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22.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SERVER2019\Employee Data\OneDrive\2026 Forms ( Final)\2016 Tax Season\2026 Website\"/>
    </mc:Choice>
  </mc:AlternateContent>
  <xr:revisionPtr revIDLastSave="0" documentId="13_ncr:1_{C88CA7AA-7B9B-42A3-9D03-53D1EF7C794F}" xr6:coauthVersionLast="47" xr6:coauthVersionMax="47" xr10:uidLastSave="{00000000-0000-0000-0000-000000000000}"/>
  <bookViews>
    <workbookView xWindow="-120" yWindow="-120" windowWidth="29040" windowHeight="15720" tabRatio="602" activeTab="1" xr2:uid="{52B71FC4-918B-4594-8F25-1F8A676950E2}"/>
  </bookViews>
  <sheets>
    <sheet name="IRS Tax Estimator" sheetId="40" r:id="rId1"/>
    <sheet name="2026 YTD" sheetId="4" r:id="rId2"/>
    <sheet name="Main Tab" sheetId="36" r:id="rId3"/>
    <sheet name="Jan 2026" sheetId="21" r:id="rId4"/>
    <sheet name="Feb 2026 " sheetId="22" r:id="rId5"/>
    <sheet name="March 2026" sheetId="24" r:id="rId6"/>
    <sheet name="April 2026" sheetId="25" r:id="rId7"/>
    <sheet name="May 2026" sheetId="26" r:id="rId8"/>
    <sheet name="June 2026" sheetId="27" r:id="rId9"/>
    <sheet name="July 2026" sheetId="28" r:id="rId10"/>
    <sheet name="Aug 2026" sheetId="29" r:id="rId11"/>
    <sheet name="Sep 2026" sheetId="30" r:id="rId12"/>
    <sheet name="Oct 2026" sheetId="31" r:id="rId13"/>
    <sheet name="Nov 2026" sheetId="32" r:id="rId14"/>
    <sheet name="Dec 2026" sheetId="33" r:id="rId15"/>
    <sheet name="Balance sheet" sheetId="37" r:id="rId16"/>
    <sheet name="P&amp;L" sheetId="9" r:id="rId17"/>
    <sheet name="2026 Mileage Log" sheetId="16" r:id="rId18"/>
    <sheet name="Great Rules" sheetId="15" r:id="rId19"/>
    <sheet name="P&amp;L (2)" sheetId="17" state="hidden" r:id="rId20"/>
    <sheet name="Balance sheet (2)" sheetId="18" state="hidden" r:id="rId21"/>
    <sheet name="Personal Tax Savings" sheetId="5" state="hidden" r:id="rId22"/>
    <sheet name="Business Tax Savings" sheetId="6" state="hidden" r:id="rId23"/>
    <sheet name="Possible Business Expense" sheetId="7" state="hidden" r:id="rId24"/>
    <sheet name="2024 Tax Year Calculator" sheetId="1" state="hidden" r:id="rId25"/>
  </sheets>
  <definedNames>
    <definedName name="__IntlFixup" hidden="1">TRUE</definedName>
    <definedName name="_xlnm._FilterDatabase" localSheetId="15" hidden="1">'Balance sheet'!$G$2:$G$80</definedName>
    <definedName name="_xlnm._FilterDatabase" localSheetId="20" hidden="1">'Balance sheet (2)'!$G$2:$G$80</definedName>
    <definedName name="_xlnm._FilterDatabase" localSheetId="16" hidden="1">'P&amp;L'!$O$1:$O$109</definedName>
    <definedName name="_xlnm._FilterDatabase" localSheetId="19" hidden="1">'P&amp;L (2)'!$O$1:$O$109</definedName>
    <definedName name="_Order1" hidden="1">0</definedName>
    <definedName name="categories">OFFSET(#REF!,0,0,MATCH(REPT("z",255),#REF!),1)</definedName>
    <definedName name="Data.Dump" localSheetId="6" hidden="1">OFFSET([0]!Data.Top.Left,1,0)</definedName>
    <definedName name="Data.Dump" localSheetId="10" hidden="1">OFFSET([0]!Data.Top.Left,1,0)</definedName>
    <definedName name="Data.Dump" localSheetId="15" hidden="1">OFFSET([0]!Data.Top.Left,1,0)</definedName>
    <definedName name="Data.Dump" localSheetId="20" hidden="1">OFFSET([0]!Data.Top.Left,1,0)</definedName>
    <definedName name="Data.Dump" localSheetId="14" hidden="1">OFFSET([0]!Data.Top.Left,1,0)</definedName>
    <definedName name="Data.Dump" localSheetId="4" hidden="1">OFFSET([0]!Data.Top.Left,1,0)</definedName>
    <definedName name="Data.Dump" localSheetId="18" hidden="1">OFFSET([0]!Data.Top.Left,1,0)</definedName>
    <definedName name="Data.Dump" localSheetId="0" hidden="1">OFFSET([0]!Data.Top.Left,1,0)</definedName>
    <definedName name="Data.Dump" localSheetId="3" hidden="1">OFFSET([0]!Data.Top.Left,1,0)</definedName>
    <definedName name="Data.Dump" localSheetId="9" hidden="1">OFFSET([0]!Data.Top.Left,1,0)</definedName>
    <definedName name="Data.Dump" localSheetId="8" hidden="1">OFFSET([0]!Data.Top.Left,1,0)</definedName>
    <definedName name="Data.Dump" localSheetId="2" hidden="1">OFFSET([0]!Data.Top.Left,1,0)</definedName>
    <definedName name="Data.Dump" localSheetId="5" hidden="1">OFFSET([0]!Data.Top.Left,1,0)</definedName>
    <definedName name="Data.Dump" localSheetId="7" hidden="1">OFFSET([0]!Data.Top.Left,1,0)</definedName>
    <definedName name="Data.Dump" localSheetId="13" hidden="1">OFFSET([0]!Data.Top.Left,1,0)</definedName>
    <definedName name="Data.Dump" localSheetId="12" hidden="1">OFFSET([0]!Data.Top.Left,1,0)</definedName>
    <definedName name="Data.Dump" localSheetId="19" hidden="1">OFFSET([0]!Data.Top.Left,1,0)</definedName>
    <definedName name="Data.Dump" localSheetId="11" hidden="1">OFFSET([0]!Data.Top.Left,1,0)</definedName>
    <definedName name="Data.Dump" hidden="1">OFFSET([0]!Data.Top.Left,1,0)</definedName>
    <definedName name="HTML_CodePage" hidden="1">1252</definedName>
    <definedName name="HTML_Control" localSheetId="15" hidden="1">{"'Leverage'!$B$2:$M$418"}</definedName>
    <definedName name="HTML_Control" localSheetId="18" hidden="1">{"'Leverage'!$B$2:$M$418"}</definedName>
    <definedName name="HTML_Control" localSheetId="0" hidden="1">{"'Leverage'!$B$2:$M$418"}</definedName>
    <definedName name="HTML_Control" localSheetId="2" hidden="1">{"'Leverage'!$B$2:$M$418"}</definedName>
    <definedName name="HTML_Control" hidden="1">{"'Leverage'!$B$2:$M$418"}</definedName>
    <definedName name="HTML_Description" hidden="1">""</definedName>
    <definedName name="HTML_Email" hidden="1">""</definedName>
    <definedName name="HTML_Header" hidden="1">"Leverage"</definedName>
    <definedName name="HTML_LastUpdate" hidden="1">"8/21/00"</definedName>
    <definedName name="HTML_LineAfter" hidden="1">FALSE</definedName>
    <definedName name="HTML_LineBefore" hidden="1">FALSE</definedName>
    <definedName name="HTML_Name" hidden="1">"Frank Vickers"</definedName>
    <definedName name="HTML_OBDlg2" hidden="1">TRUE</definedName>
    <definedName name="HTML_OBDlg4" hidden="1">TRUE</definedName>
    <definedName name="HTML_OS" hidden="1">0</definedName>
    <definedName name="HTML_PathFile" hidden="1">"C:\my documents\lever.htm"</definedName>
    <definedName name="HTML_Title" hidden="1">"leverage"</definedName>
    <definedName name="Macro1" localSheetId="15">#N/A</definedName>
    <definedName name="Macro1" localSheetId="18">'Great Rules'!Macro1</definedName>
    <definedName name="Macro1" localSheetId="0">'IRS Tax Estimator'!Macro1</definedName>
    <definedName name="Macro1" localSheetId="2">'Main Tab'!Macro1</definedName>
    <definedName name="Macro1">[0]!Macro1</definedName>
    <definedName name="Macro2" localSheetId="15">#N/A</definedName>
    <definedName name="Macro2" localSheetId="18">'Great Rules'!Macro2</definedName>
    <definedName name="Macro2" localSheetId="0">'IRS Tax Estimator'!Macro2</definedName>
    <definedName name="Macro2" localSheetId="2">'Main Tab'!Macro2</definedName>
    <definedName name="Macro2">[0]!Macro2</definedName>
    <definedName name="Ownership" localSheetId="6" hidden="1">OFFSET([0]!Data.Top.Left,1,0)</definedName>
    <definedName name="Ownership" localSheetId="10" hidden="1">OFFSET([0]!Data.Top.Left,1,0)</definedName>
    <definedName name="Ownership" localSheetId="15" hidden="1">OFFSET([0]!Data.Top.Left,1,0)</definedName>
    <definedName name="Ownership" localSheetId="20" hidden="1">OFFSET([0]!Data.Top.Left,1,0)</definedName>
    <definedName name="Ownership" localSheetId="14" hidden="1">OFFSET([0]!Data.Top.Left,1,0)</definedName>
    <definedName name="Ownership" localSheetId="4" hidden="1">OFFSET([0]!Data.Top.Left,1,0)</definedName>
    <definedName name="Ownership" localSheetId="18" hidden="1">OFFSET([0]!Data.Top.Left,1,0)</definedName>
    <definedName name="Ownership" localSheetId="0" hidden="1">OFFSET([0]!Data.Top.Left,1,0)</definedName>
    <definedName name="Ownership" localSheetId="3" hidden="1">OFFSET([0]!Data.Top.Left,1,0)</definedName>
    <definedName name="Ownership" localSheetId="9" hidden="1">OFFSET([0]!Data.Top.Left,1,0)</definedName>
    <definedName name="Ownership" localSheetId="8" hidden="1">OFFSET([0]!Data.Top.Left,1,0)</definedName>
    <definedName name="Ownership" localSheetId="2" hidden="1">OFFSET([0]!Data.Top.Left,1,0)</definedName>
    <definedName name="Ownership" localSheetId="5" hidden="1">OFFSET([0]!Data.Top.Left,1,0)</definedName>
    <definedName name="Ownership" localSheetId="7" hidden="1">OFFSET([0]!Data.Top.Left,1,0)</definedName>
    <definedName name="Ownership" localSheetId="13" hidden="1">OFFSET([0]!Data.Top.Left,1,0)</definedName>
    <definedName name="Ownership" localSheetId="12" hidden="1">OFFSET([0]!Data.Top.Left,1,0)</definedName>
    <definedName name="Ownership" localSheetId="19" hidden="1">OFFSET([0]!Data.Top.Left,1,0)</definedName>
    <definedName name="Ownership" localSheetId="11" hidden="1">OFFSET([0]!Data.Top.Left,1,0)</definedName>
    <definedName name="Ownership" hidden="1">OFFSET([0]!Data.Top.Left,1,0)</definedName>
    <definedName name="_xlnm.Print_Area" localSheetId="17">'2026 Mileage Log'!$A$1:$G$207</definedName>
    <definedName name="_xlnm.Print_Area" localSheetId="1">'2026 YTD'!$A$1:$AB$58</definedName>
    <definedName name="_xlnm.Print_Area" localSheetId="6">'April 2026'!$A$1:$AB$58</definedName>
    <definedName name="_xlnm.Print_Area" localSheetId="10">'Aug 2026'!$A$1:$AB$58</definedName>
    <definedName name="_xlnm.Print_Area" localSheetId="15">'Balance sheet'!$A$2:$E$81</definedName>
    <definedName name="_xlnm.Print_Area" localSheetId="20">'Balance sheet (2)'!$A$2:$E$81</definedName>
    <definedName name="_xlnm.Print_Area" localSheetId="14">'Dec 2026'!$A$1:$AB$58</definedName>
    <definedName name="_xlnm.Print_Area" localSheetId="4">'Feb 2026 '!$A$1:$AB$58</definedName>
    <definedName name="_xlnm.Print_Area" localSheetId="18">'Great Rules'!$A$1:$J$45</definedName>
    <definedName name="_xlnm.Print_Area" localSheetId="3">'Jan 2026'!$A$1:$AB$58</definedName>
    <definedName name="_xlnm.Print_Area" localSheetId="9">'July 2026'!$A$1:$AB$58</definedName>
    <definedName name="_xlnm.Print_Area" localSheetId="8">'June 2026'!$A$1:$AB$58</definedName>
    <definedName name="_xlnm.Print_Area" localSheetId="2">'Main Tab'!$B$1:$AB$82</definedName>
    <definedName name="_xlnm.Print_Area" localSheetId="5">'March 2026'!$A$1:$AB$58</definedName>
    <definedName name="_xlnm.Print_Area" localSheetId="7">'May 2026'!$A$1:$AB$58</definedName>
    <definedName name="_xlnm.Print_Area" localSheetId="13">'Nov 2026'!$A$1:$AB$58</definedName>
    <definedName name="_xlnm.Print_Area" localSheetId="12">'Oct 2026'!$A$1:$AB$58</definedName>
    <definedName name="_xlnm.Print_Area" localSheetId="16">'P&amp;L'!$A$1:$M$87</definedName>
    <definedName name="_xlnm.Print_Area" localSheetId="19">'P&amp;L (2)'!$A$1:$M$87</definedName>
    <definedName name="_xlnm.Print_Area" localSheetId="11">'Sep 2026'!$A$1:$AB$58</definedName>
    <definedName name="Purpose">#REF!</definedName>
    <definedName name="status_list" localSheetId="0">'IRS Tax Estimator'!$AO$25:$AO$28</definedName>
    <definedName name="status_list">#REF!</definedName>
    <definedName name="tax_table" localSheetId="0">'IRS Tax Estimator'!$AC$24:$AL$46</definedName>
    <definedName name="tax_table">#REF!</definedName>
    <definedName name="valuevx">42.314159</definedName>
    <definedName name="vertex42_copyright" hidden="1">"© 2010-2019 by Vertex42.com"</definedName>
    <definedName name="vertex42_id" hidden="1">"expense-reimbursement-form.xlsx"</definedName>
    <definedName name="vertex42_title" hidden="1">"Expense Reimbursement Form"</definedName>
    <definedName name="year_list" localSheetId="0">'IRS Tax Estimator'!$AL$12:$AL$13</definedName>
    <definedName name="year_li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C31" i="4" l="1"/>
  <c r="BC30" i="4"/>
  <c r="BC29" i="4"/>
  <c r="BC28" i="4"/>
  <c r="BC27" i="4"/>
  <c r="BC26" i="4"/>
  <c r="BC25" i="4"/>
  <c r="BC24" i="4"/>
  <c r="BC23" i="4"/>
  <c r="BC22" i="4"/>
  <c r="BC21" i="4"/>
  <c r="BC20" i="4"/>
  <c r="AY32" i="4" l="1"/>
  <c r="BC32" i="4" s="1"/>
  <c r="M11" i="40" l="1"/>
  <c r="F62" i="40"/>
  <c r="L60" i="40"/>
  <c r="L59" i="40"/>
  <c r="F58" i="40"/>
  <c r="R10" i="40" s="1"/>
  <c r="I54" i="40"/>
  <c r="E54" i="40"/>
  <c r="C51" i="40"/>
  <c r="D51" i="40" s="1"/>
  <c r="C50" i="40"/>
  <c r="I47" i="40"/>
  <c r="I46" i="40"/>
  <c r="I44" i="40"/>
  <c r="E35" i="40"/>
  <c r="I34" i="40"/>
  <c r="I33" i="40"/>
  <c r="E33" i="40"/>
  <c r="AS32" i="40"/>
  <c r="AR32" i="40"/>
  <c r="BD4" i="40" s="1"/>
  <c r="I32" i="40"/>
  <c r="AS31" i="40"/>
  <c r="E31" i="40"/>
  <c r="N30" i="40"/>
  <c r="N28" i="40" s="1"/>
  <c r="I27" i="40"/>
  <c r="G27" i="40"/>
  <c r="L23" i="40"/>
  <c r="AU21" i="40" a="1"/>
  <c r="AU21" i="40" s="1"/>
  <c r="A50" i="40" s="1"/>
  <c r="E18" i="40"/>
  <c r="G58" i="40" s="1"/>
  <c r="L14" i="40"/>
  <c r="K15" i="40" s="1"/>
  <c r="L15" i="40" s="1"/>
  <c r="K14" i="40"/>
  <c r="AV13" i="40"/>
  <c r="B13" i="40"/>
  <c r="B12" i="40"/>
  <c r="C20" i="40" s="1"/>
  <c r="AC8" i="40" a="1"/>
  <c r="V7" i="40"/>
  <c r="V6" i="40"/>
  <c r="I31" i="40" s="1"/>
  <c r="AG5" i="40"/>
  <c r="AD5" i="40"/>
  <c r="R27" i="40" s="1"/>
  <c r="H5" i="40"/>
  <c r="G11" i="40" s="1"/>
  <c r="L4" i="40"/>
  <c r="O4" i="40" s="1"/>
  <c r="BA3" i="40"/>
  <c r="L3" i="40"/>
  <c r="O3" i="40" s="1"/>
  <c r="B79" i="37"/>
  <c r="B67" i="37"/>
  <c r="B65" i="37"/>
  <c r="B63" i="37"/>
  <c r="B57" i="37"/>
  <c r="B56" i="37"/>
  <c r="B55" i="37"/>
  <c r="B48" i="37"/>
  <c r="B46" i="37"/>
  <c r="B32" i="37"/>
  <c r="B33" i="37"/>
  <c r="B26" i="37"/>
  <c r="B24" i="37"/>
  <c r="B23" i="37"/>
  <c r="B16" i="37"/>
  <c r="B13" i="37"/>
  <c r="B12" i="37"/>
  <c r="B11" i="37"/>
  <c r="B45" i="37"/>
  <c r="B1" i="37"/>
  <c r="J46" i="36"/>
  <c r="E52" i="40" l="1"/>
  <c r="V8" i="40"/>
  <c r="M24" i="40"/>
  <c r="L24" i="40"/>
  <c r="B4" i="40"/>
  <c r="M23" i="40"/>
  <c r="M25" i="40"/>
  <c r="L25" i="40"/>
  <c r="B5" i="40"/>
  <c r="E51" i="40"/>
  <c r="E50" i="40"/>
  <c r="G15" i="40"/>
  <c r="D50" i="40"/>
  <c r="G12" i="40"/>
  <c r="AC8" i="40"/>
  <c r="G10" i="40"/>
  <c r="H27" i="40"/>
  <c r="G13" i="40"/>
  <c r="G8" i="40"/>
  <c r="G9" i="40"/>
  <c r="G7" i="40"/>
  <c r="G16" i="40"/>
  <c r="E20" i="40"/>
  <c r="F21" i="40" s="1"/>
  <c r="D52" i="40" l="1"/>
  <c r="F51" i="40" s="1"/>
  <c r="F52" i="40" s="1"/>
  <c r="M27" i="40"/>
  <c r="M45" i="40" s="1"/>
  <c r="M30" i="40"/>
  <c r="L27" i="40"/>
  <c r="F22" i="40" l="1"/>
  <c r="G52" i="40"/>
  <c r="X21" i="4" l="1"/>
  <c r="J24" i="4"/>
  <c r="D69" i="37"/>
  <c r="G69" i="37" s="1"/>
  <c r="D67" i="37"/>
  <c r="G67" i="37" s="1"/>
  <c r="D65" i="37"/>
  <c r="G65" i="37" s="1"/>
  <c r="D64" i="37"/>
  <c r="D63" i="37"/>
  <c r="G63" i="37" s="1"/>
  <c r="D55" i="37"/>
  <c r="G55" i="37" s="1"/>
  <c r="D56" i="37"/>
  <c r="G56" i="37" s="1"/>
  <c r="D57" i="37"/>
  <c r="G57" i="37" s="1"/>
  <c r="D48" i="37"/>
  <c r="G48" i="37" s="1"/>
  <c r="D47" i="37"/>
  <c r="G47" i="37" s="1"/>
  <c r="D46" i="37"/>
  <c r="G46" i="37" s="1"/>
  <c r="D45" i="37"/>
  <c r="G45" i="37" s="1"/>
  <c r="D26" i="37"/>
  <c r="G26" i="37" s="1"/>
  <c r="D24" i="37"/>
  <c r="G24" i="37" s="1"/>
  <c r="D23" i="37"/>
  <c r="D16" i="37"/>
  <c r="G16" i="37" s="1"/>
  <c r="D15" i="37"/>
  <c r="G15" i="37" s="1"/>
  <c r="D14" i="37"/>
  <c r="G14" i="37" s="1"/>
  <c r="D13" i="37"/>
  <c r="G13" i="37" s="1"/>
  <c r="D12" i="37"/>
  <c r="D11" i="37"/>
  <c r="G11" i="37" s="1"/>
  <c r="G80" i="37"/>
  <c r="D79" i="37"/>
  <c r="G79" i="37" s="1"/>
  <c r="G52" i="37"/>
  <c r="G50" i="37"/>
  <c r="G10" i="37"/>
  <c r="D58" i="37" l="1"/>
  <c r="D25" i="37"/>
  <c r="D27" i="37" s="1"/>
  <c r="G27" i="37" s="1"/>
  <c r="D49" i="37"/>
  <c r="G49" i="37" s="1"/>
  <c r="G64" i="37"/>
  <c r="D18" i="37"/>
  <c r="G18" i="37" s="1"/>
  <c r="G12" i="37"/>
  <c r="G23" i="37"/>
  <c r="G25" i="37" l="1"/>
  <c r="L9" i="36" a="1"/>
  <c r="L9" i="36" s="1"/>
  <c r="AD46" i="36"/>
  <c r="AE46" i="36" s="1"/>
  <c r="AA46" i="36"/>
  <c r="D33" i="37" s="1"/>
  <c r="G33" i="37" s="1"/>
  <c r="AE45" i="36"/>
  <c r="AA45" i="36"/>
  <c r="D32" i="37" s="1"/>
  <c r="AC44" i="36"/>
  <c r="AA43" i="36"/>
  <c r="AA42" i="36"/>
  <c r="BS39" i="36"/>
  <c r="BP39" i="36"/>
  <c r="BS38" i="36"/>
  <c r="BP38" i="36"/>
  <c r="CG36" i="36"/>
  <c r="BS36" i="36"/>
  <c r="BP36" i="36"/>
  <c r="BS35" i="36"/>
  <c r="BP35" i="36"/>
  <c r="BS32" i="36"/>
  <c r="BP32" i="36"/>
  <c r="BP31" i="36"/>
  <c r="BS30" i="36"/>
  <c r="BP30" i="36"/>
  <c r="L26" i="36"/>
  <c r="L25" i="36"/>
  <c r="AG15" i="36"/>
  <c r="AF5" i="36"/>
  <c r="G32" i="37" l="1"/>
  <c r="D34" i="37"/>
  <c r="D36" i="37" s="1"/>
  <c r="X29" i="33"/>
  <c r="X32" i="33" s="1"/>
  <c r="X29" i="32"/>
  <c r="X32" i="32" s="1"/>
  <c r="X29" i="31"/>
  <c r="X32" i="31" s="1"/>
  <c r="X29" i="30"/>
  <c r="X32" i="30" s="1"/>
  <c r="X29" i="29"/>
  <c r="X32" i="29" s="1"/>
  <c r="X29" i="28"/>
  <c r="X32" i="28" s="1"/>
  <c r="X29" i="27"/>
  <c r="X32" i="27" s="1"/>
  <c r="X29" i="26"/>
  <c r="X32" i="26" s="1"/>
  <c r="X29" i="22"/>
  <c r="X32" i="22" s="1"/>
  <c r="X29" i="24" s="1"/>
  <c r="X32" i="24" s="1"/>
  <c r="X29" i="25" s="1"/>
  <c r="X32" i="25" s="1"/>
  <c r="X37" i="22"/>
  <c r="X37" i="24"/>
  <c r="X37" i="25"/>
  <c r="X37" i="26"/>
  <c r="X37" i="27"/>
  <c r="X37" i="28"/>
  <c r="X37" i="29"/>
  <c r="X37" i="30"/>
  <c r="X37" i="31"/>
  <c r="X37" i="32"/>
  <c r="X37" i="33"/>
  <c r="X37" i="21"/>
  <c r="X32" i="21"/>
  <c r="X26" i="22"/>
  <c r="BT21" i="4" s="1"/>
  <c r="X26" i="24"/>
  <c r="BT22" i="4" s="1"/>
  <c r="X26" i="25"/>
  <c r="BT23" i="4" s="1"/>
  <c r="X26" i="26"/>
  <c r="BT24" i="4" s="1"/>
  <c r="X26" i="27"/>
  <c r="BT25" i="4" s="1"/>
  <c r="X26" i="28"/>
  <c r="BT26" i="4" s="1"/>
  <c r="X26" i="29"/>
  <c r="BT27" i="4" s="1"/>
  <c r="X26" i="30"/>
  <c r="BT28" i="4" s="1"/>
  <c r="X26" i="31"/>
  <c r="BT29" i="4" s="1"/>
  <c r="X26" i="32"/>
  <c r="BT30" i="4" s="1"/>
  <c r="X26" i="33"/>
  <c r="BT31" i="4" s="1"/>
  <c r="X26" i="21"/>
  <c r="BT20" i="4" s="1"/>
  <c r="X47" i="4" l="1"/>
  <c r="AC44" i="4" s="1"/>
  <c r="X44" i="4"/>
  <c r="AA46" i="4" s="1"/>
  <c r="X45" i="4"/>
  <c r="AA47" i="4" s="1"/>
  <c r="X41" i="4"/>
  <c r="AA45" i="4" s="1"/>
  <c r="X42" i="4"/>
  <c r="V56" i="4"/>
  <c r="V56" i="22"/>
  <c r="AA51" i="22"/>
  <c r="AA47" i="22"/>
  <c r="AA46" i="22"/>
  <c r="AA45" i="22"/>
  <c r="AC44" i="22"/>
  <c r="AA44" i="22"/>
  <c r="AC40" i="22"/>
  <c r="V56" i="24"/>
  <c r="AA51" i="24"/>
  <c r="AA47" i="24"/>
  <c r="AA46" i="24"/>
  <c r="AA45" i="24"/>
  <c r="AC44" i="24"/>
  <c r="AA44" i="24"/>
  <c r="AC40" i="24"/>
  <c r="V56" i="25"/>
  <c r="AA51" i="25"/>
  <c r="AA47" i="25"/>
  <c r="AA46" i="25"/>
  <c r="AA45" i="25"/>
  <c r="AC44" i="25"/>
  <c r="AA44" i="25"/>
  <c r="AC40" i="25"/>
  <c r="V56" i="26"/>
  <c r="AA51" i="26"/>
  <c r="AA47" i="26"/>
  <c r="AA46" i="26"/>
  <c r="AA45" i="26"/>
  <c r="AC44" i="26"/>
  <c r="AA44" i="26"/>
  <c r="AC40" i="26"/>
  <c r="V56" i="27"/>
  <c r="AA51" i="27"/>
  <c r="AA47" i="27"/>
  <c r="AA46" i="27"/>
  <c r="AA45" i="27"/>
  <c r="AC44" i="27"/>
  <c r="AA44" i="27"/>
  <c r="AC40" i="27"/>
  <c r="V56" i="28"/>
  <c r="AA51" i="28"/>
  <c r="X49" i="28" s="1"/>
  <c r="AA47" i="28"/>
  <c r="AA46" i="28"/>
  <c r="AA45" i="28"/>
  <c r="AC44" i="28"/>
  <c r="AA44" i="28"/>
  <c r="AC40" i="28"/>
  <c r="V56" i="29"/>
  <c r="AA51" i="29"/>
  <c r="AA47" i="29"/>
  <c r="AA46" i="29"/>
  <c r="AA45" i="29"/>
  <c r="AC44" i="29"/>
  <c r="AA44" i="29"/>
  <c r="AC40" i="29"/>
  <c r="V56" i="30"/>
  <c r="AA51" i="30"/>
  <c r="AA47" i="30"/>
  <c r="AA46" i="30"/>
  <c r="AA45" i="30"/>
  <c r="AC44" i="30"/>
  <c r="AA44" i="30"/>
  <c r="AC40" i="30"/>
  <c r="V56" i="31"/>
  <c r="AA51" i="31"/>
  <c r="X49" i="31" s="1"/>
  <c r="AA47" i="31"/>
  <c r="AA46" i="31"/>
  <c r="AA45" i="31"/>
  <c r="AC44" i="31"/>
  <c r="AA44" i="31"/>
  <c r="AC40" i="31"/>
  <c r="V56" i="32"/>
  <c r="AA51" i="32"/>
  <c r="AA47" i="32"/>
  <c r="AA46" i="32"/>
  <c r="AA45" i="32"/>
  <c r="AC44" i="32"/>
  <c r="AA44" i="32"/>
  <c r="AC40" i="32"/>
  <c r="V56" i="33"/>
  <c r="AA51" i="33"/>
  <c r="AA47" i="33"/>
  <c r="AA46" i="33"/>
  <c r="AA45" i="33"/>
  <c r="AC44" i="33"/>
  <c r="AA44" i="33"/>
  <c r="AC40" i="33"/>
  <c r="V56" i="21"/>
  <c r="AA51" i="21"/>
  <c r="X49" i="21" s="1"/>
  <c r="AA47" i="21"/>
  <c r="AA46" i="21"/>
  <c r="AA45" i="21"/>
  <c r="AC44" i="21"/>
  <c r="AA44" i="21"/>
  <c r="AC40" i="21"/>
  <c r="X50" i="28" l="1"/>
  <c r="X50" i="31"/>
  <c r="X46" i="22"/>
  <c r="X48" i="22" s="1"/>
  <c r="X46" i="32"/>
  <c r="X48" i="32" s="1"/>
  <c r="X50" i="29"/>
  <c r="X49" i="29"/>
  <c r="X46" i="21"/>
  <c r="X46" i="31"/>
  <c r="X48" i="31" s="1"/>
  <c r="X46" i="25"/>
  <c r="X48" i="25" s="1"/>
  <c r="X50" i="32"/>
  <c r="X49" i="32"/>
  <c r="X46" i="28"/>
  <c r="X48" i="28" s="1"/>
  <c r="X50" i="25"/>
  <c r="X49" i="25"/>
  <c r="X50" i="26"/>
  <c r="X49" i="26"/>
  <c r="X50" i="22"/>
  <c r="X49" i="22"/>
  <c r="X46" i="29"/>
  <c r="X48" i="29" s="1"/>
  <c r="X46" i="26"/>
  <c r="X48" i="26" s="1"/>
  <c r="X46" i="33"/>
  <c r="X48" i="33" s="1"/>
  <c r="X50" i="33"/>
  <c r="X49" i="33"/>
  <c r="X49" i="4" s="1"/>
  <c r="X46" i="30"/>
  <c r="X48" i="30" s="1"/>
  <c r="X50" i="30"/>
  <c r="X49" i="30"/>
  <c r="X46" i="27"/>
  <c r="X48" i="27" s="1"/>
  <c r="X46" i="24"/>
  <c r="X48" i="24" s="1"/>
  <c r="X50" i="27"/>
  <c r="X49" i="27"/>
  <c r="X50" i="24"/>
  <c r="X49" i="24"/>
  <c r="X51" i="4" l="1"/>
  <c r="AA51" i="4" s="1"/>
  <c r="X50" i="4"/>
  <c r="X48" i="21"/>
  <c r="X48" i="4" s="1"/>
  <c r="X46" i="4"/>
  <c r="M48" i="22"/>
  <c r="M48" i="24"/>
  <c r="M48" i="25"/>
  <c r="M48" i="26"/>
  <c r="M48" i="27"/>
  <c r="M48" i="28"/>
  <c r="M48" i="29"/>
  <c r="M48" i="30"/>
  <c r="M48" i="31"/>
  <c r="M48" i="32"/>
  <c r="M48" i="21"/>
  <c r="O25" i="22" l="1"/>
  <c r="O25" i="24"/>
  <c r="O25" i="25"/>
  <c r="O25" i="26"/>
  <c r="O25" i="27"/>
  <c r="O25" i="28"/>
  <c r="O25" i="29"/>
  <c r="O25" i="30"/>
  <c r="O25" i="31"/>
  <c r="O25" i="32"/>
  <c r="O25" i="33"/>
  <c r="O25" i="21"/>
  <c r="B53" i="22"/>
  <c r="B54" i="22"/>
  <c r="B55" i="22"/>
  <c r="B56" i="22"/>
  <c r="B53" i="24"/>
  <c r="B54" i="24"/>
  <c r="B55" i="24"/>
  <c r="B56" i="24"/>
  <c r="B53" i="25"/>
  <c r="B54" i="25"/>
  <c r="B55" i="25"/>
  <c r="B56" i="25"/>
  <c r="B53" i="26"/>
  <c r="B54" i="26"/>
  <c r="B55" i="26"/>
  <c r="B56" i="26"/>
  <c r="B53" i="27"/>
  <c r="B54" i="27"/>
  <c r="B55" i="27"/>
  <c r="B56" i="27"/>
  <c r="B53" i="28"/>
  <c r="B54" i="28"/>
  <c r="B55" i="28"/>
  <c r="B56" i="28"/>
  <c r="B53" i="29"/>
  <c r="B54" i="29"/>
  <c r="B55" i="29"/>
  <c r="B56" i="29"/>
  <c r="B53" i="30"/>
  <c r="B54" i="30"/>
  <c r="B55" i="30"/>
  <c r="B56" i="30"/>
  <c r="B53" i="31"/>
  <c r="B54" i="31"/>
  <c r="B55" i="31"/>
  <c r="B56" i="31"/>
  <c r="B53" i="32"/>
  <c r="B54" i="32"/>
  <c r="B55" i="32"/>
  <c r="B56" i="32"/>
  <c r="B53" i="33"/>
  <c r="B54" i="33"/>
  <c r="B55" i="33"/>
  <c r="B56" i="33"/>
  <c r="B53" i="21"/>
  <c r="B54" i="21"/>
  <c r="B55" i="21"/>
  <c r="B56" i="21"/>
  <c r="B52" i="22"/>
  <c r="B52" i="24"/>
  <c r="B52" i="25"/>
  <c r="B52" i="26"/>
  <c r="B52" i="27"/>
  <c r="B52" i="28"/>
  <c r="B52" i="29"/>
  <c r="B52" i="30"/>
  <c r="B52" i="31"/>
  <c r="B52" i="32"/>
  <c r="B52" i="33"/>
  <c r="B52" i="21"/>
  <c r="X40" i="4"/>
  <c r="AA44" i="4" s="1"/>
  <c r="X36" i="4"/>
  <c r="X35" i="4"/>
  <c r="X30" i="4"/>
  <c r="X31" i="4"/>
  <c r="X29" i="4"/>
  <c r="X22" i="4"/>
  <c r="X23" i="4"/>
  <c r="X24" i="4"/>
  <c r="X25" i="4"/>
  <c r="J22" i="4"/>
  <c r="J23"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21" i="4"/>
  <c r="M48" i="33"/>
  <c r="CG45" i="33"/>
  <c r="CG44" i="33"/>
  <c r="CG42" i="33"/>
  <c r="CG41" i="33"/>
  <c r="AD41" i="33"/>
  <c r="M45" i="33" s="1"/>
  <c r="CG43" i="33"/>
  <c r="AA36" i="33"/>
  <c r="AA35" i="33"/>
  <c r="BG27" i="33"/>
  <c r="F24" i="33"/>
  <c r="J57" i="33" s="1"/>
  <c r="X53" i="33" s="1"/>
  <c r="BY31" i="4" s="1"/>
  <c r="AF5" i="33"/>
  <c r="CG45" i="32"/>
  <c r="CG44" i="32"/>
  <c r="CG42" i="32"/>
  <c r="CG41" i="32"/>
  <c r="AD41" i="32"/>
  <c r="M45" i="32" s="1"/>
  <c r="CG43" i="32"/>
  <c r="AA36" i="32"/>
  <c r="AA35" i="32"/>
  <c r="BG27" i="32"/>
  <c r="F24" i="32"/>
  <c r="J57" i="32" s="1"/>
  <c r="X53" i="32" s="1"/>
  <c r="BY30" i="4" s="1"/>
  <c r="AF5" i="32"/>
  <c r="CG45" i="31"/>
  <c r="CG44" i="31"/>
  <c r="CG42" i="31"/>
  <c r="CG41" i="31"/>
  <c r="AD41" i="31"/>
  <c r="M45" i="31" s="1"/>
  <c r="CG43" i="31"/>
  <c r="AA36" i="31"/>
  <c r="AA35" i="31"/>
  <c r="BG27" i="31"/>
  <c r="F24" i="31"/>
  <c r="J57" i="31" s="1"/>
  <c r="X53" i="31" s="1"/>
  <c r="BY29" i="4" s="1"/>
  <c r="AF5" i="31"/>
  <c r="CG45" i="30"/>
  <c r="CG44" i="30"/>
  <c r="CG42" i="30"/>
  <c r="CG41" i="30"/>
  <c r="AD41" i="30"/>
  <c r="M45" i="30" s="1"/>
  <c r="CG43" i="30"/>
  <c r="AA36" i="30"/>
  <c r="AA35" i="30"/>
  <c r="BG27" i="30"/>
  <c r="F24" i="30"/>
  <c r="J57" i="30" s="1"/>
  <c r="X53" i="30" s="1"/>
  <c r="BY28" i="4" s="1"/>
  <c r="AF5" i="30"/>
  <c r="CG45" i="29"/>
  <c r="CG44" i="29"/>
  <c r="CG42" i="29"/>
  <c r="CG41" i="29"/>
  <c r="AD41" i="29"/>
  <c r="M45" i="29" s="1"/>
  <c r="CG43" i="29"/>
  <c r="AA36" i="29"/>
  <c r="AA35" i="29"/>
  <c r="BG27" i="29"/>
  <c r="F24" i="29"/>
  <c r="J57" i="29" s="1"/>
  <c r="X53" i="29" s="1"/>
  <c r="BY27" i="4" s="1"/>
  <c r="AF5" i="29"/>
  <c r="CG45" i="28"/>
  <c r="CG44" i="28"/>
  <c r="CG42" i="28"/>
  <c r="CG41" i="28"/>
  <c r="AD41" i="28"/>
  <c r="M45" i="28" s="1"/>
  <c r="CG43" i="28"/>
  <c r="AA36" i="28"/>
  <c r="AA35" i="28"/>
  <c r="BG27" i="28"/>
  <c r="F24" i="28"/>
  <c r="J57" i="28" s="1"/>
  <c r="X53" i="28" s="1"/>
  <c r="BY26" i="4" s="1"/>
  <c r="AF5" i="28"/>
  <c r="CG45" i="27"/>
  <c r="CG44" i="27"/>
  <c r="CG42" i="27"/>
  <c r="CG41" i="27"/>
  <c r="AD41" i="27"/>
  <c r="M45" i="27" s="1"/>
  <c r="CG43" i="27"/>
  <c r="AA36" i="27"/>
  <c r="AA35" i="27"/>
  <c r="BG27" i="27"/>
  <c r="F24" i="27"/>
  <c r="J57" i="27" s="1"/>
  <c r="X53" i="27" s="1"/>
  <c r="BY25" i="4" s="1"/>
  <c r="AF5" i="27"/>
  <c r="CG45" i="26"/>
  <c r="CG44" i="26"/>
  <c r="CG42" i="26"/>
  <c r="CG41" i="26"/>
  <c r="AD41" i="26"/>
  <c r="M45" i="26" s="1"/>
  <c r="CG43" i="26"/>
  <c r="AA36" i="26"/>
  <c r="AA35" i="26"/>
  <c r="BG27" i="26"/>
  <c r="F24" i="26"/>
  <c r="J57" i="26" s="1"/>
  <c r="X53" i="26" s="1"/>
  <c r="BY24" i="4" s="1"/>
  <c r="AF5" i="26"/>
  <c r="CG45" i="25"/>
  <c r="CG44" i="25"/>
  <c r="CG42" i="25"/>
  <c r="CG41" i="25"/>
  <c r="AD41" i="25"/>
  <c r="M45" i="25" s="1"/>
  <c r="CG43" i="25"/>
  <c r="AA36" i="25"/>
  <c r="AA35" i="25"/>
  <c r="BG27" i="25"/>
  <c r="F24" i="25"/>
  <c r="J57" i="25" s="1"/>
  <c r="X53" i="25" s="1"/>
  <c r="BY23" i="4" s="1"/>
  <c r="AF5" i="25"/>
  <c r="CG45" i="24"/>
  <c r="CG44" i="24"/>
  <c r="CG42" i="24"/>
  <c r="CG41" i="24"/>
  <c r="AD41" i="24"/>
  <c r="M45" i="24" s="1"/>
  <c r="CG43" i="24"/>
  <c r="AA36" i="24"/>
  <c r="AA35" i="24"/>
  <c r="BG27" i="24"/>
  <c r="F24" i="24"/>
  <c r="J57" i="24" s="1"/>
  <c r="X53" i="24" s="1"/>
  <c r="BY22" i="4" s="1"/>
  <c r="AF5" i="24"/>
  <c r="CG45" i="22"/>
  <c r="CG44" i="22"/>
  <c r="CG42" i="22"/>
  <c r="CG41" i="22"/>
  <c r="AD41" i="22"/>
  <c r="M45" i="22" s="1"/>
  <c r="CG43" i="22"/>
  <c r="AA36" i="22"/>
  <c r="AA35" i="22"/>
  <c r="BG27" i="22"/>
  <c r="F24" i="22"/>
  <c r="J57" i="22" s="1"/>
  <c r="X53" i="22" s="1"/>
  <c r="BY21" i="4" s="1"/>
  <c r="AF5" i="22"/>
  <c r="CG45" i="21"/>
  <c r="CG44" i="21"/>
  <c r="CG42" i="21"/>
  <c r="CG41" i="21"/>
  <c r="AD41" i="21"/>
  <c r="M45" i="21" s="1"/>
  <c r="CG43" i="21"/>
  <c r="AA36" i="21"/>
  <c r="AA35" i="21"/>
  <c r="BG27" i="21"/>
  <c r="F24" i="21"/>
  <c r="J57" i="21" s="1"/>
  <c r="X53" i="21" s="1"/>
  <c r="BY20" i="4" s="1"/>
  <c r="AF5" i="21"/>
  <c r="Y57" i="32" l="1"/>
  <c r="AC54" i="32"/>
  <c r="X57" i="32"/>
  <c r="Y57" i="33"/>
  <c r="X57" i="33"/>
  <c r="AC54" i="33"/>
  <c r="Y57" i="31"/>
  <c r="X57" i="31"/>
  <c r="AC54" i="31"/>
  <c r="AC54" i="27"/>
  <c r="X57" i="27"/>
  <c r="Y57" i="27"/>
  <c r="AC54" i="26"/>
  <c r="Y57" i="26"/>
  <c r="X57" i="26"/>
  <c r="X37" i="4"/>
  <c r="X26" i="4"/>
  <c r="BT32" i="4" s="1"/>
  <c r="Y57" i="21" l="1"/>
  <c r="AC54" i="21"/>
  <c r="X57" i="21"/>
  <c r="AC54" i="30"/>
  <c r="Y57" i="30"/>
  <c r="X57" i="30"/>
  <c r="X57" i="22"/>
  <c r="Y57" i="22"/>
  <c r="AC54" i="22"/>
  <c r="Y57" i="24"/>
  <c r="X57" i="24"/>
  <c r="AC54" i="24"/>
  <c r="X57" i="28"/>
  <c r="AC54" i="28"/>
  <c r="Y57" i="28"/>
  <c r="Y57" i="29"/>
  <c r="X57" i="29"/>
  <c r="AC54" i="29"/>
  <c r="Y57" i="25"/>
  <c r="X57" i="25"/>
  <c r="AC54" i="25"/>
  <c r="AE55" i="30"/>
  <c r="AD56" i="30"/>
  <c r="AE57" i="30" s="1"/>
  <c r="CG46" i="30"/>
  <c r="AE55" i="27"/>
  <c r="AD56" i="27"/>
  <c r="AE57" i="27" s="1"/>
  <c r="AD56" i="25"/>
  <c r="AE57" i="25" s="1"/>
  <c r="AE55" i="25"/>
  <c r="AD56" i="22"/>
  <c r="AE57" i="22" s="1"/>
  <c r="AE55" i="28"/>
  <c r="AD56" i="28"/>
  <c r="AE57" i="28" s="1"/>
  <c r="CG46" i="21"/>
  <c r="AE55" i="21"/>
  <c r="CG46" i="22"/>
  <c r="AE55" i="33"/>
  <c r="CG46" i="27"/>
  <c r="AD56" i="33"/>
  <c r="AE57" i="33" s="1"/>
  <c r="AE55" i="32"/>
  <c r="AD56" i="32"/>
  <c r="AE57" i="32" s="1"/>
  <c r="AE55" i="22"/>
  <c r="AE55" i="29"/>
  <c r="CG46" i="29"/>
  <c r="CG46" i="31"/>
  <c r="AD56" i="29"/>
  <c r="AE57" i="29" s="1"/>
  <c r="AE55" i="31"/>
  <c r="CG46" i="26"/>
  <c r="AD56" i="26"/>
  <c r="AE55" i="26"/>
  <c r="CG46" i="24"/>
  <c r="AD56" i="24"/>
  <c r="AE55" i="24"/>
  <c r="AE57" i="26" l="1"/>
  <c r="AE57" i="24"/>
  <c r="B1" i="9" l="1"/>
  <c r="G80" i="18"/>
  <c r="D79" i="18"/>
  <c r="G79" i="18" s="1"/>
  <c r="D69" i="18"/>
  <c r="G69" i="18" s="1"/>
  <c r="D67" i="18"/>
  <c r="G67" i="18" s="1"/>
  <c r="B67" i="18"/>
  <c r="D65" i="18"/>
  <c r="G65" i="18" s="1"/>
  <c r="B65" i="18"/>
  <c r="D64" i="18"/>
  <c r="G64" i="18" s="1"/>
  <c r="D63" i="18"/>
  <c r="G63" i="18" s="1"/>
  <c r="B63" i="18"/>
  <c r="D57" i="18"/>
  <c r="G57" i="18" s="1"/>
  <c r="B57" i="18"/>
  <c r="D56" i="18"/>
  <c r="D58" i="18" s="1"/>
  <c r="B56" i="18"/>
  <c r="D55" i="18"/>
  <c r="G55" i="18" s="1"/>
  <c r="B55" i="18"/>
  <c r="G52" i="18"/>
  <c r="G50" i="18"/>
  <c r="D48" i="18"/>
  <c r="G48" i="18" s="1"/>
  <c r="B48" i="18"/>
  <c r="D47" i="18"/>
  <c r="G47" i="18" s="1"/>
  <c r="D46" i="18"/>
  <c r="G46" i="18" s="1"/>
  <c r="B46" i="18"/>
  <c r="D45" i="18"/>
  <c r="G45" i="18" s="1"/>
  <c r="B45" i="18"/>
  <c r="B33" i="18"/>
  <c r="B32" i="18"/>
  <c r="D26" i="18"/>
  <c r="G26" i="18" s="1"/>
  <c r="B26" i="18"/>
  <c r="D24" i="18"/>
  <c r="G24" i="18" s="1"/>
  <c r="B24" i="18"/>
  <c r="D23" i="18"/>
  <c r="G23" i="18" s="1"/>
  <c r="B23" i="18"/>
  <c r="D16" i="18"/>
  <c r="G16" i="18" s="1"/>
  <c r="B16" i="18"/>
  <c r="D15" i="18"/>
  <c r="G15" i="18" s="1"/>
  <c r="D14" i="18"/>
  <c r="G14" i="18" s="1"/>
  <c r="D13" i="18"/>
  <c r="G13" i="18" s="1"/>
  <c r="B13" i="18"/>
  <c r="D12" i="18"/>
  <c r="G12" i="18" s="1"/>
  <c r="B12" i="18"/>
  <c r="D11" i="18"/>
  <c r="G11" i="18" s="1"/>
  <c r="B11" i="18"/>
  <c r="G10" i="18"/>
  <c r="B2" i="18"/>
  <c r="L85" i="17"/>
  <c r="L77" i="17"/>
  <c r="C76" i="17"/>
  <c r="L75" i="17"/>
  <c r="O75" i="17" s="1"/>
  <c r="C75" i="17"/>
  <c r="L74" i="17"/>
  <c r="O74" i="17" s="1"/>
  <c r="C74" i="17"/>
  <c r="L73" i="17"/>
  <c r="O73" i="17" s="1"/>
  <c r="C73" i="17"/>
  <c r="C72" i="17"/>
  <c r="L71" i="17"/>
  <c r="O71" i="17" s="1"/>
  <c r="C71" i="17"/>
  <c r="L70" i="17"/>
  <c r="O70" i="17" s="1"/>
  <c r="C70" i="17"/>
  <c r="L69" i="17"/>
  <c r="O69" i="17" s="1"/>
  <c r="C69" i="17"/>
  <c r="L68" i="17"/>
  <c r="O68" i="17" s="1"/>
  <c r="C68" i="17"/>
  <c r="L67" i="17"/>
  <c r="O67" i="17" s="1"/>
  <c r="C67" i="17"/>
  <c r="L66" i="17"/>
  <c r="O66" i="17" s="1"/>
  <c r="C66" i="17"/>
  <c r="L65" i="17"/>
  <c r="O65" i="17" s="1"/>
  <c r="C65" i="17"/>
  <c r="L64" i="17"/>
  <c r="O64" i="17" s="1"/>
  <c r="C64" i="17"/>
  <c r="L63" i="17"/>
  <c r="O63" i="17" s="1"/>
  <c r="C63" i="17"/>
  <c r="L62" i="17"/>
  <c r="O62" i="17" s="1"/>
  <c r="C62" i="17"/>
  <c r="L61" i="17"/>
  <c r="O61" i="17" s="1"/>
  <c r="C61" i="17"/>
  <c r="L60" i="17"/>
  <c r="O60" i="17" s="1"/>
  <c r="C60" i="17"/>
  <c r="L59" i="17"/>
  <c r="O59" i="17" s="1"/>
  <c r="C59" i="17"/>
  <c r="L58" i="17"/>
  <c r="O58" i="17" s="1"/>
  <c r="C58" i="17"/>
  <c r="L57" i="17"/>
  <c r="O57" i="17" s="1"/>
  <c r="C57" i="17"/>
  <c r="L56" i="17"/>
  <c r="O56" i="17" s="1"/>
  <c r="C56" i="17"/>
  <c r="L55" i="17"/>
  <c r="O55" i="17" s="1"/>
  <c r="C55" i="17"/>
  <c r="L54" i="17"/>
  <c r="O54" i="17" s="1"/>
  <c r="C54" i="17"/>
  <c r="L53" i="17"/>
  <c r="O53" i="17" s="1"/>
  <c r="C53" i="17"/>
  <c r="L52" i="17"/>
  <c r="O52" i="17" s="1"/>
  <c r="C52" i="17"/>
  <c r="L51" i="17"/>
  <c r="O51" i="17" s="1"/>
  <c r="C51" i="17"/>
  <c r="L50" i="17"/>
  <c r="O50" i="17" s="1"/>
  <c r="C50" i="17"/>
  <c r="L49" i="17"/>
  <c r="O49" i="17" s="1"/>
  <c r="C49" i="17"/>
  <c r="L48" i="17"/>
  <c r="O48" i="17" s="1"/>
  <c r="C48" i="17"/>
  <c r="L47" i="17"/>
  <c r="O47" i="17" s="1"/>
  <c r="C47" i="17"/>
  <c r="L46" i="17"/>
  <c r="O46" i="17" s="1"/>
  <c r="C46" i="17"/>
  <c r="L45" i="17"/>
  <c r="O45" i="17" s="1"/>
  <c r="C45" i="17"/>
  <c r="L44" i="17"/>
  <c r="O44" i="17" s="1"/>
  <c r="C44" i="17"/>
  <c r="L43" i="17"/>
  <c r="O43" i="17" s="1"/>
  <c r="C43" i="17"/>
  <c r="L42" i="17"/>
  <c r="O42" i="17" s="1"/>
  <c r="C42" i="17"/>
  <c r="L41" i="17"/>
  <c r="O41" i="17" s="1"/>
  <c r="C41" i="17"/>
  <c r="L40" i="17"/>
  <c r="O40" i="17" s="1"/>
  <c r="C40" i="17"/>
  <c r="L39" i="17"/>
  <c r="O39" i="17" s="1"/>
  <c r="C39" i="17"/>
  <c r="C38" i="17"/>
  <c r="L37" i="17"/>
  <c r="O37" i="17" s="1"/>
  <c r="C37" i="17"/>
  <c r="L36" i="17"/>
  <c r="O36" i="17" s="1"/>
  <c r="C36" i="17"/>
  <c r="C35" i="17"/>
  <c r="L30" i="17"/>
  <c r="O30" i="17" s="1"/>
  <c r="C30" i="17"/>
  <c r="L29" i="17"/>
  <c r="O29" i="17" s="1"/>
  <c r="C29" i="17"/>
  <c r="L28" i="17"/>
  <c r="O28" i="17" s="1"/>
  <c r="C28" i="17"/>
  <c r="L27" i="17"/>
  <c r="O27" i="17" s="1"/>
  <c r="C27" i="17"/>
  <c r="L19" i="17"/>
  <c r="O19" i="17" s="1"/>
  <c r="C19" i="17"/>
  <c r="L18" i="17"/>
  <c r="O18" i="17" s="1"/>
  <c r="C17" i="17"/>
  <c r="L12" i="17"/>
  <c r="O12" i="17" s="1"/>
  <c r="C12" i="17"/>
  <c r="L11" i="17"/>
  <c r="O11" i="17" s="1"/>
  <c r="C11" i="17"/>
  <c r="L10" i="17"/>
  <c r="O10" i="17" s="1"/>
  <c r="C10" i="17"/>
  <c r="L9" i="17"/>
  <c r="O9" i="17" s="1"/>
  <c r="C9" i="17"/>
  <c r="L8" i="17"/>
  <c r="O8" i="17" s="1"/>
  <c r="C8" i="17"/>
  <c r="B1" i="17"/>
  <c r="F207" i="16"/>
  <c r="G206" i="16"/>
  <c r="G205" i="16"/>
  <c r="G204" i="16"/>
  <c r="G203" i="16"/>
  <c r="G202" i="16"/>
  <c r="G201" i="16"/>
  <c r="G200" i="16"/>
  <c r="G199" i="16"/>
  <c r="G198" i="16"/>
  <c r="G197" i="16"/>
  <c r="G196" i="16"/>
  <c r="G195" i="16"/>
  <c r="G194" i="16"/>
  <c r="G193" i="16"/>
  <c r="G192" i="16"/>
  <c r="G191" i="16"/>
  <c r="G190" i="16"/>
  <c r="G189" i="16"/>
  <c r="G188" i="16"/>
  <c r="G187" i="16"/>
  <c r="G186" i="16"/>
  <c r="G185" i="16"/>
  <c r="G184" i="16"/>
  <c r="G183" i="16"/>
  <c r="G182" i="16"/>
  <c r="G181" i="16"/>
  <c r="G180" i="16"/>
  <c r="G179" i="16"/>
  <c r="G178" i="16"/>
  <c r="G177" i="16"/>
  <c r="G176" i="16"/>
  <c r="G175" i="16"/>
  <c r="G174" i="16"/>
  <c r="G173" i="16"/>
  <c r="G172" i="16"/>
  <c r="G171" i="16"/>
  <c r="G170" i="16"/>
  <c r="G169" i="16"/>
  <c r="G168" i="16"/>
  <c r="G167" i="16"/>
  <c r="G166" i="16"/>
  <c r="G165" i="16"/>
  <c r="G164" i="16"/>
  <c r="G163" i="16"/>
  <c r="G162" i="16"/>
  <c r="G161" i="16"/>
  <c r="G160" i="16"/>
  <c r="G159" i="16"/>
  <c r="G158" i="16"/>
  <c r="G157" i="16"/>
  <c r="G156" i="16"/>
  <c r="G155" i="16"/>
  <c r="G154" i="16"/>
  <c r="G153" i="16"/>
  <c r="G152" i="16"/>
  <c r="G151" i="16"/>
  <c r="G150" i="16"/>
  <c r="G149" i="16"/>
  <c r="G148" i="16"/>
  <c r="G147" i="16"/>
  <c r="G146" i="16"/>
  <c r="G145" i="16"/>
  <c r="G144" i="16"/>
  <c r="G143" i="16"/>
  <c r="G142" i="16"/>
  <c r="G141" i="16"/>
  <c r="G140" i="16"/>
  <c r="G139" i="16"/>
  <c r="G138" i="16"/>
  <c r="G137" i="16"/>
  <c r="G136" i="16"/>
  <c r="G135" i="16"/>
  <c r="G134" i="16"/>
  <c r="G133" i="16"/>
  <c r="G132" i="16"/>
  <c r="G131" i="16"/>
  <c r="G130" i="16"/>
  <c r="G129" i="16"/>
  <c r="G128" i="16"/>
  <c r="G127" i="16"/>
  <c r="G126" i="16"/>
  <c r="G125" i="16"/>
  <c r="G124" i="16"/>
  <c r="G123" i="16"/>
  <c r="G122" i="16"/>
  <c r="G121" i="16"/>
  <c r="G120"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16" i="16"/>
  <c r="G15" i="16"/>
  <c r="G14" i="16"/>
  <c r="G13" i="16"/>
  <c r="G12" i="16"/>
  <c r="G11" i="16"/>
  <c r="G10" i="16"/>
  <c r="G8" i="16"/>
  <c r="L85" i="9"/>
  <c r="C72" i="9"/>
  <c r="L70" i="9"/>
  <c r="O70" i="9" s="1"/>
  <c r="L67" i="9"/>
  <c r="O67" i="9" s="1"/>
  <c r="L68" i="9"/>
  <c r="O68" i="9" s="1"/>
  <c r="L69" i="9"/>
  <c r="O69" i="9" s="1"/>
  <c r="L66" i="9"/>
  <c r="O66" i="9" s="1"/>
  <c r="L65" i="9"/>
  <c r="O65" i="9" s="1"/>
  <c r="C70" i="9"/>
  <c r="C69" i="9"/>
  <c r="C68" i="9"/>
  <c r="C67" i="9"/>
  <c r="C66" i="9"/>
  <c r="C65" i="9"/>
  <c r="L60" i="9"/>
  <c r="O60" i="9" s="1"/>
  <c r="L61" i="9"/>
  <c r="O61" i="9" s="1"/>
  <c r="L62" i="9"/>
  <c r="O62" i="9" s="1"/>
  <c r="L63" i="9"/>
  <c r="O63" i="9" s="1"/>
  <c r="L64" i="9"/>
  <c r="O64" i="9" s="1"/>
  <c r="C64" i="9"/>
  <c r="C63" i="9"/>
  <c r="C61" i="9"/>
  <c r="C62" i="9"/>
  <c r="C60" i="9"/>
  <c r="L9" i="9"/>
  <c r="L12" i="9"/>
  <c r="O12" i="9" s="1"/>
  <c r="L11" i="9"/>
  <c r="O11" i="9" s="1"/>
  <c r="L10" i="9"/>
  <c r="O10" i="9" s="1"/>
  <c r="C12" i="9"/>
  <c r="C9" i="9"/>
  <c r="C10" i="9"/>
  <c r="C11" i="9"/>
  <c r="C8" i="9"/>
  <c r="L72" i="17"/>
  <c r="O72" i="17" s="1"/>
  <c r="F24" i="4"/>
  <c r="D68" i="37" s="1"/>
  <c r="G68" i="37" s="1"/>
  <c r="L52" i="9"/>
  <c r="O52" i="9" s="1"/>
  <c r="L59" i="9"/>
  <c r="O59" i="9" s="1"/>
  <c r="C59" i="9"/>
  <c r="L37" i="9"/>
  <c r="O37" i="9" s="1"/>
  <c r="L39" i="9"/>
  <c r="O39" i="9" s="1"/>
  <c r="L40" i="9"/>
  <c r="O40" i="9" s="1"/>
  <c r="L54" i="9"/>
  <c r="O54" i="9" s="1"/>
  <c r="B85" i="17"/>
  <c r="L75" i="9"/>
  <c r="O75" i="9" s="1"/>
  <c r="L74" i="9"/>
  <c r="O74" i="9" s="1"/>
  <c r="L73" i="9"/>
  <c r="O73" i="9" s="1"/>
  <c r="L71" i="9"/>
  <c r="O71" i="9" s="1"/>
  <c r="C75" i="9"/>
  <c r="C74" i="9"/>
  <c r="C71" i="9"/>
  <c r="C73" i="9"/>
  <c r="C19" i="9"/>
  <c r="C17" i="9"/>
  <c r="L8" i="9"/>
  <c r="O8" i="9" s="1"/>
  <c r="X32" i="4"/>
  <c r="L17" i="9" s="1"/>
  <c r="L28" i="9"/>
  <c r="O28" i="9" s="1"/>
  <c r="L29" i="9"/>
  <c r="O29" i="9" s="1"/>
  <c r="L30" i="9"/>
  <c r="L27" i="9"/>
  <c r="O27" i="9" s="1"/>
  <c r="L19" i="9"/>
  <c r="O19" i="9" s="1"/>
  <c r="L18" i="9"/>
  <c r="O18" i="9" s="1"/>
  <c r="C58" i="9"/>
  <c r="C57" i="9"/>
  <c r="C56" i="9"/>
  <c r="L58" i="9"/>
  <c r="O58" i="9" s="1"/>
  <c r="L57" i="9"/>
  <c r="O57" i="9" s="1"/>
  <c r="L56" i="9"/>
  <c r="O56" i="9" s="1"/>
  <c r="L55" i="9"/>
  <c r="O55" i="9" s="1"/>
  <c r="L53" i="9"/>
  <c r="O53" i="9" s="1"/>
  <c r="L51" i="9"/>
  <c r="O51" i="9" s="1"/>
  <c r="L36" i="9"/>
  <c r="O36" i="9" s="1"/>
  <c r="L41" i="9"/>
  <c r="O41" i="9" s="1"/>
  <c r="L42" i="9"/>
  <c r="O42" i="9" s="1"/>
  <c r="L43" i="9"/>
  <c r="O43" i="9" s="1"/>
  <c r="L44" i="9"/>
  <c r="O44" i="9" s="1"/>
  <c r="L45" i="9"/>
  <c r="O45" i="9" s="1"/>
  <c r="L46" i="9"/>
  <c r="O46" i="9" s="1"/>
  <c r="L47" i="9"/>
  <c r="O47" i="9" s="1"/>
  <c r="L48" i="9"/>
  <c r="O48" i="9" s="1"/>
  <c r="L49" i="9"/>
  <c r="O49" i="9" s="1"/>
  <c r="L50" i="9"/>
  <c r="O50" i="9" s="1"/>
  <c r="C30" i="9"/>
  <c r="C29" i="9"/>
  <c r="C28" i="9"/>
  <c r="C27" i="9"/>
  <c r="C55" i="9"/>
  <c r="C53" i="9"/>
  <c r="C54" i="9"/>
  <c r="C51" i="9"/>
  <c r="C52" i="9"/>
  <c r="C36" i="9"/>
  <c r="C37" i="9"/>
  <c r="C38" i="9"/>
  <c r="C39" i="9"/>
  <c r="C40" i="9"/>
  <c r="C41" i="9"/>
  <c r="C42" i="9"/>
  <c r="C43" i="9"/>
  <c r="C44" i="9"/>
  <c r="C45" i="9"/>
  <c r="C46" i="9"/>
  <c r="C47" i="9"/>
  <c r="C48" i="9"/>
  <c r="C49" i="9"/>
  <c r="C50" i="9"/>
  <c r="C35" i="9"/>
  <c r="AA36" i="4"/>
  <c r="AA35" i="4"/>
  <c r="AD41" i="4"/>
  <c r="M45" i="4" s="1"/>
  <c r="BG27" i="4"/>
  <c r="M48" i="4"/>
  <c r="AC40" i="4"/>
  <c r="J5" i="6" s="1"/>
  <c r="J8" i="6"/>
  <c r="J16" i="6"/>
  <c r="M33" i="6"/>
  <c r="J22" i="5"/>
  <c r="CG45" i="4"/>
  <c r="CG44" i="4"/>
  <c r="CG43" i="4"/>
  <c r="AF5" i="4"/>
  <c r="E13" i="1"/>
  <c r="E10" i="1"/>
  <c r="E9" i="1"/>
  <c r="L48" i="1"/>
  <c r="L49" i="1" s="1"/>
  <c r="L50" i="1" s="1"/>
  <c r="L51" i="1" s="1"/>
  <c r="L52" i="1" s="1"/>
  <c r="L53" i="1" s="1"/>
  <c r="L54" i="1" s="1"/>
  <c r="L37" i="1"/>
  <c r="L38" i="1" s="1"/>
  <c r="L39" i="1" s="1"/>
  <c r="L40" i="1" s="1"/>
  <c r="L41" i="1" s="1"/>
  <c r="L42" i="1" s="1"/>
  <c r="L43" i="1" s="1"/>
  <c r="L26" i="1"/>
  <c r="L27" i="1" s="1"/>
  <c r="L28" i="1" s="1"/>
  <c r="L14" i="1"/>
  <c r="L15" i="1" s="1"/>
  <c r="L16" i="1" s="1"/>
  <c r="L17" i="1" s="1"/>
  <c r="L18" i="1" s="1"/>
  <c r="L19" i="1" s="1"/>
  <c r="L20" i="1" s="1"/>
  <c r="D15" i="1"/>
  <c r="D21" i="1"/>
  <c r="B11" i="1"/>
  <c r="C11" i="1"/>
  <c r="E27" i="1" s="1"/>
  <c r="E19" i="1"/>
  <c r="E8" i="1"/>
  <c r="E7" i="1"/>
  <c r="E6" i="1"/>
  <c r="E5" i="1"/>
  <c r="E4" i="1"/>
  <c r="E3" i="1"/>
  <c r="D11" i="1"/>
  <c r="CG41" i="4"/>
  <c r="CG42" i="4"/>
  <c r="D18" i="18"/>
  <c r="G18" i="18" s="1"/>
  <c r="D34" i="18"/>
  <c r="D68" i="18" l="1"/>
  <c r="G68" i="18" s="1"/>
  <c r="J57" i="4"/>
  <c r="L29" i="1"/>
  <c r="L30" i="1" s="1"/>
  <c r="D25" i="18"/>
  <c r="G25" i="18" s="1"/>
  <c r="D33" i="18"/>
  <c r="G33" i="18" s="1"/>
  <c r="B85" i="9"/>
  <c r="D25" i="1"/>
  <c r="L31" i="17"/>
  <c r="O31" i="17" s="1"/>
  <c r="L38" i="17"/>
  <c r="O38" i="17" s="1"/>
  <c r="L31" i="9"/>
  <c r="O31" i="9" s="1"/>
  <c r="L13" i="9"/>
  <c r="O13" i="9" s="1"/>
  <c r="D32" i="18"/>
  <c r="G32" i="18" s="1"/>
  <c r="L13" i="17"/>
  <c r="L17" i="17"/>
  <c r="L21" i="17" s="1"/>
  <c r="O21" i="17" s="1"/>
  <c r="E11" i="1"/>
  <c r="E21" i="1" s="1"/>
  <c r="L38" i="9"/>
  <c r="O38" i="9" s="1"/>
  <c r="G207" i="16"/>
  <c r="G5" i="16" s="1"/>
  <c r="J10" i="6"/>
  <c r="Q33" i="6"/>
  <c r="O17" i="9"/>
  <c r="L21" i="9"/>
  <c r="O21" i="9" s="1"/>
  <c r="D49" i="18"/>
  <c r="G49" i="18" s="1"/>
  <c r="O30" i="9"/>
  <c r="O9" i="9"/>
  <c r="G56" i="18"/>
  <c r="L72" i="9"/>
  <c r="O72" i="9" s="1"/>
  <c r="BS42" i="36" l="1"/>
  <c r="X53" i="4"/>
  <c r="BY32" i="4" s="1"/>
  <c r="D27" i="18"/>
  <c r="G27" i="18" s="1"/>
  <c r="L31" i="1"/>
  <c r="L32" i="1" s="1"/>
  <c r="B79" i="18"/>
  <c r="L23" i="17"/>
  <c r="L79" i="17" s="1"/>
  <c r="O13" i="17"/>
  <c r="O17" i="17"/>
  <c r="E15" i="1"/>
  <c r="E17" i="1" s="1"/>
  <c r="K5" i="1" s="1"/>
  <c r="L23" i="9"/>
  <c r="CC22" i="4" l="1"/>
  <c r="CC32" i="4"/>
  <c r="CC27" i="4"/>
  <c r="CC21" i="4"/>
  <c r="CC31" i="4"/>
  <c r="CC23" i="4"/>
  <c r="CC24" i="4"/>
  <c r="CC25" i="4"/>
  <c r="CC26" i="4"/>
  <c r="CC29" i="4"/>
  <c r="CC30" i="4"/>
  <c r="CC28" i="4"/>
  <c r="CC20" i="4"/>
  <c r="BX21" i="4"/>
  <c r="BX23" i="4"/>
  <c r="BX25" i="4"/>
  <c r="BX27" i="4"/>
  <c r="BX31" i="4"/>
  <c r="BX22" i="4"/>
  <c r="BX32" i="4"/>
  <c r="BX28" i="4"/>
  <c r="BX29" i="4"/>
  <c r="BX30" i="4"/>
  <c r="BX20" i="4"/>
  <c r="BX26" i="4"/>
  <c r="BX24" i="4"/>
  <c r="D36" i="18"/>
  <c r="E25" i="1"/>
  <c r="L35" i="9"/>
  <c r="L35" i="17"/>
  <c r="O35" i="17" s="1"/>
  <c r="K7" i="1"/>
  <c r="K8" i="1"/>
  <c r="AE56" i="32" l="1"/>
  <c r="O35" i="9"/>
  <c r="L77" i="9"/>
  <c r="L79" i="9" s="1"/>
  <c r="D70" i="18"/>
  <c r="D72" i="18" s="1"/>
  <c r="D74" i="18" s="1"/>
  <c r="G74" i="18" s="1"/>
  <c r="B35" i="1"/>
  <c r="E23" i="1"/>
  <c r="K9" i="1"/>
  <c r="AE56" i="27" l="1"/>
  <c r="AE56" i="25"/>
  <c r="AE56" i="29"/>
  <c r="AE56" i="30"/>
  <c r="AE56" i="24"/>
  <c r="AE56" i="28"/>
  <c r="AE56" i="22"/>
  <c r="AE56" i="26"/>
  <c r="AE56" i="33"/>
  <c r="J3" i="5"/>
  <c r="E35" i="1"/>
  <c r="D31" i="1"/>
  <c r="E31" i="1" s="1"/>
  <c r="E33" i="1" s="1"/>
  <c r="S19" i="1" s="1"/>
  <c r="Q3" i="5" l="1"/>
  <c r="Q3" i="6"/>
  <c r="Q12" i="6" l="1"/>
  <c r="Q24" i="6"/>
  <c r="Q18" i="6"/>
  <c r="Q22" i="6"/>
  <c r="Q20" i="6"/>
  <c r="Q16" i="6"/>
  <c r="Q8" i="6"/>
  <c r="Q14" i="6"/>
  <c r="Q10" i="6"/>
  <c r="Q10" i="5"/>
  <c r="Q20" i="5"/>
  <c r="Q18" i="5"/>
  <c r="Q24" i="5"/>
  <c r="Q16" i="5"/>
  <c r="Q8" i="5"/>
  <c r="Q22" i="5"/>
  <c r="Q12" i="5"/>
  <c r="Q14" i="5"/>
  <c r="Q5" i="5"/>
  <c r="Q27" i="5" l="1"/>
  <c r="Q29" i="6"/>
  <c r="AD56" i="31"/>
  <c r="AE56" i="31" s="1"/>
  <c r="AD56" i="21"/>
  <c r="AE57" i="21" s="1"/>
  <c r="CG46" i="32"/>
  <c r="CG46" i="25"/>
  <c r="CG46" i="28"/>
  <c r="CG46" i="33"/>
  <c r="AE56" i="21" l="1"/>
  <c r="AE57" i="31"/>
  <c r="AD56" i="4" l="1"/>
  <c r="AE55" i="4"/>
  <c r="CG46" i="4"/>
  <c r="D66" i="18"/>
  <c r="G66" i="18" s="1"/>
  <c r="AE56" i="4" l="1"/>
  <c r="AE57" i="4"/>
  <c r="M12" i="40"/>
  <c r="C14" i="40" s="1"/>
  <c r="G14" i="40" l="1"/>
  <c r="G18" i="40" s="1"/>
  <c r="E45" i="40"/>
  <c r="V22" i="40" s="1"/>
  <c r="V2" i="40"/>
  <c r="V10" i="40" s="1"/>
  <c r="C18" i="40"/>
  <c r="X40" i="36"/>
  <c r="BS31" i="36" s="1"/>
  <c r="BS33" i="36" s="1"/>
  <c r="BS40" i="36" s="1"/>
  <c r="BS46" i="36" s="1"/>
  <c r="X57" i="4"/>
  <c r="D66" i="37"/>
  <c r="Y57" i="4"/>
  <c r="O76" i="9"/>
  <c r="AC54" i="4"/>
  <c r="J3" i="6" s="1"/>
  <c r="L76" i="17"/>
  <c r="O76" i="17" s="1"/>
  <c r="AV11" i="40" l="1"/>
  <c r="AV14" i="40" s="1"/>
  <c r="AU15" i="40" s="1"/>
  <c r="F16" i="40" s="1"/>
  <c r="F18" i="40" s="1"/>
  <c r="G66" i="37"/>
  <c r="D70" i="37"/>
  <c r="J26" i="6"/>
  <c r="Q26" i="6" s="1"/>
  <c r="Q31" i="6"/>
  <c r="Q35" i="6" s="1"/>
  <c r="J47" i="40" l="1"/>
  <c r="R4" i="40"/>
  <c r="BD3" i="40"/>
  <c r="F24" i="40"/>
  <c r="J46" i="40"/>
  <c r="E49" i="40" s="1"/>
  <c r="F49" i="40" s="1"/>
  <c r="G49" i="40" s="1"/>
  <c r="F34" i="40"/>
  <c r="F33" i="40" s="1"/>
  <c r="G33" i="40" s="1"/>
  <c r="V5" i="40"/>
  <c r="F53" i="40"/>
  <c r="F54" i="40" s="1"/>
  <c r="G54" i="40" s="1"/>
  <c r="M59" i="40"/>
  <c r="F60" i="40" s="1"/>
  <c r="R12" i="40" s="1"/>
  <c r="F45" i="40"/>
  <c r="G45" i="40" s="1"/>
  <c r="G47" i="40" s="1"/>
  <c r="F44" i="40"/>
  <c r="F35" i="40" s="1"/>
  <c r="G35" i="40" s="1"/>
  <c r="F32" i="40"/>
  <c r="F31" i="40" s="1"/>
  <c r="G31" i="40" s="1"/>
  <c r="G70" i="37"/>
  <c r="D72" i="37"/>
  <c r="D74" i="37" s="1"/>
  <c r="G74" i="37" s="1"/>
  <c r="G56" i="40" l="1"/>
  <c r="G68" i="40" s="1"/>
  <c r="F28" i="40"/>
  <c r="F27" i="40" a="1"/>
  <c r="F27" i="40" s="1"/>
  <c r="X10" i="40"/>
  <c r="X11" i="40" s="1"/>
  <c r="X12" i="40" s="1"/>
  <c r="V9" i="40"/>
  <c r="V12" i="40"/>
  <c r="V15" i="40"/>
  <c r="V16" i="40" s="1"/>
  <c r="V18" i="40" s="1"/>
  <c r="V21" i="40" s="1"/>
  <c r="V23" i="40" s="1"/>
  <c r="N26" i="40" l="1"/>
  <c r="F47" i="40" s="1"/>
  <c r="R6" i="40" s="1"/>
  <c r="AJ7" i="40" s="1" a="1"/>
  <c r="AJ7" i="40" s="1"/>
  <c r="AP8" i="40" l="1" a="1"/>
  <c r="AP8" i="40" s="1"/>
  <c r="AJ9" i="40"/>
  <c r="AJ8" i="40" a="1"/>
  <c r="AJ8" i="40" s="1"/>
  <c r="AF8" i="40" a="1"/>
  <c r="AF8" i="40" s="1"/>
  <c r="AF16" i="40" l="1"/>
  <c r="AG8" i="40" a="1"/>
  <c r="AG8" i="40" s="1"/>
  <c r="AG16" i="40" s="1"/>
  <c r="AJ10" i="40"/>
  <c r="AG18" i="40" s="1"/>
  <c r="F56" i="40"/>
  <c r="C68" i="40"/>
  <c r="H68" i="40" s="1"/>
  <c r="AE18" i="40"/>
  <c r="F68" i="40" l="1"/>
  <c r="R8" i="40"/>
  <c r="R26" i="40" s="1"/>
  <c r="R28" i="40" s="1"/>
  <c r="BD6" i="40"/>
  <c r="BD7" i="40" s="1"/>
  <c r="BD28" i="40" s="1"/>
  <c r="E64" i="40"/>
  <c r="R14" i="40" l="1"/>
  <c r="P14" i="40" s="1"/>
  <c r="F64" i="40"/>
  <c r="F66" i="40" l="1"/>
  <c r="G64" i="40"/>
  <c r="G66" i="4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4" authorId="0" shapeId="0" xr:uid="{51FFEB1F-DB9A-4DDF-9A1C-AFFCDB61D91E}">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5" authorId="0" shapeId="0" xr:uid="{7E57F8D0-52E6-43FC-B7B7-44CB8DEB7874}">
      <text>
        <r>
          <rPr>
            <b/>
            <sz val="9"/>
            <color indexed="81"/>
            <rFont val="Tahoma"/>
            <family val="2"/>
          </rPr>
          <t>Food for company holiday parties (100%)
Food and beverages given to the public (100%)
Dinner for employees working late at the office (100%)</t>
        </r>
      </text>
    </comment>
    <comment ref="B26" authorId="0" shapeId="0" xr:uid="{9968CA82-4B33-49F2-A504-CAE6F336B8EF}">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3" authorId="0" shapeId="0" xr:uid="{A3482432-6755-4C43-ADD7-6A16A61F820B}">
      <text>
        <r>
          <rPr>
            <b/>
            <sz val="9"/>
            <color indexed="81"/>
            <rFont val="Tahoma"/>
            <family val="2"/>
          </rPr>
          <t>Only Employer share ( Not the employee share)</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4" authorId="0" shapeId="0" xr:uid="{5BE8AE3E-D03E-4375-A94B-3F1B43043C6E}">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5" authorId="0" shapeId="0" xr:uid="{629C1B55-07EA-4A3A-BA0E-786A10953127}">
      <text>
        <r>
          <rPr>
            <b/>
            <sz val="9"/>
            <color indexed="81"/>
            <rFont val="Tahoma"/>
            <family val="2"/>
          </rPr>
          <t>Food for company holiday parties (100%)
Food and beverages given to the public (100%)
Dinner for employees working late at the office (100%)</t>
        </r>
      </text>
    </comment>
    <comment ref="B26" authorId="0" shapeId="0" xr:uid="{4563184F-AFB1-47E0-B72F-C8A3FD9345F5}">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3" authorId="0" shapeId="0" xr:uid="{1523F89C-90F2-451A-A707-417E484A9804}">
      <text>
        <r>
          <rPr>
            <b/>
            <sz val="9"/>
            <color indexed="81"/>
            <rFont val="Tahoma"/>
            <family val="2"/>
          </rPr>
          <t>Only Employer share ( Not the employee share)</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4" authorId="0" shapeId="0" xr:uid="{B787D4A4-88DC-482F-966A-2671F9F465CF}">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5" authorId="0" shapeId="0" xr:uid="{23E9ADE2-094A-4445-85B0-2C60CC0CF69E}">
      <text>
        <r>
          <rPr>
            <b/>
            <sz val="9"/>
            <color indexed="81"/>
            <rFont val="Tahoma"/>
            <family val="2"/>
          </rPr>
          <t>Food for company holiday parties (100%)
Food and beverages given to the public (100%)
Dinner for employees working late at the office (100%)</t>
        </r>
      </text>
    </comment>
    <comment ref="B26" authorId="0" shapeId="0" xr:uid="{71508708-8370-4074-BBC3-D6E1105BE138}">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3" authorId="0" shapeId="0" xr:uid="{0BD7D728-1956-4045-A00B-82A523EC455F}">
      <text>
        <r>
          <rPr>
            <b/>
            <sz val="9"/>
            <color indexed="81"/>
            <rFont val="Tahoma"/>
            <family val="2"/>
          </rPr>
          <t>Only Employer share ( Not the employee share)</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4" authorId="0" shapeId="0" xr:uid="{26001EA3-7C88-43CA-A482-A51F29FDBFAF}">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5" authorId="0" shapeId="0" xr:uid="{7FDAB714-FE36-4EBB-8BF9-2E8EBF2005B7}">
      <text>
        <r>
          <rPr>
            <b/>
            <sz val="9"/>
            <color indexed="81"/>
            <rFont val="Tahoma"/>
            <family val="2"/>
          </rPr>
          <t>Food for company holiday parties (100%)
Food and beverages given to the public (100%)
Dinner for employees working late at the office (100%)</t>
        </r>
      </text>
    </comment>
    <comment ref="B26" authorId="0" shapeId="0" xr:uid="{2983B15F-EEA9-4178-A7F2-2CFF4603D6CF}">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3" authorId="0" shapeId="0" xr:uid="{90B3A950-1690-483C-B856-E83E22CDCCA8}">
      <text>
        <r>
          <rPr>
            <b/>
            <sz val="9"/>
            <color indexed="81"/>
            <rFont val="Tahoma"/>
            <family val="2"/>
          </rPr>
          <t>Only Employer share ( Not the employee share)</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4" authorId="0" shapeId="0" xr:uid="{130480D2-525F-4D89-B28E-4B8A94FA9C64}">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5" authorId="0" shapeId="0" xr:uid="{070BFB6A-5CB3-49ED-93AC-5E1BA74113C7}">
      <text>
        <r>
          <rPr>
            <b/>
            <sz val="9"/>
            <color indexed="81"/>
            <rFont val="Tahoma"/>
            <family val="2"/>
          </rPr>
          <t>Food for company holiday parties (100%)
Food and beverages given to the public (100%)
Dinner for employees working late at the office (100%)</t>
        </r>
      </text>
    </comment>
    <comment ref="B26" authorId="0" shapeId="0" xr:uid="{C3592F6C-3EA1-4DFC-A7CF-ADC6AA05AB1D}">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3" authorId="0" shapeId="0" xr:uid="{47A2DCF4-78DD-4242-859F-2EA7E63858F9}">
      <text>
        <r>
          <rPr>
            <b/>
            <sz val="9"/>
            <color indexed="81"/>
            <rFont val="Tahoma"/>
            <family val="2"/>
          </rPr>
          <t>Only Employer share ( Not the employee share)</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4" authorId="0" shapeId="0" xr:uid="{9E42309F-0C2C-4037-B999-545D00D2183F}">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5" authorId="0" shapeId="0" xr:uid="{A5A16503-C2D7-45CD-B570-F592A941C0F7}">
      <text>
        <r>
          <rPr>
            <b/>
            <sz val="9"/>
            <color indexed="81"/>
            <rFont val="Tahoma"/>
            <family val="2"/>
          </rPr>
          <t>Food for company holiday parties (100%)
Food and beverages given to the public (100%)
Dinner for employees working late at the office (100%)</t>
        </r>
      </text>
    </comment>
    <comment ref="B26" authorId="0" shapeId="0" xr:uid="{B12EA959-D03B-4BE0-A43F-792385F28B0F}">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3" authorId="0" shapeId="0" xr:uid="{A4ABBA43-DB4B-4E6B-B96C-BD7BC6A17E19}">
      <text>
        <r>
          <rPr>
            <b/>
            <sz val="9"/>
            <color indexed="81"/>
            <rFont val="Tahoma"/>
            <family val="2"/>
          </rPr>
          <t>Only Employer share ( Not the employee share)</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O31" authorId="0" shapeId="0" xr:uid="{249B130A-9734-44CD-A65A-DD5C4FDC55F0}">
      <text>
        <r>
          <rPr>
            <b/>
            <sz val="9"/>
            <color indexed="81"/>
            <rFont val="Tahoma"/>
            <family val="2"/>
          </rPr>
          <t>S corporations and LLCs by default are not subject to federal income tax .
Both S corporations and LLCs (with specific election) are considered "pass-through entities." This means the business's profits or losses "pass through" to the owners' personal tax returns, where they are taxed at the individual's income tax rate. So, while the S corporation or LLC itself doesn't pay federal income tax, the owners do.
State taxes: While most states don't subject S corporations or LLCs to the same income tax as C corporations, many states have alternative taxes in place, such as a franchise tax, replacement tax, or income tax based on specific activities. 
So, while there may not be a direct "S corporation income tax" in most states, there are often other taxes levied.
C corporations, in contrast, are separate entities from their owners. This means they pay federal income tax on their corporate profits at a flat rate, regardless of whether those profits are distributed to shareholders. Additionally, C corporations may also be subject to state income taxes.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4" authorId="0" shapeId="0" xr:uid="{0D6296C6-D653-43AD-8FCE-C910BD95C70C}">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5" authorId="0" shapeId="0" xr:uid="{5398AEE0-E74B-4EA8-9D88-4196D4D3D003}">
      <text>
        <r>
          <rPr>
            <b/>
            <sz val="9"/>
            <color indexed="81"/>
            <rFont val="Tahoma"/>
            <family val="2"/>
          </rPr>
          <t>Food for company holiday parties (100%)
Food and beverages given to the public (100%)
Dinner for employees working late at the office (100%)</t>
        </r>
      </text>
    </comment>
    <comment ref="B26" authorId="0" shapeId="0" xr:uid="{D0B63C71-A518-496B-B749-2FE4A585D95A}">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3" authorId="0" shapeId="0" xr:uid="{F3356B66-4F8B-42C8-BD76-A162CAED6805}">
      <text>
        <r>
          <rPr>
            <b/>
            <sz val="9"/>
            <color indexed="81"/>
            <rFont val="Tahoma"/>
            <family val="2"/>
          </rPr>
          <t>Only Employer share ( Not the employee share)</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4" authorId="0" shapeId="0" xr:uid="{3AD1D9BA-CC8A-4ECE-B172-B7F07207F784}">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5" authorId="0" shapeId="0" xr:uid="{CCB28C05-80FF-4EEC-AD08-F15B0C35043C}">
      <text>
        <r>
          <rPr>
            <b/>
            <sz val="9"/>
            <color indexed="81"/>
            <rFont val="Tahoma"/>
            <family val="2"/>
          </rPr>
          <t>Food for company holiday parties (100%)
Food and beverages given to the public (100%)
Dinner for employees working late at the office (100%)</t>
        </r>
      </text>
    </comment>
    <comment ref="B26" authorId="0" shapeId="0" xr:uid="{4908CA48-4724-4B37-8E6D-D2CF7ECB53AF}">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3" authorId="0" shapeId="0" xr:uid="{A7F69B3F-04B9-4314-9648-41781F832F07}">
      <text>
        <r>
          <rPr>
            <b/>
            <sz val="9"/>
            <color indexed="81"/>
            <rFont val="Tahoma"/>
            <family val="2"/>
          </rPr>
          <t>Only Employer share ( Not the employee share)</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4" authorId="0" shapeId="0" xr:uid="{0944A33A-7D3A-46FE-87D5-F8D833A2AC22}">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5" authorId="0" shapeId="0" xr:uid="{E4A73DAA-29FA-42D4-9582-A6345CAD0DC3}">
      <text>
        <r>
          <rPr>
            <b/>
            <sz val="9"/>
            <color indexed="81"/>
            <rFont val="Tahoma"/>
            <family val="2"/>
          </rPr>
          <t>Food for company holiday parties (100%)
Food and beverages given to the public (100%)
Dinner for employees working late at the office (100%)</t>
        </r>
      </text>
    </comment>
    <comment ref="B26" authorId="0" shapeId="0" xr:uid="{8D2FC418-E1A2-4B44-874A-20D3B341A1F4}">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3" authorId="0" shapeId="0" xr:uid="{86D4A509-D068-44F4-9042-C93B3B3F45EA}">
      <text>
        <r>
          <rPr>
            <b/>
            <sz val="9"/>
            <color indexed="81"/>
            <rFont val="Tahoma"/>
            <family val="2"/>
          </rPr>
          <t>Only Employer share ( Not the employee share)</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4" authorId="0" shapeId="0" xr:uid="{B6EA9AD2-774F-493B-A8B5-B12DC43D1F02}">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5" authorId="0" shapeId="0" xr:uid="{E8B594CB-44B9-40BB-9809-C0B5A436B60B}">
      <text>
        <r>
          <rPr>
            <b/>
            <sz val="9"/>
            <color indexed="81"/>
            <rFont val="Tahoma"/>
            <family val="2"/>
          </rPr>
          <t>Food for company holiday parties (100%)
Food and beverages given to the public (100%)
Dinner for employees working late at the office (100%)</t>
        </r>
      </text>
    </comment>
    <comment ref="B26" authorId="0" shapeId="0" xr:uid="{1D132EBE-A069-4958-A0E2-D09D1F65B929}">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3" authorId="0" shapeId="0" xr:uid="{2C596323-B384-4B99-B338-472D18229640}">
      <text>
        <r>
          <rPr>
            <b/>
            <sz val="9"/>
            <color indexed="81"/>
            <rFont val="Tahoma"/>
            <family val="2"/>
          </rPr>
          <t>Only Employer share ( Not the employee share)</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4" authorId="0" shapeId="0" xr:uid="{9627D440-39D4-4E79-9055-C01FBA7FF512}">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5" authorId="0" shapeId="0" xr:uid="{C139B5B8-6FB3-40D7-B72C-C32E294F9CF7}">
      <text>
        <r>
          <rPr>
            <b/>
            <sz val="9"/>
            <color indexed="81"/>
            <rFont val="Tahoma"/>
            <family val="2"/>
          </rPr>
          <t>Food for company holiday parties (100%)
Food and beverages given to the public (100%)
Dinner for employees working late at the office (100%)</t>
        </r>
      </text>
    </comment>
    <comment ref="B26" authorId="0" shapeId="0" xr:uid="{AC0A07DD-B179-4B0B-AB30-B18CA3ACE576}">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3" authorId="0" shapeId="0" xr:uid="{5D7B817F-8698-4F87-BE77-D9C5A2B74A69}">
      <text>
        <r>
          <rPr>
            <b/>
            <sz val="9"/>
            <color indexed="81"/>
            <rFont val="Tahoma"/>
            <family val="2"/>
          </rPr>
          <t>Only Employer share ( Not the employee share)</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4" authorId="0" shapeId="0" xr:uid="{454C4B81-4883-4C65-B7FB-48C572B4A873}">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5" authorId="0" shapeId="0" xr:uid="{DE74F5CA-7EDE-4876-A4CA-F92A6D3D9270}">
      <text>
        <r>
          <rPr>
            <b/>
            <sz val="9"/>
            <color indexed="81"/>
            <rFont val="Tahoma"/>
            <family val="2"/>
          </rPr>
          <t>Food for company holiday parties (100%)
Food and beverages given to the public (100%)
Dinner for employees working late at the office (100%)</t>
        </r>
      </text>
    </comment>
    <comment ref="B26" authorId="0" shapeId="0" xr:uid="{3168BEB7-2A7F-4499-986B-B35674DF9A36}">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3" authorId="0" shapeId="0" xr:uid="{44E59393-613D-45FC-87BF-85CA3B3FA324}">
      <text>
        <r>
          <rPr>
            <b/>
            <sz val="9"/>
            <color indexed="81"/>
            <rFont val="Tahoma"/>
            <family val="2"/>
          </rPr>
          <t>Only Employer share ( Not the employee share)</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Pramod Zacharias</author>
  </authors>
  <commentList>
    <comment ref="B24" authorId="0" shapeId="0" xr:uid="{95B0B2A1-F4E2-42D9-B631-2F011D16DB4A}">
      <text>
        <r>
          <rPr>
            <b/>
            <sz val="9"/>
            <color indexed="81"/>
            <rFont val="Tahoma"/>
            <family val="2"/>
          </rPr>
          <t xml:space="preserve">Enter the full amount here.
Most business meals are just 50% deductible, according to the IRS rule. 
Business meals with clients (50%)
Food items for the office (50%)
Meals while traveling for work (50%)
Meals at a conference (50%)
</t>
        </r>
        <r>
          <rPr>
            <sz val="9"/>
            <color indexed="81"/>
            <rFont val="Tahoma"/>
            <family val="2"/>
          </rPr>
          <t xml:space="preserve">
</t>
        </r>
      </text>
    </comment>
    <comment ref="B25" authorId="0" shapeId="0" xr:uid="{FEAC7C51-534B-474C-9BF3-188297C553C0}">
      <text>
        <r>
          <rPr>
            <b/>
            <sz val="9"/>
            <color indexed="81"/>
            <rFont val="Tahoma"/>
            <family val="2"/>
          </rPr>
          <t>Food for company holiday parties (100%)
Food and beverages given to the public (100%)
Dinner for employees working late at the office (100%)</t>
        </r>
      </text>
    </comment>
    <comment ref="B26" authorId="0" shapeId="0" xr:uid="{5B4EF987-D2D6-47E7-84DA-FF6BCC040123}">
      <text>
        <r>
          <rPr>
            <b/>
            <sz val="9"/>
            <color indexed="81"/>
            <rFont val="Tahoma"/>
            <family val="2"/>
          </rPr>
          <t>You must retain documentation of the following:
A description of the gift.
The gift’s cost.
The date the gift was made.
The business purpose of the gift.
The business relationship to the taxpayer of the person receiving the gift.</t>
        </r>
      </text>
    </comment>
    <comment ref="O43" authorId="0" shapeId="0" xr:uid="{D890DD81-0E6F-4B85-B68E-08650FB1D70D}">
      <text>
        <r>
          <rPr>
            <b/>
            <sz val="9"/>
            <color indexed="81"/>
            <rFont val="Tahoma"/>
            <family val="2"/>
          </rPr>
          <t>Only Employer share ( Not the employee share)</t>
        </r>
        <r>
          <rPr>
            <sz val="9"/>
            <color indexed="81"/>
            <rFont val="Tahoma"/>
            <family val="2"/>
          </rPr>
          <t xml:space="preserv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<sst xmlns="http://schemas.openxmlformats.org/spreadsheetml/2006/main" count="2822" uniqueCount="625">
  <si>
    <t>MFJ</t>
  </si>
  <si>
    <t>Income Source</t>
  </si>
  <si>
    <t>Amount ( Gross)</t>
  </si>
  <si>
    <t>Pre Tax Deduction</t>
  </si>
  <si>
    <t xml:space="preserve">Taxable income </t>
  </si>
  <si>
    <t>Wages (Spouse 1)</t>
  </si>
  <si>
    <t>Wages (Spouse 2)</t>
  </si>
  <si>
    <t>Input</t>
  </si>
  <si>
    <t>Interest</t>
  </si>
  <si>
    <t>Taxable Income</t>
  </si>
  <si>
    <t>Dividends</t>
  </si>
  <si>
    <t>Status</t>
  </si>
  <si>
    <t>Single</t>
  </si>
  <si>
    <t>Short Term Capital Gain</t>
  </si>
  <si>
    <t>Income Tax</t>
  </si>
  <si>
    <t>All Other Income</t>
  </si>
  <si>
    <t>Marginal Rate</t>
  </si>
  <si>
    <t>Long Term Capital Gain</t>
  </si>
  <si>
    <t>Effective Rate</t>
  </si>
  <si>
    <t>Net Business Income</t>
  </si>
  <si>
    <t>Total</t>
  </si>
  <si>
    <t>From</t>
  </si>
  <si>
    <t>Rate</t>
  </si>
  <si>
    <t>Cumulative</t>
  </si>
  <si>
    <t>Projected Taxable Income</t>
  </si>
  <si>
    <t>Long Term Capital Gain Tax @ 15%</t>
  </si>
  <si>
    <t xml:space="preserve">Projected Total tax </t>
  </si>
  <si>
    <t>MFS</t>
  </si>
  <si>
    <t>HH</t>
  </si>
  <si>
    <t>Estimated Payment Link and Steps to the IRS:</t>
  </si>
  <si>
    <t>1. Visit the Direct Pay website: https://directpay.irs.gov/directpay/payment.</t>
  </si>
  <si>
    <t>2. Select "Make a Payment."</t>
  </si>
  <si>
    <t>Date of birth</t>
  </si>
  <si>
    <t>Tax year</t>
  </si>
  <si>
    <t>Estimated tax</t>
  </si>
  <si>
    <t>5. Enter the payment amount.</t>
  </si>
  <si>
    <t>Routing number</t>
  </si>
  <si>
    <t>Account number</t>
  </si>
  <si>
    <t>Account type</t>
  </si>
  <si>
    <t>7. Review the information and submit your payment.</t>
  </si>
  <si>
    <t>3.Enter your personal information:</t>
  </si>
  <si>
    <t>Social Security number (SSN) </t>
  </si>
  <si>
    <t>4.Choose the payment type:</t>
  </si>
  <si>
    <t>6.Enter your banking information</t>
  </si>
  <si>
    <t xml:space="preserve"> </t>
  </si>
  <si>
    <t>Federal Withholding</t>
  </si>
  <si>
    <t>Income Tax withholding ( Total)</t>
  </si>
  <si>
    <t>Net Investment Tax ( If your income is above 250K)</t>
  </si>
  <si>
    <t>The QBI deduction (Single filers: $182,100, MFJ: 364,200,HHH:273300</t>
  </si>
  <si>
    <t>Just to be safe, let's add 10% since the calculation is only 90% accurate.</t>
  </si>
  <si>
    <t>Enter various Income Tax Credits, including Child, College, Dependent, and Solar credits.</t>
  </si>
  <si>
    <t>Enter your Name</t>
  </si>
  <si>
    <t>Net Tax Due ( IRS) or Refund ( If the result is a minus no tax due, it’s a refund)</t>
  </si>
  <si>
    <t>below</t>
  </si>
  <si>
    <t>Average Rate ( Tax Tax/Total Income)</t>
  </si>
  <si>
    <t>HHH</t>
  </si>
  <si>
    <t>Standard Deduction (Optional: Enter your itemized deductions here)</t>
  </si>
  <si>
    <t>at the time of tax preparation</t>
  </si>
  <si>
    <t>Pramod Zacharias EA</t>
  </si>
  <si>
    <t>Greatways Tax Service Inc</t>
  </si>
  <si>
    <t>1001 E Chicago Ave, Ste 151</t>
  </si>
  <si>
    <t>Naperville IL 60540</t>
  </si>
  <si>
    <t>630-663-1500, Tax@gratwaystax.com</t>
  </si>
  <si>
    <t xml:space="preserve">8. Please make sure to print/save the proof of payment from the IRS and provide to us </t>
  </si>
  <si>
    <t>Please Select your filing Status- 2024</t>
  </si>
  <si>
    <t>Yes</t>
  </si>
  <si>
    <t>No</t>
  </si>
  <si>
    <t>EIN</t>
  </si>
  <si>
    <t>Fist Name</t>
  </si>
  <si>
    <t>Last Name</t>
  </si>
  <si>
    <t>SSN</t>
  </si>
  <si>
    <t>% Share</t>
  </si>
  <si>
    <t>#1</t>
  </si>
  <si>
    <t>Home Address</t>
  </si>
  <si>
    <t>#2</t>
  </si>
  <si>
    <t>#3</t>
  </si>
  <si>
    <t>#4</t>
  </si>
  <si>
    <t>Amount</t>
  </si>
  <si>
    <t>Purchase Date</t>
  </si>
  <si>
    <t>Detail of the Assets  Year/Make last 4 # of VIN</t>
  </si>
  <si>
    <t>Sale Date (If Sold)</t>
  </si>
  <si>
    <t>Sale Price (If Sold)</t>
  </si>
  <si>
    <t xml:space="preserve"> Greatways Tax Service Inc.</t>
  </si>
  <si>
    <t>Payroll Service - Please Select</t>
  </si>
  <si>
    <t xml:space="preserve">        Great Service @ Right Ways, Since 2002.</t>
  </si>
  <si>
    <t>Greatways - Less than Full Year</t>
  </si>
  <si>
    <t>Business Name</t>
  </si>
  <si>
    <t>Phone</t>
  </si>
  <si>
    <t>N/A</t>
  </si>
  <si>
    <t>No Payroll with Greatways</t>
  </si>
  <si>
    <t>Tax Entity Type - Please Select</t>
  </si>
  <si>
    <t>Business Activity Codes</t>
  </si>
  <si>
    <t>Need Help</t>
  </si>
  <si>
    <t>Yes, Issued</t>
  </si>
  <si>
    <t>Date of Inc</t>
  </si>
  <si>
    <t>Address</t>
  </si>
  <si>
    <t>No Need</t>
  </si>
  <si>
    <t>Need to Issue</t>
  </si>
  <si>
    <t>State of Inc</t>
  </si>
  <si>
    <t>Email</t>
  </si>
  <si>
    <t>Please Select</t>
  </si>
  <si>
    <t>Bank A/C Type: Please Select</t>
  </si>
  <si>
    <t>We will use this bank account for the tax payment and also for our fee</t>
  </si>
  <si>
    <t>Bank Name</t>
  </si>
  <si>
    <t>Routing #</t>
  </si>
  <si>
    <t>A/c #</t>
  </si>
  <si>
    <t xml:space="preserve">Please send us the final numbers only. Any changes will result us to redo &amp; will cost you an Extra $250 </t>
  </si>
  <si>
    <t>Operating Expenses</t>
  </si>
  <si>
    <t>Automobile and truck expenses</t>
  </si>
  <si>
    <t>No Change</t>
  </si>
  <si>
    <t>S Corp - Form 1120 S</t>
  </si>
  <si>
    <t>Delivery/Postage</t>
  </si>
  <si>
    <t>LLC - Partnership Form 1065</t>
  </si>
  <si>
    <t>LLC with S Corp Status</t>
  </si>
  <si>
    <t>Insurance (Business)</t>
  </si>
  <si>
    <t>Total sales for the year (Business Income)</t>
  </si>
  <si>
    <t>LLC Single Person Sch C</t>
  </si>
  <si>
    <t>Janitorial/Cleaning</t>
  </si>
  <si>
    <t>Gross Receipts or Sales</t>
  </si>
  <si>
    <t>C Corp Form 1120</t>
  </si>
  <si>
    <t>Legal and professional fees</t>
  </si>
  <si>
    <t>Business Checking</t>
  </si>
  <si>
    <t>Business Savings</t>
  </si>
  <si>
    <t>Total Income</t>
  </si>
  <si>
    <t>Personal Savings</t>
  </si>
  <si>
    <t>Personal Checking</t>
  </si>
  <si>
    <t>Payroll Processing Fee</t>
  </si>
  <si>
    <t>Cost of Goods/Labor</t>
  </si>
  <si>
    <t>Cost of Labor ( 1099 Misc.  if any)</t>
  </si>
  <si>
    <t>State Income Tax paid for last year</t>
  </si>
  <si>
    <t>Sec of State ( Annual Report)</t>
  </si>
  <si>
    <t>Total Cost  of Labor</t>
  </si>
  <si>
    <t>Software Exp</t>
  </si>
  <si>
    <t>Storage /Server Fees</t>
  </si>
  <si>
    <t xml:space="preserve">Wages, Salary, Payroll Tax  &amp; Retirement Expense
</t>
  </si>
  <si>
    <t>Security Service</t>
  </si>
  <si>
    <t>Officer/Owner Salary on W2</t>
  </si>
  <si>
    <t>Training Exp/Prof Development</t>
  </si>
  <si>
    <t>All Others Salary/Wages on W2</t>
  </si>
  <si>
    <t>Total Other Deductions</t>
  </si>
  <si>
    <t>Telephone  (Land, Cell, Fax)</t>
  </si>
  <si>
    <t>Payroll Tax ( Employer Share)</t>
  </si>
  <si>
    <t>Travel Exp (Flight, Taxi etc.)</t>
  </si>
  <si>
    <t>401K Officer Share from Paycheck</t>
  </si>
  <si>
    <t>Total Payroll/Sep/401K Expense</t>
  </si>
  <si>
    <t>All Other Payroll Expense</t>
  </si>
  <si>
    <t>Net Profit/Loss</t>
  </si>
  <si>
    <t>Repairs on Business Assets</t>
  </si>
  <si>
    <t>License and Permits</t>
  </si>
  <si>
    <t>Interest on business Loan/Car</t>
  </si>
  <si>
    <t>Estimated</t>
  </si>
  <si>
    <t>Advertisement</t>
  </si>
  <si>
    <t>Total Expense</t>
  </si>
  <si>
    <t>Total Expected Tax Savings Based on your estimated income @ your tax bracket</t>
  </si>
  <si>
    <t>Any Other Pre Tax Items</t>
  </si>
  <si>
    <t>315 per month</t>
  </si>
  <si>
    <t>Commuter Benefits</t>
  </si>
  <si>
    <t>No Limit</t>
  </si>
  <si>
    <t>Health insurance premiums</t>
  </si>
  <si>
    <t xml:space="preserve"> Pre-Tax Contributions- Medical Flex</t>
  </si>
  <si>
    <t>3500 for 1, 7000 max</t>
  </si>
  <si>
    <t>Pre-Tax Contributions -  Dependent Care</t>
  </si>
  <si>
    <t>Pre-Tax Contributions- HSA Account</t>
  </si>
  <si>
    <t>Above 50 Years- IRA Catch-Up:</t>
  </si>
  <si>
    <t>IRA Contribuions ( Roth/Traditional)</t>
  </si>
  <si>
    <t>Above 50 Years- 401(k) Catch-Up:</t>
  </si>
  <si>
    <t>(401(k), 403(b), 457 plans)</t>
  </si>
  <si>
    <t>Pre-Tax Retirement Contributions</t>
  </si>
  <si>
    <t>@ Tax Savings</t>
  </si>
  <si>
    <t xml:space="preserve">Annual Gross Income </t>
  </si>
  <si>
    <t>Pre-Tax Savings Calculator for Employees-2023</t>
  </si>
  <si>
    <t xml:space="preserve">Net Tax Savings on C2C arrangements </t>
  </si>
  <si>
    <t>Officer Payroll Tax Cost</t>
  </si>
  <si>
    <t xml:space="preserve">Pay Increase on C2C arrangements </t>
  </si>
  <si>
    <t>20 % QBI Tax Savings on Net Income</t>
  </si>
  <si>
    <t>Health insurance premiums ( HRA 105)</t>
  </si>
  <si>
    <t xml:space="preserve"> Depreciation expense /Section 179:</t>
  </si>
  <si>
    <t>Home Office (Simplified Method:)</t>
  </si>
  <si>
    <t>Above 50 Years- 401K Catch-Up:</t>
  </si>
  <si>
    <t>401 K Employer Share/Sep IRA (25%)</t>
  </si>
  <si>
    <t>401K  Employee Share</t>
  </si>
  <si>
    <t>Officer Payroll</t>
  </si>
  <si>
    <t>Net Business Income before the payroll</t>
  </si>
  <si>
    <t>Tax Savings Calculator for S Corp</t>
  </si>
  <si>
    <t>Website/Webhosting</t>
  </si>
  <si>
    <t>Travel Exp (Flight, Taxi etc)</t>
  </si>
  <si>
    <t>Traning Exp/Prof Development</t>
  </si>
  <si>
    <t>Small Tools/Small Office Furniture</t>
  </si>
  <si>
    <t>Seminars &amp; Trade Shows</t>
  </si>
  <si>
    <t>Rent for the office or Eqipments</t>
  </si>
  <si>
    <t>Postage/Delivery Expenses</t>
  </si>
  <si>
    <t>Parking and Toll</t>
  </si>
  <si>
    <t>Office Expense &amp; Printing</t>
  </si>
  <si>
    <t>Meal and Entetainment</t>
  </si>
  <si>
    <t>Lease Payments ( Car, Printer etc)</t>
  </si>
  <si>
    <t>Internet</t>
  </si>
  <si>
    <t>Insurance (Business Related)</t>
  </si>
  <si>
    <t>Dues &amp; Membership</t>
  </si>
  <si>
    <t>Cleaning / Janitorial</t>
  </si>
  <si>
    <t>Bank Service Charges</t>
  </si>
  <si>
    <t>Business Miles</t>
  </si>
  <si>
    <t>OR</t>
  </si>
  <si>
    <t>Accounting Fee</t>
  </si>
  <si>
    <t>Advertising, Sales Exp</t>
  </si>
  <si>
    <t>In order to claim an expense, it must be necessary and reasonable to the business</t>
  </si>
  <si>
    <t>Possible Business Expense</t>
  </si>
  <si>
    <t>22500 Maximum</t>
  </si>
  <si>
    <t>Business Gift ($25 per person limit)</t>
  </si>
  <si>
    <t>Office Supplies/Expense</t>
  </si>
  <si>
    <t>Any Estimated Payments (State)</t>
  </si>
  <si>
    <t>Description</t>
  </si>
  <si>
    <t>Cost of Good Sold</t>
  </si>
  <si>
    <t>Total Sales</t>
  </si>
  <si>
    <t>Total cost of Goods Sold</t>
  </si>
  <si>
    <t>Gross Profit Before Operating Expense</t>
  </si>
  <si>
    <t>Total Operating Expenses</t>
  </si>
  <si>
    <t>Net Profit / Loss</t>
  </si>
  <si>
    <t>Test</t>
  </si>
  <si>
    <t>Contact Person</t>
  </si>
  <si>
    <t>President</t>
  </si>
  <si>
    <t>No Payroll Service in 2024</t>
  </si>
  <si>
    <t>Greatways - Full Year 2024</t>
  </si>
  <si>
    <t>Yes, Filed with Greatways</t>
  </si>
  <si>
    <t>No, This is the 1st Year</t>
  </si>
  <si>
    <t>No,  Attaching the 2023 Full Tax Return</t>
  </si>
  <si>
    <t xml:space="preserve">Want to close this business </t>
  </si>
  <si>
    <t>Please Select one</t>
  </si>
  <si>
    <t>Did you file the 2023 business tax return with Greatways ?</t>
  </si>
  <si>
    <t>Assets</t>
  </si>
  <si>
    <t>Previous Year</t>
  </si>
  <si>
    <t>Cash</t>
  </si>
  <si>
    <t>Owner's equity:</t>
  </si>
  <si>
    <t>Accumulated retained earnings</t>
  </si>
  <si>
    <t>Capital Stock</t>
  </si>
  <si>
    <t>Under penalty of perjury, I hereby certify that all of the above information is taken from the business bank/credit card statements and is true and correct to the best of my knowledge</t>
  </si>
  <si>
    <t>Date</t>
  </si>
  <si>
    <t>Loan from Owner/Officer</t>
  </si>
  <si>
    <t>Show</t>
  </si>
  <si>
    <t>Business Activity</t>
  </si>
  <si>
    <t>Accounts Receivable ( if Accrual)</t>
  </si>
  <si>
    <t xml:space="preserve">Other Investments </t>
  </si>
  <si>
    <t>Balance Sheet Details: Current Assets</t>
  </si>
  <si>
    <t>Balance Sheet Details: Current Liabilities</t>
  </si>
  <si>
    <t>Short-Term Loans</t>
  </si>
  <si>
    <t>Tax Payable</t>
  </si>
  <si>
    <t>Balance Sheet Details: Non-Current Liabilities</t>
  </si>
  <si>
    <t>Credit Cards Balance as of Dec 31</t>
  </si>
  <si>
    <t>Business Bank Account - Dec 31</t>
  </si>
  <si>
    <t>Business Bank Account - Jan 1st</t>
  </si>
  <si>
    <t>Car Loan Balance as of Dec 31st</t>
  </si>
  <si>
    <t>Loan (EIDL Loan) as of Dec 31 st</t>
  </si>
  <si>
    <t>Mortgage/Loan Balance - Dec 31st</t>
  </si>
  <si>
    <t>Additional Paid in Capital</t>
  </si>
  <si>
    <t>Retained Earning as of Jan 1st</t>
  </si>
  <si>
    <t xml:space="preserve">Land </t>
  </si>
  <si>
    <t>Cost of Good Sold ( If Retail Business)</t>
  </si>
  <si>
    <t>Inventory as of Jan 1st</t>
  </si>
  <si>
    <t>Ending Inventory as Dec 31st</t>
  </si>
  <si>
    <t>Inventory ( If Retail)</t>
  </si>
  <si>
    <t>Owners Loan/Draw Details</t>
  </si>
  <si>
    <t>Only you are using Accrual Accounting</t>
  </si>
  <si>
    <t>Accounts Payable ( If Accrual)</t>
  </si>
  <si>
    <t>Weight</t>
  </si>
  <si>
    <t>Security Deposit with Landlord</t>
  </si>
  <si>
    <t>C Corp - Form 1120</t>
  </si>
  <si>
    <t xml:space="preserve">Accrual </t>
  </si>
  <si>
    <t>Cash  basic</t>
  </si>
  <si>
    <t>Same as last year</t>
  </si>
  <si>
    <t>No Bank Account</t>
  </si>
  <si>
    <t>Depreciation/New Assets</t>
  </si>
  <si>
    <t>Prepared &amp; Verified by the above signed Officer</t>
  </si>
  <si>
    <t>Sale Tax ( Retail Business)</t>
  </si>
  <si>
    <t>, President/Partner</t>
  </si>
  <si>
    <t>Balance Sheet As of 12/31/2024</t>
  </si>
  <si>
    <t>Inventory</t>
  </si>
  <si>
    <t>Accounts Receivable</t>
  </si>
  <si>
    <t>Automobile, Property &amp; Equipment</t>
  </si>
  <si>
    <t>Net Automobile, Property &amp; Equipment</t>
  </si>
  <si>
    <t>Accounts Payable</t>
  </si>
  <si>
    <t>Loan to Officer</t>
  </si>
  <si>
    <t>Column1</t>
  </si>
  <si>
    <t>Hide</t>
  </si>
  <si>
    <t xml:space="preserve"> 2</t>
  </si>
  <si>
    <t>Current Assets:</t>
  </si>
  <si>
    <t>Total Current Assets</t>
  </si>
  <si>
    <t>Fixed Assets:</t>
  </si>
  <si>
    <t>show</t>
  </si>
  <si>
    <t>Total Fixed Assets</t>
  </si>
  <si>
    <t>Other Assets:</t>
  </si>
  <si>
    <t>Total Assets</t>
  </si>
  <si>
    <t>Liabilities &amp; Owner's Equity</t>
  </si>
  <si>
    <t>Current Liabilities:</t>
  </si>
  <si>
    <t>Column2</t>
  </si>
  <si>
    <t>Owner's Equity:</t>
  </si>
  <si>
    <t>Total Other Assets</t>
  </si>
  <si>
    <t>Total Current Liabilities</t>
  </si>
  <si>
    <t>Total long-Term Liabilities</t>
  </si>
  <si>
    <t>Total Owner's Equity</t>
  </si>
  <si>
    <t>Long-Term Liabilities:</t>
  </si>
  <si>
    <t>Income</t>
  </si>
  <si>
    <t>Less Accumulated Depreciation</t>
  </si>
  <si>
    <t>Owners Draw/Profit Distributions</t>
  </si>
  <si>
    <t>Loan from Owner to the Business</t>
  </si>
  <si>
    <t xml:space="preserve">Did you Issue any 1099 </t>
  </si>
  <si>
    <t># of W2 Issued to the Owners</t>
  </si>
  <si>
    <t># of W2 Issued other than owners</t>
  </si>
  <si>
    <t>Intangible Assets/Goodwill</t>
  </si>
  <si>
    <t>Less Accumulated Amortization</t>
  </si>
  <si>
    <t>Bank Charges</t>
  </si>
  <si>
    <t>Credit Card Processing Fees</t>
  </si>
  <si>
    <t>Dues and Subscriptions</t>
  </si>
  <si>
    <t>Legal and Professional Fees</t>
  </si>
  <si>
    <t>Parking Fees and Tolls</t>
  </si>
  <si>
    <t>Small Tools and Equipment</t>
  </si>
  <si>
    <t xml:space="preserve">State Income Tax Paid </t>
  </si>
  <si>
    <t>Website/ Hosting Charges</t>
  </si>
  <si>
    <t>Total SQ of Your Home</t>
  </si>
  <si>
    <t>SQ Used for the Home Office</t>
  </si>
  <si>
    <t>Rent for the Office or Equipment's</t>
  </si>
  <si>
    <t>Interest on Business Loan/Car</t>
  </si>
  <si>
    <t>Purchase of Goods for Sale</t>
  </si>
  <si>
    <t>Net Cost of Goods Sold</t>
  </si>
  <si>
    <t>Consulting fees/Other Direct Exp</t>
  </si>
  <si>
    <t>Any Change in Ownership?</t>
  </si>
  <si>
    <t>Total Liabilities &amp; Owner's Equity</t>
  </si>
  <si>
    <t>Tax@greatwaystax.com</t>
  </si>
  <si>
    <t>Personal  Miles</t>
  </si>
  <si>
    <t xml:space="preserve">  Price </t>
  </si>
  <si>
    <t>Home Office  (Simplified Option)</t>
  </si>
  <si>
    <t>Auto or Business Miles Exp Reimp</t>
  </si>
  <si>
    <t>Business Usage in  %</t>
  </si>
  <si>
    <t>Internet Expense</t>
  </si>
  <si>
    <t xml:space="preserve">Nondeductible Expense </t>
  </si>
  <si>
    <t>Greatways Rules for Great Bookkeeping</t>
  </si>
  <si>
    <t>Starting a business requires understanding fundamental financial principles. Your business is a separate entity, and all expenses should benefit the business, not your personal interests. The IRS mandates that business expenses must be reasonable and necessary.</t>
  </si>
  <si>
    <t>Key Rules to Follow:</t>
  </si>
  <si>
    <r>
      <t>1. Separate Accounts:</t>
    </r>
    <r>
      <rPr>
        <sz val="12"/>
        <color indexed="63"/>
        <rFont val="Arial"/>
        <family val="2"/>
      </rPr>
      <t> Open a dedicated business bank account and credit card. All business transactions should be conducted through these accounts.</t>
    </r>
  </si>
  <si>
    <r>
      <t>2. Initial Deposit:</t>
    </r>
    <r>
      <rPr>
        <sz val="12"/>
        <color indexed="63"/>
        <rFont val="Arial"/>
        <family val="2"/>
      </rPr>
      <t> Start with a $100 deposit, labeled as "Capital."</t>
    </r>
  </si>
  <si>
    <r>
      <t>3. Business Funding:</t>
    </r>
    <r>
      <rPr>
        <sz val="12"/>
        <color indexed="63"/>
        <rFont val="Arial"/>
        <family val="2"/>
      </rPr>
      <t> If your business needs more funds, transfer money from your personal account to the business account, noting it as a "Loan from Officer."</t>
    </r>
  </si>
  <si>
    <r>
      <t>4. Avoid Personal Lending:</t>
    </r>
    <r>
      <rPr>
        <sz val="12"/>
        <color indexed="63"/>
        <rFont val="Arial"/>
        <family val="2"/>
      </rPr>
      <t> Lending business money to friends is generally not allowed unless your business is in the lending industry.</t>
    </r>
  </si>
  <si>
    <r>
      <t>5. Loan Agreements:</t>
    </r>
    <r>
      <rPr>
        <sz val="12"/>
        <color indexed="63"/>
        <rFont val="Arial"/>
        <family val="2"/>
      </rPr>
      <t> For loans from third parties, have a detailed loan agreement outlining the amount, purpose, interest rate, and terms.</t>
    </r>
  </si>
  <si>
    <r>
      <t>6. Keep Finances Separate:</t>
    </r>
    <r>
      <rPr>
        <sz val="12"/>
        <color indexed="63"/>
        <rFont val="Arial"/>
        <family val="2"/>
      </rPr>
      <t> Avoid mixing personal and business accounts. Transfer money between accounts as needed, labeling transactions as "Loan from Officer" or "Repayment of Loan."</t>
    </r>
  </si>
  <si>
    <r>
      <t>7. Justify Expenses:</t>
    </r>
    <r>
      <rPr>
        <sz val="12"/>
        <color indexed="63"/>
        <rFont val="Arial"/>
        <family val="2"/>
      </rPr>
      <t> All business expenses should be necessary and reasonable. For example, travel expenses must be directly related to business activities.</t>
    </r>
  </si>
  <si>
    <r>
      <t>8. Home Office Deduction:</t>
    </r>
    <r>
      <rPr>
        <sz val="12"/>
        <color indexed="63"/>
        <rFont val="Arial"/>
        <family val="2"/>
      </rPr>
      <t> If you have a dedicated home office space used exclusively for business, you may qualify for a home office deduction (up to $1,500).</t>
    </r>
  </si>
  <si>
    <r>
      <t>9. Client Visits:</t>
    </r>
    <r>
      <rPr>
        <sz val="12"/>
        <color indexed="63"/>
        <rFont val="Arial"/>
        <family val="2"/>
      </rPr>
      <t> If your business requires clients to visit your home office regularly and expenses exceed $1,500, you may claim actual expenses based on the percentage of space used for business.</t>
    </r>
  </si>
  <si>
    <r>
      <t>10. Owner's Draw:</t>
    </r>
    <r>
      <rPr>
        <sz val="12"/>
        <color indexed="63"/>
        <rFont val="Arial"/>
        <family val="2"/>
      </rPr>
      <t> As the business owner, you can withdraw profits up to your initial investment plus accumulated profits, minus depreciation. Excess withdrawals may be considered short-term capital gains.</t>
    </r>
  </si>
  <si>
    <r>
      <t>11. Depreciation:</t>
    </r>
    <r>
      <rPr>
        <sz val="12"/>
        <color indexed="63"/>
        <rFont val="Arial"/>
        <family val="2"/>
      </rPr>
      <t> When you purchase business assets, you can claim depreciation expenses on your tax return. Maintain a depreciation reserve in your business account.</t>
    </r>
  </si>
  <si>
    <t>12. Compensation for Owners/Officers:</t>
  </si>
  <si>
    <r>
      <t>S Corporations:</t>
    </r>
    <r>
      <rPr>
        <sz val="12"/>
        <color indexed="63"/>
        <rFont val="Arial"/>
        <family val="2"/>
      </rPr>
      <t> Take reasonable payroll to avoid self-employment taxes.</t>
    </r>
  </si>
  <si>
    <r>
      <t>LLCs:</t>
    </r>
    <r>
      <rPr>
        <sz val="12"/>
        <color indexed="63"/>
        <rFont val="Arial"/>
        <family val="2"/>
      </rPr>
      <t> Pay self-employment tax on profits. No payroll taxes for owners.</t>
    </r>
  </si>
  <si>
    <r>
      <t>13. LLC Business Structure:</t>
    </r>
    <r>
      <rPr>
        <sz val="12"/>
        <color indexed="63"/>
        <rFont val="Arial"/>
        <family val="2"/>
      </rPr>
      <t> LLCs pay self-employment tax on net profits, while S Corporations pay payroll taxes on owner compensation.</t>
    </r>
  </si>
  <si>
    <r>
      <t>13. Reasonable Salary:</t>
    </r>
    <r>
      <rPr>
        <sz val="12"/>
        <color indexed="63"/>
        <rFont val="Arial"/>
        <family val="2"/>
      </rPr>
      <t> Determine a reasonable salary for yourself based on industry standards and your role in the business.</t>
    </r>
  </si>
  <si>
    <r>
      <t>14. C Corporations:</t>
    </r>
    <r>
      <rPr>
        <sz val="12"/>
        <color indexed="63"/>
        <rFont val="Arial"/>
        <family val="2"/>
      </rPr>
      <t> Profits can be taken as salary or dividends. Dividends are reported on personal tax returns.</t>
    </r>
  </si>
  <si>
    <t>By following these guidelines, you'll ensure sound financial practices and optimize your business's tax efficiency.</t>
  </si>
  <si>
    <t>Retained Earning as of Dec 31st</t>
  </si>
  <si>
    <t>Maximum Allowed Distribution</t>
  </si>
  <si>
    <t>Reserve Funds (Min 2 Months)</t>
  </si>
  <si>
    <t>Suggested Distributions</t>
  </si>
  <si>
    <t>Cashflow Analysis for Owners Draw</t>
  </si>
  <si>
    <t>Additional Reserves</t>
  </si>
  <si>
    <t>Prepared &amp; Verified by the above signed Officer ( President/Partner)</t>
  </si>
  <si>
    <t>Description:</t>
  </si>
  <si>
    <t>Payroll &amp; Retirement Expense</t>
  </si>
  <si>
    <t>Total Payroll &amp; Retirement Expense</t>
  </si>
  <si>
    <t>Profit &amp; Loss Statement - 2024</t>
  </si>
  <si>
    <t>Business Promotions</t>
  </si>
  <si>
    <t xml:space="preserve">Business Meals  </t>
  </si>
  <si>
    <t>JAN</t>
  </si>
  <si>
    <t>Name:</t>
  </si>
  <si>
    <t>Select Month</t>
  </si>
  <si>
    <t>FEB</t>
  </si>
  <si>
    <t>MAR</t>
  </si>
  <si>
    <t>TO</t>
  </si>
  <si>
    <t>Business Details</t>
  </si>
  <si>
    <t>Year &amp; Make</t>
  </si>
  <si>
    <t>Miles</t>
  </si>
  <si>
    <t>Deduction</t>
  </si>
  <si>
    <t>APR</t>
  </si>
  <si>
    <t>Home</t>
  </si>
  <si>
    <t>1001 E Chicago Ave Naperville</t>
  </si>
  <si>
    <t>Meeting with Accountant</t>
  </si>
  <si>
    <t>17, BMW X 5</t>
  </si>
  <si>
    <t>MAY</t>
  </si>
  <si>
    <t>Please use the above as sample and start entering from below</t>
  </si>
  <si>
    <t>JUN</t>
  </si>
  <si>
    <t>JUL</t>
  </si>
  <si>
    <t>AUG</t>
  </si>
  <si>
    <t>SEP</t>
  </si>
  <si>
    <t>OCT</t>
  </si>
  <si>
    <t>NOV</t>
  </si>
  <si>
    <t>DEC</t>
  </si>
  <si>
    <t>TOTAL</t>
  </si>
  <si>
    <t>Differnce</t>
  </si>
  <si>
    <t>Sales Returns and Allowances</t>
  </si>
  <si>
    <t>Bank Interest Income</t>
  </si>
  <si>
    <t>Commission/Misc Income</t>
  </si>
  <si>
    <t>New Asset Details ( Vehicles/Car/SUV)</t>
  </si>
  <si>
    <t>Utilities (Business Expense Only)</t>
  </si>
  <si>
    <t>Difference</t>
  </si>
  <si>
    <t>A1</t>
  </si>
  <si>
    <t>Qualified Business Income (QBI)</t>
  </si>
  <si>
    <t>Your Name</t>
  </si>
  <si>
    <t>B1</t>
  </si>
  <si>
    <t>W-2 Wages paid by the business</t>
  </si>
  <si>
    <t>Your Date of Birth</t>
  </si>
  <si>
    <t>C1</t>
  </si>
  <si>
    <t>Unadjusted Basis Immediately After Acquisition (UBIA) of qualified property</t>
  </si>
  <si>
    <t>Spouse Date of Birth</t>
  </si>
  <si>
    <t>Jan</t>
  </si>
  <si>
    <t>D1</t>
  </si>
  <si>
    <t>Total Taxable Income (TI)</t>
  </si>
  <si>
    <t xml:space="preserve">Estimated /Withholding Tax </t>
  </si>
  <si>
    <t>Amount $$$$</t>
  </si>
  <si>
    <t xml:space="preserve">Estimated Full Year Income </t>
  </si>
  <si>
    <t>Summary</t>
  </si>
  <si>
    <t>E1</t>
  </si>
  <si>
    <t>Lower Phase-in Threshold (e.g., $182,100 for Single, $364,200 for Married Filing Jointly for 2023)</t>
  </si>
  <si>
    <t>F1</t>
  </si>
  <si>
    <t>Upper Phase-out Threshold (Lower Threshold + $50,000 for Single, +$100,000 for MFJ for 2023)</t>
  </si>
  <si>
    <t>G1</t>
  </si>
  <si>
    <t>Phase-in/Phase-out Range (F1 - E1)</t>
  </si>
  <si>
    <t>Interest/Dividends (Taxable)</t>
  </si>
  <si>
    <t>Estimated Tax Payments</t>
  </si>
  <si>
    <t>H1</t>
  </si>
  <si>
    <t>Taxable Income Above Lower Threshold</t>
  </si>
  <si>
    <t>I1</t>
  </si>
  <si>
    <t>Maximum QBI Deduction (20% of QBI)</t>
  </si>
  <si>
    <t>Net Rental/Other Income</t>
  </si>
  <si>
    <t>Your Pre Tax Items (401K/HSA etc)</t>
  </si>
  <si>
    <t>Adjusted Gross Income</t>
  </si>
  <si>
    <t>Spouse Pre Tax Items (401K/HSA etc)</t>
  </si>
  <si>
    <t>QBI</t>
  </si>
  <si>
    <t>Net S Corp Income</t>
  </si>
  <si>
    <t>Your LLC /Self Employed</t>
  </si>
  <si>
    <t>Estimated Tax Due</t>
  </si>
  <si>
    <t>(Excess TI)</t>
  </si>
  <si>
    <t>Spouse LLC /Self Employed</t>
  </si>
  <si>
    <t>(Phase-in %)</t>
  </si>
  <si>
    <t>Adjusted Gross Income (AGI)</t>
  </si>
  <si>
    <t>(AP - Raw)</t>
  </si>
  <si>
    <t>(AP - Final)</t>
  </si>
  <si>
    <t>Extra Standard Deduction is $2,000 (Single) or $1,600 (MFJ/MFS) per person who is 65+ or Blind.</t>
  </si>
  <si>
    <t>$6000 senior deduction (65+) phaseout starts at $75k (Single) / $150k (MFJ).</t>
  </si>
  <si>
    <t>Feb</t>
  </si>
  <si>
    <t>Property Tax</t>
  </si>
  <si>
    <t xml:space="preserve">Mortgage Interest </t>
  </si>
  <si>
    <t>Donations</t>
  </si>
  <si>
    <t xml:space="preserve"> State Tax </t>
  </si>
  <si>
    <t>Apr</t>
  </si>
  <si>
    <t>No Tax on Tips Deduction</t>
  </si>
  <si>
    <t>The QBI deduction (Single filers: $197,300, MFJ: 394,600,HHH:197,300)</t>
  </si>
  <si>
    <t>May</t>
  </si>
  <si>
    <t>Jun</t>
  </si>
  <si>
    <t>Projected Taxable Income after the IRA/HSA/QBI/Bonus Deductions</t>
  </si>
  <si>
    <t>Jul</t>
  </si>
  <si>
    <t>Aug</t>
  </si>
  <si>
    <t>Sep</t>
  </si>
  <si>
    <t>Oct</t>
  </si>
  <si>
    <t>Nov</t>
  </si>
  <si>
    <t>Dec</t>
  </si>
  <si>
    <t>Net Investment Tax ( AGI above 250K for MFJ, 200K for Single/ HH/MFS)</t>
  </si>
  <si>
    <t>Enter various Income Tax Credits, including College and Solar credits.</t>
  </si>
  <si>
    <t>Business Mileage Log- 2025</t>
  </si>
  <si>
    <t xml:space="preserve">Balance Sheet Details </t>
  </si>
  <si>
    <t xml:space="preserve">Greatways Use Only </t>
  </si>
  <si>
    <t>Profit/Loss as per the Software</t>
  </si>
  <si>
    <t xml:space="preserve">Difference </t>
  </si>
  <si>
    <t>2026 Rate</t>
  </si>
  <si>
    <t xml:space="preserve">This rate need to update </t>
  </si>
  <si>
    <t>Profit &amp; Loss Statement - 2026</t>
  </si>
  <si>
    <t>Balance Sheet as of 12/31/2026</t>
  </si>
  <si>
    <t xml:space="preserve">Tax Estimator </t>
  </si>
  <si>
    <t>Please select the tax year</t>
  </si>
  <si>
    <t>No of Dependents Less than 17 Years</t>
  </si>
  <si>
    <t>No of Dependents aged 17 or above</t>
  </si>
  <si>
    <t>Please select your filing status</t>
  </si>
  <si>
    <t>Please select the filing status</t>
  </si>
  <si>
    <t>With MAP</t>
  </si>
  <si>
    <t>Your W-2 Wages (Column 1)</t>
  </si>
  <si>
    <t>To</t>
  </si>
  <si>
    <t>Tax rate</t>
  </si>
  <si>
    <t>Taxes</t>
  </si>
  <si>
    <t>Year</t>
  </si>
  <si>
    <t>Total Tax Withheld</t>
  </si>
  <si>
    <t>Tax rate table</t>
  </si>
  <si>
    <t>Tax payer status</t>
  </si>
  <si>
    <t>and up</t>
  </si>
  <si>
    <t>New Car Loan Interest Deduction (2025 loan, U.S.-assembled vehicles)</t>
  </si>
  <si>
    <t xml:space="preserve">Projected Total Tax </t>
  </si>
  <si>
    <t>Income Tax Withholding and Estimated Tax Payments (Total)</t>
  </si>
  <si>
    <t>Child Tax Credit ($2,200 per child under 17 and $500 for other dependents)</t>
  </si>
  <si>
    <t>Net Tax Due (IRS) or Refund (A negative result means a refund.)</t>
  </si>
  <si>
    <t>Add 5% for safety since the calculation is approximately 95% accurate.</t>
  </si>
  <si>
    <t>Mandatory fields are highlighted in red . Zero is an accepted value</t>
  </si>
  <si>
    <t>Mandatory fields are highlighted in red. Zero is an accepted value</t>
  </si>
  <si>
    <t>Income Tax Bracket Calculation</t>
  </si>
  <si>
    <t>Filing as</t>
  </si>
  <si>
    <t>Your W2 Fed Tax withholding (Col 2)</t>
  </si>
  <si>
    <t xml:space="preserve">Taxable Income </t>
  </si>
  <si>
    <t>Spouse W2 Fed Tax withholding (Col 2)</t>
  </si>
  <si>
    <t>AQ</t>
  </si>
  <si>
    <t>Tax Rate</t>
  </si>
  <si>
    <t>Single Taxpayer</t>
  </si>
  <si>
    <t>Married Filing Jointly</t>
  </si>
  <si>
    <t>Married Filing Separately</t>
  </si>
  <si>
    <t>Head of Household</t>
  </si>
  <si>
    <t>Tax Planning Worksheet</t>
  </si>
  <si>
    <t>Social Security and Medicare Tax</t>
  </si>
  <si>
    <t>State Income Tax</t>
  </si>
  <si>
    <t>Federal Income Tax</t>
  </si>
  <si>
    <t>Net Income After all the Deductions</t>
  </si>
  <si>
    <t>Gross Mortgage Yearly</t>
  </si>
  <si>
    <t>Property Tax, Insurance</t>
  </si>
  <si>
    <t>Health Insurance</t>
  </si>
  <si>
    <t>Kids College/School Exp</t>
  </si>
  <si>
    <t>Parents Expense</t>
  </si>
  <si>
    <t>Vacation Expense</t>
  </si>
  <si>
    <t>Unallowed Business Loss ( Passive)</t>
  </si>
  <si>
    <t xml:space="preserve">Medical Expense </t>
  </si>
  <si>
    <t xml:space="preserve">Car Payments </t>
  </si>
  <si>
    <t>Net Income Available for Planning</t>
  </si>
  <si>
    <t>Did you file the last year business tax return with Greatways ?</t>
  </si>
  <si>
    <t>Additional Medicare Tax</t>
  </si>
  <si>
    <t>Filing Status</t>
  </si>
  <si>
    <t>Income Threshold</t>
  </si>
  <si>
    <t>Qualifying Widow(er)</t>
  </si>
  <si>
    <t xml:space="preserve">HSA (Outside of W2)/Traditional IRA </t>
  </si>
  <si>
    <t xml:space="preserve">Officer/Owner Salary on W2 </t>
  </si>
  <si>
    <t>401K/Sep IRA (Only Employer Share) 25% Max</t>
  </si>
  <si>
    <t>Officer/Owner 401K/Sep IRA</t>
  </si>
  <si>
    <t>All Others 401K/Sep IRA</t>
  </si>
  <si>
    <t>Total 401K/Sep IRA ( Employer)</t>
  </si>
  <si>
    <t>Depreciation Expense</t>
  </si>
  <si>
    <t>Ending Inventory as Jan 31st</t>
  </si>
  <si>
    <t>Inventory as of Feb 1st</t>
  </si>
  <si>
    <t>Ending Inventory as Feb 28th</t>
  </si>
  <si>
    <t>Inventory as of March 1st</t>
  </si>
  <si>
    <t>Ending Inventory as March  31st</t>
  </si>
  <si>
    <t>Inventory as of April  1st</t>
  </si>
  <si>
    <t>Ending Inventory as April 30th</t>
  </si>
  <si>
    <t>Inventory as of May 1st</t>
  </si>
  <si>
    <t>Ending Inventory as May 31st</t>
  </si>
  <si>
    <t>Inventory as of June 1st</t>
  </si>
  <si>
    <t>Ending Inventory as June 30th</t>
  </si>
  <si>
    <t>Inventory as of July 1st</t>
  </si>
  <si>
    <t>Ending Inventory as July 31st</t>
  </si>
  <si>
    <t>Inventory as of Aug 1st</t>
  </si>
  <si>
    <t>Ending Inventory as Aug 31st</t>
  </si>
  <si>
    <t>Inventory as of Sep 1st</t>
  </si>
  <si>
    <t>Ending Inventory as Sep 30th</t>
  </si>
  <si>
    <t>Inventory as of Oct 1st</t>
  </si>
  <si>
    <t>Ending Inventory as Oct 31st</t>
  </si>
  <si>
    <t>Inventory as of Nov 1st</t>
  </si>
  <si>
    <t>Ending Inventory as Nov  30th</t>
  </si>
  <si>
    <t>Inventory as of Dec 1st</t>
  </si>
  <si>
    <t>Please Select the Status</t>
  </si>
  <si>
    <t>Tax Year:</t>
  </si>
  <si>
    <t>Active &amp; Signing Partner/Shareholder</t>
  </si>
  <si>
    <t>Active Partner/Shareholder</t>
  </si>
  <si>
    <t>Limited Partner / Shareholder</t>
  </si>
  <si>
    <t>Accounting Method- Select one</t>
  </si>
  <si>
    <t>Cash  Basis</t>
  </si>
  <si>
    <t xml:space="preserve">Tax Due on: </t>
  </si>
  <si>
    <t>Accrual Basis</t>
  </si>
  <si>
    <t>If Purchased this tax year enter here</t>
  </si>
  <si>
    <t>How Many Partners/Owners</t>
  </si>
  <si>
    <t>If there is no change, existing clients may skip Sensitive Information</t>
  </si>
  <si>
    <t>Short Term Loan to Business</t>
  </si>
  <si>
    <t>Distribution from Business</t>
  </si>
  <si>
    <t>Capital to the Business</t>
  </si>
  <si>
    <t>#5</t>
  </si>
  <si>
    <t>#6</t>
  </si>
  <si>
    <t>#7</t>
  </si>
  <si>
    <t>#8</t>
  </si>
  <si>
    <t>Greatways - Full Year 2026</t>
  </si>
  <si>
    <t>No Payroll Service in 2026</t>
  </si>
  <si>
    <t>No,  Attaching the 2025 Full Tax Return</t>
  </si>
  <si>
    <t>$</t>
  </si>
  <si>
    <t>Combined Income</t>
  </si>
  <si>
    <t>Total income</t>
  </si>
  <si>
    <t>Non Taxable Interest income</t>
  </si>
  <si>
    <t>1/2 of Social Security</t>
  </si>
  <si>
    <t>Tax Year</t>
  </si>
  <si>
    <t>Taxable Amount</t>
  </si>
  <si>
    <t>Spouse W-2 Wages  (Col 1)</t>
  </si>
  <si>
    <t>Pension/1099R Income</t>
  </si>
  <si>
    <t>Short Term Gain</t>
  </si>
  <si>
    <t>Long Term Gain</t>
  </si>
  <si>
    <t xml:space="preserve"> Social Security Income</t>
  </si>
  <si>
    <t>Unemployment Income</t>
  </si>
  <si>
    <t>Education and Renewable Energy Credits.</t>
  </si>
  <si>
    <t>Please list your personal expenses below ( Yearly)</t>
  </si>
  <si>
    <t>Social Security Limits</t>
  </si>
  <si>
    <t>Short-Term Capital Gains</t>
  </si>
  <si>
    <t>Long-Term Capital Gains</t>
  </si>
  <si>
    <t>Short-Term Capital Losses</t>
  </si>
  <si>
    <t>Long-Term Capital Losses</t>
  </si>
  <si>
    <t>Comparison of Standard vs. Itemized Deductions</t>
  </si>
  <si>
    <t>Standard Deduction</t>
  </si>
  <si>
    <t>Overtime Income</t>
  </si>
  <si>
    <t>Tip Income</t>
  </si>
  <si>
    <t xml:space="preserve">Car Loan Interest </t>
  </si>
  <si>
    <t xml:space="preserve">No Tax on Overtime Deduction </t>
  </si>
  <si>
    <t>L T Capital Gain Tax @ 15% or 20% or  Smaller</t>
  </si>
  <si>
    <t>Credits (Child , College, Solar)</t>
  </si>
  <si>
    <t>IRS Underpayment Penalty Safe Harbor Amount</t>
  </si>
  <si>
    <t>Total (Ex. Cap Gains &amp; Addl Tax)</t>
  </si>
  <si>
    <t>Total Before the capital gain</t>
  </si>
  <si>
    <t>2024 AGI (1040 Line 11)</t>
  </si>
  <si>
    <t>2024 Tax ( 1040 Line 24)</t>
  </si>
  <si>
    <t>Minimum Tax Due</t>
  </si>
  <si>
    <t xml:space="preserve">Safe Harbor Amount </t>
  </si>
  <si>
    <t>Federal Tax withholding from 1099R/G/Misc</t>
  </si>
  <si>
    <t>Other Deductions</t>
  </si>
  <si>
    <t>Self-Employed Health Insurance Deduction</t>
  </si>
  <si>
    <t>For capital/stock losses: Enter as a negative value (e.g., -500)</t>
  </si>
  <si>
    <t>Click here to pay via IRS Direct Pay</t>
  </si>
  <si>
    <t>S  Portion (12.4%) and 2.9% Medicare</t>
  </si>
  <si>
    <t>Month</t>
  </si>
  <si>
    <t>Sales</t>
  </si>
  <si>
    <t>%</t>
  </si>
  <si>
    <t>March</t>
  </si>
  <si>
    <t>April</t>
  </si>
  <si>
    <t>June</t>
  </si>
  <si>
    <t>July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</si>
</sst>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quot;$&quot;#,##0.00"/>
    <numFmt numFmtId="166" formatCode="000\-00\-0000"/>
    <numFmt numFmtId="167" formatCode="m/d/yy;@"/>
    <numFmt numFmtId="168" formatCode="&quot;$&quot;#,##0"/>
    <numFmt numFmtId="169" formatCode="[&lt;=9999999]###\-####;\(###\)\ ###\-####"/>
    <numFmt numFmtId="170" formatCode="&quot;$&quot;#,##0\ ;\(&quot;$&quot;#,##0.0\)"/>
    <numFmt numFmtId="171" formatCode="00\-0000000"/>
    <numFmt numFmtId="172" formatCode="&quot;$&quot;#,##0;[Red]&quot;$&quot;#,##0"/>
    <numFmt numFmtId="173" formatCode="0.000"/>
    <numFmt numFmtId="174" formatCode="000000000"/>
    <numFmt numFmtId="175" formatCode="&quot;$&quot;#,##0.0_);[Red]\(&quot;$&quot;#,##0.0\)"/>
    <numFmt numFmtId="176" formatCode="&quot;$&quot;#,##0.00;[Red]&quot;$&quot;#,##0.00"/>
    <numFmt numFmtId="177" formatCode="&quot;$&quot;#,##0.0"/>
    <numFmt numFmtId="178" formatCode="&quot;$&quot;#,##0.0000_);[Red]\(&quot;$&quot;#,##0.0000\)"/>
    <numFmt numFmtId="179" formatCode="&quot;$&quot;#,##0.000_);[Red]\(&quot;$&quot;#,##0.000\)"/>
  </numFmts>
  <fonts count="125">
    <font>
      <sz val="11"/>
      <color theme="1"/>
      <name val="Calibri"/>
      <family val="2"/>
      <scheme val="minor"/>
    </font>
    <font>
      <sz val="11"/>
      <name val="Arial"/>
      <family val="2"/>
    </font>
    <font>
      <sz val="10"/>
      <name val="Arial"/>
      <family val="2"/>
    </font>
    <font>
      <sz val="10"/>
      <name val="Arial"/>
      <family val="2"/>
    </font>
    <font>
      <sz val="12"/>
      <name val="Arial"/>
      <family val="2"/>
    </font>
    <font>
      <i/>
      <sz val="10"/>
      <name val="Arial"/>
      <family val="2"/>
    </font>
    <font>
      <b/>
      <sz val="10"/>
      <name val="Arial"/>
      <family val="2"/>
    </font>
    <font>
      <b/>
      <sz val="12"/>
      <name val="Arial"/>
      <family val="2"/>
    </font>
    <font>
      <sz val="9"/>
      <name val="Arial"/>
      <family val="2"/>
    </font>
    <font>
      <b/>
      <sz val="9"/>
      <color indexed="81"/>
      <name val="Tahoma"/>
      <family val="2"/>
    </font>
    <font>
      <sz val="9"/>
      <color indexed="81"/>
      <name val="Tahoma"/>
      <family val="2"/>
    </font>
    <font>
      <sz val="11"/>
      <name val="Corbel"/>
      <family val="2"/>
    </font>
    <font>
      <b/>
      <sz val="18"/>
      <name val="Corbel"/>
      <family val="2"/>
    </font>
    <font>
      <sz val="8"/>
      <name val="Corbel"/>
      <family val="2"/>
    </font>
    <font>
      <sz val="12"/>
      <name val="Corbel"/>
      <family val="2"/>
    </font>
    <font>
      <b/>
      <sz val="11"/>
      <name val="Corbel"/>
      <family val="2"/>
    </font>
    <font>
      <b/>
      <sz val="9"/>
      <name val="Arial"/>
      <family val="2"/>
    </font>
    <font>
      <sz val="11"/>
      <name val="Calibri"/>
      <family val="2"/>
    </font>
    <font>
      <b/>
      <sz val="18"/>
      <name val="Calibri"/>
      <family val="2"/>
    </font>
    <font>
      <b/>
      <sz val="11"/>
      <name val="Calibri"/>
      <family val="2"/>
    </font>
    <font>
      <sz val="8"/>
      <name val="Calibri"/>
      <family val="2"/>
    </font>
    <font>
      <sz val="8"/>
      <name val="Arial"/>
      <family val="2"/>
    </font>
    <font>
      <sz val="12"/>
      <color indexed="63"/>
      <name val="Arial"/>
      <family val="2"/>
    </font>
    <font>
      <b/>
      <sz val="22"/>
      <name val="Calibri"/>
      <family val="2"/>
    </font>
    <font>
      <sz val="12"/>
      <name val="Calibri"/>
      <family val="2"/>
    </font>
    <font>
      <b/>
      <sz val="20"/>
      <name val="Arial"/>
      <family val="2"/>
    </font>
    <font>
      <b/>
      <sz val="11"/>
      <name val="Arial"/>
      <family val="2"/>
    </font>
    <font>
      <b/>
      <u/>
      <sz val="11"/>
      <name val="Arial"/>
      <family val="2"/>
    </font>
    <font>
      <sz val="11"/>
      <color theme="1"/>
      <name val="Calibri"/>
      <family val="2"/>
      <scheme val="minor"/>
    </font>
    <font>
      <sz val="11"/>
      <color theme="0"/>
      <name val="Calibri"/>
      <family val="2"/>
      <scheme val="minor"/>
    </font>
    <font>
      <sz val="12"/>
      <color theme="1"/>
      <name val="Calibri"/>
      <family val="2"/>
      <scheme val="minor"/>
    </font>
    <font>
      <sz val="10"/>
      <color theme="1"/>
      <name val="Calibri"/>
      <family val="2"/>
      <scheme val="minor"/>
    </font>
    <font>
      <b/>
      <sz val="13"/>
      <color theme="1"/>
      <name val="Arial"/>
      <family val="2"/>
    </font>
    <font>
      <u/>
      <sz val="11"/>
      <color theme="10"/>
      <name val="Calibri"/>
      <family val="2"/>
      <scheme val="minor"/>
    </font>
    <font>
      <u/>
      <sz val="10"/>
      <color theme="10"/>
      <name val="Arial"/>
      <family val="2"/>
    </font>
    <font>
      <sz val="11"/>
      <color rgb="FF3F3F76"/>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b/>
      <sz val="18"/>
      <color theme="1"/>
      <name val="Calibri"/>
      <family val="2"/>
      <scheme val="minor"/>
    </font>
    <font>
      <sz val="11"/>
      <color theme="1"/>
      <name val="Arial"/>
      <family val="2"/>
    </font>
    <font>
      <sz val="14"/>
      <color theme="1"/>
      <name val="Calibri"/>
      <family val="2"/>
      <scheme val="minor"/>
    </font>
    <font>
      <sz val="11"/>
      <color rgb="FFFF0000"/>
      <name val="Arial"/>
      <family val="2"/>
    </font>
    <font>
      <sz val="11"/>
      <color rgb="FFFFFF00"/>
      <name val="Calibri"/>
      <family val="2"/>
      <scheme val="minor"/>
    </font>
    <font>
      <b/>
      <sz val="12"/>
      <color theme="1"/>
      <name val="Arial"/>
      <family val="2"/>
    </font>
    <font>
      <b/>
      <sz val="11"/>
      <color rgb="FFFF0000"/>
      <name val="Calibri"/>
      <family val="2"/>
      <scheme val="minor"/>
    </font>
    <font>
      <b/>
      <sz val="11"/>
      <color rgb="FF0070C0"/>
      <name val="Calibri"/>
      <family val="2"/>
      <scheme val="minor"/>
    </font>
    <font>
      <u/>
      <sz val="20"/>
      <color theme="0"/>
      <name val="Arial"/>
      <family val="2"/>
    </font>
    <font>
      <sz val="10"/>
      <color theme="0" tint="-0.34998626667073579"/>
      <name val="Arial"/>
      <family val="2"/>
    </font>
    <font>
      <sz val="11"/>
      <color theme="0"/>
      <name val="Arial"/>
      <family val="2"/>
    </font>
    <font>
      <sz val="10"/>
      <color rgb="FFFF0000"/>
      <name val="Arial"/>
      <family val="2"/>
    </font>
    <font>
      <sz val="10"/>
      <color theme="0"/>
      <name val="Arial"/>
      <family val="2"/>
    </font>
    <font>
      <sz val="10"/>
      <color theme="0" tint="-0.249977111117893"/>
      <name val="Arial"/>
      <family val="2"/>
    </font>
    <font>
      <sz val="10"/>
      <color theme="0" tint="-0.14999847407452621"/>
      <name val="Arial"/>
      <family val="2"/>
    </font>
    <font>
      <sz val="22"/>
      <color theme="0"/>
      <name val="Arial"/>
      <family val="2"/>
    </font>
    <font>
      <b/>
      <sz val="10"/>
      <color theme="1"/>
      <name val="Arial"/>
      <family val="2"/>
    </font>
    <font>
      <i/>
      <sz val="10"/>
      <color rgb="FFFF0000"/>
      <name val="Arial"/>
      <family val="2"/>
    </font>
    <font>
      <i/>
      <sz val="10"/>
      <color theme="0" tint="-0.249977111117893"/>
      <name val="Arial"/>
      <family val="2"/>
    </font>
    <font>
      <sz val="12"/>
      <color theme="0"/>
      <name val="Arial"/>
      <family val="2"/>
    </font>
    <font>
      <sz val="8"/>
      <color rgb="FF000000"/>
      <name val="Helvetica"/>
      <family val="2"/>
    </font>
    <font>
      <b/>
      <sz val="11"/>
      <color theme="1"/>
      <name val="Arial"/>
      <family val="2"/>
    </font>
    <font>
      <sz val="10"/>
      <color theme="2" tint="-0.249977111117893"/>
      <name val="Arial"/>
      <family val="2"/>
    </font>
    <font>
      <sz val="10"/>
      <color theme="3"/>
      <name val="Arial"/>
      <family val="2"/>
    </font>
    <font>
      <b/>
      <sz val="10"/>
      <color theme="1"/>
      <name val="Calibri Light"/>
      <family val="2"/>
      <scheme val="major"/>
    </font>
    <font>
      <b/>
      <sz val="14"/>
      <color theme="1"/>
      <name val="Calibri Light"/>
      <family val="2"/>
      <scheme val="major"/>
    </font>
    <font>
      <b/>
      <sz val="16"/>
      <color theme="1"/>
      <name val="Calibri Light"/>
      <family val="2"/>
      <scheme val="major"/>
    </font>
    <font>
      <sz val="16"/>
      <color theme="1"/>
      <name val="Calibri"/>
      <family val="2"/>
      <scheme val="minor"/>
    </font>
    <font>
      <b/>
      <sz val="18"/>
      <color theme="1"/>
      <name val="Calibri Light"/>
      <family val="2"/>
      <scheme val="major"/>
    </font>
    <font>
      <sz val="10"/>
      <color theme="8"/>
      <name val="Calibri"/>
      <family val="2"/>
      <scheme val="minor"/>
    </font>
    <font>
      <b/>
      <sz val="10"/>
      <color theme="8"/>
      <name val="Calibri Light"/>
      <family val="2"/>
      <scheme val="major"/>
    </font>
    <font>
      <b/>
      <sz val="14"/>
      <color theme="8"/>
      <name val="Calibri Light"/>
      <family val="2"/>
      <scheme val="major"/>
    </font>
    <font>
      <b/>
      <sz val="16"/>
      <color theme="8"/>
      <name val="Calibri Light"/>
      <family val="2"/>
      <scheme val="major"/>
    </font>
    <font>
      <sz val="16"/>
      <color theme="8"/>
      <name val="Calibri"/>
      <family val="2"/>
      <scheme val="minor"/>
    </font>
    <font>
      <b/>
      <sz val="18"/>
      <color theme="8"/>
      <name val="Calibri Light"/>
      <family val="2"/>
      <scheme val="major"/>
    </font>
    <font>
      <sz val="14"/>
      <color theme="8"/>
      <name val="Calibri"/>
      <family val="2"/>
      <scheme val="minor"/>
    </font>
    <font>
      <sz val="16"/>
      <color theme="8"/>
      <name val="Calibri Light"/>
      <family val="2"/>
      <scheme val="major"/>
    </font>
    <font>
      <sz val="16"/>
      <color theme="1"/>
      <name val="Calibri Light"/>
      <family val="2"/>
      <scheme val="major"/>
    </font>
    <font>
      <sz val="18"/>
      <color theme="1"/>
      <name val="Calibri"/>
      <family val="2"/>
      <scheme val="minor"/>
    </font>
    <font>
      <sz val="18"/>
      <color theme="8"/>
      <name val="Calibri"/>
      <family val="2"/>
      <scheme val="minor"/>
    </font>
    <font>
      <sz val="11"/>
      <color theme="8"/>
      <name val="Calibri Light"/>
      <family val="2"/>
      <scheme val="major"/>
    </font>
    <font>
      <sz val="11"/>
      <color theme="1"/>
      <name val="Calibri Light"/>
      <family val="2"/>
      <scheme val="major"/>
    </font>
    <font>
      <b/>
      <sz val="12"/>
      <color rgb="FF222222"/>
      <name val="Arial"/>
      <family val="2"/>
    </font>
    <font>
      <sz val="11"/>
      <color theme="1"/>
      <name val="Calibri"/>
      <family val="2"/>
    </font>
    <font>
      <b/>
      <sz val="12"/>
      <color theme="0"/>
      <name val="Arial"/>
      <family val="2"/>
    </font>
    <font>
      <sz val="12"/>
      <color rgb="FFFF0000"/>
      <name val="Arial"/>
      <family val="2"/>
    </font>
    <font>
      <sz val="12"/>
      <color theme="1"/>
      <name val="Arial"/>
      <family val="2"/>
    </font>
    <font>
      <b/>
      <sz val="12"/>
      <color rgb="FFFF0000"/>
      <name val="Arial"/>
      <family val="2"/>
    </font>
    <font>
      <sz val="12"/>
      <color theme="8"/>
      <name val="Arial"/>
      <family val="2"/>
    </font>
    <font>
      <b/>
      <u/>
      <sz val="12"/>
      <color theme="1"/>
      <name val="Arial"/>
      <family val="2"/>
    </font>
    <font>
      <b/>
      <sz val="16"/>
      <color theme="1"/>
      <name val="Calibri"/>
      <family val="2"/>
      <scheme val="minor"/>
    </font>
    <font>
      <b/>
      <sz val="14"/>
      <color theme="1"/>
      <name val="Calibri"/>
      <family val="2"/>
      <scheme val="minor"/>
    </font>
    <font>
      <sz val="8"/>
      <color theme="1"/>
      <name val="Calibri"/>
      <family val="2"/>
      <scheme val="minor"/>
    </font>
    <font>
      <u/>
      <sz val="11"/>
      <color theme="0"/>
      <name val="Calibri"/>
      <family val="2"/>
      <scheme val="minor"/>
    </font>
    <font>
      <b/>
      <sz val="9"/>
      <color rgb="FF0070C0"/>
      <name val="Arial"/>
      <family val="2"/>
    </font>
    <font>
      <b/>
      <sz val="10"/>
      <color rgb="FF0070C0"/>
      <name val="Arial"/>
      <family val="2"/>
    </font>
    <font>
      <i/>
      <sz val="10"/>
      <color theme="1"/>
      <name val="Arial"/>
      <family val="2"/>
    </font>
    <font>
      <sz val="10"/>
      <color theme="1"/>
      <name val="Arial"/>
      <family val="2"/>
    </font>
    <font>
      <b/>
      <sz val="20"/>
      <name val="Calibri"/>
      <family val="2"/>
      <scheme val="minor"/>
    </font>
    <font>
      <sz val="20"/>
      <color theme="1"/>
      <name val="Arial"/>
      <family val="2"/>
    </font>
    <font>
      <b/>
      <sz val="20"/>
      <color theme="1"/>
      <name val="Arial"/>
      <family val="2"/>
    </font>
    <font>
      <u/>
      <sz val="18"/>
      <color rgb="FF1F1F1F"/>
      <name val="Arial"/>
      <family val="2"/>
    </font>
    <font>
      <u/>
      <sz val="11"/>
      <color theme="1"/>
      <name val="Calibri"/>
      <family val="2"/>
      <scheme val="minor"/>
    </font>
    <font>
      <b/>
      <u/>
      <sz val="11"/>
      <color theme="10"/>
      <name val="Calibri"/>
      <family val="2"/>
      <scheme val="minor"/>
    </font>
    <font>
      <i/>
      <u/>
      <sz val="22"/>
      <color theme="1"/>
      <name val="Calibri"/>
      <family val="2"/>
      <scheme val="minor"/>
    </font>
    <font>
      <b/>
      <sz val="20"/>
      <color theme="1"/>
      <name val="Calibri"/>
      <family val="2"/>
      <scheme val="minor"/>
    </font>
    <font>
      <b/>
      <sz val="20"/>
      <color rgb="FFFF0000"/>
      <name val="Calibri"/>
      <family val="2"/>
      <scheme val="minor"/>
    </font>
    <font>
      <b/>
      <u/>
      <sz val="11"/>
      <color theme="1"/>
      <name val="Calibri"/>
      <family val="2"/>
      <scheme val="minor"/>
    </font>
    <font>
      <b/>
      <sz val="20"/>
      <name val="Calibri"/>
      <family val="2"/>
    </font>
    <font>
      <b/>
      <sz val="20"/>
      <color theme="1"/>
      <name val="Calibri"/>
      <family val="2"/>
    </font>
    <font>
      <b/>
      <u/>
      <sz val="11"/>
      <color theme="1"/>
      <name val="Arial"/>
      <family val="2"/>
    </font>
    <font>
      <sz val="11"/>
      <color theme="8"/>
      <name val="Arial"/>
      <family val="2"/>
    </font>
    <font>
      <b/>
      <sz val="9"/>
      <color theme="1"/>
      <name val="Arial"/>
      <family val="2"/>
    </font>
    <font>
      <b/>
      <sz val="20"/>
      <color theme="1"/>
      <name val="Calibri  "/>
    </font>
    <font>
      <b/>
      <sz val="24"/>
      <color theme="1"/>
      <name val="Calibri"/>
      <family val="2"/>
      <scheme val="minor"/>
    </font>
    <font>
      <b/>
      <sz val="11"/>
      <color rgb="FF3F3F76"/>
      <name val="Calibri"/>
      <family val="2"/>
      <scheme val="minor"/>
    </font>
    <font>
      <b/>
      <sz val="10"/>
      <color rgb="FFFF0000"/>
      <name val="Arial"/>
      <family val="2"/>
    </font>
    <font>
      <b/>
      <sz val="12"/>
      <color theme="1"/>
      <name val="Calibri"/>
      <family val="2"/>
      <scheme val="minor"/>
    </font>
    <font>
      <sz val="16"/>
      <color theme="0"/>
      <name val="Arial"/>
      <family val="2"/>
    </font>
    <font>
      <b/>
      <sz val="9"/>
      <color theme="1"/>
      <name val="Calibri"/>
      <family val="2"/>
      <scheme val="minor"/>
    </font>
    <font>
      <b/>
      <sz val="10"/>
      <color theme="1"/>
      <name val="Calibri"/>
      <family val="2"/>
      <scheme val="minor"/>
    </font>
    <font>
      <b/>
      <sz val="11"/>
      <color theme="0"/>
      <name val="Calibri"/>
      <family val="2"/>
      <scheme val="minor"/>
    </font>
    <font>
      <sz val="11"/>
      <color theme="3"/>
      <name val="Calibri"/>
      <family val="2"/>
      <scheme val="minor"/>
    </font>
    <font>
      <b/>
      <sz val="11"/>
      <color rgb="FFFF0000"/>
      <name val="Arial"/>
      <family val="2"/>
    </font>
    <font>
      <i/>
      <sz val="11"/>
      <color rgb="FFFF0000"/>
      <name val="Calibri"/>
      <family val="2"/>
      <scheme val="minor"/>
    </font>
    <font>
      <sz val="11"/>
      <color theme="10"/>
      <name val="Calibri"/>
      <family val="2"/>
      <scheme val="minor"/>
    </font>
  </fonts>
  <fills count="33">
    <fill>
      <patternFill patternType="none"/>
    </fill>
    <fill>
      <patternFill patternType="gray125"/>
    </fill>
    <fill>
      <patternFill patternType="solid">
        <fgColor indexed="9"/>
        <bgColor indexed="64"/>
      </patternFill>
    </fill>
    <fill>
      <patternFill patternType="solid">
        <fgColor indexed="24"/>
        <bgColor indexed="64"/>
      </patternFill>
    </fill>
    <fill>
      <patternFill patternType="solid">
        <fgColor rgb="FFF2F2F2"/>
      </patternFill>
    </fill>
    <fill>
      <patternFill patternType="lightUp">
        <fgColor theme="0"/>
        <bgColor theme="4" tint="0.79998168889431442"/>
      </patternFill>
    </fill>
    <fill>
      <patternFill patternType="lightUp">
        <fgColor theme="0"/>
        <bgColor theme="5" tint="0.79998168889431442"/>
      </patternFill>
    </fill>
    <fill>
      <patternFill patternType="solid">
        <fgColor rgb="FFFFCC99"/>
      </patternFill>
    </fill>
    <fill>
      <patternFill patternType="solid">
        <fgColor rgb="FFFFFF00"/>
        <bgColor indexed="64"/>
      </patternFill>
    </fill>
    <fill>
      <patternFill patternType="solid">
        <fgColor rgb="FF92D05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0070C0"/>
        <bgColor indexed="64"/>
      </patternFill>
    </fill>
    <fill>
      <patternFill patternType="solid">
        <fgColor theme="0" tint="-0.34998626667073579"/>
        <bgColor indexed="64"/>
      </patternFill>
    </fill>
    <fill>
      <patternFill patternType="solid">
        <fgColor rgb="FF00B0F0"/>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6"/>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6" tint="0.79998168889431442"/>
        <bgColor theme="0"/>
      </patternFill>
    </fill>
    <fill>
      <patternFill patternType="solid">
        <fgColor theme="7"/>
        <bgColor indexed="64"/>
      </patternFill>
    </fill>
    <fill>
      <patternFill patternType="solid">
        <fgColor rgb="FFFFC000"/>
        <bgColor indexed="64"/>
      </patternFill>
    </fill>
    <fill>
      <patternFill patternType="solid">
        <fgColor theme="8" tint="0.79998168889431442"/>
        <bgColor indexed="64"/>
      </patternFill>
    </fill>
    <fill>
      <patternFill patternType="solid">
        <fgColor theme="0"/>
        <bgColor theme="0"/>
      </patternFill>
    </fill>
    <fill>
      <patternFill patternType="solid">
        <fgColor theme="8" tint="0.39997558519241921"/>
        <bgColor indexed="64"/>
      </patternFill>
    </fill>
    <fill>
      <patternFill patternType="solid">
        <fgColor theme="1"/>
        <bgColor indexed="64"/>
      </patternFill>
    </fill>
    <fill>
      <patternFill patternType="solid">
        <fgColor rgb="FF00B050"/>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thick">
        <color indexed="64"/>
      </left>
      <right/>
      <top style="thick">
        <color indexed="64"/>
      </top>
      <bottom/>
      <diagonal/>
    </border>
    <border>
      <left/>
      <right style="thick">
        <color indexed="64"/>
      </right>
      <top/>
      <bottom/>
      <diagonal/>
    </border>
    <border>
      <left style="thick">
        <color indexed="64"/>
      </left>
      <right/>
      <top/>
      <bottom/>
      <diagonal/>
    </border>
    <border>
      <left/>
      <right/>
      <top style="thick">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indexed="64"/>
      </bottom>
      <diagonal/>
    </border>
    <border>
      <left style="thick">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thick">
        <color indexed="64"/>
      </right>
      <top/>
      <bottom style="thick">
        <color indexed="64"/>
      </bottom>
      <diagonal/>
    </border>
    <border>
      <left/>
      <right style="thick">
        <color indexed="64"/>
      </right>
      <top style="thick">
        <color indexed="64"/>
      </top>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right style="thin">
        <color indexed="64"/>
      </right>
      <top/>
      <bottom/>
      <diagonal/>
    </border>
    <border>
      <left style="thick">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ck">
        <color indexed="64"/>
      </right>
      <top style="thin">
        <color indexed="64"/>
      </top>
      <bottom style="thin">
        <color indexed="64"/>
      </bottom>
      <diagonal/>
    </border>
    <border>
      <left/>
      <right/>
      <top style="double">
        <color indexed="64"/>
      </top>
      <bottom style="thin">
        <color indexed="64"/>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right/>
      <top/>
      <bottom style="thick">
        <color theme="4" tint="0.39997558519241921"/>
      </bottom>
      <diagonal/>
    </border>
    <border>
      <left style="thin">
        <color rgb="FF3F3F3F"/>
      </left>
      <right style="thin">
        <color rgb="FF3F3F3F"/>
      </right>
      <top style="thin">
        <color rgb="FF3F3F3F"/>
      </top>
      <bottom style="thin">
        <color rgb="FF3F3F3F"/>
      </bottom>
      <diagonal/>
    </border>
    <border>
      <left/>
      <right style="thin">
        <color rgb="FF7F7F7F"/>
      </right>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style="thin">
        <color auto="1"/>
      </bottom>
      <diagonal/>
    </border>
    <border>
      <left/>
      <right/>
      <top style="medium">
        <color auto="1"/>
      </top>
      <bottom style="thin">
        <color auto="1"/>
      </bottom>
      <diagonal/>
    </border>
    <border>
      <left/>
      <right style="thin">
        <color rgb="FF7F7F7F"/>
      </right>
      <top style="medium">
        <color auto="1"/>
      </top>
      <bottom style="thin">
        <color auto="1"/>
      </bottom>
      <diagonal/>
    </border>
    <border>
      <left style="thick">
        <color indexed="64"/>
      </left>
      <right style="thin">
        <color indexed="64"/>
      </right>
      <top/>
      <bottom/>
      <diagonal/>
    </border>
    <border>
      <left style="medium">
        <color auto="1"/>
      </left>
      <right style="medium">
        <color auto="1"/>
      </right>
      <top style="medium">
        <color auto="1"/>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diagonal/>
    </border>
    <border>
      <left style="medium">
        <color rgb="FFCCCCCC"/>
      </left>
      <right style="medium">
        <color rgb="FFCCCCCC"/>
      </right>
      <top style="medium">
        <color rgb="FFCCCCCC"/>
      </top>
      <bottom style="medium">
        <color rgb="FFCCCCCC"/>
      </bottom>
      <diagonal/>
    </border>
    <border>
      <left style="thin">
        <color auto="1"/>
      </left>
      <right style="thick">
        <color indexed="64"/>
      </right>
      <top/>
      <bottom/>
      <diagonal/>
    </border>
    <border>
      <left style="thick">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bottom style="thick">
        <color indexed="64"/>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s>
  <cellStyleXfs count="14">
    <xf numFmtId="0" fontId="0" fillId="0" borderId="0"/>
    <xf numFmtId="43" fontId="28" fillId="0" borderId="0" applyFont="0" applyFill="0" applyBorder="0" applyAlignment="0" applyProtection="0"/>
    <xf numFmtId="44" fontId="30" fillId="0" borderId="0" applyFont="0" applyFill="0" applyBorder="0" applyAlignment="0" applyProtection="0"/>
    <xf numFmtId="0" fontId="31" fillId="5" borderId="0" applyNumberFormat="0" applyBorder="0" applyAlignment="0" applyProtection="0"/>
    <xf numFmtId="0" fontId="31" fillId="6" borderId="0" applyNumberFormat="0" applyBorder="0" applyAlignment="0" applyProtection="0"/>
    <xf numFmtId="0" fontId="32" fillId="0" borderId="35"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7" borderId="34" applyNumberFormat="0" applyAlignment="0" applyProtection="0"/>
    <xf numFmtId="0" fontId="2" fillId="0" borderId="0"/>
    <xf numFmtId="0" fontId="31" fillId="0" borderId="0"/>
    <xf numFmtId="0" fontId="30" fillId="0" borderId="0"/>
    <xf numFmtId="0" fontId="36" fillId="4" borderId="36" applyNumberFormat="0" applyAlignment="0" applyProtection="0"/>
    <xf numFmtId="44" fontId="28" fillId="0" borderId="0" applyFont="0" applyFill="0" applyBorder="0" applyAlignment="0" applyProtection="0"/>
  </cellStyleXfs>
  <cellXfs count="1172">
    <xf numFmtId="0" fontId="0" fillId="0" borderId="0" xfId="0"/>
    <xf numFmtId="0" fontId="39" fillId="0" borderId="0" xfId="0" applyFont="1"/>
    <xf numFmtId="0" fontId="40" fillId="0" borderId="1" xfId="0" applyFont="1" applyBorder="1" applyAlignment="1">
      <alignment horizontal="left" vertical="center" wrapText="1" indent="1"/>
    </xf>
    <xf numFmtId="0" fontId="41" fillId="0" borderId="0" xfId="0" applyFont="1"/>
    <xf numFmtId="6" fontId="40" fillId="0" borderId="1" xfId="0" applyNumberFormat="1" applyFont="1" applyBorder="1" applyAlignment="1">
      <alignment horizontal="left" vertical="center" wrapText="1" indent="1"/>
    </xf>
    <xf numFmtId="0" fontId="37" fillId="0" borderId="0" xfId="0" applyFont="1"/>
    <xf numFmtId="0" fontId="40" fillId="0" borderId="2" xfId="0" applyFont="1" applyBorder="1" applyAlignment="1">
      <alignment horizontal="left" vertical="center" wrapText="1" indent="1"/>
    </xf>
    <xf numFmtId="6" fontId="40" fillId="0" borderId="2" xfId="0" applyNumberFormat="1" applyFont="1" applyBorder="1" applyAlignment="1">
      <alignment horizontal="left" vertical="center" wrapText="1" indent="1"/>
    </xf>
    <xf numFmtId="0" fontId="40" fillId="0" borderId="3" xfId="0" applyFont="1" applyBorder="1" applyAlignment="1">
      <alignment horizontal="left" vertical="center" wrapText="1" indent="1"/>
    </xf>
    <xf numFmtId="0" fontId="40" fillId="0" borderId="4" xfId="0" applyFont="1" applyBorder="1" applyAlignment="1">
      <alignment horizontal="left" vertical="center" wrapText="1" indent="1"/>
    </xf>
    <xf numFmtId="6" fontId="40" fillId="0" borderId="3" xfId="0" applyNumberFormat="1" applyFont="1" applyBorder="1" applyAlignment="1">
      <alignment horizontal="left" vertical="center" wrapText="1" indent="1"/>
    </xf>
    <xf numFmtId="0" fontId="40" fillId="8" borderId="5" xfId="0" applyFont="1" applyFill="1" applyBorder="1" applyAlignment="1">
      <alignment horizontal="left" vertical="center" wrapText="1" indent="1"/>
    </xf>
    <xf numFmtId="6" fontId="40" fillId="8" borderId="6" xfId="0" applyNumberFormat="1" applyFont="1" applyFill="1" applyBorder="1" applyAlignment="1">
      <alignment horizontal="left" vertical="center" wrapText="1" indent="1"/>
    </xf>
    <xf numFmtId="0" fontId="40" fillId="0" borderId="0" xfId="0" applyFont="1" applyAlignment="1">
      <alignment horizontal="left" vertical="center" wrapText="1" indent="1"/>
    </xf>
    <xf numFmtId="0" fontId="37" fillId="0" borderId="7" xfId="0" applyFont="1" applyBorder="1" applyAlignment="1">
      <alignment horizontal="center"/>
    </xf>
    <xf numFmtId="6" fontId="40" fillId="0" borderId="0" xfId="0" applyNumberFormat="1" applyFont="1" applyAlignment="1">
      <alignment horizontal="left" vertical="center" wrapText="1" indent="1"/>
    </xf>
    <xf numFmtId="3" fontId="0" fillId="0" borderId="0" xfId="0" applyNumberFormat="1"/>
    <xf numFmtId="9" fontId="0" fillId="0" borderId="0" xfId="0" applyNumberFormat="1"/>
    <xf numFmtId="4" fontId="0" fillId="0" borderId="0" xfId="0" applyNumberFormat="1"/>
    <xf numFmtId="0" fontId="0" fillId="0" borderId="8" xfId="0" applyBorder="1" applyAlignment="1">
      <alignment horizontal="left" vertical="center" wrapText="1" indent="1"/>
    </xf>
    <xf numFmtId="8" fontId="0" fillId="0" borderId="9" xfId="0" applyNumberFormat="1" applyBorder="1" applyAlignment="1">
      <alignment horizontal="left" vertical="center" wrapText="1" indent="1"/>
    </xf>
    <xf numFmtId="6" fontId="40" fillId="9" borderId="1" xfId="0" applyNumberFormat="1" applyFont="1" applyFill="1" applyBorder="1" applyAlignment="1">
      <alignment horizontal="left" vertical="center" wrapText="1" indent="1"/>
    </xf>
    <xf numFmtId="0" fontId="0" fillId="0" borderId="0" xfId="0" applyAlignment="1">
      <alignment horizontal="left" vertical="center" wrapText="1" indent="1"/>
    </xf>
    <xf numFmtId="0" fontId="0" fillId="0" borderId="0" xfId="0" applyAlignment="1">
      <alignment vertical="center"/>
    </xf>
    <xf numFmtId="0" fontId="0" fillId="0" borderId="0" xfId="0" applyAlignment="1">
      <alignment horizontal="right" vertical="center"/>
    </xf>
    <xf numFmtId="164" fontId="0" fillId="0" borderId="0" xfId="0" applyNumberFormat="1"/>
    <xf numFmtId="6" fontId="29" fillId="0" borderId="9" xfId="0" applyNumberFormat="1" applyFont="1" applyBorder="1" applyAlignment="1">
      <alignment horizontal="left" vertical="center" wrapText="1" indent="1"/>
    </xf>
    <xf numFmtId="6" fontId="40" fillId="10" borderId="1" xfId="0" applyNumberFormat="1" applyFont="1" applyFill="1" applyBorder="1" applyAlignment="1" applyProtection="1">
      <alignment horizontal="left" vertical="center" wrapText="1" indent="1"/>
      <protection locked="0"/>
    </xf>
    <xf numFmtId="6" fontId="40" fillId="10" borderId="2" xfId="0" applyNumberFormat="1" applyFont="1" applyFill="1" applyBorder="1" applyAlignment="1" applyProtection="1">
      <alignment horizontal="left" vertical="center" wrapText="1" indent="1"/>
      <protection locked="0"/>
    </xf>
    <xf numFmtId="6" fontId="40" fillId="10" borderId="3" xfId="0" applyNumberFormat="1" applyFont="1" applyFill="1" applyBorder="1" applyAlignment="1" applyProtection="1">
      <alignment horizontal="left" vertical="center" wrapText="1" indent="1"/>
      <protection locked="0"/>
    </xf>
    <xf numFmtId="8" fontId="0" fillId="11" borderId="9" xfId="0" applyNumberFormat="1" applyFill="1" applyBorder="1" applyAlignment="1" applyProtection="1">
      <alignment horizontal="left" vertical="center" wrapText="1" indent="1"/>
      <protection locked="0"/>
    </xf>
    <xf numFmtId="6" fontId="40" fillId="12" borderId="1" xfId="0" applyNumberFormat="1" applyFont="1" applyFill="1" applyBorder="1" applyAlignment="1">
      <alignment horizontal="left" vertical="center" wrapText="1" indent="1"/>
    </xf>
    <xf numFmtId="6" fontId="40" fillId="12" borderId="0" xfId="0" applyNumberFormat="1" applyFont="1" applyFill="1" applyAlignment="1">
      <alignment horizontal="left" vertical="center" wrapText="1" indent="1"/>
    </xf>
    <xf numFmtId="0" fontId="40" fillId="12" borderId="0" xfId="0" applyFont="1" applyFill="1" applyAlignment="1">
      <alignment horizontal="right" vertical="center" wrapText="1" indent="1"/>
    </xf>
    <xf numFmtId="0" fontId="0" fillId="12" borderId="0" xfId="0" applyFill="1" applyAlignment="1">
      <alignment horizontal="right" vertical="center"/>
    </xf>
    <xf numFmtId="3" fontId="35" fillId="8" borderId="34" xfId="8" applyNumberFormat="1" applyFill="1" applyAlignment="1" applyProtection="1">
      <alignment horizontal="center"/>
      <protection locked="0"/>
    </xf>
    <xf numFmtId="165" fontId="40" fillId="10" borderId="1" xfId="0" applyNumberFormat="1" applyFont="1" applyFill="1" applyBorder="1" applyAlignment="1" applyProtection="1">
      <alignment horizontal="left" vertical="center" wrapText="1" indent="1"/>
      <protection locked="0"/>
    </xf>
    <xf numFmtId="6" fontId="42" fillId="9" borderId="6" xfId="0" applyNumberFormat="1" applyFont="1" applyFill="1" applyBorder="1" applyAlignment="1">
      <alignment horizontal="left" vertical="center" wrapText="1" indent="1"/>
    </xf>
    <xf numFmtId="0" fontId="37" fillId="0" borderId="0" xfId="0" applyFont="1" applyAlignment="1">
      <alignment horizontal="center"/>
    </xf>
    <xf numFmtId="3" fontId="35" fillId="7" borderId="34" xfId="8" applyNumberFormat="1"/>
    <xf numFmtId="3" fontId="36" fillId="4" borderId="36" xfId="12" applyNumberFormat="1"/>
    <xf numFmtId="164" fontId="36" fillId="4" borderId="36" xfId="12" applyNumberFormat="1"/>
    <xf numFmtId="6" fontId="40" fillId="8" borderId="1" xfId="0" applyNumberFormat="1" applyFont="1" applyFill="1" applyBorder="1" applyAlignment="1">
      <alignment horizontal="left" vertical="center" wrapText="1" indent="1"/>
    </xf>
    <xf numFmtId="164" fontId="37" fillId="8" borderId="1" xfId="0" applyNumberFormat="1" applyFont="1" applyFill="1" applyBorder="1" applyAlignment="1">
      <alignment horizontal="center"/>
    </xf>
    <xf numFmtId="0" fontId="0" fillId="9" borderId="1" xfId="0" applyFill="1" applyBorder="1" applyAlignment="1">
      <alignment horizontal="center"/>
    </xf>
    <xf numFmtId="6" fontId="43" fillId="8" borderId="10" xfId="0" applyNumberFormat="1" applyFont="1" applyFill="1" applyBorder="1" applyAlignment="1">
      <alignment horizontal="left" vertical="center" wrapText="1" indent="1"/>
    </xf>
    <xf numFmtId="6" fontId="1" fillId="13" borderId="1" xfId="0" applyNumberFormat="1" applyFont="1" applyFill="1" applyBorder="1" applyAlignment="1">
      <alignment horizontal="left" vertical="center" wrapText="1" indent="1"/>
    </xf>
    <xf numFmtId="6" fontId="40" fillId="13" borderId="1" xfId="0" applyNumberFormat="1" applyFont="1" applyFill="1" applyBorder="1" applyAlignment="1">
      <alignment horizontal="left" vertical="center" wrapText="1" indent="1"/>
    </xf>
    <xf numFmtId="6" fontId="40" fillId="14" borderId="1" xfId="0" applyNumberFormat="1" applyFont="1" applyFill="1" applyBorder="1" applyAlignment="1" applyProtection="1">
      <alignment horizontal="left" vertical="center" wrapText="1" indent="1"/>
      <protection locked="0"/>
    </xf>
    <xf numFmtId="0" fontId="0" fillId="12" borderId="0" xfId="0" applyFill="1"/>
    <xf numFmtId="0" fontId="37" fillId="12" borderId="0" xfId="0" applyFont="1" applyFill="1"/>
    <xf numFmtId="0" fontId="44" fillId="12" borderId="0" xfId="0" applyFont="1" applyFill="1"/>
    <xf numFmtId="0" fontId="37" fillId="12" borderId="0" xfId="0" applyFont="1" applyFill="1" applyAlignment="1">
      <alignment horizontal="center"/>
    </xf>
    <xf numFmtId="6" fontId="45" fillId="12" borderId="0" xfId="0" applyNumberFormat="1" applyFont="1" applyFill="1"/>
    <xf numFmtId="0" fontId="46" fillId="12" borderId="0" xfId="0" applyFont="1" applyFill="1"/>
    <xf numFmtId="165" fontId="40" fillId="12" borderId="1" xfId="0" applyNumberFormat="1" applyFont="1" applyFill="1" applyBorder="1" applyAlignment="1">
      <alignment horizontal="left" vertical="center" wrapText="1" indent="1"/>
    </xf>
    <xf numFmtId="165" fontId="40" fillId="12" borderId="2" xfId="0" applyNumberFormat="1" applyFont="1" applyFill="1" applyBorder="1" applyAlignment="1">
      <alignment horizontal="left" vertical="center" wrapText="1" indent="1"/>
    </xf>
    <xf numFmtId="165" fontId="40" fillId="12" borderId="3" xfId="0" applyNumberFormat="1" applyFont="1" applyFill="1" applyBorder="1" applyAlignment="1">
      <alignment horizontal="left" vertical="center" wrapText="1" indent="1"/>
    </xf>
    <xf numFmtId="0" fontId="2" fillId="12" borderId="0" xfId="9" applyFill="1"/>
    <xf numFmtId="0" fontId="47" fillId="15" borderId="11" xfId="9" applyFont="1" applyFill="1" applyBorder="1" applyAlignment="1">
      <alignment horizontal="center"/>
    </xf>
    <xf numFmtId="0" fontId="2" fillId="16" borderId="0" xfId="9" applyFill="1"/>
    <xf numFmtId="0" fontId="48" fillId="16" borderId="0" xfId="9" applyFont="1" applyFill="1"/>
    <xf numFmtId="0" fontId="3" fillId="16" borderId="0" xfId="9" applyFont="1" applyFill="1"/>
    <xf numFmtId="0" fontId="49" fillId="15" borderId="12" xfId="9" applyFont="1" applyFill="1" applyBorder="1" applyAlignment="1">
      <alignment horizontal="center" vertical="top" wrapText="1"/>
    </xf>
    <xf numFmtId="0" fontId="49" fillId="12" borderId="13" xfId="9" applyFont="1" applyFill="1" applyBorder="1" applyAlignment="1">
      <alignment horizontal="center" vertical="top" wrapText="1"/>
    </xf>
    <xf numFmtId="0" fontId="49" fillId="12" borderId="0" xfId="9" applyFont="1" applyFill="1" applyAlignment="1">
      <alignment horizontal="center" vertical="top" wrapText="1"/>
    </xf>
    <xf numFmtId="0" fontId="49" fillId="12" borderId="12" xfId="9" applyFont="1" applyFill="1" applyBorder="1" applyAlignment="1">
      <alignment horizontal="center" vertical="top" wrapText="1"/>
    </xf>
    <xf numFmtId="0" fontId="2" fillId="2" borderId="13" xfId="9" applyFill="1" applyBorder="1" applyAlignment="1">
      <alignment horizontal="center" vertical="center"/>
    </xf>
    <xf numFmtId="0" fontId="50" fillId="12" borderId="0" xfId="9" applyFont="1" applyFill="1"/>
    <xf numFmtId="0" fontId="2" fillId="12" borderId="12" xfId="9" applyFill="1" applyBorder="1"/>
    <xf numFmtId="0" fontId="3" fillId="12" borderId="0" xfId="9" applyFont="1" applyFill="1" applyAlignment="1">
      <alignment horizontal="center"/>
    </xf>
    <xf numFmtId="0" fontId="51" fillId="12" borderId="0" xfId="9" applyFont="1" applyFill="1"/>
    <xf numFmtId="0" fontId="5" fillId="12" borderId="0" xfId="9" applyFont="1" applyFill="1"/>
    <xf numFmtId="0" fontId="2" fillId="3" borderId="0" xfId="9" applyFill="1"/>
    <xf numFmtId="0" fontId="2" fillId="0" borderId="0" xfId="9"/>
    <xf numFmtId="0" fontId="50" fillId="16" borderId="0" xfId="9" applyFont="1" applyFill="1"/>
    <xf numFmtId="0" fontId="52" fillId="16" borderId="0" xfId="9" applyFont="1" applyFill="1"/>
    <xf numFmtId="0" fontId="52" fillId="0" borderId="0" xfId="9" applyFont="1"/>
    <xf numFmtId="0" fontId="2" fillId="15" borderId="13" xfId="9" applyFill="1" applyBorder="1" applyAlignment="1">
      <alignment horizontal="center"/>
    </xf>
    <xf numFmtId="0" fontId="2" fillId="15" borderId="0" xfId="9" applyFill="1" applyAlignment="1">
      <alignment horizontal="center"/>
    </xf>
    <xf numFmtId="0" fontId="53" fillId="16" borderId="0" xfId="9" applyFont="1" applyFill="1"/>
    <xf numFmtId="0" fontId="54" fillId="15" borderId="13" xfId="9" applyFont="1" applyFill="1" applyBorder="1" applyAlignment="1">
      <alignment horizontal="center"/>
    </xf>
    <xf numFmtId="0" fontId="54" fillId="15" borderId="0" xfId="9" applyFont="1" applyFill="1" applyAlignment="1">
      <alignment horizontal="center"/>
    </xf>
    <xf numFmtId="49" fontId="48" fillId="16" borderId="0" xfId="9" applyNumberFormat="1" applyFont="1" applyFill="1"/>
    <xf numFmtId="0" fontId="2" fillId="12" borderId="0" xfId="9" applyFill="1" applyAlignment="1">
      <alignment horizontal="center" vertical="center"/>
    </xf>
    <xf numFmtId="0" fontId="3" fillId="12" borderId="0" xfId="9" applyFont="1" applyFill="1"/>
    <xf numFmtId="0" fontId="2" fillId="12" borderId="15" xfId="9" applyFill="1" applyBorder="1"/>
    <xf numFmtId="166" fontId="2" fillId="12" borderId="0" xfId="9" applyNumberFormat="1" applyFill="1" applyAlignment="1">
      <alignment horizontal="center"/>
    </xf>
    <xf numFmtId="0" fontId="4" fillId="12" borderId="0" xfId="9" applyFont="1" applyFill="1" applyAlignment="1">
      <alignment horizontal="center" vertical="center"/>
    </xf>
    <xf numFmtId="0" fontId="6" fillId="2" borderId="13" xfId="9" applyFont="1" applyFill="1" applyBorder="1" applyAlignment="1">
      <alignment horizontal="center" vertical="center"/>
    </xf>
    <xf numFmtId="0" fontId="2" fillId="0" borderId="16" xfId="9" applyBorder="1" applyAlignment="1">
      <alignment wrapText="1"/>
    </xf>
    <xf numFmtId="0" fontId="2" fillId="12" borderId="15" xfId="9" applyFill="1" applyBorder="1" applyAlignment="1">
      <alignment wrapText="1"/>
    </xf>
    <xf numFmtId="0" fontId="2" fillId="12" borderId="0" xfId="9" applyFill="1" applyAlignment="1">
      <alignment wrapText="1"/>
    </xf>
    <xf numFmtId="0" fontId="2" fillId="12" borderId="0" xfId="9" applyFill="1" applyAlignment="1">
      <alignment horizontal="center" vertical="center" wrapText="1"/>
    </xf>
    <xf numFmtId="0" fontId="51" fillId="2" borderId="12" xfId="9" applyFont="1" applyFill="1" applyBorder="1"/>
    <xf numFmtId="0" fontId="6" fillId="12" borderId="0" xfId="9" applyFont="1" applyFill="1" applyAlignment="1">
      <alignment horizontal="center" vertical="center"/>
    </xf>
    <xf numFmtId="0" fontId="55" fillId="12" borderId="0" xfId="9" applyFont="1" applyFill="1" applyAlignment="1">
      <alignment horizontal="center" vertical="center" wrapText="1"/>
    </xf>
    <xf numFmtId="0" fontId="6" fillId="12" borderId="0" xfId="9" applyFont="1" applyFill="1" applyAlignment="1">
      <alignment vertical="center" wrapText="1"/>
    </xf>
    <xf numFmtId="49" fontId="50" fillId="12" borderId="0" xfId="9" applyNumberFormat="1" applyFont="1" applyFill="1" applyAlignment="1">
      <alignment horizontal="left" vertical="center" wrapText="1"/>
    </xf>
    <xf numFmtId="0" fontId="51" fillId="12" borderId="12" xfId="9" applyFont="1" applyFill="1" applyBorder="1"/>
    <xf numFmtId="0" fontId="50" fillId="12" borderId="0" xfId="9" applyFont="1" applyFill="1" applyAlignment="1">
      <alignment wrapText="1"/>
    </xf>
    <xf numFmtId="0" fontId="2" fillId="12" borderId="12" xfId="9" applyFill="1" applyBorder="1" applyAlignment="1">
      <alignment wrapText="1"/>
    </xf>
    <xf numFmtId="0" fontId="5" fillId="2" borderId="13" xfId="9" applyFont="1" applyFill="1" applyBorder="1"/>
    <xf numFmtId="0" fontId="56" fillId="2" borderId="0" xfId="9" applyFont="1" applyFill="1"/>
    <xf numFmtId="0" fontId="5" fillId="2" borderId="12" xfId="9" applyFont="1" applyFill="1" applyBorder="1"/>
    <xf numFmtId="0" fontId="57" fillId="16" borderId="0" xfId="9" applyFont="1" applyFill="1"/>
    <xf numFmtId="0" fontId="57" fillId="0" borderId="0" xfId="9" applyFont="1"/>
    <xf numFmtId="0" fontId="5" fillId="0" borderId="0" xfId="9" applyFont="1"/>
    <xf numFmtId="0" fontId="2" fillId="2" borderId="7" xfId="9" applyFill="1" applyBorder="1"/>
    <xf numFmtId="0" fontId="6" fillId="2" borderId="17" xfId="9" applyFont="1" applyFill="1" applyBorder="1"/>
    <xf numFmtId="0" fontId="6" fillId="12" borderId="7" xfId="9" applyFont="1" applyFill="1" applyBorder="1"/>
    <xf numFmtId="0" fontId="6" fillId="2" borderId="18" xfId="9" applyFont="1" applyFill="1" applyBorder="1"/>
    <xf numFmtId="0" fontId="51" fillId="12" borderId="16" xfId="9" applyFont="1" applyFill="1" applyBorder="1"/>
    <xf numFmtId="165" fontId="48" fillId="16" borderId="0" xfId="9" applyNumberFormat="1" applyFont="1" applyFill="1"/>
    <xf numFmtId="0" fontId="2" fillId="12" borderId="16" xfId="9" applyFill="1" applyBorder="1"/>
    <xf numFmtId="0" fontId="2" fillId="12" borderId="0" xfId="9" applyFill="1" applyAlignment="1">
      <alignment horizontal="center"/>
    </xf>
    <xf numFmtId="0" fontId="0" fillId="12" borderId="0" xfId="0" applyFill="1" applyAlignment="1">
      <alignment horizontal="center"/>
    </xf>
    <xf numFmtId="165" fontId="0" fillId="12" borderId="0" xfId="0" applyNumberFormat="1" applyFill="1" applyAlignment="1">
      <alignment horizontal="center" wrapText="1"/>
    </xf>
    <xf numFmtId="165" fontId="0" fillId="12" borderId="0" xfId="0" applyNumberFormat="1" applyFill="1" applyAlignment="1">
      <alignment wrapText="1"/>
    </xf>
    <xf numFmtId="0" fontId="0" fillId="12" borderId="0" xfId="0" applyFill="1" applyAlignment="1">
      <alignment wrapText="1"/>
    </xf>
    <xf numFmtId="0" fontId="59" fillId="12" borderId="0" xfId="0" applyFont="1" applyFill="1"/>
    <xf numFmtId="0" fontId="29" fillId="12" borderId="0" xfId="0" applyFont="1" applyFill="1"/>
    <xf numFmtId="0" fontId="3" fillId="2" borderId="20" xfId="0" applyFont="1" applyFill="1" applyBorder="1"/>
    <xf numFmtId="0" fontId="0" fillId="2" borderId="8" xfId="0" applyFill="1" applyBorder="1"/>
    <xf numFmtId="165" fontId="50" fillId="16" borderId="0" xfId="9" applyNumberFormat="1" applyFont="1" applyFill="1"/>
    <xf numFmtId="0" fontId="61" fillId="16" borderId="0" xfId="9" applyFont="1" applyFill="1"/>
    <xf numFmtId="165" fontId="61" fillId="16" borderId="0" xfId="9" applyNumberFormat="1" applyFont="1" applyFill="1"/>
    <xf numFmtId="165" fontId="0" fillId="12" borderId="0" xfId="0" applyNumberFormat="1" applyFill="1"/>
    <xf numFmtId="0" fontId="50" fillId="2" borderId="0" xfId="9" applyFont="1" applyFill="1"/>
    <xf numFmtId="0" fontId="62" fillId="13" borderId="0" xfId="9" applyFont="1" applyFill="1"/>
    <xf numFmtId="0" fontId="12" fillId="18" borderId="21" xfId="0" applyFont="1" applyFill="1" applyBorder="1" applyAlignment="1">
      <alignment vertical="center"/>
    </xf>
    <xf numFmtId="0" fontId="11" fillId="0" borderId="0" xfId="0" applyFont="1"/>
    <xf numFmtId="0" fontId="11" fillId="0" borderId="0" xfId="0" applyFont="1" applyAlignment="1">
      <alignment vertical="center"/>
    </xf>
    <xf numFmtId="40" fontId="11" fillId="18" borderId="22" xfId="0" applyNumberFormat="1" applyFont="1" applyFill="1" applyBorder="1" applyAlignment="1">
      <alignment vertical="center"/>
    </xf>
    <xf numFmtId="166" fontId="33" fillId="12" borderId="0" xfId="6" applyNumberFormat="1" applyFill="1" applyBorder="1" applyAlignment="1" applyProtection="1">
      <alignment horizontal="center" wrapText="1"/>
    </xf>
    <xf numFmtId="0" fontId="31" fillId="0" borderId="0" xfId="10"/>
    <xf numFmtId="0" fontId="63" fillId="0" borderId="0" xfId="10" applyFont="1" applyAlignment="1">
      <alignment vertical="center"/>
    </xf>
    <xf numFmtId="0" fontId="64" fillId="0" borderId="0" xfId="10" applyFont="1" applyAlignment="1">
      <alignment vertical="center"/>
    </xf>
    <xf numFmtId="0" fontId="63" fillId="0" borderId="0" xfId="10" applyFont="1"/>
    <xf numFmtId="0" fontId="65" fillId="0" borderId="0" xfId="10" applyFont="1" applyAlignment="1">
      <alignment vertical="center"/>
    </xf>
    <xf numFmtId="0" fontId="66" fillId="0" borderId="0" xfId="10" applyFont="1" applyAlignment="1">
      <alignment vertical="center"/>
    </xf>
    <xf numFmtId="0" fontId="67" fillId="0" borderId="0" xfId="10" applyFont="1"/>
    <xf numFmtId="0" fontId="68" fillId="0" borderId="0" xfId="10" applyFont="1"/>
    <xf numFmtId="0" fontId="31" fillId="0" borderId="0" xfId="10" applyAlignment="1">
      <alignment horizontal="center"/>
    </xf>
    <xf numFmtId="0" fontId="68" fillId="12" borderId="0" xfId="10" applyFont="1" applyFill="1"/>
    <xf numFmtId="0" fontId="31" fillId="12" borderId="0" xfId="10" applyFill="1"/>
    <xf numFmtId="0" fontId="69" fillId="12" borderId="0" xfId="10" applyFont="1" applyFill="1" applyAlignment="1">
      <alignment vertical="center"/>
    </xf>
    <xf numFmtId="0" fontId="63" fillId="12" borderId="0" xfId="10" applyFont="1" applyFill="1" applyAlignment="1">
      <alignment vertical="center"/>
    </xf>
    <xf numFmtId="166" fontId="33" fillId="12" borderId="0" xfId="6" applyNumberFormat="1" applyFill="1" applyBorder="1" applyAlignment="1" applyProtection="1">
      <alignment horizontal="center"/>
    </xf>
    <xf numFmtId="0" fontId="55" fillId="12" borderId="0" xfId="9" applyFont="1" applyFill="1"/>
    <xf numFmtId="0" fontId="50" fillId="12" borderId="13" xfId="9" applyFont="1" applyFill="1" applyBorder="1" applyAlignment="1">
      <alignment horizontal="center" vertical="center" wrapText="1"/>
    </xf>
    <xf numFmtId="0" fontId="2" fillId="12" borderId="7" xfId="9" applyFill="1" applyBorder="1" applyAlignment="1">
      <alignment horizontal="center" vertical="center" wrapText="1"/>
    </xf>
    <xf numFmtId="0" fontId="5" fillId="12" borderId="13" xfId="9" applyFont="1" applyFill="1" applyBorder="1"/>
    <xf numFmtId="0" fontId="56" fillId="12" borderId="0" xfId="9" applyFont="1" applyFill="1"/>
    <xf numFmtId="49" fontId="56" fillId="12" borderId="0" xfId="9" applyNumberFormat="1" applyFont="1" applyFill="1" applyAlignment="1">
      <alignment horizontal="center" vertical="center"/>
    </xf>
    <xf numFmtId="0" fontId="5" fillId="12" borderId="12" xfId="9" applyFont="1" applyFill="1" applyBorder="1"/>
    <xf numFmtId="0" fontId="50" fillId="12" borderId="13" xfId="9" applyFont="1" applyFill="1" applyBorder="1"/>
    <xf numFmtId="0" fontId="2" fillId="12" borderId="13" xfId="9" applyFill="1" applyBorder="1"/>
    <xf numFmtId="0" fontId="2" fillId="12" borderId="12" xfId="9" applyFill="1" applyBorder="1" applyAlignment="1">
      <alignment horizontal="center"/>
    </xf>
    <xf numFmtId="0" fontId="2" fillId="12" borderId="23" xfId="9" applyFill="1" applyBorder="1"/>
    <xf numFmtId="4" fontId="50" fillId="12" borderId="0" xfId="9" applyNumberFormat="1" applyFont="1" applyFill="1" applyAlignment="1">
      <alignment horizontal="center" wrapText="1"/>
    </xf>
    <xf numFmtId="0" fontId="50" fillId="12" borderId="0" xfId="9" applyFont="1" applyFill="1" applyAlignment="1">
      <alignment horizontal="center" wrapText="1"/>
    </xf>
    <xf numFmtId="0" fontId="33" fillId="12" borderId="0" xfId="6" applyFill="1" applyBorder="1" applyAlignment="1" applyProtection="1">
      <alignment horizontal="center" wrapText="1"/>
    </xf>
    <xf numFmtId="0" fontId="50" fillId="12" borderId="13" xfId="9" applyFont="1" applyFill="1" applyBorder="1" applyAlignment="1">
      <alignment horizontal="center" vertical="center"/>
    </xf>
    <xf numFmtId="4" fontId="50" fillId="12" borderId="0" xfId="9" applyNumberFormat="1" applyFont="1" applyFill="1" applyAlignment="1">
      <alignment horizontal="center"/>
    </xf>
    <xf numFmtId="0" fontId="50" fillId="12" borderId="0" xfId="9" applyFont="1" applyFill="1" applyAlignment="1">
      <alignment horizontal="center"/>
    </xf>
    <xf numFmtId="0" fontId="33" fillId="12" borderId="0" xfId="6" applyFill="1" applyBorder="1" applyAlignment="1" applyProtection="1">
      <alignment horizontal="center"/>
    </xf>
    <xf numFmtId="0" fontId="2" fillId="20" borderId="0" xfId="9" applyFill="1"/>
    <xf numFmtId="0" fontId="11" fillId="12" borderId="0" xfId="0" applyFont="1" applyFill="1"/>
    <xf numFmtId="0" fontId="68" fillId="12" borderId="0" xfId="10" applyFont="1" applyFill="1" applyAlignment="1">
      <alignment horizontal="center"/>
    </xf>
    <xf numFmtId="0" fontId="70" fillId="12" borderId="0" xfId="10" applyFont="1" applyFill="1" applyAlignment="1">
      <alignment vertical="center"/>
    </xf>
    <xf numFmtId="0" fontId="64" fillId="12" borderId="0" xfId="10" applyFont="1" applyFill="1" applyAlignment="1">
      <alignment vertical="center"/>
    </xf>
    <xf numFmtId="0" fontId="69" fillId="12" borderId="0" xfId="10" applyFont="1" applyFill="1"/>
    <xf numFmtId="0" fontId="63" fillId="12" borderId="0" xfId="10" applyFont="1" applyFill="1"/>
    <xf numFmtId="0" fontId="71" fillId="12" borderId="0" xfId="10" applyFont="1" applyFill="1" applyAlignment="1">
      <alignment vertical="center"/>
    </xf>
    <xf numFmtId="0" fontId="65" fillId="12" borderId="0" xfId="10" applyFont="1" applyFill="1" applyAlignment="1">
      <alignment vertical="center"/>
    </xf>
    <xf numFmtId="0" fontId="72" fillId="12" borderId="0" xfId="10" applyFont="1" applyFill="1" applyAlignment="1">
      <alignment vertical="center"/>
    </xf>
    <xf numFmtId="0" fontId="66" fillId="12" borderId="0" xfId="10" applyFont="1" applyFill="1" applyAlignment="1">
      <alignment vertical="center"/>
    </xf>
    <xf numFmtId="0" fontId="73" fillId="12" borderId="0" xfId="10" applyFont="1" applyFill="1"/>
    <xf numFmtId="0" fontId="67" fillId="12" borderId="0" xfId="10" applyFont="1" applyFill="1"/>
    <xf numFmtId="168" fontId="31" fillId="12" borderId="0" xfId="10" applyNumberFormat="1" applyFill="1" applyAlignment="1">
      <alignment horizontal="right" vertical="center"/>
    </xf>
    <xf numFmtId="168" fontId="31" fillId="0" borderId="0" xfId="10" applyNumberFormat="1" applyAlignment="1">
      <alignment horizontal="right" vertical="center"/>
    </xf>
    <xf numFmtId="0" fontId="11" fillId="12" borderId="0" xfId="0" applyFont="1" applyFill="1" applyAlignment="1">
      <alignment vertical="top"/>
    </xf>
    <xf numFmtId="168" fontId="17" fillId="12" borderId="0" xfId="0" applyNumberFormat="1" applyFont="1" applyFill="1" applyAlignment="1">
      <alignment horizontal="right" vertical="center"/>
    </xf>
    <xf numFmtId="0" fontId="11" fillId="12" borderId="0" xfId="0" applyFont="1" applyFill="1" applyAlignment="1">
      <alignment vertical="center"/>
    </xf>
    <xf numFmtId="0" fontId="15" fillId="12" borderId="0" xfId="0" applyFont="1" applyFill="1" applyAlignment="1">
      <alignment vertical="center"/>
    </xf>
    <xf numFmtId="0" fontId="14" fillId="12" borderId="0" xfId="0" applyFont="1" applyFill="1" applyAlignment="1">
      <alignment vertical="center"/>
    </xf>
    <xf numFmtId="0" fontId="13" fillId="12" borderId="0" xfId="0" applyFont="1" applyFill="1"/>
    <xf numFmtId="0" fontId="74" fillId="12" borderId="0" xfId="10" applyFont="1" applyFill="1"/>
    <xf numFmtId="0" fontId="41" fillId="12" borderId="0" xfId="10" applyFont="1" applyFill="1"/>
    <xf numFmtId="0" fontId="41" fillId="0" borderId="0" xfId="10" applyFont="1"/>
    <xf numFmtId="0" fontId="75" fillId="12" borderId="0" xfId="10" applyFont="1" applyFill="1"/>
    <xf numFmtId="0" fontId="76" fillId="12" borderId="0" xfId="10" applyFont="1" applyFill="1"/>
    <xf numFmtId="0" fontId="76" fillId="0" borderId="0" xfId="10" applyFont="1"/>
    <xf numFmtId="0" fontId="73" fillId="12" borderId="0" xfId="10" applyFont="1" applyFill="1" applyAlignment="1">
      <alignment vertical="center"/>
    </xf>
    <xf numFmtId="0" fontId="67" fillId="12" borderId="0" xfId="10" applyFont="1" applyFill="1" applyAlignment="1">
      <alignment vertical="center"/>
    </xf>
    <xf numFmtId="0" fontId="67" fillId="0" borderId="0" xfId="10" applyFont="1" applyAlignment="1">
      <alignment vertical="center"/>
    </xf>
    <xf numFmtId="0" fontId="71" fillId="12" borderId="0" xfId="10" applyFont="1" applyFill="1"/>
    <xf numFmtId="0" fontId="65" fillId="12" borderId="0" xfId="10" applyFont="1" applyFill="1"/>
    <xf numFmtId="0" fontId="65" fillId="0" borderId="0" xfId="10" applyFont="1"/>
    <xf numFmtId="0" fontId="12" fillId="12" borderId="0" xfId="0" applyFont="1" applyFill="1" applyAlignment="1">
      <alignment vertical="center"/>
    </xf>
    <xf numFmtId="1" fontId="17" fillId="12" borderId="0" xfId="0" applyNumberFormat="1" applyFont="1" applyFill="1" applyAlignment="1">
      <alignment horizontal="center" vertical="center"/>
    </xf>
    <xf numFmtId="0" fontId="77" fillId="12" borderId="0" xfId="10" applyFont="1" applyFill="1"/>
    <xf numFmtId="0" fontId="78" fillId="12" borderId="0" xfId="10" applyFont="1" applyFill="1"/>
    <xf numFmtId="0" fontId="77" fillId="0" borderId="0" xfId="10" applyFont="1"/>
    <xf numFmtId="168" fontId="51" fillId="12" borderId="0" xfId="9" applyNumberFormat="1" applyFont="1" applyFill="1"/>
    <xf numFmtId="0" fontId="79" fillId="12" borderId="0" xfId="10" applyFont="1" applyFill="1"/>
    <xf numFmtId="0" fontId="80" fillId="12" borderId="0" xfId="10" applyFont="1" applyFill="1"/>
    <xf numFmtId="0" fontId="80" fillId="0" borderId="0" xfId="10" applyFont="1"/>
    <xf numFmtId="0" fontId="47" fillId="15" borderId="24" xfId="9" applyFont="1" applyFill="1" applyBorder="1" applyAlignment="1">
      <alignment horizontal="center" wrapText="1"/>
    </xf>
    <xf numFmtId="0" fontId="0" fillId="15" borderId="0" xfId="0" applyFill="1" applyAlignment="1">
      <alignment wrapText="1"/>
    </xf>
    <xf numFmtId="0" fontId="81" fillId="0" borderId="0" xfId="0" applyFont="1"/>
    <xf numFmtId="168" fontId="2" fillId="21" borderId="1" xfId="9" applyNumberFormat="1" applyFill="1" applyBorder="1" applyAlignment="1">
      <alignment wrapText="1"/>
    </xf>
    <xf numFmtId="168" fontId="2" fillId="22" borderId="1" xfId="9" applyNumberFormat="1" applyFill="1" applyBorder="1" applyAlignment="1">
      <alignment wrapText="1"/>
    </xf>
    <xf numFmtId="168" fontId="2" fillId="8" borderId="1" xfId="9" applyNumberFormat="1" applyFill="1" applyBorder="1" applyAlignment="1">
      <alignment wrapText="1"/>
    </xf>
    <xf numFmtId="0" fontId="11" fillId="12" borderId="0" xfId="0" applyFont="1" applyFill="1" applyAlignment="1">
      <alignment horizontal="left"/>
    </xf>
    <xf numFmtId="168" fontId="19" fillId="12" borderId="0" xfId="0" applyNumberFormat="1" applyFont="1" applyFill="1" applyAlignment="1">
      <alignment horizontal="right" vertical="center"/>
    </xf>
    <xf numFmtId="0" fontId="19" fillId="12" borderId="0" xfId="0" applyFont="1" applyFill="1" applyAlignment="1">
      <alignment horizontal="left" vertical="center"/>
    </xf>
    <xf numFmtId="0" fontId="15" fillId="12" borderId="0" xfId="0" applyFont="1" applyFill="1" applyAlignment="1">
      <alignment vertical="top"/>
    </xf>
    <xf numFmtId="0" fontId="17" fillId="12" borderId="0" xfId="0" applyFont="1" applyFill="1"/>
    <xf numFmtId="0" fontId="17" fillId="12" borderId="0" xfId="0" applyFont="1" applyFill="1" applyAlignment="1">
      <alignment vertical="top"/>
    </xf>
    <xf numFmtId="0" fontId="18" fillId="12" borderId="0" xfId="0" applyFont="1" applyFill="1" applyAlignment="1">
      <alignment vertical="center"/>
    </xf>
    <xf numFmtId="0" fontId="17" fillId="12" borderId="0" xfId="0" applyFont="1" applyFill="1" applyAlignment="1">
      <alignment vertical="center"/>
    </xf>
    <xf numFmtId="0" fontId="24" fillId="12" borderId="0" xfId="0" applyFont="1" applyFill="1" applyAlignment="1">
      <alignment vertical="center"/>
    </xf>
    <xf numFmtId="0" fontId="17" fillId="12" borderId="0" xfId="0" applyFont="1" applyFill="1" applyAlignment="1">
      <alignment horizontal="left"/>
    </xf>
    <xf numFmtId="0" fontId="20" fillId="12" borderId="0" xfId="0" applyFont="1" applyFill="1"/>
    <xf numFmtId="0" fontId="23" fillId="12" borderId="0" xfId="0" applyFont="1" applyFill="1" applyAlignment="1">
      <alignment horizontal="center" vertical="center" wrapText="1"/>
    </xf>
    <xf numFmtId="0" fontId="82" fillId="0" borderId="0" xfId="0" applyFont="1" applyAlignment="1">
      <alignment horizontal="center" wrapText="1"/>
    </xf>
    <xf numFmtId="0" fontId="81" fillId="12" borderId="0" xfId="0" applyFont="1" applyFill="1" applyAlignment="1">
      <alignment horizontal="left" vertical="center" wrapText="1"/>
    </xf>
    <xf numFmtId="0" fontId="44" fillId="12" borderId="0" xfId="0" applyFont="1" applyFill="1" applyAlignment="1">
      <alignment horizontal="left" vertical="center" wrapText="1"/>
    </xf>
    <xf numFmtId="168" fontId="17" fillId="12" borderId="0" xfId="0" applyNumberFormat="1" applyFont="1" applyFill="1" applyAlignment="1">
      <alignment vertical="center"/>
    </xf>
    <xf numFmtId="0" fontId="26" fillId="12" borderId="0" xfId="0" applyFont="1" applyFill="1" applyAlignment="1">
      <alignment vertical="center"/>
    </xf>
    <xf numFmtId="0" fontId="26" fillId="12" borderId="0" xfId="0" applyFont="1" applyFill="1" applyAlignment="1">
      <alignment horizontal="left" vertical="center"/>
    </xf>
    <xf numFmtId="168" fontId="26" fillId="12" borderId="0" xfId="0" applyNumberFormat="1" applyFont="1" applyFill="1" applyAlignment="1">
      <alignment vertical="center"/>
    </xf>
    <xf numFmtId="49" fontId="1" fillId="12" borderId="0" xfId="0" applyNumberFormat="1" applyFont="1" applyFill="1" applyAlignment="1">
      <alignment horizontal="center" vertical="center"/>
    </xf>
    <xf numFmtId="168" fontId="7" fillId="12" borderId="0" xfId="0" applyNumberFormat="1" applyFont="1" applyFill="1" applyAlignment="1">
      <alignment vertical="center"/>
    </xf>
    <xf numFmtId="0" fontId="1" fillId="12" borderId="0" xfId="0" applyFont="1" applyFill="1" applyAlignment="1">
      <alignment horizontal="left" vertical="center"/>
    </xf>
    <xf numFmtId="0" fontId="26" fillId="12" borderId="0" xfId="0" applyFont="1" applyFill="1" applyAlignment="1">
      <alignment horizontal="right" vertical="center"/>
    </xf>
    <xf numFmtId="168" fontId="4" fillId="12" borderId="0" xfId="0" applyNumberFormat="1" applyFont="1" applyFill="1" applyAlignment="1">
      <alignment vertical="center"/>
    </xf>
    <xf numFmtId="0" fontId="26" fillId="0" borderId="0" xfId="0" applyFont="1" applyAlignment="1">
      <alignment horizontal="right" vertical="center"/>
    </xf>
    <xf numFmtId="0" fontId="1" fillId="12" borderId="0" xfId="0" applyFont="1" applyFill="1" applyAlignment="1">
      <alignment horizontal="center" vertical="center"/>
    </xf>
    <xf numFmtId="0" fontId="83" fillId="12" borderId="0" xfId="0" applyFont="1" applyFill="1" applyAlignment="1">
      <alignment horizontal="left" vertical="center"/>
    </xf>
    <xf numFmtId="168" fontId="83" fillId="12" borderId="0" xfId="0" applyNumberFormat="1" applyFont="1" applyFill="1" applyAlignment="1">
      <alignment horizontal="right" vertical="center"/>
    </xf>
    <xf numFmtId="168" fontId="44" fillId="12" borderId="0" xfId="0" applyNumberFormat="1" applyFont="1" applyFill="1" applyAlignment="1">
      <alignment vertical="center" wrapText="1"/>
    </xf>
    <xf numFmtId="0" fontId="4" fillId="12" borderId="0" xfId="0" applyFont="1" applyFill="1"/>
    <xf numFmtId="0" fontId="4" fillId="12" borderId="0" xfId="0" applyFont="1" applyFill="1" applyAlignment="1">
      <alignment horizontal="center" vertical="top"/>
    </xf>
    <xf numFmtId="1" fontId="4" fillId="12" borderId="0" xfId="0" applyNumberFormat="1" applyFont="1" applyFill="1" applyAlignment="1">
      <alignment horizontal="center" vertical="center"/>
    </xf>
    <xf numFmtId="168" fontId="4" fillId="12" borderId="0" xfId="0" applyNumberFormat="1" applyFont="1" applyFill="1" applyAlignment="1">
      <alignment horizontal="right" vertical="center"/>
    </xf>
    <xf numFmtId="168" fontId="84" fillId="12" borderId="0" xfId="0" applyNumberFormat="1" applyFont="1" applyFill="1" applyAlignment="1">
      <alignment vertical="center"/>
    </xf>
    <xf numFmtId="168" fontId="4" fillId="0" borderId="0" xfId="0" applyNumberFormat="1" applyFont="1" applyAlignment="1">
      <alignment vertical="center"/>
    </xf>
    <xf numFmtId="0" fontId="4" fillId="12" borderId="0" xfId="0" applyFont="1" applyFill="1" applyAlignment="1">
      <alignment horizontal="right" vertical="center"/>
    </xf>
    <xf numFmtId="0" fontId="7" fillId="12" borderId="0" xfId="0" applyFont="1" applyFill="1" applyAlignment="1">
      <alignment horizontal="left" vertical="center"/>
    </xf>
    <xf numFmtId="0" fontId="7" fillId="12" borderId="0" xfId="0" applyFont="1" applyFill="1" applyAlignment="1">
      <alignment horizontal="right" vertical="center"/>
    </xf>
    <xf numFmtId="1" fontId="7" fillId="12" borderId="0" xfId="0" applyNumberFormat="1" applyFont="1" applyFill="1" applyAlignment="1">
      <alignment horizontal="center" vertical="center"/>
    </xf>
    <xf numFmtId="168" fontId="7" fillId="12" borderId="0" xfId="0" applyNumberFormat="1" applyFont="1" applyFill="1" applyAlignment="1">
      <alignment horizontal="right" vertical="center"/>
    </xf>
    <xf numFmtId="0" fontId="7" fillId="12" borderId="0" xfId="0" applyFont="1" applyFill="1" applyAlignment="1">
      <alignment horizontal="left" vertical="center" wrapText="1"/>
    </xf>
    <xf numFmtId="168" fontId="7" fillId="12" borderId="0" xfId="0" applyNumberFormat="1" applyFont="1" applyFill="1" applyAlignment="1">
      <alignment horizontal="right" vertical="center" wrapText="1"/>
    </xf>
    <xf numFmtId="1" fontId="44" fillId="12" borderId="0" xfId="0" applyNumberFormat="1" applyFont="1" applyFill="1" applyAlignment="1">
      <alignment horizontal="center" vertical="center" wrapText="1"/>
    </xf>
    <xf numFmtId="168" fontId="44" fillId="12" borderId="0" xfId="0" applyNumberFormat="1" applyFont="1" applyFill="1" applyAlignment="1">
      <alignment horizontal="right" vertical="center" wrapText="1"/>
    </xf>
    <xf numFmtId="1" fontId="83" fillId="12" borderId="0" xfId="0" applyNumberFormat="1" applyFont="1" applyFill="1" applyAlignment="1">
      <alignment horizontal="center" vertical="center"/>
    </xf>
    <xf numFmtId="168" fontId="85" fillId="12" borderId="0" xfId="0" applyNumberFormat="1" applyFont="1" applyFill="1" applyAlignment="1">
      <alignment vertical="center" wrapText="1"/>
    </xf>
    <xf numFmtId="49" fontId="7" fillId="12" borderId="0" xfId="0" applyNumberFormat="1" applyFont="1" applyFill="1" applyAlignment="1">
      <alignment vertical="center" wrapText="1"/>
    </xf>
    <xf numFmtId="0" fontId="85" fillId="12" borderId="0" xfId="0" applyFont="1" applyFill="1" applyAlignment="1">
      <alignment vertical="center" wrapText="1"/>
    </xf>
    <xf numFmtId="1" fontId="85" fillId="12" borderId="0" xfId="0" applyNumberFormat="1" applyFont="1" applyFill="1" applyAlignment="1">
      <alignment horizontal="center" vertical="center" wrapText="1"/>
    </xf>
    <xf numFmtId="168" fontId="85" fillId="12" borderId="0" xfId="0" applyNumberFormat="1" applyFont="1" applyFill="1" applyAlignment="1">
      <alignment horizontal="right" vertical="center" wrapText="1"/>
    </xf>
    <xf numFmtId="0" fontId="4" fillId="12" borderId="0" xfId="0" applyFont="1" applyFill="1" applyAlignment="1">
      <alignment horizontal="center"/>
    </xf>
    <xf numFmtId="14" fontId="4" fillId="12" borderId="0" xfId="0" applyNumberFormat="1" applyFont="1" applyFill="1" applyAlignment="1">
      <alignment horizontal="right" vertical="center"/>
    </xf>
    <xf numFmtId="168" fontId="4" fillId="12" borderId="15" xfId="0" applyNumberFormat="1" applyFont="1" applyFill="1" applyBorder="1" applyAlignment="1">
      <alignment horizontal="right" vertical="center"/>
    </xf>
    <xf numFmtId="43" fontId="1" fillId="0" borderId="0" xfId="1" applyFont="1" applyAlignment="1">
      <alignment vertical="center"/>
    </xf>
    <xf numFmtId="49" fontId="1" fillId="0" borderId="0" xfId="0" applyNumberFormat="1" applyFont="1" applyAlignment="1">
      <alignment horizontal="center" vertical="center"/>
    </xf>
    <xf numFmtId="0" fontId="1" fillId="2" borderId="0" xfId="9" applyFont="1" applyFill="1"/>
    <xf numFmtId="0" fontId="1" fillId="12" borderId="0" xfId="9" applyFont="1" applyFill="1"/>
    <xf numFmtId="0" fontId="26" fillId="0" borderId="0" xfId="0" applyFont="1" applyAlignment="1">
      <alignment vertical="center"/>
    </xf>
    <xf numFmtId="44" fontId="26" fillId="0" borderId="15" xfId="1" applyNumberFormat="1" applyFont="1" applyBorder="1" applyAlignment="1">
      <alignment vertical="center"/>
    </xf>
    <xf numFmtId="0" fontId="27" fillId="12" borderId="0" xfId="0" applyFont="1" applyFill="1" applyAlignment="1">
      <alignment vertical="center"/>
    </xf>
    <xf numFmtId="168" fontId="27" fillId="12" borderId="0" xfId="0" applyNumberFormat="1" applyFont="1" applyFill="1" applyAlignment="1">
      <alignment vertical="center"/>
    </xf>
    <xf numFmtId="0" fontId="60" fillId="0" borderId="0" xfId="0" applyFont="1" applyAlignment="1">
      <alignment vertical="center" wrapText="1"/>
    </xf>
    <xf numFmtId="172" fontId="26" fillId="12" borderId="0" xfId="0" applyNumberFormat="1" applyFont="1" applyFill="1" applyAlignment="1">
      <alignment vertical="center" wrapText="1"/>
    </xf>
    <xf numFmtId="0" fontId="44" fillId="12" borderId="0" xfId="10" applyFont="1" applyFill="1" applyAlignment="1">
      <alignment horizontal="left" vertical="center" wrapText="1"/>
    </xf>
    <xf numFmtId="168" fontId="44" fillId="12" borderId="0" xfId="10" applyNumberFormat="1" applyFont="1" applyFill="1" applyAlignment="1">
      <alignment horizontal="right" vertical="center" wrapText="1"/>
    </xf>
    <xf numFmtId="0" fontId="85" fillId="12" borderId="0" xfId="3" applyFont="1" applyFill="1" applyBorder="1" applyAlignment="1">
      <alignment horizontal="left" vertical="center" wrapText="1"/>
    </xf>
    <xf numFmtId="0" fontId="85" fillId="12" borderId="0" xfId="3" applyNumberFormat="1" applyFont="1" applyFill="1" applyBorder="1" applyAlignment="1">
      <alignment horizontal="right" vertical="center"/>
    </xf>
    <xf numFmtId="168" fontId="85" fillId="12" borderId="0" xfId="3" applyNumberFormat="1" applyFont="1" applyFill="1" applyBorder="1" applyAlignment="1">
      <alignment horizontal="right" vertical="center"/>
    </xf>
    <xf numFmtId="0" fontId="85" fillId="12" borderId="0" xfId="10" applyFont="1" applyFill="1" applyAlignment="1" applyProtection="1">
      <alignment horizontal="left" vertical="center"/>
      <protection locked="0"/>
    </xf>
    <xf numFmtId="168" fontId="85" fillId="12" borderId="0" xfId="10" applyNumberFormat="1" applyFont="1" applyFill="1" applyAlignment="1" applyProtection="1">
      <alignment horizontal="right" vertical="center"/>
      <protection locked="0"/>
    </xf>
    <xf numFmtId="0" fontId="85" fillId="12" borderId="0" xfId="10" applyFont="1" applyFill="1" applyAlignment="1">
      <alignment horizontal="left" vertical="center" wrapText="1"/>
    </xf>
    <xf numFmtId="0" fontId="85" fillId="12" borderId="0" xfId="10" applyFont="1" applyFill="1" applyAlignment="1">
      <alignment horizontal="right" vertical="center"/>
    </xf>
    <xf numFmtId="168" fontId="85" fillId="12" borderId="0" xfId="10" applyNumberFormat="1" applyFont="1" applyFill="1" applyAlignment="1">
      <alignment horizontal="right" vertical="center"/>
    </xf>
    <xf numFmtId="43" fontId="85" fillId="12" borderId="0" xfId="0" applyNumberFormat="1" applyFont="1" applyFill="1" applyAlignment="1">
      <alignment horizontal="center" vertical="center"/>
    </xf>
    <xf numFmtId="168" fontId="85" fillId="12" borderId="0" xfId="0" applyNumberFormat="1" applyFont="1" applyFill="1" applyAlignment="1">
      <alignment horizontal="right" vertical="center"/>
    </xf>
    <xf numFmtId="168" fontId="44" fillId="12" borderId="0" xfId="3" applyNumberFormat="1" applyFont="1" applyFill="1" applyBorder="1" applyAlignment="1">
      <alignment horizontal="right" vertical="center"/>
    </xf>
    <xf numFmtId="0" fontId="85" fillId="12" borderId="0" xfId="10" applyFont="1" applyFill="1" applyAlignment="1">
      <alignment horizontal="center" vertical="center"/>
    </xf>
    <xf numFmtId="0" fontId="85" fillId="12" borderId="0" xfId="4" applyFont="1" applyFill="1" applyBorder="1" applyAlignment="1">
      <alignment vertical="center" wrapText="1"/>
    </xf>
    <xf numFmtId="0" fontId="85" fillId="12" borderId="0" xfId="4" applyNumberFormat="1" applyFont="1" applyFill="1" applyBorder="1" applyAlignment="1">
      <alignment horizontal="right" vertical="center"/>
    </xf>
    <xf numFmtId="168" fontId="85" fillId="12" borderId="0" xfId="4" applyNumberFormat="1" applyFont="1" applyFill="1" applyBorder="1" applyAlignment="1">
      <alignment horizontal="right" vertical="center"/>
    </xf>
    <xf numFmtId="0" fontId="44" fillId="12" borderId="0" xfId="10" applyFont="1" applyFill="1" applyAlignment="1">
      <alignment horizontal="right" vertical="center"/>
    </xf>
    <xf numFmtId="43" fontId="44" fillId="12" borderId="0" xfId="10" applyNumberFormat="1" applyFont="1" applyFill="1" applyAlignment="1">
      <alignment horizontal="center" vertical="center"/>
    </xf>
    <xf numFmtId="168" fontId="86" fillId="12" borderId="0" xfId="10" applyNumberFormat="1" applyFont="1" applyFill="1" applyAlignment="1">
      <alignment horizontal="right" vertical="center"/>
    </xf>
    <xf numFmtId="0" fontId="85" fillId="12" borderId="15" xfId="10" applyFont="1" applyFill="1" applyBorder="1" applyAlignment="1">
      <alignment horizontal="center"/>
    </xf>
    <xf numFmtId="0" fontId="85" fillId="0" borderId="0" xfId="10" applyFont="1" applyAlignment="1">
      <alignment horizontal="center"/>
    </xf>
    <xf numFmtId="168" fontId="85" fillId="12" borderId="15" xfId="10" applyNumberFormat="1" applyFont="1" applyFill="1" applyBorder="1" applyAlignment="1">
      <alignment horizontal="right" vertical="center"/>
    </xf>
    <xf numFmtId="0" fontId="85" fillId="0" borderId="0" xfId="10" applyFont="1"/>
    <xf numFmtId="168" fontId="85" fillId="0" borderId="0" xfId="10" applyNumberFormat="1" applyFont="1" applyAlignment="1">
      <alignment horizontal="right" vertical="center"/>
    </xf>
    <xf numFmtId="43" fontId="85" fillId="12" borderId="0" xfId="3" applyNumberFormat="1" applyFont="1" applyFill="1" applyBorder="1"/>
    <xf numFmtId="0" fontId="85" fillId="12" borderId="0" xfId="10" applyFont="1" applyFill="1"/>
    <xf numFmtId="0" fontId="44" fillId="12" borderId="0" xfId="5" applyFont="1" applyFill="1" applyBorder="1" applyAlignment="1">
      <alignment horizontal="left" vertical="center" wrapText="1"/>
    </xf>
    <xf numFmtId="43" fontId="44" fillId="12" borderId="0" xfId="5" applyNumberFormat="1" applyFont="1" applyFill="1" applyBorder="1" applyAlignment="1">
      <alignment horizontal="center" vertical="center"/>
    </xf>
    <xf numFmtId="168" fontId="44" fillId="12" borderId="0" xfId="5" applyNumberFormat="1" applyFont="1" applyFill="1" applyBorder="1" applyAlignment="1">
      <alignment horizontal="right" vertical="center"/>
    </xf>
    <xf numFmtId="0" fontId="87" fillId="12" borderId="0" xfId="10" applyFont="1" applyFill="1" applyAlignment="1">
      <alignment horizontal="center"/>
    </xf>
    <xf numFmtId="168" fontId="87" fillId="12" borderId="0" xfId="10" applyNumberFormat="1" applyFont="1" applyFill="1" applyAlignment="1">
      <alignment horizontal="right" vertical="center"/>
    </xf>
    <xf numFmtId="168" fontId="85" fillId="12" borderId="0" xfId="10" applyNumberFormat="1" applyFont="1" applyFill="1" applyAlignment="1">
      <alignment horizontal="right" vertical="center" wrapText="1"/>
    </xf>
    <xf numFmtId="170" fontId="85" fillId="12" borderId="0" xfId="10" applyNumberFormat="1" applyFont="1" applyFill="1" applyAlignment="1">
      <alignment horizontal="center"/>
    </xf>
    <xf numFmtId="168" fontId="44" fillId="12" borderId="0" xfId="10" applyNumberFormat="1" applyFont="1" applyFill="1" applyAlignment="1">
      <alignment horizontal="right" vertical="center"/>
    </xf>
    <xf numFmtId="0" fontId="85" fillId="0" borderId="0" xfId="0" applyFont="1" applyAlignment="1">
      <alignment wrapText="1"/>
    </xf>
    <xf numFmtId="0" fontId="85" fillId="12" borderId="0" xfId="0" applyFont="1" applyFill="1" applyAlignment="1">
      <alignment wrapText="1"/>
    </xf>
    <xf numFmtId="14" fontId="85" fillId="12" borderId="0" xfId="10" applyNumberFormat="1" applyFont="1" applyFill="1" applyAlignment="1">
      <alignment horizontal="right" vertical="center"/>
    </xf>
    <xf numFmtId="0" fontId="88" fillId="12" borderId="0" xfId="10" applyFont="1" applyFill="1" applyAlignment="1">
      <alignment horizontal="left" vertical="center" wrapText="1"/>
    </xf>
    <xf numFmtId="0" fontId="44" fillId="12" borderId="0" xfId="10" applyFont="1" applyFill="1" applyAlignment="1">
      <alignment horizontal="left" vertical="center" wrapText="1" indent="1"/>
    </xf>
    <xf numFmtId="0" fontId="85" fillId="12" borderId="0" xfId="3" applyFont="1" applyFill="1" applyBorder="1" applyAlignment="1">
      <alignment horizontal="left" wrapText="1" indent="2"/>
    </xf>
    <xf numFmtId="43" fontId="85" fillId="12" borderId="0" xfId="3" applyNumberFormat="1" applyFont="1" applyFill="1" applyBorder="1" applyAlignment="1">
      <alignment horizontal="right" vertical="center"/>
    </xf>
    <xf numFmtId="0" fontId="44" fillId="12" borderId="0" xfId="0" applyFont="1" applyFill="1" applyAlignment="1">
      <alignment horizontal="left" vertical="center" wrapText="1" indent="3"/>
    </xf>
    <xf numFmtId="44" fontId="44" fillId="12" borderId="15" xfId="0" applyNumberFormat="1" applyFont="1" applyFill="1" applyBorder="1" applyAlignment="1" applyProtection="1">
      <alignment horizontal="right" vertical="center"/>
      <protection locked="0"/>
    </xf>
    <xf numFmtId="0" fontId="44" fillId="12" borderId="0" xfId="5" applyFont="1" applyFill="1" applyBorder="1" applyAlignment="1">
      <alignment horizontal="left" vertical="center" wrapText="1" indent="1"/>
    </xf>
    <xf numFmtId="44" fontId="44" fillId="12" borderId="26" xfId="0" applyNumberFormat="1" applyFont="1" applyFill="1" applyBorder="1" applyAlignment="1">
      <alignment horizontal="right" vertical="center"/>
    </xf>
    <xf numFmtId="0" fontId="85" fillId="12" borderId="0" xfId="3" applyFont="1" applyFill="1" applyBorder="1" applyAlignment="1">
      <alignment horizontal="left" vertical="center" wrapText="1" indent="2"/>
    </xf>
    <xf numFmtId="49" fontId="85" fillId="12" borderId="0" xfId="10" applyNumberFormat="1" applyFont="1" applyFill="1" applyAlignment="1">
      <alignment horizontal="left"/>
    </xf>
    <xf numFmtId="0" fontId="30" fillId="0" borderId="0" xfId="11"/>
    <xf numFmtId="0" fontId="89" fillId="0" borderId="16" xfId="11" applyFont="1" applyBorder="1" applyAlignment="1">
      <alignment horizontal="left"/>
    </xf>
    <xf numFmtId="0" fontId="89" fillId="0" borderId="0" xfId="11" applyFont="1"/>
    <xf numFmtId="0" fontId="89" fillId="0" borderId="1" xfId="11" applyFont="1" applyBorder="1" applyAlignment="1">
      <alignment horizontal="center"/>
    </xf>
    <xf numFmtId="0" fontId="89" fillId="0" borderId="1" xfId="11" applyFont="1" applyBorder="1" applyAlignment="1" applyProtection="1">
      <alignment horizontal="center"/>
      <protection locked="0"/>
    </xf>
    <xf numFmtId="44" fontId="89" fillId="9" borderId="1" xfId="11" applyNumberFormat="1" applyFont="1" applyFill="1" applyBorder="1" applyAlignment="1">
      <alignment horizontal="center"/>
    </xf>
    <xf numFmtId="0" fontId="66" fillId="0" borderId="17" xfId="11" applyFont="1" applyBorder="1"/>
    <xf numFmtId="0" fontId="66" fillId="0" borderId="7" xfId="11" applyFont="1" applyBorder="1"/>
    <xf numFmtId="0" fontId="66" fillId="0" borderId="18" xfId="11" applyFont="1" applyBorder="1"/>
    <xf numFmtId="44" fontId="66" fillId="23" borderId="1" xfId="2" applyFont="1" applyFill="1" applyBorder="1" applyAlignment="1" applyProtection="1">
      <alignment horizontal="center" vertical="center"/>
    </xf>
    <xf numFmtId="14" fontId="66" fillId="13" borderId="1" xfId="11" applyNumberFormat="1" applyFont="1" applyFill="1" applyBorder="1" applyAlignment="1">
      <alignment horizontal="center"/>
    </xf>
    <xf numFmtId="0" fontId="66" fillId="13" borderId="1" xfId="11" applyFont="1" applyFill="1" applyBorder="1" applyAlignment="1">
      <alignment horizontal="center"/>
    </xf>
    <xf numFmtId="0" fontId="66" fillId="13" borderId="1" xfId="11" applyFont="1" applyFill="1" applyBorder="1" applyAlignment="1">
      <alignment horizontal="center" vertical="center" wrapText="1"/>
    </xf>
    <xf numFmtId="1" fontId="66" fillId="13" borderId="1" xfId="11" applyNumberFormat="1" applyFont="1" applyFill="1" applyBorder="1" applyAlignment="1">
      <alignment horizontal="center" vertical="center"/>
    </xf>
    <xf numFmtId="0" fontId="89" fillId="23" borderId="25" xfId="11" applyFont="1" applyFill="1" applyBorder="1" applyAlignment="1">
      <alignment horizontal="center"/>
    </xf>
    <xf numFmtId="0" fontId="66" fillId="23" borderId="8" xfId="11" applyFont="1" applyFill="1" applyBorder="1" applyAlignment="1">
      <alignment horizontal="center"/>
    </xf>
    <xf numFmtId="1" fontId="66" fillId="0" borderId="1" xfId="11" applyNumberFormat="1" applyFont="1" applyBorder="1" applyAlignment="1">
      <alignment horizontal="center"/>
    </xf>
    <xf numFmtId="44" fontId="66" fillId="0" borderId="9" xfId="2" applyFont="1" applyBorder="1" applyAlignment="1" applyProtection="1">
      <alignment horizontal="center"/>
    </xf>
    <xf numFmtId="0" fontId="109" fillId="12" borderId="0" xfId="10" applyFont="1" applyFill="1" applyAlignment="1">
      <alignment horizontal="left" vertical="center" wrapText="1"/>
    </xf>
    <xf numFmtId="0" fontId="60" fillId="12" borderId="0" xfId="10" applyFont="1" applyFill="1" applyAlignment="1">
      <alignment horizontal="left" vertical="center" wrapText="1" indent="1"/>
    </xf>
    <xf numFmtId="0" fontId="60" fillId="12" borderId="0" xfId="10" applyFont="1" applyFill="1" applyAlignment="1">
      <alignment horizontal="left" vertical="center" wrapText="1"/>
    </xf>
    <xf numFmtId="0" fontId="60" fillId="12" borderId="0" xfId="0" applyFont="1" applyFill="1" applyAlignment="1">
      <alignment horizontal="left" vertical="center" wrapText="1" indent="3"/>
    </xf>
    <xf numFmtId="0" fontId="60" fillId="12" borderId="0" xfId="5" applyFont="1" applyFill="1" applyBorder="1" applyAlignment="1">
      <alignment horizontal="left" vertical="center" wrapText="1" indent="1"/>
    </xf>
    <xf numFmtId="168" fontId="60" fillId="12" borderId="0" xfId="10" applyNumberFormat="1" applyFont="1" applyFill="1" applyAlignment="1">
      <alignment horizontal="right" vertical="center" wrapText="1"/>
    </xf>
    <xf numFmtId="0" fontId="40" fillId="12" borderId="0" xfId="10" applyFont="1" applyFill="1" applyAlignment="1" applyProtection="1">
      <alignment horizontal="left" vertical="center"/>
      <protection locked="0"/>
    </xf>
    <xf numFmtId="168" fontId="40" fillId="12" borderId="0" xfId="10" applyNumberFormat="1" applyFont="1" applyFill="1" applyAlignment="1" applyProtection="1">
      <alignment horizontal="right" vertical="center"/>
      <protection locked="0"/>
    </xf>
    <xf numFmtId="0" fontId="40" fillId="12" borderId="0" xfId="10" applyFont="1" applyFill="1"/>
    <xf numFmtId="168" fontId="40" fillId="12" borderId="0" xfId="10" applyNumberFormat="1" applyFont="1" applyFill="1" applyAlignment="1">
      <alignment horizontal="right" vertical="center"/>
    </xf>
    <xf numFmtId="0" fontId="60" fillId="12" borderId="0" xfId="0" applyFont="1" applyFill="1" applyAlignment="1">
      <alignment horizontal="left" vertical="center" wrapText="1"/>
    </xf>
    <xf numFmtId="44" fontId="60" fillId="12" borderId="15" xfId="0" applyNumberFormat="1" applyFont="1" applyFill="1" applyBorder="1" applyAlignment="1" applyProtection="1">
      <alignment horizontal="right" vertical="center"/>
      <protection locked="0"/>
    </xf>
    <xf numFmtId="168" fontId="40" fillId="12" borderId="0" xfId="0" applyNumberFormat="1" applyFont="1" applyFill="1" applyAlignment="1">
      <alignment horizontal="right" vertical="center"/>
    </xf>
    <xf numFmtId="44" fontId="60" fillId="12" borderId="26" xfId="0" applyNumberFormat="1" applyFont="1" applyFill="1" applyBorder="1" applyAlignment="1">
      <alignment horizontal="right" vertical="center"/>
    </xf>
    <xf numFmtId="0" fontId="110" fillId="12" borderId="0" xfId="10" applyFont="1" applyFill="1" applyAlignment="1">
      <alignment horizontal="center"/>
    </xf>
    <xf numFmtId="168" fontId="110" fillId="12" borderId="0" xfId="10" applyNumberFormat="1" applyFont="1" applyFill="1" applyAlignment="1">
      <alignment horizontal="right" vertical="center"/>
    </xf>
    <xf numFmtId="168" fontId="60" fillId="12" borderId="0" xfId="3" applyNumberFormat="1" applyFont="1" applyFill="1" applyBorder="1" applyAlignment="1">
      <alignment horizontal="right" vertical="center"/>
    </xf>
    <xf numFmtId="0" fontId="40" fillId="12" borderId="0" xfId="3" applyFont="1" applyFill="1" applyBorder="1" applyAlignment="1">
      <alignment horizontal="left" vertical="center" wrapText="1"/>
    </xf>
    <xf numFmtId="168" fontId="40" fillId="12" borderId="0" xfId="3" applyNumberFormat="1" applyFont="1" applyFill="1" applyBorder="1" applyAlignment="1">
      <alignment horizontal="right" vertical="center"/>
    </xf>
    <xf numFmtId="0" fontId="40" fillId="12" borderId="0" xfId="10" applyFont="1" applyFill="1" applyAlignment="1">
      <alignment horizontal="center" vertical="center"/>
    </xf>
    <xf numFmtId="0" fontId="40" fillId="12" borderId="0" xfId="0" applyFont="1" applyFill="1" applyAlignment="1">
      <alignment vertical="center" wrapText="1"/>
    </xf>
    <xf numFmtId="6" fontId="0" fillId="12" borderId="0" xfId="0" applyNumberFormat="1" applyFill="1"/>
    <xf numFmtId="14" fontId="0" fillId="12" borderId="0" xfId="0" applyNumberFormat="1" applyFill="1"/>
    <xf numFmtId="3" fontId="114" fillId="17" borderId="34" xfId="8" applyNumberFormat="1" applyFont="1" applyFill="1" applyAlignment="1" applyProtection="1">
      <alignment horizontal="center"/>
      <protection locked="0"/>
    </xf>
    <xf numFmtId="8" fontId="0" fillId="12" borderId="0" xfId="0" applyNumberFormat="1" applyFill="1"/>
    <xf numFmtId="175" fontId="0" fillId="12" borderId="0" xfId="0" applyNumberFormat="1" applyFill="1"/>
    <xf numFmtId="8" fontId="44" fillId="12" borderId="0" xfId="0" applyNumberFormat="1" applyFont="1" applyFill="1"/>
    <xf numFmtId="10" fontId="37" fillId="12" borderId="0" xfId="0" applyNumberFormat="1" applyFont="1" applyFill="1"/>
    <xf numFmtId="8" fontId="37" fillId="12" borderId="0" xfId="0" applyNumberFormat="1" applyFont="1" applyFill="1"/>
    <xf numFmtId="6" fontId="40" fillId="8" borderId="2" xfId="0" applyNumberFormat="1" applyFont="1" applyFill="1" applyBorder="1" applyAlignment="1">
      <alignment horizontal="left" vertical="center" wrapText="1" indent="1"/>
    </xf>
    <xf numFmtId="6" fontId="40" fillId="8" borderId="0" xfId="0" applyNumberFormat="1" applyFont="1" applyFill="1" applyAlignment="1">
      <alignment horizontal="left" vertical="center" wrapText="1" indent="1"/>
    </xf>
    <xf numFmtId="0" fontId="40" fillId="0" borderId="15" xfId="0" applyFont="1" applyBorder="1" applyAlignment="1">
      <alignment horizontal="left" vertical="center" wrapText="1" indent="1"/>
    </xf>
    <xf numFmtId="6" fontId="1" fillId="8" borderId="1" xfId="0" applyNumberFormat="1" applyFont="1" applyFill="1" applyBorder="1" applyAlignment="1">
      <alignment horizontal="left" vertical="center" wrapText="1" indent="1"/>
    </xf>
    <xf numFmtId="6" fontId="1" fillId="12" borderId="1" xfId="0" applyNumberFormat="1" applyFont="1" applyFill="1" applyBorder="1" applyAlignment="1">
      <alignment horizontal="left" vertical="center" wrapText="1" indent="1"/>
    </xf>
    <xf numFmtId="6" fontId="29" fillId="12" borderId="0" xfId="0" applyNumberFormat="1" applyFont="1" applyFill="1"/>
    <xf numFmtId="6" fontId="1" fillId="8" borderId="0" xfId="0" applyNumberFormat="1" applyFont="1" applyFill="1" applyAlignment="1">
      <alignment horizontal="left" vertical="center" wrapText="1" indent="1"/>
    </xf>
    <xf numFmtId="6" fontId="1" fillId="12" borderId="0" xfId="0" applyNumberFormat="1" applyFont="1" applyFill="1" applyAlignment="1">
      <alignment horizontal="left" vertical="center" wrapText="1" indent="1"/>
    </xf>
    <xf numFmtId="8" fontId="29" fillId="0" borderId="0" xfId="0" applyNumberFormat="1" applyFont="1"/>
    <xf numFmtId="6" fontId="49" fillId="0" borderId="0" xfId="0" applyNumberFormat="1" applyFont="1" applyAlignment="1">
      <alignment horizontal="left" vertical="center" wrapText="1" indent="1"/>
    </xf>
    <xf numFmtId="0" fontId="0" fillId="8" borderId="0" xfId="0" applyFill="1"/>
    <xf numFmtId="8" fontId="29" fillId="0" borderId="9" xfId="0" applyNumberFormat="1" applyFont="1" applyBorder="1" applyAlignment="1">
      <alignment horizontal="left" vertical="center" wrapText="1" indent="1"/>
    </xf>
    <xf numFmtId="8" fontId="29" fillId="0" borderId="8" xfId="0" applyNumberFormat="1" applyFont="1" applyBorder="1" applyAlignment="1">
      <alignment horizontal="left" vertical="center" wrapText="1" indent="1"/>
    </xf>
    <xf numFmtId="177" fontId="29" fillId="0" borderId="9" xfId="0" applyNumberFormat="1" applyFont="1" applyBorder="1" applyAlignment="1">
      <alignment horizontal="left" vertical="center" wrapText="1" indent="1"/>
    </xf>
    <xf numFmtId="0" fontId="49" fillId="0" borderId="0" xfId="0" applyFont="1" applyAlignment="1">
      <alignment horizontal="left" vertical="center" wrapText="1" indent="1"/>
    </xf>
    <xf numFmtId="178" fontId="29" fillId="0" borderId="0" xfId="0" applyNumberFormat="1" applyFont="1" applyAlignment="1">
      <alignment horizontal="left" vertical="center" wrapText="1" indent="1"/>
    </xf>
    <xf numFmtId="6" fontId="49" fillId="12" borderId="0" xfId="0" applyNumberFormat="1" applyFont="1" applyFill="1" applyAlignment="1">
      <alignment horizontal="left" vertical="center" wrapText="1" indent="1"/>
    </xf>
    <xf numFmtId="179" fontId="29" fillId="0" borderId="7" xfId="0" applyNumberFormat="1" applyFont="1" applyBorder="1" applyAlignment="1">
      <alignment horizontal="left" vertical="center" wrapText="1" indent="1"/>
    </xf>
    <xf numFmtId="165" fontId="29" fillId="0" borderId="7" xfId="0" applyNumberFormat="1" applyFont="1" applyBorder="1" applyAlignment="1">
      <alignment horizontal="left" vertical="center" wrapText="1" indent="1"/>
    </xf>
    <xf numFmtId="165" fontId="29" fillId="12" borderId="9" xfId="0" applyNumberFormat="1" applyFont="1" applyFill="1" applyBorder="1" applyAlignment="1" applyProtection="1">
      <alignment horizontal="left" vertical="center" wrapText="1" indent="1"/>
      <protection locked="0"/>
    </xf>
    <xf numFmtId="0" fontId="49" fillId="12" borderId="0" xfId="0" applyFont="1" applyFill="1" applyAlignment="1">
      <alignment horizontal="center" vertical="center" wrapText="1"/>
    </xf>
    <xf numFmtId="165" fontId="29" fillId="0" borderId="8" xfId="0" applyNumberFormat="1" applyFont="1" applyBorder="1" applyAlignment="1">
      <alignment horizontal="left" vertical="center" wrapText="1" indent="1"/>
    </xf>
    <xf numFmtId="6" fontId="60" fillId="8" borderId="1" xfId="0" applyNumberFormat="1" applyFont="1" applyFill="1" applyBorder="1" applyAlignment="1">
      <alignment horizontal="left" vertical="center" wrapText="1" indent="1"/>
    </xf>
    <xf numFmtId="164" fontId="29" fillId="12" borderId="0" xfId="0" applyNumberFormat="1" applyFont="1" applyFill="1"/>
    <xf numFmtId="0" fontId="2" fillId="2" borderId="17" xfId="9" applyFill="1" applyBorder="1"/>
    <xf numFmtId="0" fontId="2" fillId="12" borderId="7" xfId="9" applyFill="1" applyBorder="1"/>
    <xf numFmtId="168" fontId="2" fillId="2" borderId="0" xfId="9" applyNumberFormat="1" applyFill="1"/>
    <xf numFmtId="168" fontId="51" fillId="2" borderId="0" xfId="9" applyNumberFormat="1" applyFont="1" applyFill="1"/>
    <xf numFmtId="0" fontId="58" fillId="0" borderId="0" xfId="9" applyFont="1"/>
    <xf numFmtId="0" fontId="47" fillId="15" borderId="29" xfId="9" applyFont="1" applyFill="1" applyBorder="1" applyAlignment="1">
      <alignment horizontal="center"/>
    </xf>
    <xf numFmtId="0" fontId="2" fillId="15" borderId="15" xfId="9" applyFill="1" applyBorder="1" applyAlignment="1">
      <alignment horizontal="center"/>
    </xf>
    <xf numFmtId="0" fontId="47" fillId="15" borderId="30" xfId="9" applyFont="1" applyFill="1" applyBorder="1" applyAlignment="1">
      <alignment horizontal="center" wrapText="1"/>
    </xf>
    <xf numFmtId="0" fontId="2" fillId="15" borderId="16" xfId="9" applyFill="1" applyBorder="1" applyAlignment="1">
      <alignment horizontal="center"/>
    </xf>
    <xf numFmtId="0" fontId="47" fillId="15" borderId="27" xfId="9" applyFont="1" applyFill="1" applyBorder="1" applyAlignment="1">
      <alignment horizontal="center" wrapText="1"/>
    </xf>
    <xf numFmtId="0" fontId="54" fillId="15" borderId="16" xfId="9" applyFont="1" applyFill="1" applyBorder="1" applyAlignment="1">
      <alignment horizontal="center"/>
    </xf>
    <xf numFmtId="0" fontId="49" fillId="15" borderId="27" xfId="9" applyFont="1" applyFill="1" applyBorder="1" applyAlignment="1">
      <alignment horizontal="center" vertical="top" wrapText="1"/>
    </xf>
    <xf numFmtId="0" fontId="6" fillId="8" borderId="44" xfId="9" applyFont="1" applyFill="1" applyBorder="1" applyAlignment="1">
      <alignment horizontal="center" vertical="center" wrapText="1"/>
    </xf>
    <xf numFmtId="0" fontId="2" fillId="12" borderId="27" xfId="9" applyFill="1" applyBorder="1"/>
    <xf numFmtId="0" fontId="3" fillId="12" borderId="27" xfId="9" applyFont="1" applyFill="1" applyBorder="1" applyAlignment="1">
      <alignment horizontal="center"/>
    </xf>
    <xf numFmtId="0" fontId="58" fillId="12" borderId="27" xfId="9" applyFont="1" applyFill="1" applyBorder="1"/>
    <xf numFmtId="0" fontId="51" fillId="12" borderId="27" xfId="9" applyFont="1" applyFill="1" applyBorder="1"/>
    <xf numFmtId="0" fontId="2" fillId="12" borderId="18" xfId="9" applyFill="1" applyBorder="1"/>
    <xf numFmtId="168" fontId="2" fillId="2" borderId="16" xfId="9" applyNumberFormat="1" applyFill="1" applyBorder="1"/>
    <xf numFmtId="173" fontId="66" fillId="23" borderId="1" xfId="11" applyNumberFormat="1" applyFont="1" applyFill="1" applyBorder="1" applyAlignment="1" applyProtection="1">
      <alignment wrapText="1"/>
      <protection locked="0"/>
    </xf>
    <xf numFmtId="0" fontId="2" fillId="12" borderId="25" xfId="9" applyFill="1" applyBorder="1"/>
    <xf numFmtId="0" fontId="47" fillId="15" borderId="14" xfId="9" applyFont="1" applyFill="1" applyBorder="1" applyAlignment="1">
      <alignment vertical="center" wrapText="1"/>
    </xf>
    <xf numFmtId="0" fontId="6" fillId="12" borderId="27" xfId="9" applyFont="1" applyFill="1" applyBorder="1" applyAlignment="1">
      <alignment horizontal="center" vertical="center" wrapText="1"/>
    </xf>
    <xf numFmtId="0" fontId="0" fillId="0" borderId="39" xfId="0" applyBorder="1" applyAlignment="1" applyProtection="1">
      <alignment horizontal="center"/>
      <protection locked="0"/>
    </xf>
    <xf numFmtId="0" fontId="0" fillId="0" borderId="40" xfId="0" applyBorder="1" applyAlignment="1" applyProtection="1">
      <alignment horizontal="center"/>
      <protection locked="0"/>
    </xf>
    <xf numFmtId="0" fontId="38" fillId="12" borderId="0" xfId="0" applyFont="1" applyFill="1"/>
    <xf numFmtId="14" fontId="29" fillId="12" borderId="0" xfId="0" applyNumberFormat="1" applyFont="1" applyFill="1"/>
    <xf numFmtId="0" fontId="0" fillId="21" borderId="46" xfId="0" applyFill="1" applyBorder="1"/>
    <xf numFmtId="168" fontId="0" fillId="0" borderId="46" xfId="0" applyNumberFormat="1" applyBorder="1"/>
    <xf numFmtId="9" fontId="0" fillId="0" borderId="46" xfId="0" applyNumberFormat="1" applyBorder="1"/>
    <xf numFmtId="168" fontId="0" fillId="0" borderId="46" xfId="0" applyNumberFormat="1" applyBorder="1" applyAlignment="1">
      <alignment horizontal="right"/>
    </xf>
    <xf numFmtId="164" fontId="0" fillId="0" borderId="46" xfId="13" applyNumberFormat="1" applyFont="1" applyBorder="1"/>
    <xf numFmtId="0" fontId="33" fillId="0" borderId="0" xfId="6"/>
    <xf numFmtId="0" fontId="33" fillId="0" borderId="0" xfId="6" applyFill="1" applyBorder="1"/>
    <xf numFmtId="0" fontId="0" fillId="12" borderId="1" xfId="0" applyFill="1" applyBorder="1"/>
    <xf numFmtId="0" fontId="37" fillId="12" borderId="41" xfId="0" applyFont="1" applyFill="1" applyBorder="1" applyAlignment="1">
      <alignment horizontal="center" vertical="center"/>
    </xf>
    <xf numFmtId="1" fontId="40" fillId="12" borderId="41" xfId="0" applyNumberFormat="1" applyFont="1" applyFill="1" applyBorder="1" applyAlignment="1" applyProtection="1">
      <alignment horizontal="center" vertical="center" wrapText="1"/>
      <protection locked="0"/>
    </xf>
    <xf numFmtId="14" fontId="40" fillId="12" borderId="1" xfId="0" applyNumberFormat="1" applyFont="1" applyFill="1" applyBorder="1" applyAlignment="1" applyProtection="1">
      <alignment horizontal="left" vertical="center" wrapText="1" indent="1"/>
      <protection locked="0"/>
    </xf>
    <xf numFmtId="1" fontId="40" fillId="12" borderId="1" xfId="0" applyNumberFormat="1" applyFont="1" applyFill="1" applyBorder="1" applyAlignment="1" applyProtection="1">
      <alignment horizontal="center" vertical="center" wrapText="1"/>
      <protection locked="0"/>
    </xf>
    <xf numFmtId="8" fontId="40" fillId="12" borderId="1" xfId="0" applyNumberFormat="1" applyFont="1" applyFill="1" applyBorder="1" applyAlignment="1" applyProtection="1">
      <alignment horizontal="left" vertical="center" wrapText="1" indent="1"/>
      <protection locked="0"/>
    </xf>
    <xf numFmtId="165" fontId="40" fillId="12" borderId="1" xfId="0" applyNumberFormat="1" applyFont="1" applyFill="1" applyBorder="1" applyAlignment="1" applyProtection="1">
      <alignment horizontal="left" vertical="center" wrapText="1" indent="1"/>
      <protection locked="0"/>
    </xf>
    <xf numFmtId="0" fontId="37" fillId="21" borderId="46" xfId="0" applyFont="1" applyFill="1" applyBorder="1"/>
    <xf numFmtId="0" fontId="0" fillId="12" borderId="46" xfId="0" applyFill="1" applyBorder="1"/>
    <xf numFmtId="0" fontId="92" fillId="12" borderId="0" xfId="6" applyFont="1" applyFill="1"/>
    <xf numFmtId="8" fontId="40" fillId="12" borderId="2" xfId="0" applyNumberFormat="1" applyFont="1" applyFill="1" applyBorder="1" applyAlignment="1" applyProtection="1">
      <alignment horizontal="left" vertical="center" wrapText="1" indent="1"/>
      <protection locked="0"/>
    </xf>
    <xf numFmtId="8" fontId="40" fillId="12" borderId="47" xfId="0" applyNumberFormat="1" applyFont="1" applyFill="1" applyBorder="1" applyAlignment="1" applyProtection="1">
      <alignment horizontal="left" vertical="center" wrapText="1" indent="1"/>
      <protection locked="0"/>
    </xf>
    <xf numFmtId="168" fontId="0" fillId="12" borderId="1" xfId="0" applyNumberFormat="1" applyFill="1" applyBorder="1"/>
    <xf numFmtId="168" fontId="0" fillId="12" borderId="9" xfId="0" applyNumberFormat="1" applyFill="1" applyBorder="1"/>
    <xf numFmtId="0" fontId="40" fillId="12" borderId="1" xfId="0" applyFont="1" applyFill="1" applyBorder="1" applyAlignment="1">
      <alignment horizontal="center" vertical="center" wrapText="1"/>
    </xf>
    <xf numFmtId="176" fontId="1" fillId="12" borderId="1" xfId="0" applyNumberFormat="1" applyFont="1" applyFill="1" applyBorder="1" applyAlignment="1">
      <alignment horizontal="left" vertical="center" wrapText="1" indent="1"/>
    </xf>
    <xf numFmtId="0" fontId="45" fillId="12" borderId="0" xfId="0" applyFont="1" applyFill="1"/>
    <xf numFmtId="8" fontId="40" fillId="28" borderId="1" xfId="0" applyNumberFormat="1" applyFont="1" applyFill="1" applyBorder="1" applyAlignment="1" applyProtection="1">
      <alignment horizontal="center" vertical="center" wrapText="1"/>
      <protection locked="0"/>
    </xf>
    <xf numFmtId="6" fontId="49" fillId="12" borderId="1" xfId="0" applyNumberFormat="1" applyFont="1" applyFill="1" applyBorder="1" applyAlignment="1">
      <alignment horizontal="left" vertical="center" wrapText="1" indent="1"/>
    </xf>
    <xf numFmtId="8" fontId="38" fillId="12" borderId="0" xfId="0" applyNumberFormat="1" applyFont="1" applyFill="1"/>
    <xf numFmtId="6" fontId="60" fillId="12" borderId="1" xfId="0" applyNumberFormat="1" applyFont="1" applyFill="1" applyBorder="1" applyAlignment="1">
      <alignment horizontal="left" vertical="center" wrapText="1" indent="1"/>
    </xf>
    <xf numFmtId="6" fontId="40" fillId="12" borderId="1" xfId="0" applyNumberFormat="1" applyFont="1" applyFill="1" applyBorder="1" applyAlignment="1" applyProtection="1">
      <alignment horizontal="left" vertical="center" wrapText="1" indent="1"/>
      <protection locked="0"/>
    </xf>
    <xf numFmtId="0" fontId="86" fillId="12" borderId="0" xfId="0" applyFont="1" applyFill="1"/>
    <xf numFmtId="6" fontId="29" fillId="12" borderId="10" xfId="0" applyNumberFormat="1" applyFont="1" applyFill="1" applyBorder="1" applyAlignment="1">
      <alignment horizontal="left" vertical="center" wrapText="1" indent="1"/>
    </xf>
    <xf numFmtId="6" fontId="40" fillId="12" borderId="6" xfId="0" applyNumberFormat="1" applyFont="1" applyFill="1" applyBorder="1" applyAlignment="1">
      <alignment horizontal="left" vertical="center" wrapText="1" indent="1"/>
    </xf>
    <xf numFmtId="0" fontId="38" fillId="0" borderId="0" xfId="0" applyFont="1"/>
    <xf numFmtId="6" fontId="42" fillId="12" borderId="6" xfId="0" applyNumberFormat="1" applyFont="1" applyFill="1" applyBorder="1" applyAlignment="1">
      <alignment horizontal="left" vertical="center" wrapText="1" indent="1"/>
    </xf>
    <xf numFmtId="49" fontId="2" fillId="12" borderId="0" xfId="9" applyNumberFormat="1" applyFill="1"/>
    <xf numFmtId="10" fontId="21" fillId="29" borderId="25" xfId="9" applyNumberFormat="1" applyFont="1" applyFill="1" applyBorder="1" applyAlignment="1">
      <alignment horizontal="center" vertical="center" wrapText="1"/>
    </xf>
    <xf numFmtId="0" fontId="51" fillId="12" borderId="0" xfId="9" applyFont="1" applyFill="1" applyAlignment="1">
      <alignment horizontal="center"/>
    </xf>
    <xf numFmtId="0" fontId="42" fillId="0" borderId="0" xfId="0" applyFont="1" applyAlignment="1">
      <alignment horizontal="left" vertical="center" wrapText="1" indent="1"/>
    </xf>
    <xf numFmtId="14" fontId="66" fillId="12" borderId="1" xfId="11" applyNumberFormat="1" applyFont="1" applyFill="1" applyBorder="1" applyAlignment="1" applyProtection="1">
      <alignment horizontal="center"/>
      <protection locked="0"/>
    </xf>
    <xf numFmtId="0" fontId="66" fillId="12" borderId="1" xfId="11" applyFont="1" applyFill="1" applyBorder="1" applyAlignment="1" applyProtection="1">
      <alignment horizontal="center"/>
      <protection locked="0"/>
    </xf>
    <xf numFmtId="0" fontId="66" fillId="12" borderId="1" xfId="11" applyFont="1" applyFill="1" applyBorder="1" applyAlignment="1" applyProtection="1">
      <alignment horizontal="center" vertical="center" wrapText="1"/>
      <protection locked="0"/>
    </xf>
    <xf numFmtId="1" fontId="66" fillId="12" borderId="1" xfId="11" applyNumberFormat="1" applyFont="1" applyFill="1" applyBorder="1" applyAlignment="1" applyProtection="1">
      <alignment horizontal="center" vertical="center"/>
      <protection locked="0"/>
    </xf>
    <xf numFmtId="14" fontId="66" fillId="12" borderId="1" xfId="11" applyNumberFormat="1" applyFont="1" applyFill="1" applyBorder="1" applyAlignment="1">
      <alignment horizontal="center"/>
    </xf>
    <xf numFmtId="0" fontId="66" fillId="12" borderId="1" xfId="11" applyFont="1" applyFill="1" applyBorder="1" applyAlignment="1">
      <alignment horizontal="center"/>
    </xf>
    <xf numFmtId="0" fontId="66" fillId="12" borderId="1" xfId="11" applyFont="1" applyFill="1" applyBorder="1" applyAlignment="1">
      <alignment horizontal="center" vertical="center" wrapText="1"/>
    </xf>
    <xf numFmtId="1" fontId="66" fillId="12" borderId="1" xfId="11" applyNumberFormat="1" applyFont="1" applyFill="1" applyBorder="1" applyAlignment="1">
      <alignment horizontal="center" vertical="center"/>
    </xf>
    <xf numFmtId="0" fontId="89" fillId="12" borderId="1" xfId="11" applyFont="1" applyFill="1" applyBorder="1" applyAlignment="1">
      <alignment horizontal="center"/>
    </xf>
    <xf numFmtId="0" fontId="90" fillId="12" borderId="1" xfId="11" applyFont="1" applyFill="1" applyBorder="1" applyAlignment="1">
      <alignment horizontal="center"/>
    </xf>
    <xf numFmtId="44" fontId="66" fillId="12" borderId="1" xfId="2" applyFont="1" applyFill="1" applyBorder="1" applyAlignment="1" applyProtection="1">
      <alignment horizontal="center" vertical="center"/>
    </xf>
    <xf numFmtId="0" fontId="0" fillId="0" borderId="7" xfId="0" applyBorder="1"/>
    <xf numFmtId="0" fontId="0" fillId="12" borderId="7" xfId="0" applyFill="1" applyBorder="1"/>
    <xf numFmtId="0" fontId="96" fillId="0" borderId="48" xfId="0" applyFont="1" applyBorder="1" applyAlignment="1">
      <alignment wrapText="1"/>
    </xf>
    <xf numFmtId="0" fontId="96" fillId="0" borderId="48" xfId="0" applyFont="1" applyBorder="1" applyAlignment="1">
      <alignment vertical="center"/>
    </xf>
    <xf numFmtId="6" fontId="96" fillId="0" borderId="48" xfId="0" applyNumberFormat="1" applyFont="1" applyBorder="1" applyAlignment="1">
      <alignment horizontal="right" wrapText="1"/>
    </xf>
    <xf numFmtId="8" fontId="38" fillId="0" borderId="0" xfId="0" applyNumberFormat="1" applyFont="1"/>
    <xf numFmtId="165" fontId="38" fillId="12" borderId="0" xfId="0" applyNumberFormat="1" applyFont="1" applyFill="1"/>
    <xf numFmtId="165" fontId="38" fillId="0" borderId="0" xfId="0" applyNumberFormat="1" applyFont="1"/>
    <xf numFmtId="165" fontId="40" fillId="12" borderId="47" xfId="0" applyNumberFormat="1" applyFont="1" applyFill="1" applyBorder="1" applyAlignment="1">
      <alignment horizontal="left" vertical="center" wrapText="1" indent="1"/>
    </xf>
    <xf numFmtId="165" fontId="51" fillId="12" borderId="16" xfId="9" applyNumberFormat="1" applyFont="1" applyFill="1" applyBorder="1"/>
    <xf numFmtId="0" fontId="50" fillId="12" borderId="27" xfId="9" applyFont="1" applyFill="1" applyBorder="1"/>
    <xf numFmtId="165" fontId="51" fillId="12" borderId="0" xfId="9" applyNumberFormat="1" applyFont="1" applyFill="1"/>
    <xf numFmtId="0" fontId="51" fillId="0" borderId="0" xfId="9" applyFont="1"/>
    <xf numFmtId="0" fontId="51" fillId="12" borderId="7" xfId="9" applyFont="1" applyFill="1" applyBorder="1" applyAlignment="1">
      <alignment horizontal="center"/>
    </xf>
    <xf numFmtId="0" fontId="29" fillId="15" borderId="0" xfId="0" applyFont="1" applyFill="1" applyAlignment="1">
      <alignment wrapText="1"/>
    </xf>
    <xf numFmtId="168" fontId="51" fillId="2" borderId="16" xfId="9" applyNumberFormat="1" applyFont="1" applyFill="1" applyBorder="1"/>
    <xf numFmtId="0" fontId="51" fillId="12" borderId="7" xfId="9" applyFont="1" applyFill="1" applyBorder="1"/>
    <xf numFmtId="0" fontId="51" fillId="2" borderId="7" xfId="9" applyFont="1" applyFill="1" applyBorder="1"/>
    <xf numFmtId="0" fontId="51" fillId="16" borderId="0" xfId="9" applyFont="1" applyFill="1"/>
    <xf numFmtId="0" fontId="51" fillId="3" borderId="0" xfId="9" applyFont="1" applyFill="1"/>
    <xf numFmtId="0" fontId="2" fillId="8" borderId="0" xfId="9" applyFill="1" applyAlignment="1">
      <alignment wrapText="1"/>
    </xf>
    <xf numFmtId="0" fontId="0" fillId="8" borderId="0" xfId="0" applyFill="1" applyAlignment="1">
      <alignment wrapText="1"/>
    </xf>
    <xf numFmtId="0" fontId="2" fillId="12" borderId="20" xfId="9" applyFill="1" applyBorder="1"/>
    <xf numFmtId="0" fontId="2" fillId="15" borderId="14" xfId="9" applyFill="1" applyBorder="1" applyAlignment="1">
      <alignment horizontal="center"/>
    </xf>
    <xf numFmtId="49" fontId="2" fillId="12" borderId="0" xfId="9" applyNumberFormat="1" applyFill="1" applyAlignment="1">
      <alignment horizontal="center" vertical="center" wrapText="1"/>
    </xf>
    <xf numFmtId="49" fontId="2" fillId="12" borderId="0" xfId="9" applyNumberFormat="1" applyFill="1" applyAlignment="1">
      <alignment horizontal="center" vertical="center"/>
    </xf>
    <xf numFmtId="0" fontId="2" fillId="0" borderId="0" xfId="9" applyAlignment="1">
      <alignment horizontal="center" vertical="center"/>
    </xf>
    <xf numFmtId="169" fontId="2" fillId="12" borderId="8" xfId="9" applyNumberFormat="1" applyFill="1" applyBorder="1" applyAlignment="1">
      <alignment wrapText="1"/>
    </xf>
    <xf numFmtId="0" fontId="2" fillId="12" borderId="47" xfId="9" applyFill="1" applyBorder="1"/>
    <xf numFmtId="0" fontId="2" fillId="12" borderId="49" xfId="9" applyFill="1" applyBorder="1"/>
    <xf numFmtId="0" fontId="2" fillId="12" borderId="3" xfId="9" applyFill="1" applyBorder="1"/>
    <xf numFmtId="0" fontId="2" fillId="12" borderId="2" xfId="9" applyFill="1" applyBorder="1"/>
    <xf numFmtId="0" fontId="48" fillId="12" borderId="0" xfId="9" applyFont="1" applyFill="1"/>
    <xf numFmtId="0" fontId="55" fillId="12" borderId="3" xfId="9" applyFont="1" applyFill="1" applyBorder="1"/>
    <xf numFmtId="0" fontId="55" fillId="12" borderId="49" xfId="9" applyFont="1" applyFill="1" applyBorder="1"/>
    <xf numFmtId="0" fontId="2" fillId="12" borderId="3" xfId="9" applyFill="1" applyBorder="1" applyAlignment="1">
      <alignment horizontal="center"/>
    </xf>
    <xf numFmtId="0" fontId="51" fillId="12" borderId="3" xfId="9" applyFont="1" applyFill="1" applyBorder="1"/>
    <xf numFmtId="168" fontId="51" fillId="12" borderId="3" xfId="9" applyNumberFormat="1" applyFont="1" applyFill="1" applyBorder="1"/>
    <xf numFmtId="0" fontId="61" fillId="12" borderId="0" xfId="9" applyFont="1" applyFill="1"/>
    <xf numFmtId="168" fontId="51" fillId="12" borderId="3" xfId="9" applyNumberFormat="1" applyFont="1" applyFill="1" applyBorder="1" applyAlignment="1">
      <alignment horizontal="center"/>
    </xf>
    <xf numFmtId="0" fontId="2" fillId="2" borderId="0" xfId="9" applyFill="1"/>
    <xf numFmtId="168" fontId="51" fillId="12" borderId="2" xfId="9" applyNumberFormat="1" applyFont="1" applyFill="1" applyBorder="1"/>
    <xf numFmtId="168" fontId="2" fillId="12" borderId="0" xfId="9" applyNumberFormat="1" applyFill="1" applyAlignment="1" applyProtection="1">
      <alignment wrapText="1"/>
      <protection locked="0"/>
    </xf>
    <xf numFmtId="0" fontId="96" fillId="12" borderId="0" xfId="9" applyFont="1" applyFill="1" applyAlignment="1">
      <alignment wrapText="1"/>
    </xf>
    <xf numFmtId="0" fontId="0" fillId="12" borderId="0" xfId="0" applyFill="1" applyAlignment="1" applyProtection="1">
      <alignment wrapText="1"/>
      <protection locked="0"/>
    </xf>
    <xf numFmtId="168" fontId="2" fillId="8" borderId="0" xfId="9" applyNumberFormat="1" applyFill="1" applyAlignment="1">
      <alignment wrapText="1"/>
    </xf>
    <xf numFmtId="0" fontId="50" fillId="8" borderId="55" xfId="9" applyFont="1" applyFill="1" applyBorder="1"/>
    <xf numFmtId="0" fontId="50" fillId="12" borderId="0" xfId="9" applyFont="1" applyFill="1" applyAlignment="1">
      <alignment horizontal="center" vertical="center" wrapText="1"/>
    </xf>
    <xf numFmtId="0" fontId="0" fillId="12" borderId="0" xfId="0" applyFill="1" applyAlignment="1">
      <alignment horizontal="center" vertical="center" wrapText="1"/>
    </xf>
    <xf numFmtId="0" fontId="50" fillId="12" borderId="0" xfId="9" applyFont="1" applyFill="1" applyAlignment="1">
      <alignment horizontal="center" vertical="center"/>
    </xf>
    <xf numFmtId="0" fontId="52" fillId="12" borderId="0" xfId="9" applyFont="1" applyFill="1"/>
    <xf numFmtId="0" fontId="2" fillId="12" borderId="59" xfId="9" applyFill="1" applyBorder="1"/>
    <xf numFmtId="0" fontId="2" fillId="12" borderId="19" xfId="9" applyFill="1" applyBorder="1"/>
    <xf numFmtId="8" fontId="0" fillId="12" borderId="0" xfId="0" applyNumberFormat="1" applyFill="1" applyAlignment="1">
      <alignment wrapText="1"/>
    </xf>
    <xf numFmtId="0" fontId="0" fillId="0" borderId="0" xfId="0" applyAlignment="1">
      <alignment wrapText="1"/>
    </xf>
    <xf numFmtId="0" fontId="90" fillId="28" borderId="8" xfId="0" applyFont="1" applyFill="1" applyBorder="1" applyAlignment="1">
      <alignment horizontal="center" wrapText="1"/>
    </xf>
    <xf numFmtId="0" fontId="90" fillId="28" borderId="9" xfId="0" applyFont="1" applyFill="1" applyBorder="1" applyAlignment="1">
      <alignment horizontal="center" wrapText="1"/>
    </xf>
    <xf numFmtId="0" fontId="38" fillId="12" borderId="0" xfId="0" applyFont="1" applyFill="1" applyAlignment="1">
      <alignment horizontal="left"/>
    </xf>
    <xf numFmtId="9" fontId="29" fillId="0" borderId="0" xfId="0" applyNumberFormat="1" applyFont="1"/>
    <xf numFmtId="0" fontId="113" fillId="30" borderId="45" xfId="0" applyFont="1" applyFill="1" applyBorder="1" applyAlignment="1" applyProtection="1">
      <alignment horizontal="center"/>
      <protection locked="0"/>
    </xf>
    <xf numFmtId="0" fontId="45" fillId="0" borderId="0" xfId="0" applyFont="1"/>
    <xf numFmtId="0" fontId="90" fillId="0" borderId="16" xfId="0" applyFont="1" applyBorder="1" applyAlignment="1">
      <alignment horizontal="center" wrapText="1"/>
    </xf>
    <xf numFmtId="0" fontId="90" fillId="0" borderId="0" xfId="0" applyFont="1" applyAlignment="1">
      <alignment horizontal="center" wrapText="1"/>
    </xf>
    <xf numFmtId="6" fontId="38" fillId="0" borderId="0" xfId="0" applyNumberFormat="1" applyFont="1"/>
    <xf numFmtId="0" fontId="37" fillId="12" borderId="25" xfId="0" applyFont="1" applyFill="1" applyBorder="1" applyAlignment="1">
      <alignment horizontal="center" vertical="center"/>
    </xf>
    <xf numFmtId="3" fontId="39" fillId="30" borderId="34" xfId="8" applyNumberFormat="1" applyFont="1" applyFill="1" applyAlignment="1" applyProtection="1">
      <alignment horizontal="center" vertical="center"/>
      <protection locked="0"/>
    </xf>
    <xf numFmtId="0" fontId="116" fillId="28" borderId="46" xfId="0" applyFont="1" applyFill="1" applyBorder="1" applyAlignment="1">
      <alignment horizontal="right"/>
    </xf>
    <xf numFmtId="0" fontId="116" fillId="28" borderId="46" xfId="0" applyFont="1" applyFill="1" applyBorder="1" applyAlignment="1">
      <alignment horizontal="center"/>
    </xf>
    <xf numFmtId="6" fontId="38" fillId="0" borderId="0" xfId="0" applyNumberFormat="1" applyFont="1" applyProtection="1">
      <protection locked="0"/>
    </xf>
    <xf numFmtId="0" fontId="60" fillId="14" borderId="25" xfId="0" applyFont="1" applyFill="1" applyBorder="1" applyAlignment="1">
      <alignment horizontal="left" vertical="center" wrapText="1" indent="1"/>
    </xf>
    <xf numFmtId="0" fontId="60" fillId="14" borderId="9" xfId="0" applyFont="1" applyFill="1" applyBorder="1" applyAlignment="1">
      <alignment horizontal="left" vertical="center" wrapText="1" indent="1"/>
    </xf>
    <xf numFmtId="0" fontId="60" fillId="14" borderId="1" xfId="0" applyFont="1" applyFill="1" applyBorder="1" applyAlignment="1">
      <alignment horizontal="left" vertical="center" wrapText="1" indent="1"/>
    </xf>
    <xf numFmtId="0" fontId="40" fillId="12" borderId="25" xfId="0" applyFont="1" applyFill="1" applyBorder="1" applyAlignment="1">
      <alignment horizontal="left" vertical="center" wrapText="1" indent="1"/>
    </xf>
    <xf numFmtId="4" fontId="29" fillId="0" borderId="9" xfId="0" applyNumberFormat="1" applyFont="1" applyBorder="1" applyAlignment="1">
      <alignment horizontal="left" vertical="center" wrapText="1" indent="1"/>
    </xf>
    <xf numFmtId="4" fontId="29" fillId="12" borderId="0" xfId="0" applyNumberFormat="1" applyFont="1" applyFill="1"/>
    <xf numFmtId="165" fontId="0" fillId="12" borderId="30" xfId="0" applyNumberFormat="1" applyFill="1" applyBorder="1" applyAlignment="1" applyProtection="1">
      <alignment horizontal="center" vertical="center" wrapText="1"/>
      <protection locked="0"/>
    </xf>
    <xf numFmtId="0" fontId="121" fillId="12" borderId="0" xfId="0" applyFont="1" applyFill="1"/>
    <xf numFmtId="168" fontId="38" fillId="12" borderId="0" xfId="0" applyNumberFormat="1" applyFont="1" applyFill="1"/>
    <xf numFmtId="8" fontId="40" fillId="12" borderId="2" xfId="0" applyNumberFormat="1" applyFont="1" applyFill="1" applyBorder="1" applyAlignment="1">
      <alignment horizontal="left" vertical="center" wrapText="1" indent="1"/>
    </xf>
    <xf numFmtId="0" fontId="29" fillId="0" borderId="0" xfId="0" applyFont="1"/>
    <xf numFmtId="0" fontId="0" fillId="0" borderId="1" xfId="0" applyBorder="1"/>
    <xf numFmtId="8" fontId="40" fillId="12" borderId="1" xfId="0" applyNumberFormat="1" applyFont="1" applyFill="1" applyBorder="1" applyAlignment="1">
      <alignment horizontal="left" vertical="center"/>
    </xf>
    <xf numFmtId="0" fontId="120" fillId="12" borderId="0" xfId="0" applyFont="1" applyFill="1"/>
    <xf numFmtId="0" fontId="29" fillId="12" borderId="0" xfId="0" applyFont="1" applyFill="1" applyAlignment="1">
      <alignment horizontal="centerContinuous"/>
    </xf>
    <xf numFmtId="9" fontId="29" fillId="12" borderId="0" xfId="0" applyNumberFormat="1" applyFont="1" applyFill="1"/>
    <xf numFmtId="6" fontId="29" fillId="12" borderId="0" xfId="0" applyNumberFormat="1" applyFont="1" applyFill="1" applyAlignment="1">
      <alignment horizontal="left"/>
    </xf>
    <xf numFmtId="0" fontId="38" fillId="21" borderId="46" xfId="0" applyFont="1" applyFill="1" applyBorder="1"/>
    <xf numFmtId="0" fontId="38" fillId="0" borderId="46" xfId="0" applyFont="1" applyBorder="1"/>
    <xf numFmtId="0" fontId="45" fillId="0" borderId="1" xfId="0" applyFont="1" applyBorder="1" applyAlignment="1">
      <alignment horizontal="center" vertical="center" wrapText="1"/>
    </xf>
    <xf numFmtId="8" fontId="40" fillId="12" borderId="2" xfId="0" applyNumberFormat="1" applyFont="1" applyFill="1" applyBorder="1" applyAlignment="1" applyProtection="1">
      <alignment vertical="center" wrapText="1"/>
      <protection locked="0"/>
    </xf>
    <xf numFmtId="8" fontId="40" fillId="12" borderId="1" xfId="0" applyNumberFormat="1" applyFont="1" applyFill="1" applyBorder="1" applyAlignment="1" applyProtection="1">
      <alignment vertical="center" wrapText="1"/>
      <protection locked="0"/>
    </xf>
    <xf numFmtId="0" fontId="40" fillId="12" borderId="1" xfId="0" applyFont="1" applyFill="1" applyBorder="1" applyAlignment="1">
      <alignment vertical="center" wrapText="1"/>
    </xf>
    <xf numFmtId="2" fontId="0" fillId="0" borderId="1" xfId="0" applyNumberFormat="1" applyBorder="1" applyAlignment="1" applyProtection="1">
      <alignment vertical="center" wrapText="1"/>
      <protection locked="0"/>
    </xf>
    <xf numFmtId="0" fontId="29" fillId="12" borderId="0" xfId="0" applyFont="1" applyFill="1" applyAlignment="1">
      <alignment horizontal="left"/>
    </xf>
    <xf numFmtId="6" fontId="40" fillId="13" borderId="0" xfId="0" applyNumberFormat="1" applyFont="1" applyFill="1" applyAlignment="1">
      <alignment horizontal="left" vertical="center" wrapText="1" indent="1"/>
    </xf>
    <xf numFmtId="179" fontId="38" fillId="0" borderId="15" xfId="0" applyNumberFormat="1" applyFont="1" applyBorder="1" applyAlignment="1">
      <alignment horizontal="left" vertical="center" wrapText="1" indent="1"/>
    </xf>
    <xf numFmtId="8" fontId="38" fillId="0" borderId="15" xfId="0" applyNumberFormat="1" applyFont="1" applyBorder="1" applyAlignment="1">
      <alignment horizontal="left" vertical="center" wrapText="1" indent="1"/>
    </xf>
    <xf numFmtId="8" fontId="29" fillId="12" borderId="9" xfId="0" applyNumberFormat="1" applyFont="1" applyFill="1" applyBorder="1" applyAlignment="1">
      <alignment horizontal="left" vertical="center" wrapText="1" indent="1"/>
    </xf>
    <xf numFmtId="0" fontId="86" fillId="0" borderId="0" xfId="0" applyFont="1"/>
    <xf numFmtId="10" fontId="0" fillId="12" borderId="1" xfId="0" applyNumberFormat="1" applyFill="1" applyBorder="1" applyAlignment="1">
      <alignment horizontal="center"/>
    </xf>
    <xf numFmtId="164" fontId="0" fillId="12" borderId="1" xfId="0" applyNumberFormat="1" applyFill="1" applyBorder="1" applyAlignment="1">
      <alignment horizontal="center"/>
    </xf>
    <xf numFmtId="0" fontId="123" fillId="12" borderId="0" xfId="0" applyFont="1" applyFill="1"/>
    <xf numFmtId="0" fontId="86" fillId="12" borderId="0" xfId="0" applyFont="1" applyFill="1" applyAlignment="1">
      <alignment horizontal="left" vertical="center" wrapText="1"/>
    </xf>
    <xf numFmtId="0" fontId="45" fillId="12" borderId="0" xfId="0" applyFont="1" applyFill="1" applyAlignment="1">
      <alignment horizontal="center"/>
    </xf>
    <xf numFmtId="9" fontId="38" fillId="12" borderId="0" xfId="0" applyNumberFormat="1" applyFont="1" applyFill="1"/>
    <xf numFmtId="0" fontId="38" fillId="0" borderId="0" xfId="0" applyFont="1" applyAlignment="1">
      <alignment horizontal="left" vertical="center" wrapText="1" indent="1"/>
    </xf>
    <xf numFmtId="6" fontId="42" fillId="12" borderId="0" xfId="0" applyNumberFormat="1" applyFont="1" applyFill="1" applyAlignment="1">
      <alignment horizontal="left" vertical="center" wrapText="1" indent="1"/>
    </xf>
    <xf numFmtId="6" fontId="42" fillId="0" borderId="0" xfId="0" applyNumberFormat="1" applyFont="1" applyAlignment="1">
      <alignment horizontal="left" vertical="center" wrapText="1" indent="1"/>
    </xf>
    <xf numFmtId="6" fontId="38" fillId="12" borderId="0" xfId="0" applyNumberFormat="1" applyFont="1" applyFill="1" applyAlignment="1">
      <alignment horizontal="left"/>
    </xf>
    <xf numFmtId="0" fontId="37" fillId="12" borderId="1" xfId="0" applyFont="1" applyFill="1" applyBorder="1" applyAlignment="1">
      <alignment horizontal="center" vertical="center"/>
    </xf>
    <xf numFmtId="14" fontId="38" fillId="12" borderId="0" xfId="0" applyNumberFormat="1" applyFont="1" applyFill="1"/>
    <xf numFmtId="0" fontId="2" fillId="31" borderId="0" xfId="9" applyFill="1"/>
    <xf numFmtId="0" fontId="51" fillId="15" borderId="25" xfId="9" applyFont="1" applyFill="1" applyBorder="1" applyAlignment="1">
      <alignment horizontal="center" vertical="center" wrapText="1"/>
    </xf>
    <xf numFmtId="0" fontId="51" fillId="15" borderId="8" xfId="9" applyFont="1" applyFill="1" applyBorder="1" applyAlignment="1">
      <alignment horizontal="center" vertical="center" wrapText="1"/>
    </xf>
    <xf numFmtId="0" fontId="34" fillId="32" borderId="0" xfId="7" applyFill="1" applyAlignment="1" applyProtection="1">
      <alignment horizontal="left" vertical="center"/>
    </xf>
    <xf numFmtId="10" fontId="2" fillId="8" borderId="0" xfId="9" applyNumberFormat="1" applyFill="1"/>
    <xf numFmtId="0" fontId="33" fillId="32" borderId="0" xfId="6" applyFill="1" applyAlignment="1" applyProtection="1">
      <alignment horizontal="left" vertical="center"/>
    </xf>
    <xf numFmtId="0" fontId="38" fillId="0" borderId="0" xfId="0" applyFont="1" applyAlignment="1">
      <alignment horizontal="center" wrapText="1"/>
    </xf>
    <xf numFmtId="0" fontId="113" fillId="14" borderId="38" xfId="0" applyFont="1" applyFill="1" applyBorder="1" applyAlignment="1">
      <alignment horizontal="center" wrapText="1"/>
    </xf>
    <xf numFmtId="0" fontId="113" fillId="14" borderId="39" xfId="0" applyFont="1" applyFill="1" applyBorder="1" applyAlignment="1">
      <alignment horizontal="center" wrapText="1"/>
    </xf>
    <xf numFmtId="0" fontId="0" fillId="14" borderId="39" xfId="0" applyFill="1" applyBorder="1" applyAlignment="1">
      <alignment horizontal="center" wrapText="1"/>
    </xf>
    <xf numFmtId="0" fontId="39" fillId="8" borderId="25" xfId="0" applyFont="1" applyFill="1" applyBorder="1" applyAlignment="1">
      <alignment horizontal="center" wrapText="1"/>
    </xf>
    <xf numFmtId="0" fontId="39" fillId="8" borderId="8" xfId="0" applyFont="1" applyFill="1" applyBorder="1" applyAlignment="1">
      <alignment horizontal="center" wrapText="1"/>
    </xf>
    <xf numFmtId="0" fontId="39" fillId="8" borderId="9" xfId="0" applyFont="1" applyFill="1" applyBorder="1" applyAlignment="1">
      <alignment horizontal="center" wrapText="1"/>
    </xf>
    <xf numFmtId="0" fontId="37" fillId="12" borderId="60" xfId="0" applyFont="1" applyFill="1" applyBorder="1" applyAlignment="1" applyProtection="1">
      <alignment horizontal="center" vertical="center" wrapText="1"/>
      <protection locked="0"/>
    </xf>
    <xf numFmtId="0" fontId="0" fillId="0" borderId="61" xfId="0" applyBorder="1" applyAlignment="1" applyProtection="1">
      <alignment vertical="center" wrapText="1"/>
      <protection locked="0"/>
    </xf>
    <xf numFmtId="0" fontId="37" fillId="12" borderId="42" xfId="0" applyFont="1" applyFill="1" applyBorder="1" applyAlignment="1">
      <alignment horizontal="center" vertical="center" wrapText="1"/>
    </xf>
    <xf numFmtId="0" fontId="0" fillId="12" borderId="43" xfId="0" applyFill="1" applyBorder="1" applyAlignment="1">
      <alignment horizontal="center" vertical="center" wrapText="1"/>
    </xf>
    <xf numFmtId="0" fontId="90" fillId="28" borderId="25" xfId="0" applyFont="1" applyFill="1" applyBorder="1" applyAlignment="1">
      <alignment horizontal="center" wrapText="1"/>
    </xf>
    <xf numFmtId="0" fontId="0" fillId="0" borderId="8" xfId="0" applyBorder="1" applyAlignment="1">
      <alignment horizontal="center" wrapText="1"/>
    </xf>
    <xf numFmtId="0" fontId="0" fillId="0" borderId="9" xfId="0" applyBorder="1" applyAlignment="1">
      <alignment horizontal="center" wrapText="1"/>
    </xf>
    <xf numFmtId="0" fontId="38" fillId="0" borderId="0" xfId="0" applyFont="1"/>
    <xf numFmtId="0" fontId="37" fillId="12" borderId="7" xfId="0" applyFont="1" applyFill="1" applyBorder="1" applyAlignment="1">
      <alignment horizontal="center" vertical="center" wrapText="1"/>
    </xf>
    <xf numFmtId="0" fontId="0" fillId="12" borderId="37" xfId="0" applyFill="1" applyBorder="1" applyAlignment="1">
      <alignment horizontal="center" vertical="center" wrapText="1"/>
    </xf>
    <xf numFmtId="0" fontId="0" fillId="12" borderId="25" xfId="0" applyFill="1" applyBorder="1" applyAlignment="1">
      <alignment wrapText="1"/>
    </xf>
    <xf numFmtId="0" fontId="0" fillId="12" borderId="9" xfId="0" applyFill="1" applyBorder="1" applyAlignment="1">
      <alignment wrapText="1"/>
    </xf>
    <xf numFmtId="165" fontId="0" fillId="12" borderId="25" xfId="0" applyNumberFormat="1" applyFill="1" applyBorder="1" applyAlignment="1">
      <alignment horizontal="center" wrapText="1"/>
    </xf>
    <xf numFmtId="165" fontId="0" fillId="12" borderId="9" xfId="0" applyNumberFormat="1" applyFill="1" applyBorder="1" applyAlignment="1">
      <alignment horizontal="center" wrapText="1"/>
    </xf>
    <xf numFmtId="3" fontId="116" fillId="28" borderId="46" xfId="0" applyNumberFormat="1" applyFont="1" applyFill="1" applyBorder="1"/>
    <xf numFmtId="0" fontId="116" fillId="28" borderId="46" xfId="0" applyFont="1" applyFill="1" applyBorder="1"/>
    <xf numFmtId="0" fontId="60" fillId="14" borderId="25" xfId="0" applyFont="1" applyFill="1" applyBorder="1" applyAlignment="1">
      <alignment horizontal="left" vertical="center" wrapText="1" indent="1"/>
    </xf>
    <xf numFmtId="0" fontId="0" fillId="14" borderId="9" xfId="0" applyFill="1" applyBorder="1" applyAlignment="1">
      <alignment horizontal="left" vertical="center" wrapText="1" indent="1"/>
    </xf>
    <xf numFmtId="0" fontId="40" fillId="12" borderId="25" xfId="0" applyFont="1" applyFill="1" applyBorder="1" applyAlignment="1">
      <alignment horizontal="left" vertical="center" wrapText="1" indent="1"/>
    </xf>
    <xf numFmtId="0" fontId="0" fillId="0" borderId="9" xfId="0" applyBorder="1" applyAlignment="1">
      <alignment horizontal="left" vertical="center" wrapText="1" indent="1"/>
    </xf>
    <xf numFmtId="0" fontId="40" fillId="12" borderId="25" xfId="0" applyFont="1" applyFill="1" applyBorder="1" applyAlignment="1">
      <alignment horizontal="center" vertical="center" wrapText="1"/>
    </xf>
    <xf numFmtId="0" fontId="0" fillId="12" borderId="9" xfId="0" applyFill="1" applyBorder="1" applyAlignment="1">
      <alignment horizontal="center" vertical="center" wrapText="1"/>
    </xf>
    <xf numFmtId="0" fontId="89" fillId="8" borderId="25" xfId="0" applyFont="1" applyFill="1" applyBorder="1" applyAlignment="1">
      <alignment horizontal="center" wrapText="1"/>
    </xf>
    <xf numFmtId="0" fontId="89" fillId="8" borderId="9" xfId="0" applyFont="1" applyFill="1" applyBorder="1" applyAlignment="1">
      <alignment horizontal="center" wrapText="1"/>
    </xf>
    <xf numFmtId="8" fontId="37" fillId="8" borderId="25" xfId="0" applyNumberFormat="1" applyFont="1" applyFill="1" applyBorder="1" applyAlignment="1">
      <alignment horizontal="center" wrapText="1"/>
    </xf>
    <xf numFmtId="8" fontId="37" fillId="8" borderId="9" xfId="0" applyNumberFormat="1" applyFont="1" applyFill="1" applyBorder="1" applyAlignment="1">
      <alignment horizontal="center" wrapText="1"/>
    </xf>
    <xf numFmtId="0" fontId="119" fillId="8" borderId="25" xfId="0" applyFont="1" applyFill="1" applyBorder="1" applyAlignment="1">
      <alignment horizontal="center" wrapText="1"/>
    </xf>
    <xf numFmtId="0" fontId="119" fillId="8" borderId="8" xfId="0" applyFont="1" applyFill="1" applyBorder="1" applyAlignment="1">
      <alignment horizontal="center" wrapText="1"/>
    </xf>
    <xf numFmtId="0" fontId="119" fillId="8" borderId="9" xfId="0" applyFont="1" applyFill="1" applyBorder="1" applyAlignment="1">
      <alignment horizontal="center" wrapText="1"/>
    </xf>
    <xf numFmtId="0" fontId="0" fillId="0" borderId="8" xfId="0" applyBorder="1" applyAlignment="1">
      <alignment wrapText="1"/>
    </xf>
    <xf numFmtId="0" fontId="0" fillId="0" borderId="9" xfId="0" applyBorder="1" applyAlignment="1">
      <alignment wrapText="1"/>
    </xf>
    <xf numFmtId="0" fontId="60" fillId="12" borderId="17" xfId="0" applyFont="1" applyFill="1" applyBorder="1" applyAlignment="1">
      <alignment horizontal="center" vertical="center" wrapText="1"/>
    </xf>
    <xf numFmtId="0" fontId="37" fillId="12" borderId="18" xfId="0" applyFont="1" applyFill="1" applyBorder="1" applyAlignment="1">
      <alignment horizontal="center" vertical="center" wrapText="1"/>
    </xf>
    <xf numFmtId="0" fontId="40" fillId="12" borderId="9" xfId="0" applyFont="1" applyFill="1" applyBorder="1" applyAlignment="1">
      <alignment horizontal="left" vertical="center" wrapText="1" indent="1"/>
    </xf>
    <xf numFmtId="165" fontId="0" fillId="12" borderId="25" xfId="0" applyNumberFormat="1" applyFill="1" applyBorder="1" applyAlignment="1" applyProtection="1">
      <alignment horizontal="center" wrapText="1"/>
      <protection locked="0"/>
    </xf>
    <xf numFmtId="165" fontId="0" fillId="12" borderId="9" xfId="0" applyNumberFormat="1" applyFill="1" applyBorder="1" applyAlignment="1" applyProtection="1">
      <alignment horizontal="center" wrapText="1"/>
      <protection locked="0"/>
    </xf>
    <xf numFmtId="0" fontId="38" fillId="0" borderId="0" xfId="0" applyFont="1" applyAlignment="1" applyProtection="1">
      <alignment wrapText="1"/>
      <protection locked="0"/>
    </xf>
    <xf numFmtId="0" fontId="122" fillId="12" borderId="25" xfId="0" applyFont="1" applyFill="1" applyBorder="1" applyAlignment="1">
      <alignment horizontal="center" vertical="center" wrapText="1"/>
    </xf>
    <xf numFmtId="0" fontId="37" fillId="0" borderId="8" xfId="0" applyFont="1" applyBorder="1" applyAlignment="1">
      <alignment horizontal="center" vertical="center" wrapText="1"/>
    </xf>
    <xf numFmtId="0" fontId="37" fillId="0" borderId="9" xfId="0" applyFont="1" applyBorder="1" applyAlignment="1">
      <alignment horizontal="center" vertical="center" wrapText="1"/>
    </xf>
    <xf numFmtId="0" fontId="40" fillId="12" borderId="25" xfId="0" applyFont="1" applyFill="1" applyBorder="1" applyAlignment="1">
      <alignment horizontal="left" vertical="center" wrapText="1"/>
    </xf>
    <xf numFmtId="0" fontId="0" fillId="0" borderId="9" xfId="0" applyBorder="1" applyAlignment="1">
      <alignment horizontal="left" vertical="center" wrapText="1"/>
    </xf>
    <xf numFmtId="0" fontId="40" fillId="12" borderId="8" xfId="0" applyFont="1" applyFill="1" applyBorder="1" applyAlignment="1">
      <alignment horizontal="center" vertical="center" wrapText="1"/>
    </xf>
    <xf numFmtId="0" fontId="0" fillId="12" borderId="8" xfId="0" applyFill="1" applyBorder="1" applyAlignment="1">
      <alignment horizontal="center" vertical="center" wrapText="1"/>
    </xf>
    <xf numFmtId="0" fontId="0" fillId="0" borderId="9" xfId="0" applyBorder="1" applyAlignment="1">
      <alignment horizontal="center" vertical="center" wrapText="1"/>
    </xf>
    <xf numFmtId="0" fontId="40" fillId="12" borderId="25" xfId="0" applyFont="1" applyFill="1" applyBorder="1" applyAlignment="1" applyProtection="1">
      <alignment vertical="center" wrapText="1"/>
      <protection locked="0"/>
    </xf>
    <xf numFmtId="0" fontId="0" fillId="0" borderId="9" xfId="0" applyBorder="1" applyAlignment="1" applyProtection="1">
      <alignment vertical="center" wrapText="1"/>
      <protection locked="0"/>
    </xf>
    <xf numFmtId="0" fontId="124" fillId="8" borderId="25" xfId="6" applyFont="1" applyFill="1" applyBorder="1" applyAlignment="1">
      <alignment horizontal="center" wrapText="1"/>
    </xf>
    <xf numFmtId="0" fontId="124" fillId="8" borderId="8" xfId="6" applyFont="1" applyFill="1" applyBorder="1" applyAlignment="1">
      <alignment horizontal="center" wrapText="1"/>
    </xf>
    <xf numFmtId="0" fontId="124" fillId="8" borderId="9" xfId="6" applyFont="1" applyFill="1" applyBorder="1" applyAlignment="1">
      <alignment horizontal="center" wrapText="1"/>
    </xf>
    <xf numFmtId="0" fontId="40" fillId="0" borderId="25" xfId="0" applyFont="1" applyBorder="1" applyAlignment="1">
      <alignment horizontal="left" vertical="center" wrapText="1" indent="1"/>
    </xf>
    <xf numFmtId="0" fontId="40" fillId="0" borderId="8" xfId="0" applyFont="1" applyBorder="1" applyAlignment="1">
      <alignment horizontal="left" vertical="center" wrapText="1" indent="1"/>
    </xf>
    <xf numFmtId="0" fontId="0" fillId="0" borderId="8" xfId="0" applyBorder="1" applyAlignment="1">
      <alignment horizontal="left" vertical="center" wrapText="1" indent="1"/>
    </xf>
    <xf numFmtId="0" fontId="40" fillId="12" borderId="8" xfId="0" applyFont="1" applyFill="1" applyBorder="1" applyAlignment="1">
      <alignment horizontal="left" vertical="center" wrapText="1"/>
    </xf>
    <xf numFmtId="0" fontId="0" fillId="12" borderId="8" xfId="0" applyFill="1" applyBorder="1" applyAlignment="1">
      <alignment horizontal="left" vertical="center" wrapText="1"/>
    </xf>
    <xf numFmtId="0" fontId="0" fillId="12" borderId="9" xfId="0" applyFill="1" applyBorder="1" applyAlignment="1">
      <alignment horizontal="left" vertical="center" wrapText="1"/>
    </xf>
    <xf numFmtId="0" fontId="60" fillId="12" borderId="25" xfId="0" applyFont="1" applyFill="1" applyBorder="1" applyAlignment="1">
      <alignment horizontal="center" vertical="center" wrapText="1"/>
    </xf>
    <xf numFmtId="0" fontId="60" fillId="12" borderId="8" xfId="0" applyFont="1" applyFill="1" applyBorder="1" applyAlignment="1">
      <alignment horizontal="center" vertical="center" wrapText="1"/>
    </xf>
    <xf numFmtId="0" fontId="37" fillId="12" borderId="8" xfId="0" applyFont="1" applyFill="1" applyBorder="1" applyAlignment="1">
      <alignment horizontal="center" vertical="center" wrapText="1"/>
    </xf>
    <xf numFmtId="0" fontId="37" fillId="12" borderId="9" xfId="0" applyFont="1" applyFill="1" applyBorder="1" applyAlignment="1">
      <alignment horizontal="center" vertical="center" wrapText="1"/>
    </xf>
    <xf numFmtId="0" fontId="40" fillId="12" borderId="5" xfId="0" applyFont="1" applyFill="1" applyBorder="1" applyAlignment="1">
      <alignment horizontal="left" vertical="center" wrapText="1" indent="1"/>
    </xf>
    <xf numFmtId="0" fontId="40" fillId="12" borderId="32" xfId="0" applyFont="1" applyFill="1" applyBorder="1" applyAlignment="1">
      <alignment horizontal="left" vertical="center" wrapText="1" indent="1"/>
    </xf>
    <xf numFmtId="0" fontId="0" fillId="12" borderId="32" xfId="0" applyFill="1" applyBorder="1" applyAlignment="1">
      <alignment horizontal="left" vertical="center" wrapText="1" indent="1"/>
    </xf>
    <xf numFmtId="0" fontId="42" fillId="12" borderId="5" xfId="0" applyFont="1" applyFill="1" applyBorder="1" applyAlignment="1">
      <alignment horizontal="left" vertical="center" wrapText="1" indent="1"/>
    </xf>
    <xf numFmtId="0" fontId="42" fillId="12" borderId="32" xfId="0" applyFont="1" applyFill="1" applyBorder="1" applyAlignment="1">
      <alignment horizontal="left" vertical="center" wrapText="1" indent="1"/>
    </xf>
    <xf numFmtId="0" fontId="38" fillId="12" borderId="32" xfId="0" applyFont="1" applyFill="1" applyBorder="1" applyAlignment="1">
      <alignment horizontal="left" vertical="center" wrapText="1" indent="1"/>
    </xf>
    <xf numFmtId="0" fontId="38" fillId="12" borderId="10" xfId="0" applyFont="1" applyFill="1" applyBorder="1" applyAlignment="1">
      <alignment horizontal="left" vertical="center" wrapText="1" indent="1"/>
    </xf>
    <xf numFmtId="0" fontId="0" fillId="12" borderId="25" xfId="0" applyFill="1" applyBorder="1" applyAlignment="1">
      <alignment horizontal="center" wrapText="1"/>
    </xf>
    <xf numFmtId="0" fontId="0" fillId="12" borderId="9" xfId="0" applyFill="1" applyBorder="1" applyAlignment="1">
      <alignment horizontal="center" wrapText="1"/>
    </xf>
    <xf numFmtId="0" fontId="47" fillId="15" borderId="15" xfId="9" applyFont="1" applyFill="1" applyBorder="1" applyAlignment="1">
      <alignment vertical="center" wrapText="1"/>
    </xf>
    <xf numFmtId="0" fontId="47" fillId="15" borderId="0" xfId="9" applyFont="1" applyFill="1" applyAlignment="1">
      <alignment vertical="center" wrapText="1"/>
    </xf>
    <xf numFmtId="0" fontId="58" fillId="15" borderId="0" xfId="9" applyFont="1" applyFill="1" applyAlignment="1">
      <alignment wrapText="1"/>
    </xf>
    <xf numFmtId="0" fontId="4" fillId="0" borderId="0" xfId="9" applyFont="1" applyAlignment="1">
      <alignment wrapText="1"/>
    </xf>
    <xf numFmtId="0" fontId="2" fillId="12" borderId="25" xfId="9" applyFill="1" applyBorder="1"/>
    <xf numFmtId="0" fontId="2" fillId="12" borderId="8" xfId="9" applyFill="1" applyBorder="1"/>
    <xf numFmtId="0" fontId="2" fillId="12" borderId="9" xfId="9" applyFill="1" applyBorder="1"/>
    <xf numFmtId="168" fontId="2" fillId="12" borderId="25" xfId="9" applyNumberFormat="1" applyFill="1" applyBorder="1" applyAlignment="1">
      <alignment vertical="center"/>
    </xf>
    <xf numFmtId="168" fontId="2" fillId="12" borderId="8" xfId="9" applyNumberFormat="1" applyFill="1" applyBorder="1" applyAlignment="1">
      <alignment vertical="center"/>
    </xf>
    <xf numFmtId="168" fontId="2" fillId="12" borderId="9" xfId="9" applyNumberFormat="1" applyFill="1" applyBorder="1" applyAlignment="1">
      <alignment vertical="center"/>
    </xf>
    <xf numFmtId="0" fontId="50" fillId="12" borderId="17" xfId="9" applyFont="1" applyFill="1" applyBorder="1"/>
    <xf numFmtId="0" fontId="50" fillId="12" borderId="7" xfId="9" applyFont="1" applyFill="1" applyBorder="1"/>
    <xf numFmtId="0" fontId="50" fillId="12" borderId="18" xfId="9" applyFont="1" applyFill="1" applyBorder="1"/>
    <xf numFmtId="168" fontId="2" fillId="12" borderId="17" xfId="9" applyNumberFormat="1" applyFill="1" applyBorder="1" applyAlignment="1">
      <alignment vertical="center"/>
    </xf>
    <xf numFmtId="168" fontId="2" fillId="12" borderId="7" xfId="9" applyNumberFormat="1" applyFill="1" applyBorder="1" applyAlignment="1">
      <alignment vertical="center"/>
    </xf>
    <xf numFmtId="168" fontId="2" fillId="12" borderId="18" xfId="9" applyNumberFormat="1" applyFill="1" applyBorder="1" applyAlignment="1">
      <alignment vertical="center"/>
    </xf>
    <xf numFmtId="0" fontId="50" fillId="12" borderId="25" xfId="9" applyFont="1" applyFill="1" applyBorder="1"/>
    <xf numFmtId="0" fontId="50" fillId="12" borderId="8" xfId="9" applyFont="1" applyFill="1" applyBorder="1"/>
    <xf numFmtId="0" fontId="50" fillId="12" borderId="9" xfId="9" applyFont="1" applyFill="1" applyBorder="1"/>
    <xf numFmtId="0" fontId="96" fillId="12" borderId="17" xfId="9" applyFont="1" applyFill="1" applyBorder="1"/>
    <xf numFmtId="0" fontId="96" fillId="12" borderId="7" xfId="9" applyFont="1" applyFill="1" applyBorder="1"/>
    <xf numFmtId="0" fontId="96" fillId="12" borderId="18" xfId="9" applyFont="1" applyFill="1" applyBorder="1"/>
    <xf numFmtId="0" fontId="6" fillId="12" borderId="16" xfId="9" applyFont="1" applyFill="1" applyBorder="1" applyAlignment="1">
      <alignment horizontal="center" vertical="center" wrapText="1"/>
    </xf>
    <xf numFmtId="0" fontId="6" fillId="12" borderId="0" xfId="9" applyFont="1" applyFill="1" applyAlignment="1">
      <alignment horizontal="center" vertical="center" wrapText="1"/>
    </xf>
    <xf numFmtId="0" fontId="7" fillId="12" borderId="25" xfId="9" applyFont="1" applyFill="1" applyBorder="1" applyAlignment="1">
      <alignment horizontal="center"/>
    </xf>
    <xf numFmtId="0" fontId="4" fillId="12" borderId="8" xfId="9" applyFont="1" applyFill="1" applyBorder="1" applyAlignment="1">
      <alignment horizontal="center"/>
    </xf>
    <xf numFmtId="0" fontId="4" fillId="12" borderId="9" xfId="9" applyFont="1" applyFill="1" applyBorder="1" applyAlignment="1">
      <alignment horizontal="center"/>
    </xf>
    <xf numFmtId="0" fontId="7" fillId="12" borderId="25" xfId="9" applyFont="1" applyFill="1" applyBorder="1" applyAlignment="1">
      <alignment horizontal="center" wrapText="1"/>
    </xf>
    <xf numFmtId="0" fontId="7" fillId="12" borderId="8" xfId="9" applyFont="1" applyFill="1" applyBorder="1" applyAlignment="1">
      <alignment horizontal="center" wrapText="1"/>
    </xf>
    <xf numFmtId="0" fontId="7" fillId="12" borderId="9" xfId="9" applyFont="1" applyFill="1" applyBorder="1" applyAlignment="1">
      <alignment horizontal="center" wrapText="1"/>
    </xf>
    <xf numFmtId="0" fontId="6" fillId="8" borderId="16" xfId="9" applyFont="1" applyFill="1" applyBorder="1" applyAlignment="1">
      <alignment horizontal="center" vertical="center" wrapText="1"/>
    </xf>
    <xf numFmtId="0" fontId="6" fillId="8" borderId="0" xfId="9" applyFont="1" applyFill="1" applyAlignment="1">
      <alignment horizontal="center" vertical="center" wrapText="1"/>
    </xf>
    <xf numFmtId="0" fontId="115" fillId="12" borderId="16" xfId="9" applyFont="1" applyFill="1" applyBorder="1" applyAlignment="1">
      <alignment horizontal="center" vertical="center" wrapText="1"/>
    </xf>
    <xf numFmtId="0" fontId="115" fillId="12" borderId="0" xfId="9" applyFont="1" applyFill="1" applyAlignment="1">
      <alignment horizontal="center" vertical="center" wrapText="1"/>
    </xf>
    <xf numFmtId="40" fontId="2" fillId="16" borderId="0" xfId="9" applyNumberFormat="1" applyFill="1" applyAlignment="1">
      <alignment wrapText="1"/>
    </xf>
    <xf numFmtId="0" fontId="2" fillId="12" borderId="25" xfId="9" applyFill="1" applyBorder="1" applyAlignment="1" applyProtection="1">
      <alignment wrapText="1"/>
      <protection locked="0"/>
    </xf>
    <xf numFmtId="0" fontId="2" fillId="12" borderId="8" xfId="9" applyFill="1" applyBorder="1" applyAlignment="1" applyProtection="1">
      <alignment wrapText="1"/>
      <protection locked="0"/>
    </xf>
    <xf numFmtId="0" fontId="2" fillId="12" borderId="9" xfId="9" applyFill="1" applyBorder="1" applyAlignment="1" applyProtection="1">
      <alignment wrapText="1"/>
      <protection locked="0"/>
    </xf>
    <xf numFmtId="0" fontId="2" fillId="2" borderId="9" xfId="9" applyFill="1" applyBorder="1"/>
    <xf numFmtId="0" fontId="55" fillId="12" borderId="25" xfId="9" applyFont="1" applyFill="1" applyBorder="1" applyAlignment="1">
      <alignment wrapText="1"/>
    </xf>
    <xf numFmtId="0" fontId="55" fillId="12" borderId="8" xfId="9" applyFont="1" applyFill="1" applyBorder="1" applyAlignment="1">
      <alignment wrapText="1"/>
    </xf>
    <xf numFmtId="0" fontId="55" fillId="12" borderId="9" xfId="9" applyFont="1" applyFill="1" applyBorder="1" applyAlignment="1">
      <alignment wrapText="1"/>
    </xf>
    <xf numFmtId="168" fontId="55" fillId="12" borderId="25" xfId="9" applyNumberFormat="1" applyFont="1" applyFill="1" applyBorder="1" applyAlignment="1">
      <alignment horizontal="right" vertical="center" wrapText="1"/>
    </xf>
    <xf numFmtId="168" fontId="55" fillId="12" borderId="8" xfId="9" applyNumberFormat="1" applyFont="1" applyFill="1" applyBorder="1" applyAlignment="1">
      <alignment horizontal="right" vertical="center" wrapText="1"/>
    </xf>
    <xf numFmtId="168" fontId="55" fillId="12" borderId="9" xfId="9" applyNumberFormat="1" applyFont="1" applyFill="1" applyBorder="1" applyAlignment="1">
      <alignment horizontal="right" vertical="center" wrapText="1"/>
    </xf>
    <xf numFmtId="0" fontId="6" fillId="12" borderId="25" xfId="9" applyFont="1" applyFill="1" applyBorder="1" applyAlignment="1">
      <alignment horizontal="center" wrapText="1"/>
    </xf>
    <xf numFmtId="0" fontId="6" fillId="12" borderId="8" xfId="9" applyFont="1" applyFill="1" applyBorder="1" applyAlignment="1">
      <alignment horizontal="center" wrapText="1"/>
    </xf>
    <xf numFmtId="0" fontId="6" fillId="12" borderId="9" xfId="9" applyFont="1" applyFill="1" applyBorder="1" applyAlignment="1">
      <alignment horizontal="center" wrapText="1"/>
    </xf>
    <xf numFmtId="0" fontId="50" fillId="2" borderId="9" xfId="9" applyFont="1" applyFill="1" applyBorder="1"/>
    <xf numFmtId="0" fontId="2" fillId="2" borderId="17" xfId="9" applyFill="1" applyBorder="1"/>
    <xf numFmtId="0" fontId="2" fillId="12" borderId="7" xfId="9" applyFill="1" applyBorder="1"/>
    <xf numFmtId="0" fontId="2" fillId="2" borderId="18" xfId="9" applyFill="1" applyBorder="1"/>
    <xf numFmtId="168" fontId="2" fillId="12" borderId="17" xfId="9" applyNumberFormat="1" applyFill="1" applyBorder="1" applyAlignment="1">
      <alignment horizontal="right" vertical="center"/>
    </xf>
    <xf numFmtId="168" fontId="2" fillId="12" borderId="7" xfId="9" applyNumberFormat="1" applyFill="1" applyBorder="1" applyAlignment="1">
      <alignment horizontal="right" vertical="center"/>
    </xf>
    <xf numFmtId="168" fontId="2" fillId="12" borderId="18" xfId="9" applyNumberFormat="1" applyFill="1" applyBorder="1" applyAlignment="1">
      <alignment horizontal="right" vertical="center"/>
    </xf>
    <xf numFmtId="0" fontId="6" fillId="12" borderId="25" xfId="9" applyFont="1" applyFill="1" applyBorder="1"/>
    <xf numFmtId="0" fontId="6" fillId="12" borderId="8" xfId="9" applyFont="1" applyFill="1" applyBorder="1"/>
    <xf numFmtId="0" fontId="6" fillId="12" borderId="9" xfId="9" applyFont="1" applyFill="1" applyBorder="1"/>
    <xf numFmtId="168" fontId="6" fillId="12" borderId="17" xfId="9" applyNumberFormat="1" applyFont="1" applyFill="1" applyBorder="1" applyAlignment="1">
      <alignment horizontal="right" vertical="center"/>
    </xf>
    <xf numFmtId="168" fontId="6" fillId="12" borderId="7" xfId="9" applyNumberFormat="1" applyFont="1" applyFill="1" applyBorder="1" applyAlignment="1">
      <alignment horizontal="right" vertical="center"/>
    </xf>
    <xf numFmtId="168" fontId="6" fillId="12" borderId="18" xfId="9" applyNumberFormat="1" applyFont="1" applyFill="1" applyBorder="1" applyAlignment="1">
      <alignment horizontal="right" vertical="center"/>
    </xf>
    <xf numFmtId="0" fontId="8" fillId="12" borderId="8" xfId="9" applyFont="1" applyFill="1" applyBorder="1" applyAlignment="1">
      <alignment wrapText="1"/>
    </xf>
    <xf numFmtId="0" fontId="8" fillId="12" borderId="9" xfId="9" applyFont="1" applyFill="1" applyBorder="1" applyAlignment="1">
      <alignment wrapText="1"/>
    </xf>
    <xf numFmtId="0" fontId="0" fillId="12" borderId="8" xfId="0" applyFill="1" applyBorder="1" applyAlignment="1">
      <alignment wrapText="1"/>
    </xf>
    <xf numFmtId="0" fontId="2" fillId="12" borderId="25" xfId="9" applyFill="1" applyBorder="1" applyAlignment="1">
      <alignment wrapText="1"/>
    </xf>
    <xf numFmtId="168" fontId="2" fillId="12" borderId="25" xfId="9" applyNumberFormat="1" applyFill="1" applyBorder="1"/>
    <xf numFmtId="168" fontId="2" fillId="12" borderId="8" xfId="9" applyNumberFormat="1" applyFill="1" applyBorder="1"/>
    <xf numFmtId="168" fontId="2" fillId="12" borderId="9" xfId="9" applyNumberFormat="1" applyFill="1" applyBorder="1"/>
    <xf numFmtId="0" fontId="3" fillId="2" borderId="25" xfId="9" applyFont="1" applyFill="1" applyBorder="1"/>
    <xf numFmtId="0" fontId="50" fillId="2" borderId="25" xfId="7" applyFont="1" applyFill="1" applyBorder="1" applyAlignment="1" applyProtection="1"/>
    <xf numFmtId="0" fontId="50" fillId="12" borderId="8" xfId="7" applyFont="1" applyFill="1" applyBorder="1" applyAlignment="1" applyProtection="1"/>
    <xf numFmtId="0" fontId="50" fillId="2" borderId="9" xfId="7" applyFont="1" applyFill="1" applyBorder="1" applyAlignment="1" applyProtection="1"/>
    <xf numFmtId="0" fontId="6" fillId="12" borderId="25" xfId="9" applyFont="1" applyFill="1" applyBorder="1" applyAlignment="1">
      <alignment horizontal="center"/>
    </xf>
    <xf numFmtId="0" fontId="6" fillId="12" borderId="8" xfId="9" applyFont="1" applyFill="1" applyBorder="1" applyAlignment="1">
      <alignment horizontal="center"/>
    </xf>
    <xf numFmtId="0" fontId="6" fillId="12" borderId="9" xfId="9" applyFont="1" applyFill="1" applyBorder="1" applyAlignment="1">
      <alignment horizontal="center"/>
    </xf>
    <xf numFmtId="0" fontId="50" fillId="2" borderId="25" xfId="7" applyFont="1" applyFill="1" applyBorder="1" applyAlignment="1" applyProtection="1">
      <alignment wrapText="1"/>
    </xf>
    <xf numFmtId="0" fontId="50" fillId="0" borderId="8" xfId="7" applyFont="1" applyBorder="1" applyAlignment="1" applyProtection="1">
      <alignment wrapText="1"/>
    </xf>
    <xf numFmtId="0" fontId="2" fillId="0" borderId="8" xfId="9" applyBorder="1" applyAlignment="1">
      <alignment wrapText="1"/>
    </xf>
    <xf numFmtId="0" fontId="2" fillId="0" borderId="9" xfId="9" applyBorder="1" applyAlignment="1">
      <alignment wrapText="1"/>
    </xf>
    <xf numFmtId="0" fontId="2" fillId="12" borderId="25" xfId="9" applyFill="1" applyBorder="1" applyProtection="1">
      <protection locked="0"/>
    </xf>
    <xf numFmtId="0" fontId="2" fillId="12" borderId="8" xfId="9" applyFill="1" applyBorder="1" applyProtection="1">
      <protection locked="0"/>
    </xf>
    <xf numFmtId="0" fontId="2" fillId="12" borderId="9" xfId="9" applyFill="1" applyBorder="1" applyProtection="1">
      <protection locked="0"/>
    </xf>
    <xf numFmtId="0" fontId="50" fillId="20" borderId="0" xfId="9" applyFont="1" applyFill="1" applyAlignment="1">
      <alignment wrapText="1"/>
    </xf>
    <xf numFmtId="165" fontId="2" fillId="20" borderId="0" xfId="9" applyNumberFormat="1" applyFill="1" applyAlignment="1">
      <alignment wrapText="1"/>
    </xf>
    <xf numFmtId="0" fontId="2" fillId="2" borderId="25" xfId="9" applyFill="1" applyBorder="1"/>
    <xf numFmtId="0" fontId="0" fillId="0" borderId="8" xfId="0" applyBorder="1"/>
    <xf numFmtId="0" fontId="0" fillId="0" borderId="9" xfId="0" applyBorder="1"/>
    <xf numFmtId="0" fontId="50" fillId="16" borderId="0" xfId="9" applyFont="1" applyFill="1" applyAlignment="1">
      <alignment wrapText="1"/>
    </xf>
    <xf numFmtId="0" fontId="55" fillId="2" borderId="25" xfId="9" applyFont="1" applyFill="1" applyBorder="1"/>
    <xf numFmtId="0" fontId="55" fillId="12" borderId="8" xfId="9" applyFont="1" applyFill="1" applyBorder="1"/>
    <xf numFmtId="0" fontId="55" fillId="2" borderId="9" xfId="9" applyFont="1" applyFill="1" applyBorder="1"/>
    <xf numFmtId="0" fontId="3" fillId="2" borderId="8" xfId="9" applyFont="1" applyFill="1" applyBorder="1"/>
    <xf numFmtId="4" fontId="3" fillId="12" borderId="8" xfId="9" applyNumberFormat="1" applyFont="1" applyFill="1" applyBorder="1"/>
    <xf numFmtId="4" fontId="2" fillId="12" borderId="8" xfId="9" applyNumberFormat="1" applyFill="1" applyBorder="1"/>
    <xf numFmtId="0" fontId="6" fillId="12" borderId="25" xfId="9" applyFont="1" applyFill="1" applyBorder="1" applyAlignment="1">
      <alignment horizontal="center" shrinkToFit="1"/>
    </xf>
    <xf numFmtId="0" fontId="6" fillId="12" borderId="8" xfId="9" applyFont="1" applyFill="1" applyBorder="1" applyAlignment="1">
      <alignment horizontal="center" shrinkToFit="1"/>
    </xf>
    <xf numFmtId="0" fontId="6" fillId="12" borderId="9" xfId="9" applyFont="1" applyFill="1" applyBorder="1" applyAlignment="1">
      <alignment horizontal="center" shrinkToFit="1"/>
    </xf>
    <xf numFmtId="0" fontId="3" fillId="16" borderId="0" xfId="9" applyFont="1" applyFill="1" applyAlignment="1">
      <alignment horizontal="center"/>
    </xf>
    <xf numFmtId="0" fontId="50" fillId="2" borderId="25" xfId="9" applyFont="1" applyFill="1" applyBorder="1"/>
    <xf numFmtId="0" fontId="2" fillId="0" borderId="8" xfId="9" applyBorder="1"/>
    <xf numFmtId="0" fontId="2" fillId="16" borderId="0" xfId="9" applyFill="1" applyAlignment="1">
      <alignment horizontal="center"/>
    </xf>
    <xf numFmtId="0" fontId="96" fillId="2" borderId="25" xfId="9" applyFont="1" applyFill="1" applyBorder="1"/>
    <xf numFmtId="0" fontId="96" fillId="12" borderId="8" xfId="9" applyFont="1" applyFill="1" applyBorder="1"/>
    <xf numFmtId="0" fontId="96" fillId="2" borderId="9" xfId="9" applyFont="1" applyFill="1" applyBorder="1"/>
    <xf numFmtId="0" fontId="2" fillId="12" borderId="25" xfId="7" applyFont="1" applyFill="1" applyBorder="1" applyAlignment="1" applyProtection="1"/>
    <xf numFmtId="0" fontId="2" fillId="12" borderId="8" xfId="7" applyFont="1" applyFill="1" applyBorder="1" applyAlignment="1" applyProtection="1"/>
    <xf numFmtId="0" fontId="2" fillId="12" borderId="9" xfId="7" applyFont="1" applyFill="1" applyBorder="1" applyAlignment="1" applyProtection="1"/>
    <xf numFmtId="0" fontId="96" fillId="8" borderId="25" xfId="9" applyFont="1" applyFill="1" applyBorder="1" applyAlignment="1">
      <alignment wrapText="1"/>
    </xf>
    <xf numFmtId="0" fontId="96" fillId="8" borderId="8" xfId="9" applyFont="1" applyFill="1" applyBorder="1" applyAlignment="1">
      <alignment wrapText="1"/>
    </xf>
    <xf numFmtId="0" fontId="96" fillId="8" borderId="9" xfId="9" applyFont="1" applyFill="1" applyBorder="1" applyAlignment="1">
      <alignment wrapText="1"/>
    </xf>
    <xf numFmtId="168" fontId="96" fillId="8" borderId="25" xfId="9" applyNumberFormat="1" applyFont="1" applyFill="1" applyBorder="1"/>
    <xf numFmtId="168" fontId="96" fillId="8" borderId="8" xfId="9" applyNumberFormat="1" applyFont="1" applyFill="1" applyBorder="1"/>
    <xf numFmtId="168" fontId="96" fillId="8" borderId="9" xfId="9" applyNumberFormat="1" applyFont="1" applyFill="1" applyBorder="1"/>
    <xf numFmtId="0" fontId="96" fillId="12" borderId="25" xfId="9" applyFont="1" applyFill="1" applyBorder="1" applyAlignment="1">
      <alignment wrapText="1"/>
    </xf>
    <xf numFmtId="0" fontId="96" fillId="12" borderId="8" xfId="9" applyFont="1" applyFill="1" applyBorder="1" applyAlignment="1">
      <alignment wrapText="1"/>
    </xf>
    <xf numFmtId="0" fontId="96" fillId="12" borderId="9" xfId="9" applyFont="1" applyFill="1" applyBorder="1" applyAlignment="1">
      <alignment wrapText="1"/>
    </xf>
    <xf numFmtId="168" fontId="2" fillId="12" borderId="25" xfId="9" applyNumberFormat="1" applyFill="1" applyBorder="1" applyAlignment="1" applyProtection="1">
      <alignment wrapText="1"/>
      <protection locked="0"/>
    </xf>
    <xf numFmtId="0" fontId="0" fillId="12" borderId="8" xfId="0" applyFill="1" applyBorder="1" applyAlignment="1" applyProtection="1">
      <alignment wrapText="1"/>
      <protection locked="0"/>
    </xf>
    <xf numFmtId="0" fontId="0" fillId="12" borderId="9" xfId="0" applyFill="1" applyBorder="1" applyAlignment="1" applyProtection="1">
      <alignment wrapText="1"/>
      <protection locked="0"/>
    </xf>
    <xf numFmtId="40" fontId="2" fillId="16" borderId="0" xfId="9" applyNumberFormat="1" applyFill="1" applyAlignment="1" applyProtection="1">
      <alignment wrapText="1"/>
      <protection locked="0"/>
    </xf>
    <xf numFmtId="0" fontId="2" fillId="12" borderId="25" xfId="7" applyFont="1" applyFill="1" applyBorder="1" applyAlignment="1" applyProtection="1">
      <protection locked="0"/>
    </xf>
    <xf numFmtId="0" fontId="2" fillId="12" borderId="8" xfId="7" applyFont="1" applyFill="1" applyBorder="1" applyAlignment="1" applyProtection="1">
      <protection locked="0"/>
    </xf>
    <xf numFmtId="0" fontId="2" fillId="12" borderId="9" xfId="7" applyFont="1" applyFill="1" applyBorder="1" applyAlignment="1" applyProtection="1">
      <protection locked="0"/>
    </xf>
    <xf numFmtId="0" fontId="50" fillId="12" borderId="0" xfId="9" applyFont="1" applyFill="1" applyAlignment="1">
      <alignment horizontal="distributed" wrapText="1"/>
    </xf>
    <xf numFmtId="0" fontId="38" fillId="12" borderId="0" xfId="0" applyFont="1" applyFill="1" applyAlignment="1">
      <alignment horizontal="distributed" wrapText="1"/>
    </xf>
    <xf numFmtId="0" fontId="96" fillId="12" borderId="17" xfId="9" applyFont="1" applyFill="1" applyBorder="1" applyAlignment="1">
      <alignment wrapText="1"/>
    </xf>
    <xf numFmtId="0" fontId="96" fillId="12" borderId="7" xfId="9" applyFont="1" applyFill="1" applyBorder="1" applyAlignment="1">
      <alignment wrapText="1"/>
    </xf>
    <xf numFmtId="0" fontId="96" fillId="12" borderId="18" xfId="9" applyFont="1" applyFill="1" applyBorder="1" applyAlignment="1">
      <alignment wrapText="1"/>
    </xf>
    <xf numFmtId="0" fontId="2" fillId="16" borderId="0" xfId="9" applyFill="1" applyAlignment="1">
      <alignment wrapText="1"/>
    </xf>
    <xf numFmtId="17" fontId="47" fillId="15" borderId="15" xfId="9" applyNumberFormat="1" applyFont="1" applyFill="1" applyBorder="1" applyAlignment="1">
      <alignment horizontal="center" vertical="center" wrapText="1"/>
    </xf>
    <xf numFmtId="0" fontId="0" fillId="0" borderId="15" xfId="0" applyBorder="1" applyAlignment="1">
      <alignment horizontal="center" vertical="center" wrapText="1"/>
    </xf>
    <xf numFmtId="0" fontId="0" fillId="0" borderId="0" xfId="0" applyAlignment="1">
      <alignment horizontal="center" vertical="center" wrapText="1"/>
    </xf>
    <xf numFmtId="0" fontId="92" fillId="15" borderId="0" xfId="6" applyFont="1" applyFill="1" applyBorder="1" applyAlignment="1">
      <alignment horizontal="center" vertical="center" wrapText="1"/>
    </xf>
    <xf numFmtId="0" fontId="29" fillId="0" borderId="0" xfId="0" applyFont="1" applyAlignment="1">
      <alignment wrapText="1"/>
    </xf>
    <xf numFmtId="168" fontId="50" fillId="12" borderId="25" xfId="9" applyNumberFormat="1" applyFont="1" applyFill="1" applyBorder="1"/>
    <xf numFmtId="168" fontId="50" fillId="12" borderId="8" xfId="9" applyNumberFormat="1" applyFont="1" applyFill="1" applyBorder="1"/>
    <xf numFmtId="168" fontId="50" fillId="12" borderId="9" xfId="9" applyNumberFormat="1" applyFont="1" applyFill="1" applyBorder="1"/>
    <xf numFmtId="0" fontId="6" fillId="12" borderId="5" xfId="9" applyFont="1" applyFill="1" applyBorder="1"/>
    <xf numFmtId="0" fontId="6" fillId="12" borderId="32" xfId="9" applyFont="1" applyFill="1" applyBorder="1"/>
    <xf numFmtId="0" fontId="6" fillId="12" borderId="10" xfId="9" applyFont="1" applyFill="1" applyBorder="1"/>
    <xf numFmtId="168" fontId="2" fillId="12" borderId="25" xfId="9" applyNumberFormat="1" applyFill="1" applyBorder="1" applyAlignment="1">
      <alignment horizontal="right" vertical="center"/>
    </xf>
    <xf numFmtId="168" fontId="2" fillId="12" borderId="8" xfId="9" applyNumberFormat="1" applyFill="1" applyBorder="1" applyAlignment="1">
      <alignment horizontal="right" vertical="center"/>
    </xf>
    <xf numFmtId="168" fontId="2" fillId="12" borderId="9" xfId="9" applyNumberFormat="1" applyFill="1" applyBorder="1" applyAlignment="1">
      <alignment horizontal="right" vertical="center"/>
    </xf>
    <xf numFmtId="168" fontId="96" fillId="12" borderId="25" xfId="9" applyNumberFormat="1" applyFont="1" applyFill="1" applyBorder="1" applyProtection="1">
      <protection locked="0"/>
    </xf>
    <xf numFmtId="168" fontId="96" fillId="12" borderId="8" xfId="9" applyNumberFormat="1" applyFont="1" applyFill="1" applyBorder="1" applyProtection="1">
      <protection locked="0"/>
    </xf>
    <xf numFmtId="168" fontId="96" fillId="12" borderId="9" xfId="9" applyNumberFormat="1" applyFont="1" applyFill="1" applyBorder="1" applyProtection="1">
      <protection locked="0"/>
    </xf>
    <xf numFmtId="168" fontId="6" fillId="12" borderId="5" xfId="9" applyNumberFormat="1" applyFont="1" applyFill="1" applyBorder="1" applyAlignment="1">
      <alignment vertical="center"/>
    </xf>
    <xf numFmtId="168" fontId="6" fillId="12" borderId="32" xfId="9" applyNumberFormat="1" applyFont="1" applyFill="1" applyBorder="1" applyAlignment="1">
      <alignment vertical="center"/>
    </xf>
    <xf numFmtId="168" fontId="6" fillId="12" borderId="10" xfId="9" applyNumberFormat="1" applyFont="1" applyFill="1" applyBorder="1" applyAlignment="1">
      <alignment vertical="center"/>
    </xf>
    <xf numFmtId="0" fontId="2" fillId="12" borderId="8" xfId="9" applyFill="1" applyBorder="1" applyAlignment="1">
      <alignment wrapText="1"/>
    </xf>
    <xf numFmtId="0" fontId="2" fillId="12" borderId="9" xfId="9" applyFill="1" applyBorder="1" applyAlignment="1">
      <alignment wrapText="1"/>
    </xf>
    <xf numFmtId="168" fontId="2" fillId="12" borderId="25" xfId="9" applyNumberFormat="1" applyFill="1" applyBorder="1" applyAlignment="1">
      <alignment wrapText="1"/>
    </xf>
    <xf numFmtId="168" fontId="0" fillId="0" borderId="8" xfId="0" applyNumberFormat="1" applyBorder="1" applyAlignment="1">
      <alignment wrapText="1"/>
    </xf>
    <xf numFmtId="168" fontId="0" fillId="0" borderId="9" xfId="0" applyNumberFormat="1" applyBorder="1" applyAlignment="1">
      <alignment wrapText="1"/>
    </xf>
    <xf numFmtId="0" fontId="96" fillId="0" borderId="15" xfId="9" applyFont="1" applyBorder="1" applyAlignment="1">
      <alignment horizontal="center" wrapText="1"/>
    </xf>
    <xf numFmtId="0" fontId="0" fillId="0" borderId="15" xfId="0" applyBorder="1" applyAlignment="1">
      <alignment horizontal="center" wrapText="1"/>
    </xf>
    <xf numFmtId="0" fontId="51" fillId="15" borderId="0" xfId="9" applyFont="1" applyFill="1" applyAlignment="1">
      <alignment horizontal="center" vertical="center" wrapText="1"/>
    </xf>
    <xf numFmtId="0" fontId="51" fillId="15" borderId="8" xfId="9" applyFont="1" applyFill="1" applyBorder="1" applyAlignment="1">
      <alignment horizontal="center" vertical="center" wrapText="1"/>
    </xf>
    <xf numFmtId="0" fontId="51" fillId="0" borderId="8" xfId="9" applyFont="1" applyBorder="1" applyAlignment="1">
      <alignment horizontal="center" vertical="center" wrapText="1"/>
    </xf>
    <xf numFmtId="165" fontId="2" fillId="9" borderId="0" xfId="9" applyNumberFormat="1" applyFill="1"/>
    <xf numFmtId="165" fontId="2" fillId="0" borderId="0" xfId="9" applyNumberFormat="1"/>
    <xf numFmtId="0" fontId="51" fillId="15" borderId="15" xfId="9" applyFont="1" applyFill="1" applyBorder="1" applyAlignment="1">
      <alignment horizontal="center" vertical="center" wrapText="1"/>
    </xf>
    <xf numFmtId="0" fontId="51" fillId="0" borderId="15" xfId="9" applyFont="1" applyBorder="1" applyAlignment="1">
      <alignment horizontal="center" vertical="center" wrapText="1"/>
    </xf>
    <xf numFmtId="0" fontId="50" fillId="12" borderId="25" xfId="9" applyFont="1" applyFill="1" applyBorder="1" applyAlignment="1">
      <alignment horizontal="center" vertical="center" wrapText="1"/>
    </xf>
    <xf numFmtId="0" fontId="50" fillId="0" borderId="9" xfId="9" applyFont="1" applyBorder="1" applyAlignment="1">
      <alignment horizontal="center" vertical="center" wrapText="1"/>
    </xf>
    <xf numFmtId="49" fontId="2" fillId="12" borderId="25" xfId="9" applyNumberFormat="1" applyFill="1" applyBorder="1" applyAlignment="1" applyProtection="1">
      <alignment wrapText="1"/>
      <protection locked="0"/>
    </xf>
    <xf numFmtId="49" fontId="2" fillId="12" borderId="8" xfId="9" applyNumberFormat="1" applyFill="1" applyBorder="1" applyAlignment="1" applyProtection="1">
      <alignment wrapText="1"/>
      <protection locked="0"/>
    </xf>
    <xf numFmtId="49" fontId="2" fillId="12" borderId="9" xfId="9" applyNumberFormat="1" applyFill="1" applyBorder="1" applyAlignment="1" applyProtection="1">
      <alignment wrapText="1"/>
      <protection locked="0"/>
    </xf>
    <xf numFmtId="49" fontId="50" fillId="12" borderId="25" xfId="9" applyNumberFormat="1" applyFont="1" applyFill="1" applyBorder="1" applyAlignment="1" applyProtection="1">
      <alignment wrapText="1"/>
      <protection locked="0"/>
    </xf>
    <xf numFmtId="49" fontId="50" fillId="12" borderId="8" xfId="9" applyNumberFormat="1" applyFont="1" applyFill="1" applyBorder="1" applyAlignment="1" applyProtection="1">
      <alignment wrapText="1"/>
      <protection locked="0"/>
    </xf>
    <xf numFmtId="49" fontId="2" fillId="12" borderId="25" xfId="9" applyNumberFormat="1" applyFill="1" applyBorder="1" applyAlignment="1" applyProtection="1">
      <alignment horizontal="left" wrapText="1"/>
      <protection locked="0"/>
    </xf>
    <xf numFmtId="0" fontId="0" fillId="0" borderId="8" xfId="0" applyBorder="1" applyAlignment="1" applyProtection="1">
      <alignment horizontal="left" wrapText="1"/>
      <protection locked="0"/>
    </xf>
    <xf numFmtId="0" fontId="0" fillId="0" borderId="9" xfId="0" applyBorder="1" applyAlignment="1" applyProtection="1">
      <alignment horizontal="left" wrapText="1"/>
      <protection locked="0"/>
    </xf>
    <xf numFmtId="166" fontId="2" fillId="12" borderId="25" xfId="9" applyNumberFormat="1" applyFill="1" applyBorder="1" applyAlignment="1" applyProtection="1">
      <alignment horizontal="center" vertical="center" wrapText="1"/>
      <protection locked="0"/>
    </xf>
    <xf numFmtId="166" fontId="2" fillId="12" borderId="8" xfId="9" applyNumberFormat="1" applyFill="1" applyBorder="1" applyAlignment="1" applyProtection="1">
      <alignment horizontal="center" vertical="center" wrapText="1"/>
      <protection locked="0"/>
    </xf>
    <xf numFmtId="166" fontId="2" fillId="12" borderId="9" xfId="9" applyNumberFormat="1" applyFill="1" applyBorder="1" applyAlignment="1" applyProtection="1">
      <alignment horizontal="center" vertical="center" wrapText="1"/>
      <protection locked="0"/>
    </xf>
    <xf numFmtId="10" fontId="2" fillId="12" borderId="25" xfId="9" applyNumberFormat="1" applyFill="1" applyBorder="1" applyAlignment="1" applyProtection="1">
      <alignment horizontal="center" vertical="center" wrapText="1"/>
      <protection locked="0"/>
    </xf>
    <xf numFmtId="10" fontId="2" fillId="12" borderId="9" xfId="9" applyNumberFormat="1" applyFill="1" applyBorder="1" applyAlignment="1" applyProtection="1">
      <alignment horizontal="center" vertical="center" wrapText="1"/>
      <protection locked="0"/>
    </xf>
    <xf numFmtId="0" fontId="50" fillId="0" borderId="8" xfId="9" applyFont="1" applyBorder="1" applyAlignment="1">
      <alignment horizontal="center" vertical="center" wrapText="1"/>
    </xf>
    <xf numFmtId="0" fontId="0" fillId="0" borderId="8" xfId="0" applyBorder="1" applyAlignment="1" applyProtection="1">
      <alignment wrapText="1"/>
      <protection locked="0"/>
    </xf>
    <xf numFmtId="0" fontId="0" fillId="0" borderId="9" xfId="0" applyBorder="1" applyAlignment="1" applyProtection="1">
      <alignment wrapText="1"/>
      <protection locked="0"/>
    </xf>
    <xf numFmtId="0" fontId="50" fillId="12" borderId="0" xfId="9" applyFont="1" applyFill="1" applyAlignment="1">
      <alignment horizontal="center" vertical="center" wrapText="1"/>
    </xf>
    <xf numFmtId="0" fontId="50" fillId="12" borderId="15" xfId="9" applyFont="1" applyFill="1" applyBorder="1" applyAlignment="1">
      <alignment horizontal="center" vertical="center" wrapText="1"/>
    </xf>
    <xf numFmtId="0" fontId="50" fillId="8" borderId="56" xfId="9" applyFont="1" applyFill="1" applyBorder="1" applyAlignment="1">
      <alignment horizontal="center" vertical="center" wrapText="1"/>
    </xf>
    <xf numFmtId="0" fontId="50" fillId="8" borderId="58" xfId="9" applyFont="1" applyFill="1" applyBorder="1" applyAlignment="1">
      <alignment horizontal="center" vertical="center" wrapText="1"/>
    </xf>
    <xf numFmtId="0" fontId="50" fillId="8" borderId="39" xfId="9" applyFont="1" applyFill="1" applyBorder="1" applyAlignment="1">
      <alignment horizontal="center" vertical="center" wrapText="1"/>
    </xf>
    <xf numFmtId="0" fontId="0" fillId="8" borderId="39" xfId="0" applyFill="1" applyBorder="1" applyAlignment="1">
      <alignment horizontal="center" vertical="center" wrapText="1"/>
    </xf>
    <xf numFmtId="0" fontId="0" fillId="8" borderId="39" xfId="0" applyFill="1" applyBorder="1" applyAlignment="1">
      <alignment wrapText="1"/>
    </xf>
    <xf numFmtId="0" fontId="0" fillId="8" borderId="57" xfId="0" applyFill="1" applyBorder="1" applyAlignment="1">
      <alignment wrapText="1"/>
    </xf>
    <xf numFmtId="0" fontId="50" fillId="8" borderId="57" xfId="9" applyFont="1" applyFill="1" applyBorder="1" applyAlignment="1">
      <alignment horizontal="center" vertical="center" wrapText="1"/>
    </xf>
    <xf numFmtId="0" fontId="2" fillId="12" borderId="20" xfId="9" applyFill="1" applyBorder="1"/>
    <xf numFmtId="0" fontId="96" fillId="2" borderId="25" xfId="9" applyFont="1" applyFill="1" applyBorder="1" applyAlignment="1">
      <alignment wrapText="1"/>
    </xf>
    <xf numFmtId="0" fontId="96" fillId="2" borderId="8" xfId="9" applyFont="1" applyFill="1" applyBorder="1" applyAlignment="1">
      <alignment wrapText="1"/>
    </xf>
    <xf numFmtId="0" fontId="96" fillId="2" borderId="9" xfId="9" applyFont="1" applyFill="1" applyBorder="1" applyAlignment="1">
      <alignment wrapText="1"/>
    </xf>
    <xf numFmtId="0" fontId="2" fillId="8" borderId="0" xfId="9" applyFill="1" applyAlignment="1">
      <alignment wrapText="1"/>
    </xf>
    <xf numFmtId="0" fontId="0" fillId="8" borderId="0" xfId="0" applyFill="1" applyAlignment="1">
      <alignment wrapText="1"/>
    </xf>
    <xf numFmtId="0" fontId="0" fillId="8" borderId="27" xfId="0" applyFill="1" applyBorder="1" applyAlignment="1">
      <alignment wrapText="1"/>
    </xf>
    <xf numFmtId="0" fontId="55" fillId="12" borderId="50" xfId="9" applyFont="1" applyFill="1" applyBorder="1" applyAlignment="1">
      <alignment horizontal="center" wrapText="1"/>
    </xf>
    <xf numFmtId="0" fontId="0" fillId="12" borderId="51" xfId="0" applyFill="1" applyBorder="1" applyAlignment="1">
      <alignment horizontal="center" wrapText="1"/>
    </xf>
    <xf numFmtId="0" fontId="0" fillId="12" borderId="52" xfId="0" applyFill="1" applyBorder="1" applyAlignment="1">
      <alignment horizontal="center" wrapText="1"/>
    </xf>
    <xf numFmtId="1" fontId="55" fillId="12" borderId="53" xfId="9" applyNumberFormat="1" applyFont="1" applyFill="1" applyBorder="1" applyAlignment="1" applyProtection="1">
      <alignment horizontal="center" wrapText="1"/>
      <protection locked="0"/>
    </xf>
    <xf numFmtId="1" fontId="0" fillId="12" borderId="52" xfId="0" applyNumberFormat="1" applyFill="1" applyBorder="1" applyAlignment="1" applyProtection="1">
      <alignment horizontal="center" wrapText="1"/>
      <protection locked="0"/>
    </xf>
    <xf numFmtId="0" fontId="111" fillId="12" borderId="54" xfId="9" applyFont="1" applyFill="1" applyBorder="1" applyAlignment="1">
      <alignment horizontal="center" wrapText="1"/>
    </xf>
    <xf numFmtId="0" fontId="118" fillId="12" borderId="54" xfId="0" applyFont="1" applyFill="1" applyBorder="1" applyAlignment="1">
      <alignment horizontal="center" wrapText="1"/>
    </xf>
    <xf numFmtId="0" fontId="2" fillId="12" borderId="0" xfId="9" applyFill="1" applyAlignment="1">
      <alignment wrapText="1"/>
    </xf>
    <xf numFmtId="0" fontId="0" fillId="12" borderId="0" xfId="0" applyFill="1" applyAlignment="1">
      <alignment wrapText="1"/>
    </xf>
    <xf numFmtId="0" fontId="50" fillId="12" borderId="20" xfId="9" applyFont="1" applyFill="1" applyBorder="1"/>
    <xf numFmtId="168" fontId="50" fillId="12" borderId="25" xfId="9" applyNumberFormat="1" applyFont="1" applyFill="1" applyBorder="1" applyAlignment="1" applyProtection="1">
      <alignment wrapText="1"/>
      <protection locked="0"/>
    </xf>
    <xf numFmtId="0" fontId="38" fillId="12" borderId="8" xfId="0" applyFont="1" applyFill="1" applyBorder="1" applyAlignment="1" applyProtection="1">
      <alignment wrapText="1"/>
      <protection locked="0"/>
    </xf>
    <xf numFmtId="0" fontId="38" fillId="12" borderId="9" xfId="0" applyFont="1" applyFill="1" applyBorder="1" applyAlignment="1" applyProtection="1">
      <alignment wrapText="1"/>
      <protection locked="0"/>
    </xf>
    <xf numFmtId="0" fontId="6" fillId="12" borderId="20" xfId="9" applyFont="1" applyFill="1" applyBorder="1" applyAlignment="1">
      <alignment horizontal="center"/>
    </xf>
    <xf numFmtId="0" fontId="2" fillId="12" borderId="8" xfId="9" applyFill="1" applyBorder="1" applyAlignment="1">
      <alignment horizontal="center"/>
    </xf>
    <xf numFmtId="0" fontId="2" fillId="12" borderId="9" xfId="9" applyFill="1" applyBorder="1" applyAlignment="1">
      <alignment horizontal="center"/>
    </xf>
    <xf numFmtId="0" fontId="2" fillId="12" borderId="12" xfId="9" applyFill="1" applyBorder="1" applyAlignment="1">
      <alignment horizontal="center"/>
    </xf>
    <xf numFmtId="0" fontId="96" fillId="2" borderId="17" xfId="9" applyFont="1" applyFill="1" applyBorder="1" applyAlignment="1">
      <alignment wrapText="1"/>
    </xf>
    <xf numFmtId="0" fontId="96" fillId="0" borderId="7" xfId="9" applyFont="1" applyBorder="1" applyAlignment="1">
      <alignment wrapText="1"/>
    </xf>
    <xf numFmtId="0" fontId="96" fillId="0" borderId="18" xfId="9" applyFont="1" applyBorder="1" applyAlignment="1">
      <alignment wrapText="1"/>
    </xf>
    <xf numFmtId="0" fontId="50" fillId="12" borderId="25" xfId="9" applyFont="1" applyFill="1" applyBorder="1" applyAlignment="1">
      <alignment wrapText="1"/>
    </xf>
    <xf numFmtId="0" fontId="50" fillId="0" borderId="8" xfId="9" applyFont="1" applyBorder="1" applyAlignment="1">
      <alignment wrapText="1"/>
    </xf>
    <xf numFmtId="0" fontId="50" fillId="0" borderId="9" xfId="9" applyFont="1" applyBorder="1" applyAlignment="1">
      <alignment wrapText="1"/>
    </xf>
    <xf numFmtId="168" fontId="2" fillId="12" borderId="0" xfId="9" applyNumberFormat="1" applyFill="1" applyAlignment="1">
      <alignment wrapText="1"/>
    </xf>
    <xf numFmtId="4" fontId="50" fillId="12" borderId="25" xfId="9" applyNumberFormat="1" applyFont="1" applyFill="1" applyBorder="1" applyAlignment="1" applyProtection="1">
      <alignment horizontal="center" wrapText="1"/>
      <protection locked="0"/>
    </xf>
    <xf numFmtId="0" fontId="50" fillId="12" borderId="8" xfId="9" applyFont="1" applyFill="1" applyBorder="1" applyAlignment="1" applyProtection="1">
      <alignment horizontal="center" wrapText="1"/>
      <protection locked="0"/>
    </xf>
    <xf numFmtId="0" fontId="50" fillId="12" borderId="9" xfId="9" applyFont="1" applyFill="1" applyBorder="1" applyAlignment="1" applyProtection="1">
      <alignment horizontal="center" wrapText="1"/>
      <protection locked="0"/>
    </xf>
    <xf numFmtId="0" fontId="50" fillId="12" borderId="17" xfId="9" applyFont="1" applyFill="1" applyBorder="1" applyAlignment="1">
      <alignment wrapText="1"/>
    </xf>
    <xf numFmtId="0" fontId="38" fillId="0" borderId="7" xfId="0" applyFont="1" applyBorder="1" applyAlignment="1">
      <alignment wrapText="1"/>
    </xf>
    <xf numFmtId="0" fontId="38" fillId="0" borderId="12" xfId="0" applyFont="1" applyBorder="1" applyAlignment="1">
      <alignment wrapText="1"/>
    </xf>
    <xf numFmtId="0" fontId="2" fillId="8" borderId="25" xfId="9" applyFill="1" applyBorder="1" applyAlignment="1">
      <alignment horizontal="center" wrapText="1"/>
    </xf>
    <xf numFmtId="0" fontId="0" fillId="8" borderId="8" xfId="0" applyFill="1" applyBorder="1" applyAlignment="1">
      <alignment horizontal="center" wrapText="1"/>
    </xf>
    <xf numFmtId="0" fontId="0" fillId="8" borderId="9" xfId="0" applyFill="1" applyBorder="1" applyAlignment="1">
      <alignment horizontal="center" wrapText="1"/>
    </xf>
    <xf numFmtId="4" fontId="50" fillId="12" borderId="8" xfId="9" applyNumberFormat="1" applyFont="1" applyFill="1" applyBorder="1" applyAlignment="1" applyProtection="1">
      <alignment horizontal="center" wrapText="1"/>
      <protection locked="0"/>
    </xf>
    <xf numFmtId="4" fontId="50" fillId="12" borderId="9" xfId="9" applyNumberFormat="1" applyFont="1" applyFill="1" applyBorder="1" applyAlignment="1" applyProtection="1">
      <alignment horizontal="center" wrapText="1"/>
      <protection locked="0"/>
    </xf>
    <xf numFmtId="14" fontId="2" fillId="19" borderId="20" xfId="9" applyNumberFormat="1" applyFill="1" applyBorder="1" applyAlignment="1">
      <alignment wrapText="1"/>
    </xf>
    <xf numFmtId="14" fontId="2" fillId="19" borderId="9" xfId="9" applyNumberFormat="1" applyFill="1" applyBorder="1" applyAlignment="1">
      <alignment wrapText="1"/>
    </xf>
    <xf numFmtId="168" fontId="2" fillId="25" borderId="25" xfId="9" applyNumberFormat="1" applyFill="1" applyBorder="1" applyAlignment="1">
      <alignment horizontal="center" vertical="center" wrapText="1"/>
    </xf>
    <xf numFmtId="168" fontId="2" fillId="25" borderId="8" xfId="9" applyNumberFormat="1" applyFill="1" applyBorder="1" applyAlignment="1">
      <alignment horizontal="center" vertical="center" wrapText="1"/>
    </xf>
    <xf numFmtId="168" fontId="2" fillId="25" borderId="9" xfId="9" applyNumberFormat="1" applyFill="1" applyBorder="1" applyAlignment="1">
      <alignment horizontal="center" vertical="center" wrapText="1"/>
    </xf>
    <xf numFmtId="1" fontId="2" fillId="25" borderId="25" xfId="9" applyNumberFormat="1" applyFill="1" applyBorder="1" applyAlignment="1">
      <alignment horizontal="center" vertical="center" wrapText="1"/>
    </xf>
    <xf numFmtId="1" fontId="2" fillId="25" borderId="8" xfId="9" applyNumberFormat="1" applyFill="1" applyBorder="1" applyAlignment="1">
      <alignment horizontal="center" vertical="center" wrapText="1"/>
    </xf>
    <xf numFmtId="1" fontId="2" fillId="25" borderId="9" xfId="9" applyNumberFormat="1" applyFill="1" applyBorder="1" applyAlignment="1">
      <alignment horizontal="center" vertical="center" wrapText="1"/>
    </xf>
    <xf numFmtId="49" fontId="2" fillId="19" borderId="29" xfId="9" applyNumberFormat="1" applyFill="1" applyBorder="1" applyAlignment="1">
      <alignment horizontal="center" vertical="center" wrapText="1"/>
    </xf>
    <xf numFmtId="49" fontId="2" fillId="19" borderId="8" xfId="9" applyNumberFormat="1" applyFill="1" applyBorder="1" applyAlignment="1">
      <alignment horizontal="center" vertical="center" wrapText="1"/>
    </xf>
    <xf numFmtId="49" fontId="2" fillId="19" borderId="9" xfId="9" applyNumberFormat="1" applyFill="1" applyBorder="1" applyAlignment="1">
      <alignment horizontal="center" vertical="center" wrapText="1"/>
    </xf>
    <xf numFmtId="14" fontId="2" fillId="19" borderId="25" xfId="9" applyNumberFormat="1" applyFill="1" applyBorder="1" applyAlignment="1">
      <alignment horizontal="center" vertical="center" wrapText="1"/>
    </xf>
    <xf numFmtId="14" fontId="2" fillId="19" borderId="8" xfId="9" applyNumberFormat="1" applyFill="1" applyBorder="1" applyAlignment="1">
      <alignment horizontal="center" vertical="center" wrapText="1"/>
    </xf>
    <xf numFmtId="14" fontId="2" fillId="19" borderId="9" xfId="9" applyNumberFormat="1" applyFill="1" applyBorder="1" applyAlignment="1">
      <alignment horizontal="center" vertical="center" wrapText="1"/>
    </xf>
    <xf numFmtId="14" fontId="2" fillId="12" borderId="20" xfId="9" applyNumberFormat="1" applyFill="1" applyBorder="1" applyAlignment="1" applyProtection="1">
      <alignment wrapText="1"/>
      <protection locked="0"/>
    </xf>
    <xf numFmtId="14" fontId="2" fillId="12" borderId="9" xfId="9" applyNumberFormat="1" applyFill="1" applyBorder="1" applyAlignment="1" applyProtection="1">
      <alignment wrapText="1"/>
      <protection locked="0"/>
    </xf>
    <xf numFmtId="168" fontId="2" fillId="29" borderId="25" xfId="9" applyNumberFormat="1" applyFill="1" applyBorder="1" applyAlignment="1" applyProtection="1">
      <alignment horizontal="center" vertical="center" wrapText="1"/>
      <protection locked="0"/>
    </xf>
    <xf numFmtId="168" fontId="2" fillId="29" borderId="8" xfId="9" applyNumberFormat="1" applyFill="1" applyBorder="1" applyAlignment="1" applyProtection="1">
      <alignment horizontal="center" vertical="center" wrapText="1"/>
      <protection locked="0"/>
    </xf>
    <xf numFmtId="168" fontId="2" fillId="29" borderId="9" xfId="9" applyNumberFormat="1" applyFill="1" applyBorder="1" applyAlignment="1" applyProtection="1">
      <alignment horizontal="center" vertical="center" wrapText="1"/>
      <protection locked="0"/>
    </xf>
    <xf numFmtId="1" fontId="21" fillId="29" borderId="25" xfId="9" applyNumberFormat="1" applyFont="1" applyFill="1" applyBorder="1" applyAlignment="1" applyProtection="1">
      <alignment horizontal="center" vertical="center" wrapText="1"/>
      <protection locked="0"/>
    </xf>
    <xf numFmtId="1" fontId="21" fillId="12" borderId="8" xfId="0" applyNumberFormat="1" applyFont="1" applyFill="1" applyBorder="1" applyAlignment="1" applyProtection="1">
      <alignment horizontal="center" vertical="center" wrapText="1"/>
      <protection locked="0"/>
    </xf>
    <xf numFmtId="1" fontId="21" fillId="12" borderId="9" xfId="0" applyNumberFormat="1" applyFont="1" applyFill="1" applyBorder="1" applyAlignment="1" applyProtection="1">
      <alignment horizontal="center" vertical="center" wrapText="1"/>
      <protection locked="0"/>
    </xf>
    <xf numFmtId="49" fontId="2" fillId="12" borderId="25" xfId="9" applyNumberFormat="1" applyFill="1" applyBorder="1" applyAlignment="1" applyProtection="1">
      <alignment horizontal="center" vertical="center" wrapText="1"/>
      <protection locked="0"/>
    </xf>
    <xf numFmtId="49" fontId="2" fillId="12" borderId="8" xfId="9" applyNumberFormat="1" applyFill="1" applyBorder="1" applyAlignment="1" applyProtection="1">
      <alignment horizontal="center" vertical="center" wrapText="1"/>
      <protection locked="0"/>
    </xf>
    <xf numFmtId="49" fontId="2" fillId="12" borderId="9" xfId="9" applyNumberFormat="1" applyFill="1" applyBorder="1" applyAlignment="1" applyProtection="1">
      <alignment horizontal="center" vertical="center" wrapText="1"/>
      <protection locked="0"/>
    </xf>
    <xf numFmtId="14" fontId="2" fillId="12" borderId="25" xfId="9" applyNumberFormat="1" applyFill="1" applyBorder="1" applyAlignment="1" applyProtection="1">
      <alignment horizontal="center" vertical="center" wrapText="1"/>
      <protection locked="0"/>
    </xf>
    <xf numFmtId="14" fontId="2" fillId="12" borderId="8" xfId="9" applyNumberFormat="1" applyFill="1" applyBorder="1" applyAlignment="1" applyProtection="1">
      <alignment horizontal="center" vertical="center" wrapText="1"/>
      <protection locked="0"/>
    </xf>
    <xf numFmtId="14" fontId="2" fillId="12" borderId="9" xfId="9" applyNumberFormat="1" applyFill="1" applyBorder="1" applyAlignment="1" applyProtection="1">
      <alignment horizontal="center" vertical="center" wrapText="1"/>
      <protection locked="0"/>
    </xf>
    <xf numFmtId="165" fontId="2" fillId="12" borderId="25" xfId="9" applyNumberFormat="1" applyFill="1" applyBorder="1" applyAlignment="1" applyProtection="1">
      <alignment horizontal="center" vertical="center" wrapText="1"/>
      <protection locked="0"/>
    </xf>
    <xf numFmtId="165" fontId="2" fillId="12" borderId="8" xfId="9" applyNumberFormat="1" applyFill="1" applyBorder="1" applyAlignment="1" applyProtection="1">
      <alignment horizontal="center" vertical="center" wrapText="1"/>
      <protection locked="0"/>
    </xf>
    <xf numFmtId="1" fontId="95" fillId="12" borderId="25" xfId="9" applyNumberFormat="1" applyFont="1" applyFill="1" applyBorder="1" applyAlignment="1" applyProtection="1">
      <alignment horizontal="center" vertical="center" wrapText="1"/>
      <protection locked="0"/>
    </xf>
    <xf numFmtId="1" fontId="0" fillId="12" borderId="9" xfId="0" applyNumberFormat="1" applyFill="1" applyBorder="1" applyAlignment="1" applyProtection="1">
      <alignment horizontal="center" vertical="center" wrapText="1"/>
      <protection locked="0"/>
    </xf>
    <xf numFmtId="165" fontId="2" fillId="19" borderId="25" xfId="9" applyNumberFormat="1" applyFill="1" applyBorder="1" applyAlignment="1">
      <alignment horizontal="center" vertical="center" wrapText="1"/>
    </xf>
    <xf numFmtId="165" fontId="2" fillId="19" borderId="8" xfId="9" applyNumberFormat="1" applyFill="1" applyBorder="1" applyAlignment="1">
      <alignment horizontal="center" vertical="center" wrapText="1"/>
    </xf>
    <xf numFmtId="165" fontId="2" fillId="19" borderId="9" xfId="9" applyNumberFormat="1" applyFill="1" applyBorder="1" applyAlignment="1">
      <alignment horizontal="center" vertical="center" wrapText="1"/>
    </xf>
    <xf numFmtId="1" fontId="56" fillId="12" borderId="25" xfId="9" applyNumberFormat="1" applyFont="1" applyFill="1" applyBorder="1" applyAlignment="1">
      <alignment horizontal="center" vertical="center" wrapText="1"/>
    </xf>
    <xf numFmtId="1" fontId="0" fillId="0" borderId="9" xfId="0" applyNumberFormat="1" applyBorder="1" applyAlignment="1">
      <alignment horizontal="center" vertical="center" wrapText="1"/>
    </xf>
    <xf numFmtId="3" fontId="21" fillId="12" borderId="15" xfId="9" applyNumberFormat="1" applyFont="1" applyFill="1" applyBorder="1" applyAlignment="1">
      <alignment horizontal="center" vertical="center" wrapText="1"/>
    </xf>
    <xf numFmtId="0" fontId="21" fillId="12" borderId="15" xfId="9" applyFont="1" applyFill="1" applyBorder="1" applyAlignment="1">
      <alignment horizontal="center" vertical="center" wrapText="1"/>
    </xf>
    <xf numFmtId="0" fontId="21" fillId="12" borderId="30" xfId="9" applyFont="1" applyFill="1" applyBorder="1" applyAlignment="1">
      <alignment horizontal="center" vertical="center" wrapText="1"/>
    </xf>
    <xf numFmtId="0" fontId="21" fillId="12" borderId="7" xfId="9" applyFont="1" applyFill="1" applyBorder="1" applyAlignment="1">
      <alignment horizontal="center" vertical="center" wrapText="1"/>
    </xf>
    <xf numFmtId="0" fontId="21" fillId="12" borderId="18" xfId="9" applyFont="1" applyFill="1" applyBorder="1" applyAlignment="1">
      <alignment horizontal="center" vertical="center" wrapText="1"/>
    </xf>
    <xf numFmtId="3" fontId="21" fillId="12" borderId="29" xfId="9" applyNumberFormat="1" applyFont="1" applyFill="1" applyBorder="1" applyAlignment="1">
      <alignment horizontal="center" vertical="center" wrapText="1"/>
    </xf>
    <xf numFmtId="0" fontId="21" fillId="12" borderId="17" xfId="9" applyFont="1" applyFill="1" applyBorder="1" applyAlignment="1">
      <alignment horizontal="center" vertical="center" wrapText="1"/>
    </xf>
    <xf numFmtId="0" fontId="21" fillId="12" borderId="28" xfId="9" applyFont="1" applyFill="1" applyBorder="1" applyAlignment="1">
      <alignment horizontal="center" vertical="center" wrapText="1"/>
    </xf>
    <xf numFmtId="0" fontId="0" fillId="12" borderId="18" xfId="0" applyFill="1" applyBorder="1" applyAlignment="1">
      <alignment horizontal="center" vertical="center" wrapText="1"/>
    </xf>
    <xf numFmtId="0" fontId="0" fillId="12" borderId="7" xfId="0" applyFill="1" applyBorder="1" applyAlignment="1">
      <alignment horizontal="center" vertical="center" wrapText="1"/>
    </xf>
    <xf numFmtId="0" fontId="21" fillId="12" borderId="20" xfId="9" applyFont="1" applyFill="1" applyBorder="1" applyAlignment="1">
      <alignment horizontal="center" vertical="center" wrapText="1"/>
    </xf>
    <xf numFmtId="4" fontId="21" fillId="12" borderId="29" xfId="9" applyNumberFormat="1" applyFont="1" applyFill="1" applyBorder="1" applyAlignment="1">
      <alignment horizontal="center" vertical="center" wrapText="1"/>
    </xf>
    <xf numFmtId="0" fontId="91" fillId="12" borderId="15" xfId="0" applyFont="1" applyFill="1" applyBorder="1" applyAlignment="1">
      <alignment horizontal="center" vertical="center" wrapText="1"/>
    </xf>
    <xf numFmtId="0" fontId="91" fillId="12" borderId="30" xfId="0" applyFont="1" applyFill="1" applyBorder="1" applyAlignment="1">
      <alignment horizontal="center" vertical="center" wrapText="1"/>
    </xf>
    <xf numFmtId="0" fontId="91" fillId="12" borderId="17" xfId="0" applyFont="1" applyFill="1" applyBorder="1" applyAlignment="1">
      <alignment horizontal="center" vertical="center" wrapText="1"/>
    </xf>
    <xf numFmtId="0" fontId="91" fillId="12" borderId="7" xfId="0" applyFont="1" applyFill="1" applyBorder="1" applyAlignment="1">
      <alignment horizontal="center" vertical="center" wrapText="1"/>
    </xf>
    <xf numFmtId="0" fontId="91" fillId="12" borderId="18" xfId="0" applyFont="1" applyFill="1" applyBorder="1" applyAlignment="1">
      <alignment horizontal="center" vertical="center" wrapText="1"/>
    </xf>
    <xf numFmtId="165" fontId="21" fillId="12" borderId="29" xfId="9" applyNumberFormat="1" applyFont="1" applyFill="1" applyBorder="1" applyAlignment="1">
      <alignment horizontal="center" vertical="center" wrapText="1"/>
    </xf>
    <xf numFmtId="167" fontId="21" fillId="12" borderId="29" xfId="9" applyNumberFormat="1" applyFont="1" applyFill="1" applyBorder="1" applyAlignment="1">
      <alignment horizontal="center" vertical="center" wrapText="1"/>
    </xf>
    <xf numFmtId="167" fontId="21" fillId="12" borderId="15" xfId="9" applyNumberFormat="1" applyFont="1" applyFill="1" applyBorder="1" applyAlignment="1">
      <alignment horizontal="center" vertical="center" wrapText="1"/>
    </xf>
    <xf numFmtId="167" fontId="21" fillId="12" borderId="17" xfId="9" applyNumberFormat="1" applyFont="1" applyFill="1" applyBorder="1" applyAlignment="1">
      <alignment horizontal="center" vertical="center" wrapText="1"/>
    </xf>
    <xf numFmtId="167" fontId="21" fillId="12" borderId="7" xfId="9" applyNumberFormat="1" applyFont="1" applyFill="1" applyBorder="1" applyAlignment="1">
      <alignment horizontal="center" vertical="center" wrapText="1"/>
    </xf>
    <xf numFmtId="0" fontId="50" fillId="12" borderId="20" xfId="9" applyFont="1" applyFill="1" applyBorder="1" applyAlignment="1" applyProtection="1">
      <alignment horizontal="center" vertical="center" wrapText="1"/>
      <protection locked="0"/>
    </xf>
    <xf numFmtId="0" fontId="2" fillId="12" borderId="8" xfId="9" applyFill="1" applyBorder="1" applyAlignment="1" applyProtection="1">
      <alignment horizontal="center" vertical="center" wrapText="1"/>
      <protection locked="0"/>
    </xf>
    <xf numFmtId="0" fontId="93" fillId="0" borderId="25" xfId="9" applyFont="1" applyBorder="1" applyAlignment="1">
      <alignment horizontal="center" vertical="center" wrapText="1"/>
    </xf>
    <xf numFmtId="0" fontId="94" fillId="0" borderId="8" xfId="9" applyFont="1" applyBorder="1" applyAlignment="1">
      <alignment horizontal="center" vertical="center" wrapText="1"/>
    </xf>
    <xf numFmtId="0" fontId="94" fillId="0" borderId="31" xfId="9" applyFont="1" applyBorder="1" applyAlignment="1">
      <alignment horizontal="center" vertical="center" wrapText="1"/>
    </xf>
    <xf numFmtId="0" fontId="2" fillId="24" borderId="25" xfId="9" applyFill="1" applyBorder="1" applyAlignment="1" applyProtection="1">
      <alignment horizontal="center" wrapText="1"/>
      <protection locked="0"/>
    </xf>
    <xf numFmtId="0" fontId="2" fillId="24" borderId="8" xfId="9" applyFill="1" applyBorder="1" applyAlignment="1" applyProtection="1">
      <alignment horizontal="center" wrapText="1"/>
      <protection locked="0"/>
    </xf>
    <xf numFmtId="0" fontId="0" fillId="0" borderId="8" xfId="0" applyBorder="1" applyAlignment="1" applyProtection="1">
      <alignment horizontal="center" wrapText="1"/>
      <protection locked="0"/>
    </xf>
    <xf numFmtId="174" fontId="2" fillId="24" borderId="25" xfId="9" applyNumberFormat="1" applyFill="1" applyBorder="1" applyAlignment="1" applyProtection="1">
      <alignment horizontal="center" wrapText="1"/>
      <protection locked="0"/>
    </xf>
    <xf numFmtId="174" fontId="2" fillId="24" borderId="8" xfId="9" applyNumberFormat="1" applyFill="1" applyBorder="1" applyAlignment="1" applyProtection="1">
      <alignment horizontal="center" wrapText="1"/>
      <protection locked="0"/>
    </xf>
    <xf numFmtId="174" fontId="2" fillId="24" borderId="9" xfId="9" applyNumberFormat="1" applyFill="1" applyBorder="1" applyAlignment="1" applyProtection="1">
      <alignment horizontal="center" wrapText="1"/>
      <protection locked="0"/>
    </xf>
    <xf numFmtId="49" fontId="2" fillId="24" borderId="25" xfId="9" applyNumberFormat="1" applyFill="1" applyBorder="1" applyAlignment="1" applyProtection="1">
      <alignment horizontal="center" wrapText="1"/>
      <protection locked="0"/>
    </xf>
    <xf numFmtId="49" fontId="2" fillId="24" borderId="8" xfId="9" applyNumberFormat="1" applyFill="1" applyBorder="1" applyAlignment="1" applyProtection="1">
      <alignment horizontal="center" wrapText="1"/>
      <protection locked="0"/>
    </xf>
    <xf numFmtId="49" fontId="0" fillId="0" borderId="8" xfId="0" applyNumberFormat="1" applyBorder="1" applyAlignment="1">
      <alignment horizontal="center" wrapText="1"/>
    </xf>
    <xf numFmtId="49" fontId="0" fillId="0" borderId="9" xfId="0" applyNumberFormat="1" applyBorder="1" applyAlignment="1">
      <alignment horizontal="center" wrapText="1"/>
    </xf>
    <xf numFmtId="0" fontId="6" fillId="12" borderId="20" xfId="9" applyFont="1" applyFill="1" applyBorder="1" applyAlignment="1">
      <alignment horizontal="center" wrapText="1"/>
    </xf>
    <xf numFmtId="0" fontId="37" fillId="12" borderId="8" xfId="0" applyFont="1" applyFill="1" applyBorder="1" applyAlignment="1">
      <alignment horizontal="center" wrapText="1"/>
    </xf>
    <xf numFmtId="0" fontId="37" fillId="12" borderId="9" xfId="0" applyFont="1" applyFill="1" applyBorder="1" applyAlignment="1">
      <alignment horizontal="center" wrapText="1"/>
    </xf>
    <xf numFmtId="0" fontId="2" fillId="2" borderId="13" xfId="9" applyFill="1" applyBorder="1" applyAlignment="1">
      <alignment horizontal="center" vertical="center"/>
    </xf>
    <xf numFmtId="0" fontId="2" fillId="0" borderId="27" xfId="9" applyBorder="1" applyAlignment="1">
      <alignment horizontal="center" vertical="center"/>
    </xf>
    <xf numFmtId="0" fontId="21" fillId="12" borderId="16" xfId="9" applyFont="1" applyFill="1" applyBorder="1" applyAlignment="1">
      <alignment horizontal="center" vertical="center" wrapText="1"/>
    </xf>
    <xf numFmtId="0" fontId="91" fillId="12" borderId="0" xfId="0" applyFont="1" applyFill="1" applyAlignment="1">
      <alignment horizontal="center" vertical="center" wrapText="1"/>
    </xf>
    <xf numFmtId="49" fontId="2" fillId="28" borderId="25" xfId="9" applyNumberFormat="1" applyFill="1" applyBorder="1" applyAlignment="1" applyProtection="1">
      <alignment horizontal="center" wrapText="1"/>
      <protection locked="0"/>
    </xf>
    <xf numFmtId="49" fontId="2" fillId="28" borderId="8" xfId="9" applyNumberFormat="1" applyFill="1" applyBorder="1" applyAlignment="1" applyProtection="1">
      <alignment horizontal="center" wrapText="1"/>
      <protection locked="0"/>
    </xf>
    <xf numFmtId="49" fontId="2" fillId="28" borderId="9" xfId="9" applyNumberFormat="1" applyFill="1" applyBorder="1" applyAlignment="1" applyProtection="1">
      <alignment horizontal="center" wrapText="1"/>
      <protection locked="0"/>
    </xf>
    <xf numFmtId="0" fontId="0" fillId="0" borderId="16" xfId="0" applyBorder="1" applyAlignment="1">
      <alignment wrapText="1"/>
    </xf>
    <xf numFmtId="0" fontId="0" fillId="0" borderId="0" xfId="0" applyAlignment="1">
      <alignment wrapText="1"/>
    </xf>
    <xf numFmtId="0" fontId="0" fillId="0" borderId="25" xfId="0" applyBorder="1" applyAlignment="1" applyProtection="1">
      <alignment horizontal="center" wrapText="1"/>
      <protection locked="0"/>
    </xf>
    <xf numFmtId="0" fontId="0" fillId="0" borderId="9" xfId="0" applyBorder="1" applyAlignment="1" applyProtection="1">
      <alignment horizontal="center" wrapText="1"/>
      <protection locked="0"/>
    </xf>
    <xf numFmtId="0" fontId="50" fillId="12" borderId="20" xfId="9" applyFont="1" applyFill="1" applyBorder="1" applyAlignment="1">
      <alignment horizontal="center" vertical="center" wrapText="1"/>
    </xf>
    <xf numFmtId="0" fontId="38" fillId="12" borderId="25" xfId="0" applyFont="1" applyFill="1" applyBorder="1" applyAlignment="1" applyProtection="1">
      <alignment horizontal="center" shrinkToFit="1"/>
      <protection locked="0"/>
    </xf>
    <xf numFmtId="0" fontId="38" fillId="12" borderId="8" xfId="0" applyFont="1" applyFill="1" applyBorder="1" applyAlignment="1" applyProtection="1">
      <alignment horizontal="center" shrinkToFit="1"/>
      <protection locked="0"/>
    </xf>
    <xf numFmtId="0" fontId="38" fillId="12" borderId="9" xfId="0" applyFont="1" applyFill="1" applyBorder="1" applyAlignment="1" applyProtection="1">
      <alignment horizontal="center" shrinkToFit="1"/>
      <protection locked="0"/>
    </xf>
    <xf numFmtId="0" fontId="51" fillId="12" borderId="0" xfId="9" applyFont="1" applyFill="1" applyAlignment="1">
      <alignment horizontal="center" vertical="center" wrapText="1"/>
    </xf>
    <xf numFmtId="14" fontId="2" fillId="24" borderId="25" xfId="9" applyNumberFormat="1" applyFill="1" applyBorder="1" applyAlignment="1" applyProtection="1">
      <alignment horizontal="center" wrapText="1"/>
      <protection locked="0"/>
    </xf>
    <xf numFmtId="14" fontId="2" fillId="24" borderId="8" xfId="9" applyNumberFormat="1" applyFill="1" applyBorder="1" applyAlignment="1" applyProtection="1">
      <alignment horizontal="center" wrapText="1"/>
      <protection locked="0"/>
    </xf>
    <xf numFmtId="14" fontId="0" fillId="0" borderId="9" xfId="0" applyNumberFormat="1" applyBorder="1" applyAlignment="1" applyProtection="1">
      <alignment horizontal="center" wrapText="1"/>
      <protection locked="0"/>
    </xf>
    <xf numFmtId="0" fontId="2" fillId="12" borderId="0" xfId="9" applyFill="1" applyAlignment="1">
      <alignment horizontal="center" vertical="center" wrapText="1"/>
    </xf>
    <xf numFmtId="0" fontId="2" fillId="12" borderId="27" xfId="9" applyFill="1" applyBorder="1" applyAlignment="1">
      <alignment horizontal="center" vertical="center" wrapText="1"/>
    </xf>
    <xf numFmtId="169" fontId="2" fillId="24" borderId="25" xfId="9" applyNumberFormat="1" applyFill="1" applyBorder="1" applyAlignment="1" applyProtection="1">
      <alignment horizontal="center" vertical="center" wrapText="1"/>
      <protection locked="0"/>
    </xf>
    <xf numFmtId="169" fontId="2" fillId="24" borderId="8" xfId="9" applyNumberFormat="1" applyFill="1" applyBorder="1" applyAlignment="1" applyProtection="1">
      <alignment horizontal="center" vertical="center" wrapText="1"/>
      <protection locked="0"/>
    </xf>
    <xf numFmtId="169" fontId="2" fillId="24" borderId="9" xfId="9" applyNumberFormat="1" applyFill="1" applyBorder="1" applyAlignment="1" applyProtection="1">
      <alignment horizontal="center" vertical="center" wrapText="1"/>
      <protection locked="0"/>
    </xf>
    <xf numFmtId="0" fontId="50" fillId="12" borderId="8" xfId="9" applyFont="1" applyFill="1" applyBorder="1" applyAlignment="1" applyProtection="1">
      <alignment wrapText="1"/>
      <protection locked="0"/>
    </xf>
    <xf numFmtId="0" fontId="50" fillId="12" borderId="9" xfId="9" applyFont="1" applyFill="1" applyBorder="1" applyAlignment="1" applyProtection="1">
      <alignment wrapText="1"/>
      <protection locked="0"/>
    </xf>
    <xf numFmtId="166" fontId="33" fillId="12" borderId="16" xfId="6" applyNumberFormat="1" applyFill="1" applyBorder="1" applyAlignment="1" applyProtection="1">
      <alignment horizontal="center" wrapText="1"/>
    </xf>
    <xf numFmtId="0" fontId="33" fillId="0" borderId="0" xfId="6" applyBorder="1" applyAlignment="1" applyProtection="1">
      <alignment horizontal="center" wrapText="1"/>
    </xf>
    <xf numFmtId="0" fontId="33" fillId="0" borderId="27" xfId="6" applyBorder="1" applyAlignment="1" applyProtection="1">
      <alignment horizontal="center" wrapText="1"/>
    </xf>
    <xf numFmtId="0" fontId="2" fillId="12" borderId="9" xfId="9" applyFill="1" applyBorder="1" applyAlignment="1" applyProtection="1">
      <alignment horizontal="center" vertical="center" wrapText="1"/>
      <protection locked="0"/>
    </xf>
    <xf numFmtId="0" fontId="50" fillId="12" borderId="13" xfId="9" applyFont="1" applyFill="1" applyBorder="1" applyAlignment="1" applyProtection="1">
      <alignment horizontal="center" vertical="center" wrapText="1"/>
      <protection locked="0"/>
    </xf>
    <xf numFmtId="0" fontId="0" fillId="0" borderId="0" xfId="0" applyAlignment="1" applyProtection="1">
      <alignment wrapText="1"/>
      <protection locked="0"/>
    </xf>
    <xf numFmtId="0" fontId="118" fillId="12" borderId="0" xfId="0" applyFont="1" applyFill="1" applyAlignment="1">
      <alignment wrapText="1"/>
    </xf>
    <xf numFmtId="0" fontId="118" fillId="0" borderId="0" xfId="0" applyFont="1" applyAlignment="1">
      <alignment wrapText="1"/>
    </xf>
    <xf numFmtId="14" fontId="119" fillId="12" borderId="0" xfId="0" applyNumberFormat="1" applyFont="1" applyFill="1" applyAlignment="1">
      <alignment horizontal="center" wrapText="1"/>
    </xf>
    <xf numFmtId="0" fontId="119" fillId="0" borderId="0" xfId="0" applyFont="1" applyAlignment="1">
      <alignment horizontal="center" wrapText="1"/>
    </xf>
    <xf numFmtId="4" fontId="50" fillId="12" borderId="0" xfId="9" applyNumberFormat="1" applyFont="1" applyFill="1" applyAlignment="1">
      <alignment horizontal="center" wrapText="1"/>
    </xf>
    <xf numFmtId="0" fontId="0" fillId="12" borderId="0" xfId="0" applyFill="1" applyAlignment="1">
      <alignment horizontal="center" wrapText="1"/>
    </xf>
    <xf numFmtId="0" fontId="0" fillId="12" borderId="27" xfId="0" applyFill="1" applyBorder="1" applyAlignment="1">
      <alignment horizontal="center" wrapText="1"/>
    </xf>
    <xf numFmtId="49" fontId="2" fillId="12" borderId="25" xfId="9" applyNumberFormat="1" applyFill="1" applyBorder="1" applyAlignment="1" applyProtection="1">
      <alignment horizontal="center" vertical="center" shrinkToFit="1"/>
      <protection locked="0"/>
    </xf>
    <xf numFmtId="49" fontId="0" fillId="12" borderId="8" xfId="0" applyNumberFormat="1" applyFill="1" applyBorder="1" applyAlignment="1" applyProtection="1">
      <alignment shrinkToFit="1"/>
      <protection locked="0"/>
    </xf>
    <xf numFmtId="49" fontId="0" fillId="12" borderId="9" xfId="0" applyNumberFormat="1" applyFill="1" applyBorder="1" applyAlignment="1" applyProtection="1">
      <alignment shrinkToFit="1"/>
      <protection locked="0"/>
    </xf>
    <xf numFmtId="0" fontId="47" fillId="15" borderId="14" xfId="9" applyFont="1" applyFill="1" applyBorder="1" applyAlignment="1">
      <alignment vertical="center" wrapText="1"/>
    </xf>
    <xf numFmtId="0" fontId="117" fillId="15" borderId="0" xfId="9" applyFont="1" applyFill="1" applyAlignment="1">
      <alignment horizontal="right" wrapText="1"/>
    </xf>
    <xf numFmtId="0" fontId="66" fillId="0" borderId="0" xfId="0" applyFont="1" applyAlignment="1">
      <alignment horizontal="right" wrapText="1"/>
    </xf>
    <xf numFmtId="0" fontId="117" fillId="15" borderId="0" xfId="9" applyFont="1" applyFill="1" applyAlignment="1">
      <alignment horizontal="left" vertical="top" wrapText="1"/>
    </xf>
    <xf numFmtId="0" fontId="66" fillId="0" borderId="0" xfId="0" applyFont="1" applyAlignment="1">
      <alignment horizontal="left" vertical="top" wrapText="1"/>
    </xf>
    <xf numFmtId="0" fontId="66" fillId="0" borderId="12" xfId="0" applyFont="1" applyBorder="1" applyAlignment="1">
      <alignment horizontal="left" vertical="top" wrapText="1"/>
    </xf>
    <xf numFmtId="0" fontId="6" fillId="2" borderId="13" xfId="9" applyFont="1" applyFill="1" applyBorder="1" applyAlignment="1">
      <alignment horizontal="center" vertical="center"/>
    </xf>
    <xf numFmtId="0" fontId="6" fillId="0" borderId="27" xfId="9" applyFont="1" applyBorder="1" applyAlignment="1">
      <alignment horizontal="center" vertical="center"/>
    </xf>
    <xf numFmtId="49" fontId="2" fillId="12" borderId="25" xfId="9" applyNumberFormat="1" applyFill="1" applyBorder="1" applyAlignment="1" applyProtection="1">
      <alignment horizontal="center" wrapText="1"/>
      <protection locked="0"/>
    </xf>
    <xf numFmtId="49" fontId="2" fillId="12" borderId="8" xfId="9" applyNumberFormat="1" applyFill="1" applyBorder="1" applyAlignment="1" applyProtection="1">
      <alignment horizontal="center" wrapText="1"/>
      <protection locked="0"/>
    </xf>
    <xf numFmtId="49" fontId="2" fillId="12" borderId="15" xfId="9" applyNumberFormat="1" applyFill="1" applyBorder="1" applyAlignment="1" applyProtection="1">
      <alignment horizontal="center" wrapText="1"/>
      <protection locked="0"/>
    </xf>
    <xf numFmtId="49" fontId="2" fillId="12" borderId="30" xfId="9" applyNumberFormat="1" applyFill="1" applyBorder="1" applyAlignment="1" applyProtection="1">
      <alignment horizontal="center" wrapText="1"/>
      <protection locked="0"/>
    </xf>
    <xf numFmtId="0" fontId="6" fillId="2" borderId="16" xfId="9" applyFont="1" applyFill="1" applyBorder="1" applyAlignment="1">
      <alignment horizontal="center" wrapText="1"/>
    </xf>
    <xf numFmtId="0" fontId="6" fillId="0" borderId="0" xfId="9" applyFont="1" applyAlignment="1">
      <alignment horizontal="center" wrapText="1"/>
    </xf>
    <xf numFmtId="171" fontId="2" fillId="24" borderId="25" xfId="9" applyNumberFormat="1" applyFill="1" applyBorder="1" applyAlignment="1" applyProtection="1">
      <alignment horizontal="center" wrapText="1"/>
      <protection locked="0"/>
    </xf>
    <xf numFmtId="171" fontId="2" fillId="24" borderId="8" xfId="9" applyNumberFormat="1" applyFill="1" applyBorder="1" applyAlignment="1" applyProtection="1">
      <alignment horizontal="center" wrapText="1"/>
      <protection locked="0"/>
    </xf>
    <xf numFmtId="171" fontId="2" fillId="24" borderId="9" xfId="9" applyNumberFormat="1" applyFill="1" applyBorder="1" applyAlignment="1" applyProtection="1">
      <alignment horizontal="center" wrapText="1"/>
      <protection locked="0"/>
    </xf>
    <xf numFmtId="166" fontId="6" fillId="12" borderId="16" xfId="9" applyNumberFormat="1" applyFont="1" applyFill="1" applyBorder="1" applyAlignment="1">
      <alignment horizontal="center" vertical="center" wrapText="1"/>
    </xf>
    <xf numFmtId="0" fontId="6" fillId="0" borderId="0" xfId="9" applyFont="1" applyAlignment="1">
      <alignment horizontal="center" vertical="center" wrapText="1"/>
    </xf>
    <xf numFmtId="168" fontId="2" fillId="12" borderId="25" xfId="9" applyNumberFormat="1" applyFill="1" applyBorder="1" applyAlignment="1" applyProtection="1">
      <alignment vertical="center"/>
      <protection locked="0"/>
    </xf>
    <xf numFmtId="168" fontId="2" fillId="12" borderId="8" xfId="9" applyNumberFormat="1" applyFill="1" applyBorder="1" applyAlignment="1" applyProtection="1">
      <alignment vertical="center"/>
      <protection locked="0"/>
    </xf>
    <xf numFmtId="168" fontId="2" fillId="12" borderId="9" xfId="9" applyNumberFormat="1" applyFill="1" applyBorder="1" applyAlignment="1" applyProtection="1">
      <alignment vertical="center"/>
      <protection locked="0"/>
    </xf>
    <xf numFmtId="168" fontId="2" fillId="12" borderId="25" xfId="9" applyNumberFormat="1" applyFill="1" applyBorder="1" applyAlignment="1">
      <alignment horizontal="right" vertical="center" wrapText="1"/>
    </xf>
    <xf numFmtId="168" fontId="2" fillId="12" borderId="8" xfId="9" applyNumberFormat="1" applyFill="1" applyBorder="1" applyAlignment="1">
      <alignment horizontal="right" vertical="center" wrapText="1"/>
    </xf>
    <xf numFmtId="168" fontId="2" fillId="12" borderId="9" xfId="9" applyNumberFormat="1" applyFill="1" applyBorder="1" applyAlignment="1">
      <alignment horizontal="right" vertical="center" wrapText="1"/>
    </xf>
    <xf numFmtId="168" fontId="96" fillId="12" borderId="25" xfId="9" applyNumberFormat="1" applyFont="1" applyFill="1" applyBorder="1" applyAlignment="1">
      <alignment wrapText="1"/>
    </xf>
    <xf numFmtId="168" fontId="96" fillId="12" borderId="8" xfId="9" applyNumberFormat="1" applyFont="1" applyFill="1" applyBorder="1" applyAlignment="1">
      <alignment wrapText="1"/>
    </xf>
    <xf numFmtId="168" fontId="96" fillId="12" borderId="9" xfId="9" applyNumberFormat="1" applyFont="1" applyFill="1" applyBorder="1" applyAlignment="1">
      <alignment wrapText="1"/>
    </xf>
    <xf numFmtId="168" fontId="2" fillId="0" borderId="25" xfId="9" applyNumberFormat="1" applyBorder="1" applyAlignment="1">
      <alignment wrapText="1"/>
    </xf>
    <xf numFmtId="49" fontId="112" fillId="0" borderId="0" xfId="10" applyNumberFormat="1" applyFont="1" applyAlignment="1">
      <alignment horizontal="center"/>
    </xf>
    <xf numFmtId="0" fontId="112" fillId="0" borderId="0" xfId="10" applyFont="1" applyAlignment="1">
      <alignment horizontal="center"/>
    </xf>
    <xf numFmtId="0" fontId="107" fillId="12" borderId="7" xfId="0" applyFont="1" applyFill="1" applyBorder="1" applyAlignment="1">
      <alignment horizontal="center" wrapText="1"/>
    </xf>
    <xf numFmtId="0" fontId="99" fillId="12" borderId="7" xfId="0" applyFont="1" applyFill="1" applyBorder="1" applyAlignment="1">
      <alignment horizontal="center" wrapText="1"/>
    </xf>
    <xf numFmtId="0" fontId="108" fillId="12" borderId="7" xfId="0" applyFont="1" applyFill="1" applyBorder="1" applyAlignment="1">
      <alignment horizontal="center" wrapText="1"/>
    </xf>
    <xf numFmtId="0" fontId="111" fillId="12" borderId="15" xfId="10" applyFont="1" applyFill="1" applyBorder="1" applyAlignment="1">
      <alignment horizontal="center" wrapText="1"/>
    </xf>
    <xf numFmtId="0" fontId="44" fillId="0" borderId="33" xfId="0" applyFont="1" applyBorder="1" applyAlignment="1">
      <alignment wrapText="1"/>
    </xf>
    <xf numFmtId="0" fontId="111" fillId="0" borderId="15" xfId="0" applyFont="1" applyBorder="1" applyAlignment="1">
      <alignment horizontal="center" wrapText="1"/>
    </xf>
    <xf numFmtId="0" fontId="111" fillId="0" borderId="0" xfId="0" applyFont="1" applyAlignment="1">
      <alignment horizontal="center" wrapText="1"/>
    </xf>
    <xf numFmtId="0" fontId="44" fillId="0" borderId="0" xfId="0" applyFont="1" applyAlignment="1">
      <alignment wrapText="1"/>
    </xf>
    <xf numFmtId="0" fontId="1" fillId="0" borderId="0" xfId="0" applyFont="1" applyAlignment="1">
      <alignment horizontal="left" vertical="center"/>
    </xf>
    <xf numFmtId="0" fontId="4" fillId="12" borderId="15" xfId="0" applyFont="1" applyFill="1" applyBorder="1" applyAlignment="1">
      <alignment horizontal="center" wrapText="1"/>
    </xf>
    <xf numFmtId="49" fontId="4" fillId="12" borderId="0" xfId="0" applyNumberFormat="1" applyFont="1" applyFill="1" applyAlignment="1">
      <alignment horizontal="left"/>
    </xf>
    <xf numFmtId="0" fontId="4" fillId="12" borderId="0" xfId="0" applyFont="1" applyFill="1" applyAlignment="1">
      <alignment horizontal="left"/>
    </xf>
    <xf numFmtId="49" fontId="16" fillId="12" borderId="0" xfId="0" applyNumberFormat="1" applyFont="1" applyFill="1" applyAlignment="1">
      <alignment horizontal="center" vertical="center" wrapText="1"/>
    </xf>
    <xf numFmtId="49" fontId="97" fillId="12" borderId="0" xfId="0" applyNumberFormat="1" applyFont="1" applyFill="1" applyAlignment="1">
      <alignment horizontal="center" wrapText="1"/>
    </xf>
    <xf numFmtId="0" fontId="97" fillId="12" borderId="0" xfId="0" applyFont="1" applyFill="1" applyAlignment="1">
      <alignment horizontal="center" wrapText="1"/>
    </xf>
    <xf numFmtId="0" fontId="1" fillId="12" borderId="0" xfId="9" applyFont="1" applyFill="1"/>
    <xf numFmtId="0" fontId="26" fillId="12" borderId="0" xfId="0" applyFont="1" applyFill="1" applyAlignment="1">
      <alignment horizontal="left" vertical="center"/>
    </xf>
    <xf numFmtId="0" fontId="97" fillId="12" borderId="7" xfId="0" applyFont="1" applyFill="1" applyBorder="1" applyAlignment="1">
      <alignment horizontal="center" wrapText="1"/>
    </xf>
    <xf numFmtId="14" fontId="66" fillId="12" borderId="25" xfId="11" applyNumberFormat="1" applyFont="1" applyFill="1" applyBorder="1" applyAlignment="1">
      <alignment horizontal="center" vertical="center" wrapText="1"/>
    </xf>
    <xf numFmtId="0" fontId="30" fillId="12" borderId="8" xfId="11" applyFill="1" applyBorder="1" applyAlignment="1">
      <alignment horizontal="center" vertical="center" wrapText="1"/>
    </xf>
    <xf numFmtId="0" fontId="30" fillId="12" borderId="9" xfId="11" applyFill="1" applyBorder="1" applyAlignment="1">
      <alignment horizontal="center" vertical="center" wrapText="1"/>
    </xf>
    <xf numFmtId="49" fontId="89" fillId="23" borderId="29" xfId="11" applyNumberFormat="1" applyFont="1" applyFill="1" applyBorder="1" applyAlignment="1" applyProtection="1">
      <alignment horizontal="center" wrapText="1"/>
      <protection locked="0"/>
    </xf>
    <xf numFmtId="0" fontId="89" fillId="23" borderId="15" xfId="11" applyFont="1" applyFill="1" applyBorder="1" applyAlignment="1" applyProtection="1">
      <alignment horizontal="center" wrapText="1"/>
      <protection locked="0"/>
    </xf>
    <xf numFmtId="0" fontId="89" fillId="23" borderId="30" xfId="11" applyFont="1" applyFill="1" applyBorder="1" applyAlignment="1" applyProtection="1">
      <alignment horizontal="center" wrapText="1"/>
      <protection locked="0"/>
    </xf>
    <xf numFmtId="0" fontId="30" fillId="23" borderId="17" xfId="11" applyFill="1" applyBorder="1" applyAlignment="1" applyProtection="1">
      <alignment horizontal="center" wrapText="1"/>
      <protection locked="0"/>
    </xf>
    <xf numFmtId="0" fontId="30" fillId="23" borderId="7" xfId="11" applyFill="1" applyBorder="1" applyAlignment="1" applyProtection="1">
      <alignment horizontal="center" wrapText="1"/>
      <protection locked="0"/>
    </xf>
    <xf numFmtId="0" fontId="30" fillId="23" borderId="18" xfId="11" applyFill="1" applyBorder="1" applyAlignment="1" applyProtection="1">
      <alignment horizontal="center" wrapText="1"/>
      <protection locked="0"/>
    </xf>
    <xf numFmtId="0" fontId="89" fillId="0" borderId="29" xfId="11" applyFont="1" applyBorder="1" applyAlignment="1">
      <alignment horizontal="center" vertical="center" wrapText="1"/>
    </xf>
    <xf numFmtId="0" fontId="30" fillId="0" borderId="15" xfId="11" applyBorder="1" applyAlignment="1">
      <alignment horizontal="center" vertical="center" wrapText="1"/>
    </xf>
    <xf numFmtId="0" fontId="30" fillId="0" borderId="30" xfId="11" applyBorder="1" applyAlignment="1">
      <alignment horizontal="center" vertical="center" wrapText="1"/>
    </xf>
    <xf numFmtId="0" fontId="66" fillId="0" borderId="29" xfId="11" applyFont="1" applyBorder="1" applyAlignment="1">
      <alignment horizontal="right" wrapText="1"/>
    </xf>
    <xf numFmtId="0" fontId="30" fillId="0" borderId="9" xfId="11" applyBorder="1" applyAlignment="1">
      <alignment horizontal="right" wrapText="1"/>
    </xf>
    <xf numFmtId="0" fontId="89" fillId="12" borderId="25" xfId="11" applyFont="1" applyFill="1" applyBorder="1" applyAlignment="1" applyProtection="1">
      <alignment horizontal="center" wrapText="1"/>
      <protection locked="0"/>
    </xf>
    <xf numFmtId="0" fontId="30" fillId="12" borderId="9" xfId="11" applyFill="1" applyBorder="1" applyAlignment="1" applyProtection="1">
      <alignment horizontal="center" wrapText="1"/>
      <protection locked="0"/>
    </xf>
    <xf numFmtId="0" fontId="89" fillId="0" borderId="25" xfId="11" applyFont="1" applyBorder="1" applyAlignment="1">
      <alignment horizontal="right" wrapText="1"/>
    </xf>
    <xf numFmtId="0" fontId="89" fillId="0" borderId="9" xfId="11" applyFont="1" applyBorder="1" applyAlignment="1">
      <alignment horizontal="right" wrapText="1"/>
    </xf>
    <xf numFmtId="0" fontId="103" fillId="12" borderId="0" xfId="0" applyFont="1" applyFill="1" applyAlignment="1">
      <alignment horizontal="center" vertical="center" wrapText="1"/>
    </xf>
    <xf numFmtId="0" fontId="103" fillId="0" borderId="0" xfId="0" applyFont="1" applyAlignment="1">
      <alignment horizontal="center" vertical="center" wrapText="1"/>
    </xf>
    <xf numFmtId="0" fontId="101" fillId="0" borderId="0" xfId="0" applyFont="1" applyAlignment="1">
      <alignment horizontal="center" vertical="center" wrapText="1"/>
    </xf>
    <xf numFmtId="0" fontId="81" fillId="0" borderId="0" xfId="0" applyFont="1" applyAlignment="1">
      <alignment horizontal="left" vertical="center" wrapText="1"/>
    </xf>
    <xf numFmtId="0" fontId="0" fillId="0" borderId="0" xfId="0"/>
    <xf numFmtId="0" fontId="25" fillId="12" borderId="0" xfId="0" applyFont="1" applyFill="1" applyAlignment="1">
      <alignment horizontal="center" wrapText="1"/>
    </xf>
    <xf numFmtId="0" fontId="98" fillId="0" borderId="0" xfId="0" applyFont="1" applyAlignment="1">
      <alignment wrapText="1"/>
    </xf>
    <xf numFmtId="0" fontId="25" fillId="12" borderId="7" xfId="0" applyFont="1" applyFill="1" applyBorder="1" applyAlignment="1">
      <alignment horizontal="center" wrapText="1"/>
    </xf>
    <xf numFmtId="0" fontId="85" fillId="12" borderId="15" xfId="10" applyFont="1" applyFill="1" applyBorder="1" applyAlignment="1">
      <alignment wrapText="1"/>
    </xf>
    <xf numFmtId="0" fontId="85" fillId="0" borderId="15" xfId="0" applyFont="1" applyBorder="1" applyAlignment="1">
      <alignment wrapText="1"/>
    </xf>
    <xf numFmtId="0" fontId="85" fillId="0" borderId="0" xfId="0" applyFont="1" applyAlignment="1">
      <alignment wrapText="1"/>
    </xf>
    <xf numFmtId="165" fontId="0" fillId="26" borderId="25" xfId="0" applyNumberFormat="1" applyFill="1" applyBorder="1" applyAlignment="1" applyProtection="1">
      <alignment wrapText="1"/>
      <protection locked="0"/>
    </xf>
    <xf numFmtId="165" fontId="0" fillId="26" borderId="8" xfId="0" applyNumberFormat="1" applyFill="1" applyBorder="1" applyAlignment="1" applyProtection="1">
      <alignment wrapText="1"/>
      <protection locked="0"/>
    </xf>
    <xf numFmtId="165" fontId="0" fillId="26" borderId="9" xfId="0" applyNumberFormat="1" applyFill="1" applyBorder="1" applyAlignment="1" applyProtection="1">
      <alignment wrapText="1"/>
      <protection locked="0"/>
    </xf>
    <xf numFmtId="0" fontId="37" fillId="17" borderId="25" xfId="0" applyFont="1" applyFill="1" applyBorder="1" applyAlignment="1">
      <alignment horizontal="center" wrapText="1"/>
    </xf>
    <xf numFmtId="0" fontId="0" fillId="17" borderId="8" xfId="0" applyFill="1" applyBorder="1" applyAlignment="1">
      <alignment wrapText="1"/>
    </xf>
    <xf numFmtId="0" fontId="0" fillId="17" borderId="9" xfId="0" applyFill="1" applyBorder="1" applyAlignment="1">
      <alignment wrapText="1"/>
    </xf>
    <xf numFmtId="165" fontId="0" fillId="17" borderId="25" xfId="0" applyNumberFormat="1" applyFill="1" applyBorder="1" applyAlignment="1">
      <alignment horizontal="center" wrapText="1"/>
    </xf>
    <xf numFmtId="165" fontId="0" fillId="17" borderId="8" xfId="0" applyNumberFormat="1" applyFill="1" applyBorder="1" applyAlignment="1">
      <alignment horizontal="center" wrapText="1"/>
    </xf>
    <xf numFmtId="165" fontId="0" fillId="17" borderId="9" xfId="0" applyNumberFormat="1" applyFill="1" applyBorder="1" applyAlignment="1">
      <alignment horizontal="center" wrapText="1"/>
    </xf>
    <xf numFmtId="165" fontId="0" fillId="8" borderId="25" xfId="0" applyNumberFormat="1" applyFill="1" applyBorder="1" applyAlignment="1">
      <alignment horizontal="center" wrapText="1"/>
    </xf>
    <xf numFmtId="165" fontId="0" fillId="8" borderId="8" xfId="0" applyNumberFormat="1" applyFill="1" applyBorder="1" applyAlignment="1">
      <alignment horizontal="center" wrapText="1"/>
    </xf>
    <xf numFmtId="165" fontId="0" fillId="8" borderId="9" xfId="0" applyNumberFormat="1" applyFill="1" applyBorder="1" applyAlignment="1">
      <alignment horizontal="center" wrapText="1"/>
    </xf>
    <xf numFmtId="0" fontId="37" fillId="12" borderId="0" xfId="0" applyFont="1" applyFill="1" applyAlignment="1">
      <alignment horizontal="center" wrapText="1"/>
    </xf>
    <xf numFmtId="10" fontId="0" fillId="27" borderId="25" xfId="0" applyNumberFormat="1" applyFill="1" applyBorder="1" applyAlignment="1" applyProtection="1">
      <alignment wrapText="1"/>
      <protection locked="0"/>
    </xf>
    <xf numFmtId="0" fontId="0" fillId="27" borderId="8" xfId="0" applyFill="1" applyBorder="1" applyAlignment="1" applyProtection="1">
      <alignment wrapText="1"/>
      <protection locked="0"/>
    </xf>
    <xf numFmtId="165" fontId="0" fillId="27" borderId="25" xfId="0" applyNumberFormat="1" applyFill="1" applyBorder="1" applyAlignment="1" applyProtection="1">
      <alignment wrapText="1"/>
      <protection locked="0"/>
    </xf>
    <xf numFmtId="165" fontId="0" fillId="27" borderId="8" xfId="0" applyNumberFormat="1" applyFill="1" applyBorder="1" applyAlignment="1" applyProtection="1">
      <alignment wrapText="1"/>
      <protection locked="0"/>
    </xf>
    <xf numFmtId="165" fontId="0" fillId="27" borderId="9" xfId="0" applyNumberFormat="1" applyFill="1" applyBorder="1" applyAlignment="1" applyProtection="1">
      <alignment wrapText="1"/>
      <protection locked="0"/>
    </xf>
    <xf numFmtId="0" fontId="0" fillId="12" borderId="15" xfId="0" applyFill="1" applyBorder="1" applyAlignment="1">
      <alignment horizontal="center" wrapText="1"/>
    </xf>
    <xf numFmtId="10" fontId="0" fillId="17" borderId="8" xfId="0" applyNumberFormat="1" applyFill="1" applyBorder="1" applyAlignment="1">
      <alignment wrapText="1"/>
    </xf>
    <xf numFmtId="10" fontId="0" fillId="0" borderId="8" xfId="0" applyNumberFormat="1" applyBorder="1" applyAlignment="1">
      <alignment wrapText="1"/>
    </xf>
    <xf numFmtId="10" fontId="0" fillId="0" borderId="9" xfId="0" applyNumberFormat="1" applyBorder="1" applyAlignment="1">
      <alignment wrapText="1"/>
    </xf>
    <xf numFmtId="0" fontId="3" fillId="2" borderId="20" xfId="0" applyFont="1" applyFill="1" applyBorder="1"/>
    <xf numFmtId="0" fontId="0" fillId="12" borderId="8" xfId="0" applyFill="1" applyBorder="1"/>
    <xf numFmtId="0" fontId="0" fillId="2" borderId="9" xfId="0" applyFill="1" applyBorder="1"/>
    <xf numFmtId="0" fontId="50" fillId="2" borderId="20" xfId="0" applyFont="1" applyFill="1" applyBorder="1"/>
    <xf numFmtId="0" fontId="50" fillId="2" borderId="8" xfId="0" applyFont="1" applyFill="1" applyBorder="1"/>
    <xf numFmtId="0" fontId="50" fillId="2" borderId="9" xfId="0" applyFont="1" applyFill="1" applyBorder="1"/>
    <xf numFmtId="0" fontId="50" fillId="12" borderId="8" xfId="0" applyFont="1" applyFill="1" applyBorder="1"/>
    <xf numFmtId="0" fontId="0" fillId="12" borderId="9" xfId="0" applyFill="1" applyBorder="1"/>
    <xf numFmtId="0" fontId="0" fillId="2" borderId="20" xfId="0" applyFill="1" applyBorder="1"/>
    <xf numFmtId="0" fontId="50" fillId="2" borderId="20" xfId="6" applyFont="1" applyFill="1" applyBorder="1" applyAlignment="1" applyProtection="1"/>
    <xf numFmtId="0" fontId="50" fillId="0" borderId="8" xfId="6" applyFont="1" applyBorder="1" applyAlignment="1" applyProtection="1"/>
    <xf numFmtId="0" fontId="104" fillId="12" borderId="1" xfId="0" applyFont="1" applyFill="1" applyBorder="1" applyAlignment="1">
      <alignment horizontal="center" vertical="center" wrapText="1"/>
    </xf>
    <xf numFmtId="0" fontId="104" fillId="0" borderId="1" xfId="0" applyFont="1" applyBorder="1" applyAlignment="1">
      <alignment horizontal="center" vertical="center" wrapText="1"/>
    </xf>
    <xf numFmtId="0" fontId="105" fillId="8" borderId="15" xfId="0" applyFont="1" applyFill="1" applyBorder="1" applyAlignment="1">
      <alignment horizontal="center" vertical="center" wrapText="1"/>
    </xf>
    <xf numFmtId="0" fontId="38" fillId="8" borderId="15" xfId="0" applyFont="1" applyFill="1" applyBorder="1" applyAlignment="1">
      <alignment horizontal="center" vertical="center" wrapText="1"/>
    </xf>
    <xf numFmtId="0" fontId="38" fillId="8" borderId="30" xfId="0" applyFont="1" applyFill="1" applyBorder="1" applyAlignment="1">
      <alignment horizontal="center" vertical="center" wrapText="1"/>
    </xf>
    <xf numFmtId="0" fontId="38" fillId="8" borderId="0" xfId="0" applyFont="1" applyFill="1" applyAlignment="1">
      <alignment horizontal="center" vertical="center" wrapText="1"/>
    </xf>
    <xf numFmtId="0" fontId="38" fillId="8" borderId="27" xfId="0" applyFont="1" applyFill="1" applyBorder="1" applyAlignment="1">
      <alignment horizontal="center" vertical="center" wrapText="1"/>
    </xf>
    <xf numFmtId="0" fontId="38" fillId="8" borderId="7" xfId="0" applyFont="1" applyFill="1" applyBorder="1" applyAlignment="1">
      <alignment horizontal="center" vertical="center" wrapText="1"/>
    </xf>
    <xf numFmtId="0" fontId="38" fillId="8" borderId="18" xfId="0" applyFont="1" applyFill="1" applyBorder="1" applyAlignment="1">
      <alignment horizontal="center" vertical="center" wrapText="1"/>
    </xf>
    <xf numFmtId="0" fontId="96" fillId="2" borderId="20" xfId="0" applyFont="1" applyFill="1" applyBorder="1"/>
    <xf numFmtId="0" fontId="96" fillId="12" borderId="8" xfId="0" applyFont="1" applyFill="1" applyBorder="1"/>
    <xf numFmtId="0" fontId="96" fillId="2" borderId="9" xfId="0" applyFont="1" applyFill="1" applyBorder="1"/>
    <xf numFmtId="0" fontId="3" fillId="2" borderId="20" xfId="0" applyFont="1" applyFill="1" applyBorder="1" applyAlignment="1">
      <alignment wrapText="1"/>
    </xf>
    <xf numFmtId="0" fontId="8" fillId="8" borderId="8" xfId="0" applyFont="1" applyFill="1" applyBorder="1" applyAlignment="1">
      <alignment wrapText="1"/>
    </xf>
    <xf numFmtId="0" fontId="8" fillId="8" borderId="9" xfId="0" applyFont="1" applyFill="1" applyBorder="1" applyAlignment="1">
      <alignment wrapText="1"/>
    </xf>
    <xf numFmtId="1" fontId="0" fillId="12" borderId="25" xfId="0" applyNumberFormat="1" applyFill="1" applyBorder="1" applyProtection="1">
      <protection locked="0"/>
    </xf>
    <xf numFmtId="1" fontId="0" fillId="12" borderId="8" xfId="0" applyNumberFormat="1" applyFill="1" applyBorder="1" applyProtection="1">
      <protection locked="0"/>
    </xf>
    <xf numFmtId="1" fontId="0" fillId="12" borderId="9" xfId="0" applyNumberFormat="1" applyFill="1" applyBorder="1" applyProtection="1">
      <protection locked="0"/>
    </xf>
    <xf numFmtId="0" fontId="0" fillId="9" borderId="25" xfId="0" applyFill="1" applyBorder="1" applyAlignment="1">
      <alignment horizontal="center" wrapText="1"/>
    </xf>
    <xf numFmtId="0" fontId="44" fillId="12" borderId="0" xfId="0" applyFont="1" applyFill="1" applyAlignment="1">
      <alignment horizontal="left" vertical="center" wrapText="1"/>
    </xf>
    <xf numFmtId="0" fontId="37" fillId="12" borderId="0" xfId="0" applyFont="1" applyFill="1"/>
    <xf numFmtId="0" fontId="42" fillId="9" borderId="5" xfId="0" applyFont="1" applyFill="1" applyBorder="1" applyAlignment="1">
      <alignment horizontal="left" vertical="center" wrapText="1" indent="1"/>
    </xf>
    <xf numFmtId="0" fontId="38" fillId="9" borderId="32" xfId="0" applyFont="1" applyFill="1" applyBorder="1" applyAlignment="1">
      <alignment horizontal="left" vertical="center" wrapText="1" indent="1"/>
    </xf>
    <xf numFmtId="0" fontId="38" fillId="9" borderId="10" xfId="0" applyFont="1" applyFill="1" applyBorder="1" applyAlignment="1">
      <alignment horizontal="left" vertical="center" wrapText="1" indent="1"/>
    </xf>
    <xf numFmtId="0" fontId="40" fillId="8" borderId="5" xfId="0" applyFont="1" applyFill="1" applyBorder="1" applyAlignment="1">
      <alignment horizontal="left" vertical="center" wrapText="1" indent="1"/>
    </xf>
    <xf numFmtId="0" fontId="0" fillId="0" borderId="32" xfId="0" applyBorder="1" applyAlignment="1">
      <alignment horizontal="left" vertical="center" wrapText="1" indent="1"/>
    </xf>
    <xf numFmtId="0" fontId="44" fillId="12" borderId="0" xfId="0" applyFont="1" applyFill="1" applyAlignment="1">
      <alignment wrapText="1"/>
    </xf>
    <xf numFmtId="0" fontId="37" fillId="12" borderId="0" xfId="0" applyFont="1" applyFill="1" applyAlignment="1">
      <alignment wrapText="1"/>
    </xf>
    <xf numFmtId="0" fontId="37" fillId="8" borderId="7" xfId="0" applyFont="1" applyFill="1" applyBorder="1" applyAlignment="1">
      <alignment horizontal="center" wrapText="1"/>
    </xf>
    <xf numFmtId="0" fontId="0" fillId="8" borderId="37" xfId="0" applyFill="1" applyBorder="1" applyAlignment="1">
      <alignment horizontal="center" wrapText="1"/>
    </xf>
    <xf numFmtId="0" fontId="37" fillId="10" borderId="7" xfId="0" applyFont="1" applyFill="1" applyBorder="1" applyAlignment="1" applyProtection="1">
      <alignment horizontal="center" wrapText="1"/>
      <protection locked="0"/>
    </xf>
    <xf numFmtId="0" fontId="0" fillId="10" borderId="7" xfId="0" applyFill="1" applyBorder="1" applyAlignment="1" applyProtection="1">
      <alignment horizontal="center" wrapText="1"/>
      <protection locked="0"/>
    </xf>
    <xf numFmtId="0" fontId="100" fillId="12" borderId="0" xfId="0" applyFont="1" applyFill="1" applyAlignment="1">
      <alignment vertical="center" wrapText="1"/>
    </xf>
    <xf numFmtId="0" fontId="101" fillId="12" borderId="0" xfId="0" applyFont="1" applyFill="1" applyAlignment="1">
      <alignment wrapText="1"/>
    </xf>
    <xf numFmtId="0" fontId="102" fillId="12" borderId="0" xfId="6" applyFont="1" applyFill="1" applyAlignment="1" applyProtection="1">
      <alignment horizontal="left" vertical="center" wrapText="1"/>
    </xf>
    <xf numFmtId="0" fontId="106" fillId="12" borderId="0" xfId="6" applyFont="1" applyFill="1" applyAlignment="1" applyProtection="1">
      <alignment horizontal="left" vertical="center" wrapText="1"/>
    </xf>
    <xf numFmtId="0" fontId="40" fillId="0" borderId="25" xfId="0" applyFont="1" applyBorder="1" applyAlignment="1">
      <alignment horizontal="center" vertical="center" wrapText="1"/>
    </xf>
    <xf numFmtId="0" fontId="0" fillId="0" borderId="8" xfId="0" applyBorder="1" applyAlignment="1">
      <alignment horizontal="center" vertical="center" wrapText="1"/>
    </xf>
    <xf numFmtId="0" fontId="40" fillId="9" borderId="25" xfId="0" applyFont="1" applyFill="1" applyBorder="1" applyAlignment="1">
      <alignment horizontal="center" vertical="center" wrapText="1"/>
    </xf>
    <xf numFmtId="0" fontId="0" fillId="9" borderId="8" xfId="0" applyFill="1" applyBorder="1" applyAlignment="1">
      <alignment horizontal="center" vertical="center" wrapText="1"/>
    </xf>
    <xf numFmtId="0" fontId="0" fillId="9" borderId="9" xfId="0" applyFill="1" applyBorder="1" applyAlignment="1">
      <alignment horizontal="center" vertical="center" wrapText="1"/>
    </xf>
    <xf numFmtId="0" fontId="40" fillId="8" borderId="25" xfId="0" applyFont="1" applyFill="1" applyBorder="1" applyAlignment="1">
      <alignment horizontal="left" vertical="center" wrapText="1" indent="1"/>
    </xf>
    <xf numFmtId="0" fontId="0" fillId="8" borderId="8" xfId="0" applyFill="1" applyBorder="1" applyAlignment="1">
      <alignment horizontal="left" vertical="center" wrapText="1" indent="1"/>
    </xf>
    <xf numFmtId="0" fontId="0" fillId="8" borderId="9" xfId="0" applyFill="1" applyBorder="1" applyAlignment="1">
      <alignment horizontal="left" vertical="center" wrapText="1" indent="1"/>
    </xf>
  </cellXfs>
  <cellStyles count="14">
    <cellStyle name="Comma" xfId="1" builtinId="3"/>
    <cellStyle name="Currency" xfId="13" builtinId="4"/>
    <cellStyle name="Currency 2" xfId="2" xr:uid="{90E9BFFB-817F-4A69-A313-4A4A9F7D6CC8}"/>
    <cellStyle name="Emphasis 1" xfId="3" builtinId="12"/>
    <cellStyle name="Emphasis 2" xfId="4" builtinId="13"/>
    <cellStyle name="Heading 2 2" xfId="5" xr:uid="{63B0DE7F-5DDB-4316-8B04-39EE4A3294A8}"/>
    <cellStyle name="Hyperlink" xfId="6" builtinId="8"/>
    <cellStyle name="Hyperlink 2" xfId="7" xr:uid="{530EBADB-D86B-4C53-8444-42FD956BCCFD}"/>
    <cellStyle name="Input" xfId="8" builtinId="20"/>
    <cellStyle name="Normal" xfId="0" builtinId="0"/>
    <cellStyle name="Normal 2" xfId="9" xr:uid="{2F2F8E17-3A7E-4F51-95D4-35F7D16120F0}"/>
    <cellStyle name="Normal 3" xfId="10" xr:uid="{668D7E35-FE18-4283-A950-0209F4E98F40}"/>
    <cellStyle name="Normal 4" xfId="11" xr:uid="{53D60860-B710-48F7-886A-74F9CBB6BA91}"/>
    <cellStyle name="Output" xfId="12" builtinId="21"/>
  </cellStyles>
  <dxfs count="468">
    <dxf>
      <font>
        <color indexed="10"/>
      </font>
    </dxf>
    <dxf>
      <fill>
        <patternFill>
          <bgColor theme="8" tint="0.79998168889431442"/>
        </patternFill>
      </fill>
    </dxf>
    <dxf>
      <fill>
        <patternFill>
          <bgColor theme="8" tint="0.79998168889431442"/>
        </patternFill>
      </fill>
    </dxf>
    <dxf>
      <font>
        <color indexed="10"/>
      </font>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patternType="solid">
          <bgColor theme="8" tint="0.79998168889431442"/>
        </patternFill>
      </fill>
    </dxf>
    <dxf>
      <fill>
        <patternFill>
          <bgColor theme="8" tint="0.79998168889431442"/>
        </patternFill>
      </fill>
    </dxf>
    <dxf>
      <fill>
        <patternFill patternType="none">
          <bgColor indexed="65"/>
        </patternFill>
      </fill>
    </dxf>
    <dxf>
      <fill>
        <patternFill>
          <bgColor theme="8" tint="0.79998168889431442"/>
        </patternFill>
      </fill>
    </dxf>
    <dxf>
      <fill>
        <patternFill>
          <bgColor theme="8" tint="0.79998168889431442"/>
        </patternFill>
      </fill>
    </dxf>
    <dxf>
      <fill>
        <patternFill patternType="solid">
          <bgColor theme="8" tint="0.79998168889431442"/>
        </patternFill>
      </fill>
    </dxf>
    <dxf>
      <fill>
        <patternFill patternType="none">
          <bgColor indexed="65"/>
        </patternFill>
      </fill>
    </dxf>
    <dxf>
      <fill>
        <patternFill patternType="solid">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patternType="solid">
          <bgColor theme="8" tint="0.79998168889431442"/>
        </patternFill>
      </fill>
    </dxf>
    <dxf>
      <fill>
        <patternFill patternType="none">
          <bgColor indexed="65"/>
        </patternFill>
      </fill>
    </dxf>
    <dxf>
      <fill>
        <patternFill patternType="solid">
          <bgColor theme="8" tint="0.79998168889431442"/>
        </patternFill>
      </fill>
    </dxf>
    <dxf>
      <fill>
        <patternFill patternType="none">
          <bgColor indexed="6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patternType="solid">
          <bgColor theme="8" tint="0.79998168889431442"/>
        </patternFill>
      </fill>
    </dxf>
    <dxf>
      <fill>
        <patternFill patternType="none">
          <bgColor indexed="65"/>
        </patternFill>
      </fill>
    </dxf>
    <dxf>
      <fill>
        <patternFill>
          <bgColor theme="0"/>
        </patternFill>
      </fill>
    </dxf>
    <dxf>
      <fill>
        <patternFill>
          <bgColor rgb="FF92D050"/>
        </patternFill>
      </fill>
    </dxf>
    <dxf>
      <fill>
        <patternFill>
          <bgColor theme="0"/>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patternType="none">
          <bgColor indexed="65"/>
        </patternFill>
      </fill>
    </dxf>
    <dxf>
      <fill>
        <patternFill patternType="solid">
          <bgColor theme="8" tint="0.79998168889431442"/>
        </patternFill>
      </fill>
    </dxf>
    <dxf>
      <fill>
        <patternFill patternType="none">
          <bgColor indexed="65"/>
        </patternFill>
      </fill>
    </dxf>
    <dxf>
      <fill>
        <patternFill patternType="solid">
          <bgColor theme="8" tint="0.79998168889431442"/>
        </patternFill>
      </fill>
    </dxf>
    <dxf>
      <fill>
        <patternFill patternType="none">
          <bgColor indexed="65"/>
        </patternFill>
      </fill>
    </dxf>
    <dxf>
      <fill>
        <patternFill patternType="solid">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92D050"/>
        </patternFill>
      </fill>
    </dxf>
    <dxf>
      <fill>
        <patternFill>
          <bgColor rgb="FF92D050"/>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numFmt numFmtId="0" formatCode="General"/>
    </dxf>
    <dxf>
      <numFmt numFmtId="13" formatCode="0%"/>
    </dxf>
    <dxf>
      <numFmt numFmtId="3" formatCode="#,##0"/>
    </dxf>
    <dxf>
      <border outline="0">
        <bottom style="thin">
          <color indexed="64"/>
        </bottom>
      </border>
    </dxf>
    <dxf>
      <numFmt numFmtId="0" formatCode="General"/>
    </dxf>
    <dxf>
      <numFmt numFmtId="13" formatCode="0%"/>
    </dxf>
    <dxf>
      <numFmt numFmtId="3" formatCode="#,##0"/>
    </dxf>
    <dxf>
      <border outline="0">
        <bottom style="thin">
          <color indexed="64"/>
        </bottom>
      </border>
    </dxf>
    <dxf>
      <numFmt numFmtId="0" formatCode="General"/>
    </dxf>
    <dxf>
      <numFmt numFmtId="13" formatCode="0%"/>
    </dxf>
    <dxf>
      <numFmt numFmtId="3" formatCode="#,##0"/>
    </dxf>
    <dxf>
      <border outline="0">
        <bottom style="thin">
          <color indexed="64"/>
        </bottom>
      </border>
    </dxf>
    <dxf>
      <numFmt numFmtId="4" formatCode="#,##0.00"/>
    </dxf>
    <dxf>
      <numFmt numFmtId="13" formatCode="0%"/>
    </dxf>
    <dxf>
      <numFmt numFmtId="3" formatCode="#,##0"/>
    </dxf>
    <dxf>
      <border outline="0">
        <bottom style="thin">
          <color indexed="64"/>
        </bottom>
      </border>
    </dxf>
    <dxf>
      <font>
        <b/>
        <i val="0"/>
        <strike val="0"/>
        <condense val="0"/>
        <extend val="0"/>
        <outline val="0"/>
        <shadow val="0"/>
        <u val="none"/>
        <vertAlign val="baseline"/>
        <sz val="12"/>
        <color theme="1"/>
        <name val="Arial"/>
        <family val="2"/>
        <scheme val="none"/>
      </font>
      <numFmt numFmtId="168" formatCode="&quot;$&quot;#,##0"/>
      <fill>
        <patternFill patternType="solid">
          <fgColor indexed="64"/>
          <bgColor theme="0"/>
        </patternFill>
      </fill>
      <alignment horizontal="right" vertical="center" textRotation="0" wrapText="0" indent="0" justifyLastLine="0" shrinkToFit="0" readingOrder="0"/>
      <protection locked="0" hidden="0"/>
    </dxf>
    <dxf>
      <font>
        <strike val="0"/>
        <outline val="0"/>
        <shadow val="0"/>
        <u val="none"/>
        <vertAlign val="baseline"/>
        <sz val="12"/>
        <color theme="1"/>
        <name val="Arial"/>
        <family val="2"/>
        <scheme val="none"/>
      </font>
      <numFmt numFmtId="168" formatCode="&quot;$&quot;#,##0"/>
      <fill>
        <patternFill>
          <fgColor indexed="64"/>
          <bgColor theme="0"/>
        </patternFill>
      </fill>
      <alignment horizontal="right" vertical="center" textRotation="0" justifyLastLine="0" shrinkToFit="0" readingOrder="0"/>
    </dxf>
    <dxf>
      <font>
        <b/>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protection locked="0" hidden="0"/>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rgb="FF000000"/>
        <name val="Arial"/>
        <family val="2"/>
        <scheme val="none"/>
      </font>
      <fill>
        <patternFill>
          <fgColor rgb="FF000000"/>
          <bgColor rgb="FFFFFFFF"/>
        </patternFill>
      </fill>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numFmt numFmtId="34" formatCode="_(&quot;$&quot;* #,##0.00_);_(&quot;$&quot;* \(#,##0.00\);_(&quot;$&quot;* &quot;-&quot;??_);_(@_)"/>
      <fill>
        <patternFill patternType="solid">
          <fgColor indexed="64"/>
          <bgColor theme="0"/>
        </patternFill>
      </fill>
      <alignment horizontal="right" vertical="center" textRotation="0" wrapText="0" indent="0" justifyLastLine="0" shrinkToFit="0" readingOrder="0"/>
      <border diagonalUp="0" diagonalDown="0" outline="0">
        <left/>
        <right/>
        <top style="thin">
          <color indexed="64"/>
        </top>
        <bottom/>
      </border>
      <protection locked="0" hidden="0"/>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border diagonalUp="0" diagonalDown="0" outline="0">
        <left/>
        <right/>
        <top/>
        <bottom/>
      </border>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center" textRotation="0" wrapText="1" indent="3" justifyLastLine="0" shrinkToFit="0" readingOrder="0"/>
    </dxf>
    <dxf>
      <font>
        <strike val="0"/>
        <outline val="0"/>
        <shadow val="0"/>
        <u val="none"/>
        <vertAlign val="baseline"/>
        <sz val="12"/>
        <color theme="1"/>
        <name val="Arial"/>
        <family val="2"/>
        <scheme val="none"/>
      </font>
      <fill>
        <patternFill patternType="solid">
          <fgColor indexed="64"/>
          <bgColor theme="0"/>
        </patternFill>
      </fill>
      <alignment horizontal="left" vertical="center" textRotation="0" wrapText="1" indent="2" justifyLastLine="0" shrinkToFit="0" readingOrder="0"/>
    </dxf>
    <dxf>
      <font>
        <strike val="0"/>
        <outline val="0"/>
        <shadow val="0"/>
        <u val="none"/>
        <vertAlign val="baseline"/>
        <sz val="12"/>
        <color theme="1"/>
        <name val="Arial"/>
        <family val="2"/>
        <scheme val="none"/>
      </font>
      <fill>
        <patternFill>
          <fgColor indexed="64"/>
          <bgColor theme="0"/>
        </patternFill>
      </fill>
    </dxf>
    <dxf>
      <font>
        <b val="0"/>
        <i val="0"/>
        <strike val="0"/>
        <condense val="0"/>
        <extend val="0"/>
        <outline val="0"/>
        <shadow val="0"/>
        <u val="none"/>
        <vertAlign val="baseline"/>
        <sz val="12"/>
        <color theme="1"/>
        <name val="Arial"/>
        <family val="2"/>
        <scheme val="none"/>
      </font>
      <numFmt numFmtId="168" formatCode="&quot;$&quot;#,##0"/>
      <fill>
        <patternFill patternType="solid">
          <fgColor indexed="64"/>
          <bgColor theme="0"/>
        </patternFill>
      </fill>
      <alignment horizontal="right" vertical="center" textRotation="0" wrapText="0" indent="0" justifyLastLine="0" shrinkToFit="0" readingOrder="0"/>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1" indent="0" justifyLastLine="0" shrinkToFit="0" readingOrder="0"/>
    </dxf>
    <dxf>
      <font>
        <strike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2" justifyLastLine="0" shrinkToFit="0" readingOrder="0"/>
    </dxf>
    <dxf>
      <font>
        <strike val="0"/>
        <outline val="0"/>
        <shadow val="0"/>
        <u val="none"/>
        <vertAlign val="baseline"/>
        <sz val="12"/>
        <color theme="1"/>
        <name val="Arial"/>
        <family val="2"/>
        <scheme val="none"/>
      </font>
      <fill>
        <patternFill>
          <fgColor indexed="64"/>
          <bgColor theme="0"/>
        </patternFill>
      </fill>
    </dxf>
    <dxf>
      <font>
        <b val="0"/>
        <i val="0"/>
        <strike val="0"/>
        <condense val="0"/>
        <extend val="0"/>
        <outline val="0"/>
        <shadow val="0"/>
        <u val="none"/>
        <vertAlign val="baseline"/>
        <sz val="12"/>
        <color theme="1"/>
        <name val="Arial"/>
        <family val="2"/>
        <scheme val="none"/>
      </font>
      <numFmt numFmtId="168" formatCode="&quot;$&quot;#,##0"/>
      <fill>
        <patternFill patternType="solid">
          <fgColor indexed="64"/>
          <bgColor theme="0"/>
        </patternFill>
      </fill>
      <alignment horizontal="right" vertical="center" textRotation="0" wrapText="0" indent="0" justifyLastLine="0" shrinkToFit="0" readingOrder="0"/>
      <protection locked="1" hidden="0"/>
    </dxf>
    <dxf>
      <font>
        <strike val="0"/>
        <outline val="0"/>
        <shadow val="0"/>
        <u val="none"/>
        <vertAlign val="baseline"/>
        <sz val="12"/>
        <color theme="1"/>
        <name val="Arial"/>
        <family val="2"/>
        <scheme val="none"/>
      </font>
      <numFmt numFmtId="168" formatCode="&quot;$&quot;#,##0"/>
      <fill>
        <patternFill>
          <fgColor indexed="64"/>
          <bgColor theme="0"/>
        </patternFill>
      </fill>
      <alignment horizontal="right" vertical="center" textRotation="0" justifyLastLine="0" shrinkToFit="0" readingOrder="0"/>
    </dxf>
    <dxf>
      <font>
        <b val="0"/>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general" vertical="center" textRotation="0" wrapText="0" indent="0" justifyLastLine="0" shrinkToFit="0" readingOrder="0"/>
      <protection locked="1" hidden="0"/>
    </dxf>
    <dxf>
      <font>
        <strike val="0"/>
        <outline val="0"/>
        <shadow val="0"/>
        <u val="none"/>
        <vertAlign val="baseline"/>
        <sz val="12"/>
        <color theme="1"/>
        <name val="Arial"/>
        <family val="2"/>
        <scheme val="none"/>
      </font>
      <fill>
        <patternFill>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general" vertical="center" textRotation="0" wrapText="1" indent="0" justifyLastLine="0" shrinkToFit="0" readingOrder="0"/>
      <protection locked="1" hidden="0"/>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rgb="FF000000"/>
        <name val="Arial"/>
        <family val="2"/>
        <scheme val="none"/>
      </font>
      <fill>
        <patternFill>
          <fgColor rgb="FF000000"/>
          <bgColor rgb="FFFFFFFF"/>
        </patternFill>
      </fill>
    </dxf>
    <dxf>
      <font>
        <strike val="0"/>
        <outline val="0"/>
        <shadow val="0"/>
        <u val="none"/>
        <vertAlign val="baseline"/>
        <sz val="12"/>
        <name val="Arial"/>
        <family val="2"/>
        <scheme val="none"/>
      </font>
    </dxf>
    <dxf>
      <font>
        <b/>
        <i val="0"/>
        <strike val="0"/>
        <condense val="0"/>
        <extend val="0"/>
        <outline val="0"/>
        <shadow val="0"/>
        <u val="none"/>
        <vertAlign val="baseline"/>
        <sz val="12"/>
        <color theme="1"/>
        <name val="Arial"/>
        <family val="2"/>
        <scheme val="none"/>
      </font>
      <numFmt numFmtId="34" formatCode="_(&quot;$&quot;* #,##0.00_);_(&quot;$&quot;* \(#,##0.00\);_(&quot;$&quot;* &quot;-&quot;??_);_(@_)"/>
      <fill>
        <patternFill patternType="solid">
          <fgColor indexed="64"/>
          <bgColor theme="0"/>
        </patternFill>
      </fill>
      <alignment horizontal="right" vertical="center" textRotation="0" wrapText="0" indent="0" justifyLastLine="0" shrinkToFit="0" readingOrder="0"/>
      <border diagonalUp="0" diagonalDown="0" outline="0">
        <left/>
        <right/>
        <top style="thin">
          <color indexed="64"/>
        </top>
        <bottom/>
      </border>
      <protection locked="0" hidden="0"/>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border diagonalUp="0" diagonalDown="0" outline="0">
        <left/>
        <right/>
        <top/>
        <bottom/>
      </border>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center" textRotation="0" wrapText="1" indent="3" justifyLastLine="0" shrinkToFit="0" readingOrder="0"/>
    </dxf>
    <dxf>
      <font>
        <strike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1" indent="2" justifyLastLine="0" shrinkToFit="0" readingOrder="0"/>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numFmt numFmtId="168" formatCode="&quot;$&quot;#,##0"/>
      <fill>
        <patternFill patternType="solid">
          <fgColor indexed="64"/>
          <bgColor theme="0"/>
        </patternFill>
      </fill>
      <alignment horizontal="right" vertical="center" textRotation="0" wrapText="0" indent="0" justifyLastLine="0" shrinkToFit="0" readingOrder="0"/>
      <border diagonalUp="0" diagonalDown="0" outline="0">
        <left/>
        <right/>
        <top style="thin">
          <color indexed="64"/>
        </top>
        <bottom/>
      </border>
      <protection locked="0" hidden="0"/>
    </dxf>
    <dxf>
      <font>
        <strike val="0"/>
        <outline val="0"/>
        <shadow val="0"/>
        <u val="none"/>
        <vertAlign val="baseline"/>
        <sz val="12"/>
        <color theme="1"/>
        <name val="Arial"/>
        <family val="2"/>
        <scheme val="none"/>
      </font>
      <numFmt numFmtId="168" formatCode="&quot;$&quot;#,##0"/>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4" formatCode="_(&quot;$&quot;* #,##0.00_);_(&quot;$&quot;* \(#,##0.00\);_(&quot;$&quot;* &quot;-&quot;??_);_(@_)"/>
      <fill>
        <patternFill patternType="solid">
          <fgColor indexed="64"/>
          <bgColor theme="0"/>
        </patternFill>
      </fill>
      <alignment horizontal="right" vertical="center" textRotation="0" wrapText="0" indent="0" justifyLastLine="0" shrinkToFit="0" readingOrder="0"/>
      <border diagonalUp="0" diagonalDown="0" outline="0">
        <left/>
        <right/>
        <top style="thin">
          <color indexed="64"/>
        </top>
        <bottom style="double">
          <color indexed="64"/>
        </bottom>
      </border>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center" textRotation="0" wrapText="1" indent="1" justifyLastLine="0" shrinkToFit="0" readingOrder="0"/>
      <border diagonalUp="0" diagonalDown="0" outline="0">
        <left/>
        <right/>
        <top/>
        <bottom/>
      </border>
    </dxf>
    <dxf>
      <font>
        <strike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strike val="0"/>
        <outline val="0"/>
        <shadow val="0"/>
        <u val="none"/>
        <vertAlign val="baseline"/>
        <sz val="12"/>
        <color rgb="FF000000"/>
        <name val="Arial"/>
        <family val="2"/>
        <scheme val="none"/>
      </font>
      <fill>
        <patternFill>
          <fgColor rgb="FF000000"/>
          <bgColor rgb="FFFFFFFF"/>
        </patternFill>
      </fill>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numFmt numFmtId="34" formatCode="_(&quot;$&quot;* #,##0.00_);_(&quot;$&quot;* \(#,##0.00\);_(&quot;$&quot;* &quot;-&quot;??_);_(@_)"/>
      <fill>
        <patternFill patternType="solid">
          <fgColor indexed="64"/>
          <bgColor theme="0"/>
        </patternFill>
      </fill>
      <alignment horizontal="right" vertical="center" textRotation="0" wrapText="0" indent="0" justifyLastLine="0" shrinkToFit="0" readingOrder="0"/>
      <border diagonalUp="0" diagonalDown="0" outline="0">
        <left/>
        <right/>
        <top style="thin">
          <color indexed="64"/>
        </top>
        <bottom/>
      </border>
      <protection locked="0" hidden="0"/>
    </dxf>
    <dxf>
      <font>
        <strike val="0"/>
        <outline val="0"/>
        <shadow val="0"/>
        <u val="none"/>
        <vertAlign val="baseline"/>
        <sz val="12"/>
        <color theme="1"/>
        <name val="Arial"/>
        <family val="2"/>
        <scheme val="none"/>
      </font>
      <numFmt numFmtId="168" formatCode="&quot;$&quot;#,##0"/>
      <fill>
        <patternFill>
          <fgColor indexed="64"/>
          <bgColor theme="0"/>
        </patternFill>
      </fill>
      <alignment horizontal="right" vertical="center" textRotation="0" justifyLastLine="0" shrinkToFit="0" readingOrder="0"/>
    </dxf>
    <dxf>
      <font>
        <b val="0"/>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border diagonalUp="0" diagonalDown="0" outline="0">
        <left/>
        <right/>
        <top/>
        <bottom/>
      </border>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center" textRotation="0" wrapText="1" indent="3" justifyLastLine="0" shrinkToFit="0" readingOrder="0"/>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numFmt numFmtId="34" formatCode="_(&quot;$&quot;* #,##0.00_);_(&quot;$&quot;* \(#,##0.00\);_(&quot;$&quot;* &quot;-&quot;??_);_(@_)"/>
      <fill>
        <patternFill patternType="solid">
          <fgColor indexed="64"/>
          <bgColor theme="0"/>
        </patternFill>
      </fill>
      <alignment horizontal="right" vertical="center" textRotation="0" wrapText="0" indent="0" justifyLastLine="0" shrinkToFit="0" readingOrder="0"/>
      <border diagonalUp="0" diagonalDown="0" outline="0">
        <left/>
        <right/>
        <top style="thin">
          <color indexed="64"/>
        </top>
        <bottom/>
      </border>
      <protection locked="0" hidden="0"/>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border diagonalUp="0" diagonalDown="0" outline="0">
        <left/>
        <right/>
        <top/>
        <bottom/>
      </border>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center" textRotation="0" wrapText="1" indent="3" justifyLastLine="0" shrinkToFit="0" readingOrder="0"/>
    </dxf>
    <dxf>
      <font>
        <strike val="0"/>
        <outline val="0"/>
        <shadow val="0"/>
        <u val="none"/>
        <vertAlign val="baseline"/>
        <sz val="12"/>
        <color theme="1"/>
        <name val="Arial"/>
        <family val="2"/>
        <scheme val="none"/>
      </font>
      <fill>
        <patternFill patternType="solid">
          <fgColor indexed="64"/>
          <bgColor theme="0"/>
        </patternFill>
      </fill>
      <alignment horizontal="left" vertical="center" textRotation="0" wrapText="1" indent="2" justifyLastLine="0" shrinkToFit="0" readingOrder="0"/>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1"/>
        <color theme="1"/>
        <name val="Arial"/>
        <family val="2"/>
        <scheme val="none"/>
      </font>
      <numFmt numFmtId="34" formatCode="_(&quot;$&quot;* #,##0.00_);_(&quot;$&quot;* \(#,##0.00\);_(&quot;$&quot;* &quot;-&quot;??_);_(@_)"/>
      <fill>
        <patternFill patternType="solid">
          <fgColor indexed="64"/>
          <bgColor theme="0"/>
        </patternFill>
      </fill>
      <alignment horizontal="right" vertical="center" textRotation="0" wrapText="0" indent="0" justifyLastLine="0" shrinkToFit="0" readingOrder="0"/>
      <border diagonalUp="0" diagonalDown="0" outline="0">
        <left/>
        <right/>
        <top style="thin">
          <color indexed="64"/>
        </top>
        <bottom/>
      </border>
      <protection locked="0" hidden="0"/>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border diagonalUp="0" diagonalDown="0" outline="0">
        <left/>
        <right/>
        <top/>
        <bottom/>
      </border>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center" textRotation="0" wrapText="1" indent="3" justifyLastLine="0" shrinkToFit="0" readingOrder="0"/>
    </dxf>
    <dxf>
      <font>
        <strike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2" justifyLastLine="0" shrinkToFit="0" readingOrder="0"/>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numFmt numFmtId="34" formatCode="_(&quot;$&quot;* #,##0.00_);_(&quot;$&quot;* \(#,##0.00\);_(&quot;$&quot;* &quot;-&quot;??_);_(@_)"/>
      <fill>
        <patternFill patternType="solid">
          <fgColor indexed="64"/>
          <bgColor theme="0"/>
        </patternFill>
      </fill>
      <alignment horizontal="right" vertical="center" textRotation="0" wrapText="0" indent="0" justifyLastLine="0" shrinkToFit="0" readingOrder="0"/>
      <border diagonalUp="0" diagonalDown="0" outline="0">
        <left/>
        <right/>
        <top style="thin">
          <color indexed="64"/>
        </top>
        <bottom/>
      </border>
      <protection locked="0" hidden="0"/>
    </dxf>
    <dxf>
      <font>
        <strike val="0"/>
        <outline val="0"/>
        <shadow val="0"/>
        <u val="none"/>
        <vertAlign val="baseline"/>
        <sz val="12"/>
        <color theme="1"/>
        <name val="Arial"/>
        <family val="2"/>
        <scheme val="none"/>
      </font>
      <numFmt numFmtId="168" formatCode="&quot;$&quot;#,##0"/>
      <fill>
        <patternFill>
          <fgColor indexed="64"/>
          <bgColor theme="0"/>
        </patternFill>
      </fill>
      <alignment horizontal="right" vertical="center" textRotation="0" justifyLastLine="0" shrinkToFit="0" readingOrder="0"/>
    </dxf>
    <dxf>
      <font>
        <b val="0"/>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border diagonalUp="0" diagonalDown="0" outline="0">
        <left/>
        <right/>
        <top/>
        <bottom/>
      </border>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center" textRotation="0" wrapText="1" indent="3" justifyLastLine="0" shrinkToFit="0" readingOrder="0"/>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name val="Arial"/>
        <family val="2"/>
        <scheme val="none"/>
      </font>
    </dxf>
    <dxf>
      <font>
        <b/>
        <i val="0"/>
        <strike val="0"/>
        <condense val="0"/>
        <extend val="0"/>
        <outline val="0"/>
        <shadow val="0"/>
        <u val="none"/>
        <vertAlign val="baseline"/>
        <sz val="11"/>
        <color theme="1"/>
        <name val="Arial"/>
        <family val="2"/>
        <scheme val="none"/>
      </font>
      <numFmt numFmtId="34" formatCode="_(&quot;$&quot;* #,##0.00_);_(&quot;$&quot;* \(#,##0.00\);_(&quot;$&quot;* &quot;-&quot;??_);_(@_)"/>
      <fill>
        <patternFill patternType="solid">
          <fgColor indexed="64"/>
          <bgColor theme="0"/>
        </patternFill>
      </fill>
      <alignment horizontal="right" vertical="center" textRotation="0" wrapText="0" indent="0" justifyLastLine="0" shrinkToFit="0" readingOrder="0"/>
      <border diagonalUp="0" diagonalDown="0" outline="0">
        <left/>
        <right/>
        <top style="thin">
          <color indexed="64"/>
        </top>
        <bottom/>
      </border>
      <protection locked="0" hidden="0"/>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border diagonalUp="0" diagonalDown="0" outline="0">
        <left/>
        <right/>
        <top/>
        <bottom/>
      </border>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center" textRotation="0" wrapText="1" indent="3" justifyLastLine="0" shrinkToFit="0" readingOrder="0"/>
    </dxf>
    <dxf>
      <font>
        <strike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1" indent="2" justifyLastLine="0" shrinkToFit="0" readingOrder="0"/>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numFmt numFmtId="34" formatCode="_(&quot;$&quot;* #,##0.00_);_(&quot;$&quot;* \(#,##0.00\);_(&quot;$&quot;* &quot;-&quot;??_);_(@_)"/>
      <fill>
        <patternFill patternType="solid">
          <fgColor indexed="64"/>
          <bgColor theme="0"/>
        </patternFill>
      </fill>
      <alignment horizontal="right" vertical="center" textRotation="0" wrapText="0" indent="0" justifyLastLine="0" shrinkToFit="0" readingOrder="0"/>
      <border diagonalUp="0" diagonalDown="0" outline="0">
        <left/>
        <right/>
        <top style="thin">
          <color indexed="64"/>
        </top>
        <bottom/>
      </border>
      <protection locked="0" hidden="0"/>
    </dxf>
    <dxf>
      <font>
        <strike val="0"/>
        <outline val="0"/>
        <shadow val="0"/>
        <u val="none"/>
        <vertAlign val="baseline"/>
        <sz val="12"/>
        <color theme="1"/>
        <name val="Arial"/>
        <family val="2"/>
        <scheme val="none"/>
      </font>
      <numFmt numFmtId="168" formatCode="&quot;$&quot;#,##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5" formatCode="_(* #,##0.00_);_(* \(#,##0.00\);_(* &quot;-&quot;??_);_(@_)"/>
      <fill>
        <patternFill patternType="solid">
          <fgColor indexed="64"/>
          <bgColor theme="0"/>
        </patternFill>
      </fill>
      <border diagonalUp="0" diagonalDown="0" outline="0">
        <left/>
        <right/>
        <top/>
        <bottom/>
      </border>
    </dxf>
    <dxf>
      <font>
        <strike val="0"/>
        <outline val="0"/>
        <shadow val="0"/>
        <u val="none"/>
        <vertAlign val="baseline"/>
        <sz val="12"/>
        <color theme="1"/>
        <name val="Arial"/>
        <family val="2"/>
        <scheme val="none"/>
      </font>
      <numFmt numFmtId="35" formatCode="_(* #,##0.00_);_(* \(#,##0.00\);_(* &quot;-&quot;??_);_(@_)"/>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center" textRotation="0" wrapText="1" indent="3" justifyLastLine="0" shrinkToFit="0" readingOrder="0"/>
    </dxf>
    <dxf>
      <font>
        <strike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strike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font>
        <b/>
        <i val="0"/>
      </font>
      <border diagonalUp="0" diagonalDown="0">
        <left/>
        <right/>
        <top/>
        <bottom/>
        <vertical/>
        <horizontal/>
      </border>
    </dxf>
    <dxf>
      <font>
        <b/>
        <i val="0"/>
      </font>
      <fill>
        <patternFill>
          <bgColor theme="8"/>
        </patternFill>
      </fill>
      <border>
        <top style="medium">
          <color theme="6"/>
        </top>
        <bottom style="medium">
          <color theme="6"/>
        </bottom>
      </border>
    </dxf>
    <dxf>
      <font>
        <b val="0"/>
        <i val="0"/>
      </font>
      <fill>
        <patternFill>
          <bgColor theme="8"/>
        </patternFill>
      </fill>
    </dxf>
    <dxf>
      <font>
        <b val="0"/>
        <i val="0"/>
      </font>
    </dxf>
    <dxf>
      <font>
        <b/>
        <i val="0"/>
      </font>
      <border diagonalUp="0" diagonalDown="0">
        <left/>
        <right/>
        <top/>
        <bottom/>
        <vertical/>
        <horizontal/>
      </border>
    </dxf>
    <dxf>
      <font>
        <b/>
        <i val="0"/>
      </font>
      <fill>
        <patternFill>
          <bgColor theme="8"/>
        </patternFill>
      </fill>
      <border>
        <top style="medium">
          <color theme="7" tint="-9.9948118533890809E-2"/>
        </top>
        <bottom style="medium">
          <color theme="7" tint="-9.9948118533890809E-2"/>
        </bottom>
      </border>
    </dxf>
    <dxf>
      <font>
        <b val="0"/>
        <i val="0"/>
      </font>
      <fill>
        <patternFill>
          <bgColor theme="8"/>
        </patternFill>
      </fill>
    </dxf>
  </dxfs>
  <tableStyles count="2" defaultTableStyle="TableStyleMedium2" defaultPivotStyle="PivotStyleLight16">
    <tableStyle name="Blue Table Style" pivot="0" count="4" xr9:uid="{894F1BA4-9C10-4C89-8686-4AA5F4DBB2C6}">
      <tableStyleElement type="wholeTable" dxfId="467"/>
      <tableStyleElement type="headerRow" dxfId="466"/>
      <tableStyleElement type="totalRow" dxfId="465"/>
      <tableStyleElement type="firstColumn" dxfId="464"/>
    </tableStyle>
    <tableStyle name="Table Style 1" pivot="0" count="3" xr9:uid="{50497924-3829-4FEF-BF26-73FECD2B9426}">
      <tableStyleElement type="wholeTable" dxfId="463"/>
      <tableStyleElement type="headerRow" dxfId="462"/>
      <tableStyleElement type="totalRow" dxfId="46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FF0000"/>
                </a:solidFill>
              </a:rPr>
              <a:t>Sales Per Month</a:t>
            </a:r>
          </a:p>
        </c:rich>
      </c:tx>
      <c:layout>
        <c:manualLayout>
          <c:xMode val="edge"/>
          <c:yMode val="edge"/>
          <c:x val="0.22861187512446282"/>
          <c:y val="0"/>
        </c:manualLayout>
      </c:layout>
      <c:overlay val="0"/>
      <c:spPr>
        <a:noFill/>
        <a:ln w="25400">
          <a:noFill/>
        </a:ln>
      </c:sp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1.070913647106329E-2"/>
          <c:y val="5.2860306959771289E-3"/>
          <c:w val="0.98929086352893669"/>
          <c:h val="0.71111085092058668"/>
        </c:manualLayout>
      </c:layout>
      <c:pie3DChart>
        <c:varyColors val="1"/>
        <c:ser>
          <c:idx val="0"/>
          <c:order val="0"/>
          <c:explosion val="3"/>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EB4-4FBA-9B15-62DB6D0AF8AE}"/>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EB4-4FBA-9B15-62DB6D0AF8AE}"/>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EB4-4FBA-9B15-62DB6D0AF8AE}"/>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EB4-4FBA-9B15-62DB6D0AF8AE}"/>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EB4-4FBA-9B15-62DB6D0AF8AE}"/>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EB4-4FBA-9B15-62DB6D0AF8AE}"/>
              </c:ext>
            </c:extLst>
          </c:dPt>
          <c:dPt>
            <c:idx val="6"/>
            <c:bubble3D val="0"/>
            <c:explosion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EB4-4FBA-9B15-62DB6D0AF8AE}"/>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EB4-4FBA-9B15-62DB6D0AF8AE}"/>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AEB4-4FBA-9B15-62DB6D0AF8AE}"/>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AEB4-4FBA-9B15-62DB6D0AF8AE}"/>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AEB4-4FBA-9B15-62DB6D0AF8AE}"/>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AEB4-4FBA-9B15-62DB6D0AF8AE}"/>
              </c:ext>
            </c:extLst>
          </c:dPt>
          <c:cat>
            <c:strRef>
              <c:f>'2026 YTD'!$BS$20:$BS$31</c:f>
              <c:strCache>
                <c:ptCount val="12"/>
                <c:pt idx="0">
                  <c:v>Jan</c:v>
                </c:pt>
                <c:pt idx="1">
                  <c:v>Feb</c:v>
                </c:pt>
                <c:pt idx="2">
                  <c:v>March</c:v>
                </c:pt>
                <c:pt idx="3">
                  <c:v>April</c:v>
                </c:pt>
                <c:pt idx="4">
                  <c:v>May</c:v>
                </c:pt>
                <c:pt idx="5">
                  <c:v>June</c:v>
                </c:pt>
                <c:pt idx="6">
                  <c:v>July</c:v>
                </c:pt>
                <c:pt idx="7">
                  <c:v>Aug</c:v>
                </c:pt>
                <c:pt idx="8">
                  <c:v>Sep</c:v>
                </c:pt>
                <c:pt idx="9">
                  <c:v>Oct</c:v>
                </c:pt>
                <c:pt idx="10">
                  <c:v>Nov</c:v>
                </c:pt>
                <c:pt idx="11">
                  <c:v>Dec</c:v>
                </c:pt>
              </c:strCache>
            </c:strRef>
          </c:cat>
          <c:val>
            <c:numRef>
              <c:f>'2026 YTD'!$BT$20:$BT$31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AEB4-4FBA-9B15-62DB6D0AF8AE}"/>
            </c:ext>
          </c:extLst>
        </c:ser>
        <c:ser>
          <c:idx val="1"/>
          <c:order val="1"/>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1A-AEB4-4FBA-9B15-62DB6D0AF8AE}"/>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1C-AEB4-4FBA-9B15-62DB6D0AF8AE}"/>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1E-AEB4-4FBA-9B15-62DB6D0AF8AE}"/>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20-AEB4-4FBA-9B15-62DB6D0AF8AE}"/>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22-AEB4-4FBA-9B15-62DB6D0AF8AE}"/>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24-AEB4-4FBA-9B15-62DB6D0AF8AE}"/>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6-AEB4-4FBA-9B15-62DB6D0AF8AE}"/>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8-AEB4-4FBA-9B15-62DB6D0AF8AE}"/>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A-AEB4-4FBA-9B15-62DB6D0AF8AE}"/>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C-AEB4-4FBA-9B15-62DB6D0AF8AE}"/>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E-AEB4-4FBA-9B15-62DB6D0AF8AE}"/>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0-AEB4-4FBA-9B15-62DB6D0AF8AE}"/>
              </c:ext>
            </c:extLst>
          </c:dPt>
          <c:cat>
            <c:strRef>
              <c:f>'2026 YTD'!$BS$20:$BS$31</c:f>
              <c:strCache>
                <c:ptCount val="12"/>
                <c:pt idx="0">
                  <c:v>Jan</c:v>
                </c:pt>
                <c:pt idx="1">
                  <c:v>Feb</c:v>
                </c:pt>
                <c:pt idx="2">
                  <c:v>March</c:v>
                </c:pt>
                <c:pt idx="3">
                  <c:v>April</c:v>
                </c:pt>
                <c:pt idx="4">
                  <c:v>May</c:v>
                </c:pt>
                <c:pt idx="5">
                  <c:v>June</c:v>
                </c:pt>
                <c:pt idx="6">
                  <c:v>July</c:v>
                </c:pt>
                <c:pt idx="7">
                  <c:v>Aug</c:v>
                </c:pt>
                <c:pt idx="8">
                  <c:v>Sep</c:v>
                </c:pt>
                <c:pt idx="9">
                  <c:v>Oct</c:v>
                </c:pt>
                <c:pt idx="10">
                  <c:v>Nov</c:v>
                </c:pt>
                <c:pt idx="11">
                  <c:v>Dec</c:v>
                </c:pt>
              </c:strCache>
            </c:strRef>
          </c:cat>
          <c:val>
            <c:numRef>
              <c:f>'2026 YTD'!$BU$20:$BU$31</c:f>
              <c:numCache>
                <c:formatCode>"$"#,##0.00</c:formatCode>
                <c:ptCount val="12"/>
              </c:numCache>
            </c:numRef>
          </c:val>
          <c:extLst>
            <c:ext xmlns:c16="http://schemas.microsoft.com/office/drawing/2014/chart" uri="{C3380CC4-5D6E-409C-BE32-E72D297353CC}">
              <c16:uniqueId val="{00000031-AEB4-4FBA-9B15-62DB6D0AF8AE}"/>
            </c:ext>
          </c:extLst>
        </c:ser>
        <c:ser>
          <c:idx val="2"/>
          <c:order val="2"/>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33-AEB4-4FBA-9B15-62DB6D0AF8AE}"/>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35-AEB4-4FBA-9B15-62DB6D0AF8AE}"/>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37-AEB4-4FBA-9B15-62DB6D0AF8AE}"/>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39-AEB4-4FBA-9B15-62DB6D0AF8AE}"/>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3B-AEB4-4FBA-9B15-62DB6D0AF8AE}"/>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3D-AEB4-4FBA-9B15-62DB6D0AF8AE}"/>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F-AEB4-4FBA-9B15-62DB6D0AF8AE}"/>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41-AEB4-4FBA-9B15-62DB6D0AF8AE}"/>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43-AEB4-4FBA-9B15-62DB6D0AF8AE}"/>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45-AEB4-4FBA-9B15-62DB6D0AF8AE}"/>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47-AEB4-4FBA-9B15-62DB6D0AF8AE}"/>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49-AEB4-4FBA-9B15-62DB6D0AF8AE}"/>
              </c:ext>
            </c:extLst>
          </c:dPt>
          <c:cat>
            <c:strRef>
              <c:f>'2026 YTD'!$BS$20:$BS$31</c:f>
              <c:strCache>
                <c:ptCount val="12"/>
                <c:pt idx="0">
                  <c:v>Jan</c:v>
                </c:pt>
                <c:pt idx="1">
                  <c:v>Feb</c:v>
                </c:pt>
                <c:pt idx="2">
                  <c:v>March</c:v>
                </c:pt>
                <c:pt idx="3">
                  <c:v>April</c:v>
                </c:pt>
                <c:pt idx="4">
                  <c:v>May</c:v>
                </c:pt>
                <c:pt idx="5">
                  <c:v>June</c:v>
                </c:pt>
                <c:pt idx="6">
                  <c:v>July</c:v>
                </c:pt>
                <c:pt idx="7">
                  <c:v>Aug</c:v>
                </c:pt>
                <c:pt idx="8">
                  <c:v>Sep</c:v>
                </c:pt>
                <c:pt idx="9">
                  <c:v>Oct</c:v>
                </c:pt>
                <c:pt idx="10">
                  <c:v>Nov</c:v>
                </c:pt>
                <c:pt idx="11">
                  <c:v>Dec</c:v>
                </c:pt>
              </c:strCache>
            </c:strRef>
          </c:cat>
          <c:val>
            <c:numRef>
              <c:f>'2026 YTD'!$BV$20:$BV$31</c:f>
            </c:numRef>
          </c:val>
          <c:extLst>
            <c:ext xmlns:c16="http://schemas.microsoft.com/office/drawing/2014/chart" uri="{C3380CC4-5D6E-409C-BE32-E72D297353CC}">
              <c16:uniqueId val="{0000004A-AEB4-4FBA-9B15-62DB6D0AF8AE}"/>
            </c:ext>
          </c:extLst>
        </c:ser>
        <c:ser>
          <c:idx val="3"/>
          <c:order val="3"/>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4C-AEB4-4FBA-9B15-62DB6D0AF8AE}"/>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4E-AEB4-4FBA-9B15-62DB6D0AF8AE}"/>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50-AEB4-4FBA-9B15-62DB6D0AF8AE}"/>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52-AEB4-4FBA-9B15-62DB6D0AF8AE}"/>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54-AEB4-4FBA-9B15-62DB6D0AF8AE}"/>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56-AEB4-4FBA-9B15-62DB6D0AF8AE}"/>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58-AEB4-4FBA-9B15-62DB6D0AF8AE}"/>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5A-AEB4-4FBA-9B15-62DB6D0AF8AE}"/>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5C-AEB4-4FBA-9B15-62DB6D0AF8AE}"/>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5E-AEB4-4FBA-9B15-62DB6D0AF8AE}"/>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60-AEB4-4FBA-9B15-62DB6D0AF8AE}"/>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62-AEB4-4FBA-9B15-62DB6D0AF8AE}"/>
              </c:ext>
            </c:extLst>
          </c:dPt>
          <c:cat>
            <c:strRef>
              <c:f>'2026 YTD'!$BS$20:$BS$31</c:f>
              <c:strCache>
                <c:ptCount val="12"/>
                <c:pt idx="0">
                  <c:v>Jan</c:v>
                </c:pt>
                <c:pt idx="1">
                  <c:v>Feb</c:v>
                </c:pt>
                <c:pt idx="2">
                  <c:v>March</c:v>
                </c:pt>
                <c:pt idx="3">
                  <c:v>April</c:v>
                </c:pt>
                <c:pt idx="4">
                  <c:v>May</c:v>
                </c:pt>
                <c:pt idx="5">
                  <c:v>June</c:v>
                </c:pt>
                <c:pt idx="6">
                  <c:v>July</c:v>
                </c:pt>
                <c:pt idx="7">
                  <c:v>Aug</c:v>
                </c:pt>
                <c:pt idx="8">
                  <c:v>Sep</c:v>
                </c:pt>
                <c:pt idx="9">
                  <c:v>Oct</c:v>
                </c:pt>
                <c:pt idx="10">
                  <c:v>Nov</c:v>
                </c:pt>
                <c:pt idx="11">
                  <c:v>Dec</c:v>
                </c:pt>
              </c:strCache>
            </c:strRef>
          </c:cat>
          <c:val>
            <c:numRef>
              <c:f>'2026 YTD'!$BW$20:$BW$31</c:f>
              <c:numCache>
                <c:formatCode>"$"#,##0.00</c:formatCode>
                <c:ptCount val="12"/>
              </c:numCache>
            </c:numRef>
          </c:val>
          <c:extLst>
            <c:ext xmlns:c16="http://schemas.microsoft.com/office/drawing/2014/chart" uri="{C3380CC4-5D6E-409C-BE32-E72D297353CC}">
              <c16:uniqueId val="{00000063-AEB4-4FBA-9B15-62DB6D0AF8AE}"/>
            </c:ext>
          </c:extLst>
        </c:ser>
        <c:dLbls>
          <c:showLegendKey val="0"/>
          <c:showVal val="0"/>
          <c:showCatName val="0"/>
          <c:showSerName val="0"/>
          <c:showPercent val="0"/>
          <c:showBubbleSize val="0"/>
          <c:showLeaderLines val="1"/>
        </c:dLbls>
      </c:pie3DChart>
      <c:spPr>
        <a:solidFill>
          <a:srgbClr val="92D050"/>
        </a:solidFill>
        <a:ln w="25400">
          <a:noFill/>
        </a:ln>
      </c:spPr>
    </c:plotArea>
    <c:legend>
      <c:legendPos val="b"/>
      <c:overlay val="0"/>
      <c:spPr>
        <a:solidFill>
          <a:schemeClr val="accent5">
            <a:lumMod val="20000"/>
            <a:lumOff val="80000"/>
          </a:schemeClr>
        </a:solid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rgbClr val="92D050"/>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hyperlink" Target="#'Main Tab'!A1"/></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hyperlink" Target="#'Main Tab'!A1"/></Relationships>
</file>

<file path=xl/drawings/_rels/drawing21.xml.rels><?xml version="1.0" encoding="UTF-8" standalone="yes"?>
<Relationships xmlns="http://schemas.openxmlformats.org/package/2006/relationships"><Relationship Id="rId1" Type="http://schemas.openxmlformats.org/officeDocument/2006/relationships/hyperlink" Target="#'Main Tab'!A1"/></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154460</xdr:colOff>
      <xdr:row>69</xdr:row>
      <xdr:rowOff>37585</xdr:rowOff>
    </xdr:from>
    <xdr:to>
      <xdr:col>5</xdr:col>
      <xdr:colOff>1305848</xdr:colOff>
      <xdr:row>76</xdr:row>
      <xdr:rowOff>53770</xdr:rowOff>
    </xdr:to>
    <xdr:sp macro="" textlink="">
      <xdr:nvSpPr>
        <xdr:cNvPr id="2" name="Rectangle: Rounded Corners 1">
          <a:extLst>
            <a:ext uri="{FF2B5EF4-FFF2-40B4-BE49-F238E27FC236}">
              <a16:creationId xmlns:a16="http://schemas.microsoft.com/office/drawing/2014/main" id="{86198C02-5377-4425-94E3-10B95C0C58EE}"/>
            </a:ext>
          </a:extLst>
        </xdr:cNvPr>
        <xdr:cNvSpPr/>
      </xdr:nvSpPr>
      <xdr:spPr>
        <a:xfrm>
          <a:off x="154460" y="6486010"/>
          <a:ext cx="7295013" cy="1349685"/>
        </a:xfrm>
        <a:prstGeom prst="round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sz="1400" b="1">
              <a:solidFill>
                <a:srgbClr val="FF0000"/>
              </a:solidFill>
            </a:rPr>
            <a:t>Tax Estimate Disclaimer:</a:t>
          </a:r>
          <a:r>
            <a:rPr lang="en-US" sz="1400">
              <a:solidFill>
                <a:srgbClr val="FF0000"/>
              </a:solidFill>
            </a:rPr>
            <a:t> This calculation is an estimate for informational purposes only; final tax liabilities may vary. To mitigate underpayment penalties, ensure "Safe Harbor" amounts are paid by December 31st (or January 15th). We recommend including a 10% buffer to account for unexpected income or reporting variances.</a:t>
          </a:r>
          <a:endParaRPr lang="en-US" sz="1100">
            <a:solidFill>
              <a:srgbClr val="FF0000"/>
            </a:solidFill>
          </a:endParaRPr>
        </a:p>
      </xdr:txBody>
    </xdr:sp>
    <xdr:clientData/>
  </xdr:twoCellAnchor>
  <xdr:twoCellAnchor>
    <xdr:from>
      <xdr:col>13</xdr:col>
      <xdr:colOff>84496</xdr:colOff>
      <xdr:row>4</xdr:row>
      <xdr:rowOff>130585</xdr:rowOff>
    </xdr:from>
    <xdr:to>
      <xdr:col>14</xdr:col>
      <xdr:colOff>291896</xdr:colOff>
      <xdr:row>4</xdr:row>
      <xdr:rowOff>145948</xdr:rowOff>
    </xdr:to>
    <xdr:cxnSp macro="">
      <xdr:nvCxnSpPr>
        <xdr:cNvPr id="3" name="Straight Arrow Connector 2">
          <a:extLst>
            <a:ext uri="{FF2B5EF4-FFF2-40B4-BE49-F238E27FC236}">
              <a16:creationId xmlns:a16="http://schemas.microsoft.com/office/drawing/2014/main" id="{A995C080-AAE1-47F5-BD64-81079E9FFC16}"/>
            </a:ext>
          </a:extLst>
        </xdr:cNvPr>
        <xdr:cNvCxnSpPr/>
      </xdr:nvCxnSpPr>
      <xdr:spPr>
        <a:xfrm flipH="1" flipV="1">
          <a:off x="7542571" y="1197385"/>
          <a:ext cx="540775" cy="1536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38407</xdr:colOff>
      <xdr:row>1</xdr:row>
      <xdr:rowOff>199717</xdr:rowOff>
    </xdr:from>
    <xdr:to>
      <xdr:col>14</xdr:col>
      <xdr:colOff>337984</xdr:colOff>
      <xdr:row>2</xdr:row>
      <xdr:rowOff>84496</xdr:rowOff>
    </xdr:to>
    <xdr:cxnSp macro="">
      <xdr:nvCxnSpPr>
        <xdr:cNvPr id="4" name="Straight Arrow Connector 3">
          <a:extLst>
            <a:ext uri="{FF2B5EF4-FFF2-40B4-BE49-F238E27FC236}">
              <a16:creationId xmlns:a16="http://schemas.microsoft.com/office/drawing/2014/main" id="{0C9122EA-ECDB-4B85-A3CD-38A220371D59}"/>
            </a:ext>
          </a:extLst>
        </xdr:cNvPr>
        <xdr:cNvCxnSpPr/>
      </xdr:nvCxnSpPr>
      <xdr:spPr>
        <a:xfrm flipH="1" flipV="1">
          <a:off x="7496482" y="399742"/>
          <a:ext cx="632952" cy="25625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xdr:colOff>
      <xdr:row>69</xdr:row>
      <xdr:rowOff>0</xdr:rowOff>
    </xdr:from>
    <xdr:to>
      <xdr:col>27</xdr:col>
      <xdr:colOff>15364</xdr:colOff>
      <xdr:row>76</xdr:row>
      <xdr:rowOff>53770</xdr:rowOff>
    </xdr:to>
    <xdr:sp macro="" textlink="">
      <xdr:nvSpPr>
        <xdr:cNvPr id="5" name="Rectangle: Rounded Corners 4">
          <a:extLst>
            <a:ext uri="{FF2B5EF4-FFF2-40B4-BE49-F238E27FC236}">
              <a16:creationId xmlns:a16="http://schemas.microsoft.com/office/drawing/2014/main" id="{1FC1AF67-0924-4EA6-AD31-79BBCE0674C3}"/>
            </a:ext>
          </a:extLst>
        </xdr:cNvPr>
        <xdr:cNvSpPr/>
      </xdr:nvSpPr>
      <xdr:spPr>
        <a:xfrm>
          <a:off x="8143876" y="6448425"/>
          <a:ext cx="2996688" cy="1387270"/>
        </a:xfrm>
        <a:prstGeom prst="round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solidFill>
                <a:srgbClr val="FF0000"/>
              </a:solidFill>
            </a:rPr>
            <a:t>When making your payment on the IRS website, please select the following options:</a:t>
          </a:r>
        </a:p>
        <a:p>
          <a:r>
            <a:rPr lang="en-US" b="1">
              <a:solidFill>
                <a:srgbClr val="FF0000"/>
              </a:solidFill>
            </a:rPr>
            <a:t>Reason for Payment:</a:t>
          </a:r>
          <a:r>
            <a:rPr lang="en-US">
              <a:solidFill>
                <a:srgbClr val="FF0000"/>
              </a:solidFill>
            </a:rPr>
            <a:t> Estimated Tax</a:t>
          </a:r>
        </a:p>
        <a:p>
          <a:r>
            <a:rPr lang="en-US" b="1">
              <a:solidFill>
                <a:srgbClr val="FF0000"/>
              </a:solidFill>
            </a:rPr>
            <a:t>Apply Payment To:</a:t>
          </a:r>
          <a:r>
            <a:rPr lang="en-US">
              <a:solidFill>
                <a:srgbClr val="FF0000"/>
              </a:solidFill>
            </a:rPr>
            <a:t> 1040-ES (for 1040, 1040-SR, 1040-NR)</a:t>
          </a:r>
        </a:p>
        <a:p>
          <a:r>
            <a:rPr lang="en-US" b="1">
              <a:solidFill>
                <a:srgbClr val="FF0000"/>
              </a:solidFill>
            </a:rPr>
            <a:t>Tax Period for Payment:</a:t>
          </a:r>
          <a:r>
            <a:rPr lang="en-US">
              <a:solidFill>
                <a:srgbClr val="FF0000"/>
              </a:solidFill>
            </a:rPr>
            <a:t> 2025</a:t>
          </a:r>
        </a:p>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28015</xdr:colOff>
      <xdr:row>0</xdr:row>
      <xdr:rowOff>19050</xdr:rowOff>
    </xdr:from>
    <xdr:to>
      <xdr:col>2</xdr:col>
      <xdr:colOff>609040</xdr:colOff>
      <xdr:row>2</xdr:row>
      <xdr:rowOff>247650</xdr:rowOff>
    </xdr:to>
    <xdr:pic>
      <xdr:nvPicPr>
        <xdr:cNvPr id="2" name="Picture 3">
          <a:extLst>
            <a:ext uri="{FF2B5EF4-FFF2-40B4-BE49-F238E27FC236}">
              <a16:creationId xmlns:a16="http://schemas.microsoft.com/office/drawing/2014/main" id="{FD30213A-92D3-4386-B178-077FC9E0C7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140"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28015</xdr:colOff>
      <xdr:row>0</xdr:row>
      <xdr:rowOff>19050</xdr:rowOff>
    </xdr:from>
    <xdr:to>
      <xdr:col>2</xdr:col>
      <xdr:colOff>609040</xdr:colOff>
      <xdr:row>2</xdr:row>
      <xdr:rowOff>247650</xdr:rowOff>
    </xdr:to>
    <xdr:pic>
      <xdr:nvPicPr>
        <xdr:cNvPr id="2" name="Picture 3">
          <a:extLst>
            <a:ext uri="{FF2B5EF4-FFF2-40B4-BE49-F238E27FC236}">
              <a16:creationId xmlns:a16="http://schemas.microsoft.com/office/drawing/2014/main" id="{C98C6B42-FEBC-4AC7-A244-BC1023979B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140"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28015</xdr:colOff>
      <xdr:row>0</xdr:row>
      <xdr:rowOff>19050</xdr:rowOff>
    </xdr:from>
    <xdr:to>
      <xdr:col>2</xdr:col>
      <xdr:colOff>609040</xdr:colOff>
      <xdr:row>2</xdr:row>
      <xdr:rowOff>247650</xdr:rowOff>
    </xdr:to>
    <xdr:pic>
      <xdr:nvPicPr>
        <xdr:cNvPr id="2" name="Picture 3">
          <a:extLst>
            <a:ext uri="{FF2B5EF4-FFF2-40B4-BE49-F238E27FC236}">
              <a16:creationId xmlns:a16="http://schemas.microsoft.com/office/drawing/2014/main" id="{AAEEA269-D8E4-44B3-A356-A5700AD3D4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140"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28015</xdr:colOff>
      <xdr:row>0</xdr:row>
      <xdr:rowOff>19050</xdr:rowOff>
    </xdr:from>
    <xdr:to>
      <xdr:col>2</xdr:col>
      <xdr:colOff>609040</xdr:colOff>
      <xdr:row>2</xdr:row>
      <xdr:rowOff>247650</xdr:rowOff>
    </xdr:to>
    <xdr:pic>
      <xdr:nvPicPr>
        <xdr:cNvPr id="2" name="Picture 3">
          <a:extLst>
            <a:ext uri="{FF2B5EF4-FFF2-40B4-BE49-F238E27FC236}">
              <a16:creationId xmlns:a16="http://schemas.microsoft.com/office/drawing/2014/main" id="{2C4ABF8F-DA78-4B39-B7E9-D512BAD983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140"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28015</xdr:colOff>
      <xdr:row>0</xdr:row>
      <xdr:rowOff>19050</xdr:rowOff>
    </xdr:from>
    <xdr:to>
      <xdr:col>2</xdr:col>
      <xdr:colOff>609040</xdr:colOff>
      <xdr:row>2</xdr:row>
      <xdr:rowOff>247650</xdr:rowOff>
    </xdr:to>
    <xdr:pic>
      <xdr:nvPicPr>
        <xdr:cNvPr id="2" name="Picture 3">
          <a:extLst>
            <a:ext uri="{FF2B5EF4-FFF2-40B4-BE49-F238E27FC236}">
              <a16:creationId xmlns:a16="http://schemas.microsoft.com/office/drawing/2014/main" id="{63BD2032-BD97-4381-8218-37F7CAF48B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140"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28015</xdr:colOff>
      <xdr:row>0</xdr:row>
      <xdr:rowOff>19050</xdr:rowOff>
    </xdr:from>
    <xdr:to>
      <xdr:col>2</xdr:col>
      <xdr:colOff>609040</xdr:colOff>
      <xdr:row>2</xdr:row>
      <xdr:rowOff>247650</xdr:rowOff>
    </xdr:to>
    <xdr:pic>
      <xdr:nvPicPr>
        <xdr:cNvPr id="2" name="Picture 3">
          <a:extLst>
            <a:ext uri="{FF2B5EF4-FFF2-40B4-BE49-F238E27FC236}">
              <a16:creationId xmlns:a16="http://schemas.microsoft.com/office/drawing/2014/main" id="{BDCA22A4-73E9-4BE0-8422-B47607D25C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140"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295276</xdr:colOff>
      <xdr:row>0</xdr:row>
      <xdr:rowOff>76200</xdr:rowOff>
    </xdr:from>
    <xdr:to>
      <xdr:col>16</xdr:col>
      <xdr:colOff>485775</xdr:colOff>
      <xdr:row>10</xdr:row>
      <xdr:rowOff>9525</xdr:rowOff>
    </xdr:to>
    <xdr:sp macro="" textlink="">
      <xdr:nvSpPr>
        <xdr:cNvPr id="2" name="Rectangle 1">
          <a:extLst>
            <a:ext uri="{FF2B5EF4-FFF2-40B4-BE49-F238E27FC236}">
              <a16:creationId xmlns:a16="http://schemas.microsoft.com/office/drawing/2014/main" id="{CD081BDE-F9C6-49CB-AB20-BBCE96C7CDB3}"/>
            </a:ext>
          </a:extLst>
        </xdr:cNvPr>
        <xdr:cNvSpPr/>
      </xdr:nvSpPr>
      <xdr:spPr>
        <a:xfrm>
          <a:off x="9363076" y="76200"/>
          <a:ext cx="4924424" cy="1133475"/>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0">
              <a:solidFill>
                <a:schemeClr val="bg1"/>
              </a:solidFill>
              <a:effectLst/>
              <a:latin typeface="+mn-lt"/>
              <a:ea typeface="+mn-ea"/>
              <a:cs typeface="+mn-cs"/>
            </a:rPr>
            <a:t>                                               </a:t>
          </a:r>
          <a:r>
            <a:rPr lang="en-US" sz="1200" b="0" baseline="0">
              <a:solidFill>
                <a:schemeClr val="bg1"/>
              </a:solidFill>
              <a:effectLst/>
              <a:latin typeface="+mn-lt"/>
              <a:ea typeface="+mn-ea"/>
              <a:cs typeface="+mn-cs"/>
            </a:rPr>
            <a:t>  </a:t>
          </a:r>
          <a:r>
            <a:rPr lang="en-US" sz="1200" b="0">
              <a:solidFill>
                <a:schemeClr val="bg1"/>
              </a:solidFill>
              <a:effectLst/>
              <a:latin typeface="+mn-lt"/>
              <a:ea typeface="+mn-ea"/>
              <a:cs typeface="+mn-cs"/>
            </a:rPr>
            <a:t>STOP! Do NOT edit. </a:t>
          </a:r>
        </a:p>
        <a:p>
          <a:pPr algn="l"/>
          <a:endParaRPr lang="en-US" sz="1100">
            <a:solidFill>
              <a:schemeClr val="lt1"/>
            </a:solidFill>
            <a:effectLst/>
            <a:latin typeface="+mn-lt"/>
            <a:ea typeface="+mn-ea"/>
            <a:cs typeface="+mn-cs"/>
          </a:endParaRPr>
        </a:p>
        <a:p>
          <a:pPr algn="l"/>
          <a:r>
            <a:rPr lang="en-US" sz="1100">
              <a:solidFill>
                <a:schemeClr val="lt1"/>
              </a:solidFill>
              <a:effectLst/>
              <a:latin typeface="+mn-lt"/>
              <a:ea typeface="+mn-ea"/>
              <a:cs typeface="+mn-cs"/>
            </a:rPr>
            <a:t>Altering this sheet will corrupt formulas and force complete data re-entry.</a:t>
          </a:r>
        </a:p>
        <a:p>
          <a:pPr algn="l"/>
          <a:endParaRPr lang="en-US">
            <a:effectLst/>
          </a:endParaRPr>
        </a:p>
        <a:p>
          <a:pPr algn="ctr"/>
          <a:r>
            <a:rPr lang="en-US" sz="1600" b="1">
              <a:solidFill>
                <a:schemeClr val="lt1"/>
              </a:solidFill>
              <a:effectLst/>
              <a:latin typeface="+mn-lt"/>
              <a:ea typeface="+mn-ea"/>
              <a:cs typeface="+mn-cs"/>
            </a:rPr>
            <a:t>         To refresh the report, press Ctrl+Alt+L</a:t>
          </a:r>
          <a:endParaRPr lang="en-US" sz="16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600075</xdr:colOff>
      <xdr:row>15</xdr:row>
      <xdr:rowOff>76199</xdr:rowOff>
    </xdr:from>
    <xdr:to>
      <xdr:col>23</xdr:col>
      <xdr:colOff>428625</xdr:colOff>
      <xdr:row>19</xdr:row>
      <xdr:rowOff>209550</xdr:rowOff>
    </xdr:to>
    <xdr:sp macro="[0]!Pandl" textlink="">
      <xdr:nvSpPr>
        <xdr:cNvPr id="2" name="Rectangle 1">
          <a:extLst>
            <a:ext uri="{FF2B5EF4-FFF2-40B4-BE49-F238E27FC236}">
              <a16:creationId xmlns:a16="http://schemas.microsoft.com/office/drawing/2014/main" id="{6DB5A931-7D4D-20AA-F51E-222A5B2242A9}"/>
            </a:ext>
          </a:extLst>
        </xdr:cNvPr>
        <xdr:cNvSpPr/>
      </xdr:nvSpPr>
      <xdr:spPr>
        <a:xfrm>
          <a:off x="9477375" y="2695574"/>
          <a:ext cx="2914650" cy="590551"/>
        </a:xfrm>
        <a:prstGeom prst="rect">
          <a:avLst/>
        </a:prstGeom>
        <a:solidFill>
          <a:srgbClr val="00B050"/>
        </a:soli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US" sz="1100" kern="1200"/>
            <a:t>Please Press </a:t>
          </a:r>
          <a:r>
            <a:rPr lang="en-US" sz="1200" b="1" kern="1200"/>
            <a:t>CTRL</a:t>
          </a:r>
          <a:r>
            <a:rPr lang="en-US" sz="1100" b="1" kern="1200"/>
            <a:t>+ALT+L  to </a:t>
          </a:r>
          <a:r>
            <a:rPr lang="en-US" sz="1100" kern="1200"/>
            <a:t>Refresh the Report</a:t>
          </a:r>
          <a:r>
            <a:rPr lang="en-US" sz="1100" kern="1200" baseline="0"/>
            <a:t>	</a:t>
          </a:r>
          <a:endParaRPr lang="en-US" sz="1100" kern="1200"/>
        </a:p>
      </xdr:txBody>
    </xdr:sp>
    <xdr:clientData/>
  </xdr:twoCellAnchor>
  <xdr:twoCellAnchor>
    <xdr:from>
      <xdr:col>19</xdr:col>
      <xdr:colOff>57150</xdr:colOff>
      <xdr:row>0</xdr:row>
      <xdr:rowOff>123825</xdr:rowOff>
    </xdr:from>
    <xdr:to>
      <xdr:col>24</xdr:col>
      <xdr:colOff>342900</xdr:colOff>
      <xdr:row>22</xdr:row>
      <xdr:rowOff>152400</xdr:rowOff>
    </xdr:to>
    <xdr:sp macro="" textlink="">
      <xdr:nvSpPr>
        <xdr:cNvPr id="5" name="Hexagon 4">
          <a:extLst>
            <a:ext uri="{FF2B5EF4-FFF2-40B4-BE49-F238E27FC236}">
              <a16:creationId xmlns:a16="http://schemas.microsoft.com/office/drawing/2014/main" id="{2345180C-48B9-1CDC-44D5-781D26538230}"/>
            </a:ext>
          </a:extLst>
        </xdr:cNvPr>
        <xdr:cNvSpPr/>
      </xdr:nvSpPr>
      <xdr:spPr>
        <a:xfrm>
          <a:off x="10772775" y="123825"/>
          <a:ext cx="4143375" cy="1533525"/>
        </a:xfrm>
        <a:prstGeom prst="hexagon">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STOP!</a:t>
          </a:r>
          <a:r>
            <a:rPr lang="en-US" sz="1200"/>
            <a:t> Do NOT edit. Altering this sheet will corrupt formulas and force complete data re-entry.</a:t>
          </a:r>
        </a:p>
        <a:p>
          <a:pPr algn="l"/>
          <a:endParaRPr lang="en-US" sz="1200"/>
        </a:p>
        <a:p>
          <a:pPr algn="l"/>
          <a:r>
            <a:rPr lang="en-US" sz="1200">
              <a:solidFill>
                <a:schemeClr val="bg1"/>
              </a:solidFill>
            </a:rPr>
            <a:t> </a:t>
          </a:r>
          <a:r>
            <a:rPr lang="en-US" sz="1200" b="1">
              <a:solidFill>
                <a:schemeClr val="bg1"/>
              </a:solidFill>
            </a:rPr>
            <a:t>To refresh the report, press Ctrl+Alt+L.</a:t>
          </a:r>
          <a:endParaRPr lang="en-US" sz="1200" b="1" kern="1200">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647700</xdr:colOff>
      <xdr:row>10</xdr:row>
      <xdr:rowOff>9524</xdr:rowOff>
    </xdr:from>
    <xdr:to>
      <xdr:col>12</xdr:col>
      <xdr:colOff>714375</xdr:colOff>
      <xdr:row>12</xdr:row>
      <xdr:rowOff>457199</xdr:rowOff>
    </xdr:to>
    <xdr:sp macro="" textlink="">
      <xdr:nvSpPr>
        <xdr:cNvPr id="2" name="Rectangle: Rounded Corners 1">
          <a:extLst>
            <a:ext uri="{FF2B5EF4-FFF2-40B4-BE49-F238E27FC236}">
              <a16:creationId xmlns:a16="http://schemas.microsoft.com/office/drawing/2014/main" id="{0DFAF607-54E7-391E-8B66-3A37610B81F5}"/>
            </a:ext>
          </a:extLst>
        </xdr:cNvPr>
        <xdr:cNvSpPr/>
      </xdr:nvSpPr>
      <xdr:spPr>
        <a:xfrm>
          <a:off x="9915525" y="2828924"/>
          <a:ext cx="2581275" cy="14001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aseline="0"/>
            <a:t>Maintain this log on a weekly basis and make sure to write a check from the business account to personal every month /week for the total deduction</a:t>
          </a:r>
        </a:p>
        <a:p>
          <a:pPr algn="l"/>
          <a:endParaRPr lang="en-US" sz="1100" baseline="0"/>
        </a:p>
        <a:p>
          <a:pPr algn="l"/>
          <a:r>
            <a:rPr lang="en-US" sz="1100" baseline="0"/>
            <a:t>Please use 1234 to unlock  the sheet</a:t>
          </a:r>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19051</xdr:colOff>
      <xdr:row>4</xdr:row>
      <xdr:rowOff>361950</xdr:rowOff>
    </xdr:from>
    <xdr:to>
      <xdr:col>17</xdr:col>
      <xdr:colOff>314325</xdr:colOff>
      <xdr:row>6</xdr:row>
      <xdr:rowOff>133350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16BDAF16-14D9-2A33-FCEE-8B44E22898CF}"/>
            </a:ext>
          </a:extLst>
        </xdr:cNvPr>
        <xdr:cNvSpPr/>
      </xdr:nvSpPr>
      <xdr:spPr>
        <a:xfrm>
          <a:off x="7696201" y="1123950"/>
          <a:ext cx="2733674" cy="5524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kern="1200"/>
            <a:t>Click</a:t>
          </a:r>
          <a:r>
            <a:rPr lang="en-US" sz="1200" kern="1200" baseline="0"/>
            <a:t> here to go back to the Main Tab</a:t>
          </a:r>
          <a:endParaRPr lang="en-US" sz="1200" kern="12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28015</xdr:colOff>
      <xdr:row>0</xdr:row>
      <xdr:rowOff>19050</xdr:rowOff>
    </xdr:from>
    <xdr:to>
      <xdr:col>2</xdr:col>
      <xdr:colOff>609040</xdr:colOff>
      <xdr:row>2</xdr:row>
      <xdr:rowOff>247650</xdr:rowOff>
    </xdr:to>
    <xdr:pic>
      <xdr:nvPicPr>
        <xdr:cNvPr id="4125" name="Picture 3">
          <a:extLst>
            <a:ext uri="{FF2B5EF4-FFF2-40B4-BE49-F238E27FC236}">
              <a16:creationId xmlns:a16="http://schemas.microsoft.com/office/drawing/2014/main" id="{00BC5EB2-5776-4ECF-5243-146BF38565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140" y="19050"/>
          <a:ext cx="791135" cy="620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198783</xdr:colOff>
      <xdr:row>19</xdr:row>
      <xdr:rowOff>16566</xdr:rowOff>
    </xdr:from>
    <xdr:to>
      <xdr:col>47</xdr:col>
      <xdr:colOff>207065</xdr:colOff>
      <xdr:row>31</xdr:row>
      <xdr:rowOff>161925</xdr:rowOff>
    </xdr:to>
    <xdr:graphicFrame macro="">
      <xdr:nvGraphicFramePr>
        <xdr:cNvPr id="5" name="Chart 4">
          <a:extLst>
            <a:ext uri="{FF2B5EF4-FFF2-40B4-BE49-F238E27FC236}">
              <a16:creationId xmlns:a16="http://schemas.microsoft.com/office/drawing/2014/main" id="{D27C54AB-B3DE-4663-A851-612FFFF95E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600075</xdr:colOff>
      <xdr:row>15</xdr:row>
      <xdr:rowOff>76199</xdr:rowOff>
    </xdr:from>
    <xdr:to>
      <xdr:col>23</xdr:col>
      <xdr:colOff>428625</xdr:colOff>
      <xdr:row>19</xdr:row>
      <xdr:rowOff>209550</xdr:rowOff>
    </xdr:to>
    <xdr:sp macro="[0]!Pandl" textlink="">
      <xdr:nvSpPr>
        <xdr:cNvPr id="2" name="Rectangle 1">
          <a:extLst>
            <a:ext uri="{FF2B5EF4-FFF2-40B4-BE49-F238E27FC236}">
              <a16:creationId xmlns:a16="http://schemas.microsoft.com/office/drawing/2014/main" id="{DB37FF93-20AB-5AF9-0C28-66C6831A9555}"/>
            </a:ext>
          </a:extLst>
        </xdr:cNvPr>
        <xdr:cNvSpPr/>
      </xdr:nvSpPr>
      <xdr:spPr>
        <a:xfrm>
          <a:off x="11315700" y="1447800"/>
          <a:ext cx="2914650" cy="0"/>
        </a:xfrm>
        <a:prstGeom prst="rect">
          <a:avLst/>
        </a:prstGeom>
        <a:solidFill>
          <a:srgbClr val="00B050"/>
        </a:soli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US" sz="1100" kern="1200"/>
            <a:t>Please Press </a:t>
          </a:r>
          <a:r>
            <a:rPr lang="en-US" sz="1200" b="1" kern="1200"/>
            <a:t>CTRL</a:t>
          </a:r>
          <a:r>
            <a:rPr lang="en-US" sz="1100" b="1" kern="1200"/>
            <a:t>+ALT+L  to </a:t>
          </a:r>
          <a:r>
            <a:rPr lang="en-US" sz="1100" kern="1200"/>
            <a:t>Refresh the Report</a:t>
          </a:r>
          <a:r>
            <a:rPr lang="en-US" sz="1100" kern="1200" baseline="0"/>
            <a:t>	</a:t>
          </a:r>
          <a:endParaRPr lang="en-US" sz="1100" kern="1200"/>
        </a:p>
      </xdr:txBody>
    </xdr:sp>
    <xdr:clientData/>
  </xdr:twoCellAnchor>
  <xdr:twoCellAnchor>
    <xdr:from>
      <xdr:col>19</xdr:col>
      <xdr:colOff>704850</xdr:colOff>
      <xdr:row>5</xdr:row>
      <xdr:rowOff>47626</xdr:rowOff>
    </xdr:from>
    <xdr:to>
      <xdr:col>23</xdr:col>
      <xdr:colOff>523875</xdr:colOff>
      <xdr:row>6</xdr:row>
      <xdr:rowOff>57151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B20D956-20F8-CA07-73F4-7402F9563C40}"/>
            </a:ext>
          </a:extLst>
        </xdr:cNvPr>
        <xdr:cNvSpPr/>
      </xdr:nvSpPr>
      <xdr:spPr>
        <a:xfrm>
          <a:off x="11420475" y="914401"/>
          <a:ext cx="2905125" cy="247649"/>
        </a:xfrm>
        <a:prstGeom prst="roundRect">
          <a:avLst>
            <a:gd name="adj" fmla="val 16667"/>
          </a:avLst>
        </a:prstGeom>
        <a:solidFill>
          <a:srgbClr val="00B0F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a:t>
          </a:r>
          <a:r>
            <a:rPr lang="en-US" sz="1100" baseline="0"/>
            <a:t> here </a:t>
          </a:r>
          <a:r>
            <a:rPr lang="en-US" sz="1200" baseline="0"/>
            <a:t>to</a:t>
          </a:r>
          <a:r>
            <a:rPr lang="en-US" sz="1100" baseline="0"/>
            <a:t> go back to the Main Tab</a:t>
          </a:r>
          <a:endParaRPr lang="en-US" sz="1100"/>
        </a:p>
      </xdr:txBody>
    </xdr:sp>
    <xdr:clientData/>
  </xdr:twoCellAnchor>
  <xdr:twoCellAnchor>
    <xdr:from>
      <xdr:col>20</xdr:col>
      <xdr:colOff>0</xdr:colOff>
      <xdr:row>22</xdr:row>
      <xdr:rowOff>0</xdr:rowOff>
    </xdr:from>
    <xdr:to>
      <xdr:col>23</xdr:col>
      <xdr:colOff>238125</xdr:colOff>
      <xdr:row>31</xdr:row>
      <xdr:rowOff>200025</xdr:rowOff>
    </xdr:to>
    <xdr:sp macro="" textlink="">
      <xdr:nvSpPr>
        <xdr:cNvPr id="4" name="Hexagon 3">
          <a:extLst>
            <a:ext uri="{FF2B5EF4-FFF2-40B4-BE49-F238E27FC236}">
              <a16:creationId xmlns:a16="http://schemas.microsoft.com/office/drawing/2014/main" id="{D2587177-2204-1F44-1B46-AC90FC06C95A}"/>
            </a:ext>
          </a:extLst>
        </xdr:cNvPr>
        <xdr:cNvSpPr/>
      </xdr:nvSpPr>
      <xdr:spPr>
        <a:xfrm>
          <a:off x="11487150" y="1504950"/>
          <a:ext cx="2552700" cy="638175"/>
        </a:xfrm>
        <a:prstGeom prst="hexagon">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STOP!</a:t>
          </a:r>
          <a:r>
            <a:rPr lang="en-US" sz="1200"/>
            <a:t> Do NOT edit. Altering this sheet will corrupt formulas and force complete data re-entry.</a:t>
          </a:r>
        </a:p>
        <a:p>
          <a:pPr algn="l"/>
          <a:endParaRPr lang="en-US" sz="1200"/>
        </a:p>
        <a:p>
          <a:pPr algn="l"/>
          <a:r>
            <a:rPr lang="en-US" sz="1200">
              <a:solidFill>
                <a:schemeClr val="bg1"/>
              </a:solidFill>
            </a:rPr>
            <a:t> To refresh the report, press </a:t>
          </a:r>
          <a:r>
            <a:rPr lang="en-US" sz="1200" b="1">
              <a:solidFill>
                <a:schemeClr val="bg1"/>
              </a:solidFill>
            </a:rPr>
            <a:t>Ctrl+Alt+L</a:t>
          </a:r>
          <a:r>
            <a:rPr lang="en-US" sz="1200">
              <a:solidFill>
                <a:schemeClr val="bg1"/>
              </a:solidFill>
            </a:rPr>
            <a:t>.</a:t>
          </a:r>
          <a:endParaRPr lang="en-US" sz="1200" kern="1200">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581024</xdr:colOff>
      <xdr:row>21</xdr:row>
      <xdr:rowOff>28575</xdr:rowOff>
    </xdr:from>
    <xdr:to>
      <xdr:col>13</xdr:col>
      <xdr:colOff>647700</xdr:colOff>
      <xdr:row>34</xdr:row>
      <xdr:rowOff>123825</xdr:rowOff>
    </xdr:to>
    <xdr:sp macro="" textlink="">
      <xdr:nvSpPr>
        <xdr:cNvPr id="2" name="Rectangle: Rounded Corners 1">
          <a:extLst>
            <a:ext uri="{FF2B5EF4-FFF2-40B4-BE49-F238E27FC236}">
              <a16:creationId xmlns:a16="http://schemas.microsoft.com/office/drawing/2014/main" id="{5ADEF276-2FF6-D72F-9BF2-F9B183C9CF19}"/>
            </a:ext>
          </a:extLst>
        </xdr:cNvPr>
        <xdr:cNvSpPr/>
      </xdr:nvSpPr>
      <xdr:spPr>
        <a:xfrm>
          <a:off x="7629524" y="4143375"/>
          <a:ext cx="2771776" cy="2562225"/>
        </a:xfrm>
        <a:prstGeom prst="roundRect">
          <a:avLst/>
        </a:prstGeom>
        <a:solidFill>
          <a:srgbClr val="00B05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lt1"/>
              </a:solidFill>
              <a:effectLst/>
              <a:latin typeface="+mn-lt"/>
              <a:ea typeface="+mn-ea"/>
              <a:cs typeface="+mn-cs"/>
            </a:rPr>
            <a:t>Please Press CTRL+ALT+L  to Refresh the Report</a:t>
          </a:r>
        </a:p>
      </xdr:txBody>
    </xdr:sp>
    <xdr:clientData/>
  </xdr:twoCellAnchor>
  <xdr:twoCellAnchor>
    <xdr:from>
      <xdr:col>9</xdr:col>
      <xdr:colOff>514349</xdr:colOff>
      <xdr:row>2</xdr:row>
      <xdr:rowOff>104775</xdr:rowOff>
    </xdr:from>
    <xdr:to>
      <xdr:col>13</xdr:col>
      <xdr:colOff>619125</xdr:colOff>
      <xdr:row>3</xdr:row>
      <xdr:rowOff>228600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C191EF4-4AA0-DEAD-F252-18DD7B4F0580}"/>
            </a:ext>
          </a:extLst>
        </xdr:cNvPr>
        <xdr:cNvSpPr/>
      </xdr:nvSpPr>
      <xdr:spPr>
        <a:xfrm>
          <a:off x="7562849" y="552450"/>
          <a:ext cx="2809876" cy="371475"/>
        </a:xfrm>
        <a:prstGeom prst="roundRect">
          <a:avLst>
            <a:gd name="adj" fmla="val 16667"/>
          </a:avLst>
        </a:prstGeom>
        <a:solidFill>
          <a:srgbClr val="00B0F0"/>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US" sz="1100"/>
            <a:t>Click here to go back to the Main Tab</a:t>
          </a:r>
          <a:r>
            <a:rPr lang="en-US" sz="1100" baseline="0"/>
            <a:t>	</a:t>
          </a:r>
          <a:endParaRPr lang="en-US" sz="1100"/>
        </a:p>
      </xdr:txBody>
    </xdr:sp>
    <xdr:clientData/>
  </xdr:twoCellAnchor>
  <xdr:twoCellAnchor>
    <xdr:from>
      <xdr:col>9</xdr:col>
      <xdr:colOff>666750</xdr:colOff>
      <xdr:row>40</xdr:row>
      <xdr:rowOff>161925</xdr:rowOff>
    </xdr:from>
    <xdr:to>
      <xdr:col>13</xdr:col>
      <xdr:colOff>514350</xdr:colOff>
      <xdr:row>51</xdr:row>
      <xdr:rowOff>66675</xdr:rowOff>
    </xdr:to>
    <xdr:sp macro="" textlink="">
      <xdr:nvSpPr>
        <xdr:cNvPr id="4" name="Hexagon 3">
          <a:extLst>
            <a:ext uri="{FF2B5EF4-FFF2-40B4-BE49-F238E27FC236}">
              <a16:creationId xmlns:a16="http://schemas.microsoft.com/office/drawing/2014/main" id="{88714DBD-6742-E763-31E5-4005E7CE22E5}"/>
            </a:ext>
          </a:extLst>
        </xdr:cNvPr>
        <xdr:cNvSpPr/>
      </xdr:nvSpPr>
      <xdr:spPr>
        <a:xfrm>
          <a:off x="7715250" y="7762875"/>
          <a:ext cx="2552700" cy="1962150"/>
        </a:xfrm>
        <a:prstGeom prst="hexagon">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400"/>
            </a:lnSpc>
          </a:pPr>
          <a:r>
            <a:rPr lang="en-US" sz="1200" b="1"/>
            <a:t>STOP!</a:t>
          </a:r>
          <a:r>
            <a:rPr lang="en-US" sz="1200"/>
            <a:t> Do NOT edit. Altering this sheet will corrupt formulas and force complete data re-entry.</a:t>
          </a:r>
        </a:p>
        <a:p>
          <a:pPr algn="l">
            <a:lnSpc>
              <a:spcPts val="1300"/>
            </a:lnSpc>
          </a:pPr>
          <a:endParaRPr lang="en-US" sz="1200"/>
        </a:p>
        <a:p>
          <a:pPr algn="l">
            <a:lnSpc>
              <a:spcPts val="1300"/>
            </a:lnSpc>
          </a:pPr>
          <a:r>
            <a:rPr lang="en-US" sz="1200">
              <a:solidFill>
                <a:schemeClr val="bg1"/>
              </a:solidFill>
            </a:rPr>
            <a:t> To refresh the report, press </a:t>
          </a:r>
          <a:r>
            <a:rPr lang="en-US" sz="1200" b="1">
              <a:solidFill>
                <a:schemeClr val="bg1"/>
              </a:solidFill>
            </a:rPr>
            <a:t>Ctrl+Alt+L</a:t>
          </a:r>
          <a:r>
            <a:rPr lang="en-US" sz="1200">
              <a:solidFill>
                <a:schemeClr val="bg1"/>
              </a:solidFill>
            </a:rPr>
            <a:t>.</a:t>
          </a:r>
          <a:endParaRPr lang="en-US" sz="1200" kern="1200">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36</xdr:row>
      <xdr:rowOff>76200</xdr:rowOff>
    </xdr:from>
    <xdr:to>
      <xdr:col>4</xdr:col>
      <xdr:colOff>1181100</xdr:colOff>
      <xdr:row>43</xdr:row>
      <xdr:rowOff>114300</xdr:rowOff>
    </xdr:to>
    <xdr:sp macro="" textlink="">
      <xdr:nvSpPr>
        <xdr:cNvPr id="2" name="Rectangle: Rounded Corners 1">
          <a:extLst>
            <a:ext uri="{FF2B5EF4-FFF2-40B4-BE49-F238E27FC236}">
              <a16:creationId xmlns:a16="http://schemas.microsoft.com/office/drawing/2014/main" id="{C593FD44-4FEA-662F-7B70-E0E2BE57E641}"/>
            </a:ext>
          </a:extLst>
        </xdr:cNvPr>
        <xdr:cNvSpPr/>
      </xdr:nvSpPr>
      <xdr:spPr>
        <a:xfrm>
          <a:off x="0" y="7324725"/>
          <a:ext cx="7591425" cy="13716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sz="1100">
              <a:solidFill>
                <a:schemeClr val="lt1"/>
              </a:solidFill>
              <a:effectLst/>
              <a:latin typeface="+mn-lt"/>
              <a:ea typeface="+mn-ea"/>
              <a:cs typeface="+mn-cs"/>
            </a:rPr>
            <a:t> </a:t>
          </a:r>
          <a:br>
            <a:rPr lang="en-US" sz="1100" b="0" i="0">
              <a:solidFill>
                <a:schemeClr val="lt1"/>
              </a:solidFill>
              <a:effectLst/>
              <a:latin typeface="+mn-lt"/>
              <a:ea typeface="+mn-ea"/>
              <a:cs typeface="+mn-cs"/>
            </a:rPr>
          </a:br>
          <a:r>
            <a:rPr lang="en-US" sz="1100" b="0" i="0">
              <a:solidFill>
                <a:schemeClr val="lt1"/>
              </a:solidFill>
              <a:effectLst/>
              <a:latin typeface="+mn-lt"/>
              <a:ea typeface="+mn-ea"/>
              <a:cs typeface="+mn-cs"/>
            </a:rPr>
            <a:t>                                                 </a:t>
          </a:r>
          <a:r>
            <a:rPr lang="en-US" sz="1100" b="1" i="0" u="sng">
              <a:solidFill>
                <a:schemeClr val="lt1"/>
              </a:solidFill>
              <a:effectLst/>
              <a:latin typeface="+mn-lt"/>
              <a:ea typeface="+mn-ea"/>
              <a:cs typeface="+mn-cs"/>
            </a:rPr>
            <a:t>Important Information: Estimated Tax Calculations</a:t>
          </a:r>
        </a:p>
        <a:p>
          <a:r>
            <a:rPr lang="en-US" sz="1100" b="0" i="0">
              <a:solidFill>
                <a:schemeClr val="lt1"/>
              </a:solidFill>
              <a:effectLst/>
              <a:latin typeface="+mn-lt"/>
              <a:ea typeface="+mn-ea"/>
              <a:cs typeface="+mn-cs"/>
            </a:rPr>
            <a:t>Please note: This document provides an estimate of your tax liability based on the information you have provided. It is not a guarantee of your actual tax bill. The final amount of tax you owe may be more or less than this estimate.</a:t>
          </a:r>
        </a:p>
        <a:p>
          <a:r>
            <a:rPr lang="en-US" sz="1100" b="0" i="0">
              <a:solidFill>
                <a:schemeClr val="lt1"/>
              </a:solidFill>
              <a:effectLst/>
              <a:latin typeface="+mn-lt"/>
              <a:ea typeface="+mn-ea"/>
              <a:cs typeface="+mn-cs"/>
            </a:rPr>
            <a:t>We are not responsible for any errors or omissions in this estimate.</a:t>
          </a:r>
          <a:r>
            <a:rPr lang="en-US" sz="1100" b="0" i="0" baseline="0">
              <a:solidFill>
                <a:schemeClr val="lt1"/>
              </a:solidFill>
              <a:effectLst/>
              <a:latin typeface="+mn-lt"/>
              <a:ea typeface="+mn-ea"/>
              <a:cs typeface="+mn-cs"/>
            </a:rPr>
            <a:t>  </a:t>
          </a:r>
          <a:r>
            <a:rPr lang="en-US" sz="1100" b="0" i="0">
              <a:solidFill>
                <a:schemeClr val="lt1"/>
              </a:solidFill>
              <a:effectLst/>
              <a:latin typeface="+mn-lt"/>
              <a:ea typeface="+mn-ea"/>
              <a:cs typeface="+mn-cs"/>
            </a:rPr>
            <a:t>For your information only.</a:t>
          </a:r>
        </a:p>
        <a:p>
          <a:endParaRPr lang="en-US" sz="1100">
            <a:solidFill>
              <a:schemeClr val="lt1"/>
            </a:solidFill>
            <a:effectLst/>
            <a:latin typeface="+mn-lt"/>
            <a:ea typeface="+mn-ea"/>
            <a:cs typeface="+mn-cs"/>
          </a:endParaRPr>
        </a:p>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19050</xdr:rowOff>
    </xdr:from>
    <xdr:to>
      <xdr:col>2</xdr:col>
      <xdr:colOff>581025</xdr:colOff>
      <xdr:row>2</xdr:row>
      <xdr:rowOff>247650</xdr:rowOff>
    </xdr:to>
    <xdr:pic>
      <xdr:nvPicPr>
        <xdr:cNvPr id="2" name="Picture 3">
          <a:extLst>
            <a:ext uri="{FF2B5EF4-FFF2-40B4-BE49-F238E27FC236}">
              <a16:creationId xmlns:a16="http://schemas.microsoft.com/office/drawing/2014/main" id="{69F22CA7-90D9-4CB0-BEE6-FA22542C60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28015</xdr:colOff>
      <xdr:row>0</xdr:row>
      <xdr:rowOff>19050</xdr:rowOff>
    </xdr:from>
    <xdr:to>
      <xdr:col>2</xdr:col>
      <xdr:colOff>609040</xdr:colOff>
      <xdr:row>2</xdr:row>
      <xdr:rowOff>247650</xdr:rowOff>
    </xdr:to>
    <xdr:pic>
      <xdr:nvPicPr>
        <xdr:cNvPr id="2" name="Picture 3">
          <a:extLst>
            <a:ext uri="{FF2B5EF4-FFF2-40B4-BE49-F238E27FC236}">
              <a16:creationId xmlns:a16="http://schemas.microsoft.com/office/drawing/2014/main" id="{75663716-D688-41EE-9897-8FE29CF0BE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140"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28015</xdr:colOff>
      <xdr:row>0</xdr:row>
      <xdr:rowOff>19050</xdr:rowOff>
    </xdr:from>
    <xdr:to>
      <xdr:col>2</xdr:col>
      <xdr:colOff>609040</xdr:colOff>
      <xdr:row>2</xdr:row>
      <xdr:rowOff>247650</xdr:rowOff>
    </xdr:to>
    <xdr:pic>
      <xdr:nvPicPr>
        <xdr:cNvPr id="2" name="Picture 3">
          <a:extLst>
            <a:ext uri="{FF2B5EF4-FFF2-40B4-BE49-F238E27FC236}">
              <a16:creationId xmlns:a16="http://schemas.microsoft.com/office/drawing/2014/main" id="{22A3F436-C640-47FB-8A64-20BB8A0806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140"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28015</xdr:colOff>
      <xdr:row>0</xdr:row>
      <xdr:rowOff>19050</xdr:rowOff>
    </xdr:from>
    <xdr:to>
      <xdr:col>2</xdr:col>
      <xdr:colOff>609040</xdr:colOff>
      <xdr:row>2</xdr:row>
      <xdr:rowOff>247650</xdr:rowOff>
    </xdr:to>
    <xdr:pic>
      <xdr:nvPicPr>
        <xdr:cNvPr id="2" name="Picture 3">
          <a:extLst>
            <a:ext uri="{FF2B5EF4-FFF2-40B4-BE49-F238E27FC236}">
              <a16:creationId xmlns:a16="http://schemas.microsoft.com/office/drawing/2014/main" id="{93815EC4-BC6D-447B-BB89-9A5B9A8986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140"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28015</xdr:colOff>
      <xdr:row>0</xdr:row>
      <xdr:rowOff>19050</xdr:rowOff>
    </xdr:from>
    <xdr:to>
      <xdr:col>2</xdr:col>
      <xdr:colOff>609040</xdr:colOff>
      <xdr:row>2</xdr:row>
      <xdr:rowOff>247650</xdr:rowOff>
    </xdr:to>
    <xdr:pic>
      <xdr:nvPicPr>
        <xdr:cNvPr id="2" name="Picture 3">
          <a:extLst>
            <a:ext uri="{FF2B5EF4-FFF2-40B4-BE49-F238E27FC236}">
              <a16:creationId xmlns:a16="http://schemas.microsoft.com/office/drawing/2014/main" id="{56322A98-C8CB-49B2-AB35-78A9E6693B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140"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28015</xdr:colOff>
      <xdr:row>0</xdr:row>
      <xdr:rowOff>19050</xdr:rowOff>
    </xdr:from>
    <xdr:to>
      <xdr:col>2</xdr:col>
      <xdr:colOff>609040</xdr:colOff>
      <xdr:row>2</xdr:row>
      <xdr:rowOff>247650</xdr:rowOff>
    </xdr:to>
    <xdr:pic>
      <xdr:nvPicPr>
        <xdr:cNvPr id="2" name="Picture 3">
          <a:extLst>
            <a:ext uri="{FF2B5EF4-FFF2-40B4-BE49-F238E27FC236}">
              <a16:creationId xmlns:a16="http://schemas.microsoft.com/office/drawing/2014/main" id="{77CEBFC4-034E-41D2-996E-4D37E597BE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140"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28015</xdr:colOff>
      <xdr:row>0</xdr:row>
      <xdr:rowOff>19050</xdr:rowOff>
    </xdr:from>
    <xdr:to>
      <xdr:col>2</xdr:col>
      <xdr:colOff>609040</xdr:colOff>
      <xdr:row>2</xdr:row>
      <xdr:rowOff>247650</xdr:rowOff>
    </xdr:to>
    <xdr:pic>
      <xdr:nvPicPr>
        <xdr:cNvPr id="2" name="Picture 3">
          <a:extLst>
            <a:ext uri="{FF2B5EF4-FFF2-40B4-BE49-F238E27FC236}">
              <a16:creationId xmlns:a16="http://schemas.microsoft.com/office/drawing/2014/main" id="{498829B0-E6BA-4AF5-823D-DD1D983B8B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140" y="190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6FC5BEA-9D48-4076-84CD-9691E2E44B95}" name="FixedAssets" displayName="FixedAssets" ref="B21:D27" totalsRowCount="1" headerRowDxfId="460" dataDxfId="459">
  <autoFilter ref="B21:D26" xr:uid="{AFC11A22-90C9-4780-8A00-B7287DE9622F}">
    <filterColumn colId="0" hiddenButton="1"/>
    <filterColumn colId="1" hiddenButton="1"/>
    <filterColumn colId="2" hiddenButton="1"/>
  </autoFilter>
  <tableColumns count="3">
    <tableColumn id="1" xr3:uid="{979A2278-880F-4624-91C1-DDCBDA734A17}" name=" " totalsRowLabel="Total Fixed Assets" dataDxfId="458" totalsRowDxfId="457" dataCellStyle="Emphasis 1"/>
    <tableColumn id="2" xr3:uid="{CC0E9A14-5B26-40D6-8A85-EFDFE63B71B5}" name="Previous Year" dataDxfId="456" totalsRowDxfId="455" dataCellStyle="Emphasis 1" totalsRowCellStyle="Emphasis 1"/>
    <tableColumn id="3" xr3:uid="{84CDCEB0-6843-4899-82ED-6A9A9ED6BAEF}" name="$" totalsRowFunction="custom" dataDxfId="454" totalsRowDxfId="453" dataCellStyle="Emphasis 1">
      <totalsRowFormula>D25+D26</totalsRowFormula>
    </tableColumn>
  </tableColumns>
  <tableStyleInfo name="Table Style 1"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346B85-41A8-474D-9C99-89EE176FB1E3}" name="LongTermLiabilities5" displayName="LongTermLiabilities5" ref="B54:D58" totalsRowCount="1" headerRowDxfId="392">
  <autoFilter ref="B54:D57" xr:uid="{17751496-88B5-4172-BE0E-1CE8518267F0}">
    <filterColumn colId="0" hiddenButton="1"/>
    <filterColumn colId="1" hiddenButton="1"/>
    <filterColumn colId="2" hiddenButton="1"/>
  </autoFilter>
  <tableColumns count="3">
    <tableColumn id="1" xr3:uid="{00000000-0010-0000-1B00-000001000000}" name="Column1" totalsRowLabel="Total long-Term Liabilities" dataDxfId="391" totalsRowDxfId="390" dataCellStyle="Emphasis 1"/>
    <tableColumn id="2" xr3:uid="{00000000-0010-0000-1B00-000002000000}" name="Previous Year" dataDxfId="389" totalsRowDxfId="388" dataCellStyle="Emphasis 1"/>
    <tableColumn id="3" xr3:uid="{00000000-0010-0000-1B00-000003000000}" name="Column2" totalsRowFunction="sum" dataDxfId="387" totalsRowDxfId="386" dataCellStyle="Emphasis 1">
      <calculatedColumnFormula>#REF!</calculatedColumnFormula>
    </tableColumn>
  </tableColumns>
  <tableStyleInfo name="Blue Table Styl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3E9F4A6-B543-425E-987D-08DC72ACA702}" name="OwnersEquity20" displayName="OwnersEquity20" ref="B62:D70" totalsRowCount="1" headerRowDxfId="385">
  <autoFilter ref="B62:D69" xr:uid="{D50DB63B-032B-4762-A361-6323EDD37A33}">
    <filterColumn colId="0" hiddenButton="1"/>
    <filterColumn colId="1" hiddenButton="1"/>
    <filterColumn colId="2" hiddenButton="1"/>
  </autoFilter>
  <tableColumns count="3">
    <tableColumn id="1" xr3:uid="{00000000-0010-0000-1D00-000001000000}" name="Owner's equity:" totalsRowLabel="Total Owner's Equity" dataDxfId="384" totalsRowDxfId="383" dataCellStyle="Emphasis 1"/>
    <tableColumn id="2" xr3:uid="{00000000-0010-0000-1D00-000002000000}" name="Previous Year" dataDxfId="382" totalsRowDxfId="381" dataCellStyle="Emphasis 1" totalsRowCellStyle="Emphasis 1"/>
    <tableColumn id="3" xr3:uid="{00000000-0010-0000-1D00-000003000000}" name="Amount" totalsRowFunction="sum" dataDxfId="380" totalsRowDxfId="379" dataCellStyle="Emphasis 1"/>
  </tableColumns>
  <tableStyleInfo name="Blue Table Styl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19E404D-E18D-42B5-8AF9-143EB9151B80}" name="CurrentAssets21" displayName="CurrentAssets21" ref="B8:D18" totalsRowCount="1" headerRowDxfId="378" dataDxfId="377">
  <autoFilter ref="B8:D17" xr:uid="{364D970E-FA11-4E9A-8EA4-792C4B390D32}">
    <filterColumn colId="0" hiddenButton="1"/>
    <filterColumn colId="1" hiddenButton="1"/>
    <filterColumn colId="2" hiddenButton="1"/>
  </autoFilter>
  <tableColumns count="3">
    <tableColumn id="1" xr3:uid="{00000000-0010-0000-1F00-000001000000}" name=" " totalsRowLabel="Total Current Assets" dataDxfId="376" totalsRowDxfId="375"/>
    <tableColumn id="2" xr3:uid="{00000000-0010-0000-1F00-000002000000}" name="Previous Year" dataDxfId="374" totalsRowDxfId="373"/>
    <tableColumn id="3" xr3:uid="{00000000-0010-0000-1F00-000003000000}" name="Column1" totalsRowFunction="sum" dataDxfId="372" totalsRowDxfId="371"/>
  </tableColumns>
  <tableStyleInfo name="Table Style 1" showFirstColumn="1"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C4BE7CA-C0D4-4985-BD0B-1B363ACF9C3C}" name="Single" displayName="Single" ref="J13:L20" totalsRowShown="0" headerRowBorderDxfId="370">
  <autoFilter ref="J13:L20" xr:uid="{C9F9B085-3393-4F35-9343-D8709A6A80E2}"/>
  <tableColumns count="3">
    <tableColumn id="1" xr3:uid="{00000000-0010-0000-2100-000001000000}" name="From" dataDxfId="369"/>
    <tableColumn id="2" xr3:uid="{00000000-0010-0000-2100-000002000000}" name="Rate" dataDxfId="368"/>
    <tableColumn id="3" xr3:uid="{00000000-0010-0000-2100-000003000000}" name="Cumulative" dataDxfId="367">
      <calculatedColumnFormula>IFERROR(ROUND(('2024 Tax Year Calculator'!$J14-OFFSET('2024 Tax Year Calculator'!$J14,-1,0))*OFFSET('2024 Tax Year Calculator'!$L14,-1,-1),2)+OFFSET('2024 Tax Year Calculator'!$L14,-1,0),0)</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2B57DD-7CFB-4B0F-BFC2-AFEB21066731}" name="MFJ" displayName="MFJ" ref="J25:L32" totalsRowShown="0" headerRowBorderDxfId="366">
  <autoFilter ref="J25:L32" xr:uid="{AA8DA7D6-D7C1-47D4-AE06-D1CECFC901D6}"/>
  <tableColumns count="3">
    <tableColumn id="1" xr3:uid="{00000000-0010-0000-2300-000001000000}" name="From" dataDxfId="365"/>
    <tableColumn id="2" xr3:uid="{00000000-0010-0000-2300-000002000000}" name="Rate" dataDxfId="364"/>
    <tableColumn id="3" xr3:uid="{00000000-0010-0000-2300-000003000000}" name="Cumulative" dataDxfId="363">
      <calculatedColumnFormula>IFERROR(ROUND(('2024 Tax Year Calculator'!$J26-OFFSET('2024 Tax Year Calculator'!$J26,-1,0))*OFFSET('2024 Tax Year Calculator'!$L26,-1,-1),2)+OFFSET('2024 Tax Year Calculator'!$L26,-1,0),0)</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9410B56-FC0F-45D3-AC7A-D4C1EB10F8F0}" name="MFS" displayName="MFS" ref="J36:L43" totalsRowShown="0" headerRowBorderDxfId="362">
  <autoFilter ref="J36:L43" xr:uid="{84C456FA-8F29-4922-8214-0333D87E6805}"/>
  <tableColumns count="3">
    <tableColumn id="1" xr3:uid="{00000000-0010-0000-2500-000001000000}" name="From" dataDxfId="361"/>
    <tableColumn id="2" xr3:uid="{00000000-0010-0000-2500-000002000000}" name="Rate" dataDxfId="360"/>
    <tableColumn id="3" xr3:uid="{00000000-0010-0000-2500-000003000000}" name="Cumulative" dataDxfId="359">
      <calculatedColumnFormula>IFERROR(ROUND(('2024 Tax Year Calculator'!$J37-OFFSET('2024 Tax Year Calculator'!$J37,-1,0))*OFFSET('2024 Tax Year Calculator'!$L37,-1,-1),2)+OFFSET('2024 Tax Year Calculator'!$L37,-1,0),0)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4B4D791-A9D5-48AE-B5BF-A592A3EB756E}" name="HH" displayName="HH" ref="J47:L54" totalsRowShown="0" headerRowBorderDxfId="358">
  <autoFilter ref="J47:L54" xr:uid="{ED11C8F4-F2D6-478B-A8A2-0EE7F3276067}"/>
  <tableColumns count="3">
    <tableColumn id="1" xr3:uid="{00000000-0010-0000-2700-000001000000}" name="From" dataDxfId="357"/>
    <tableColumn id="2" xr3:uid="{00000000-0010-0000-2700-000002000000}" name="Rate" dataDxfId="356"/>
    <tableColumn id="3" xr3:uid="{00000000-0010-0000-2700-000003000000}" name="Cumulative" dataDxfId="355">
      <calculatedColumnFormula>IFERROR(ROUND(('2024 Tax Year Calculator'!$J48-OFFSET('2024 Tax Year Calculator'!$J48,-1,0))*OFFSET('2024 Tax Year Calculator'!$L48,-1,-1),2)+OFFSET('2024 Tax Year Calculator'!$L48,-1,0),0)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747E471-2C49-4770-B2D9-52D7580A7D12}" name="OtherAssets" displayName="OtherAssets" ref="B31:D34" totalsRowCount="1" headerRowDxfId="452">
  <autoFilter ref="B31:D33" xr:uid="{8F6958F3-252E-4BB3-BC20-846A79C90A41}">
    <filterColumn colId="0" hiddenButton="1"/>
    <filterColumn colId="1" hiddenButton="1"/>
    <filterColumn colId="2" hiddenButton="1"/>
  </autoFilter>
  <tableColumns count="3">
    <tableColumn id="1" xr3:uid="{B9EC345B-CEA7-4CB3-BDEA-0203DF94668E}" name="Other Assets:" totalsRowLabel="Total Other Assets" dataDxfId="451" totalsRowDxfId="450" dataCellStyle="Emphasis 1">
      <calculatedColumnFormula>'Main Tab'!O45</calculatedColumnFormula>
    </tableColumn>
    <tableColumn id="2" xr3:uid="{AEA8CAD1-C7D7-48D1-A9D4-E97DB2D38B28}" name="Previous Year" dataDxfId="449" totalsRowDxfId="448" dataCellStyle="Emphasis 1" totalsRowCellStyle="Emphasis 1"/>
    <tableColumn id="3" xr3:uid="{7F8F44E9-DCAF-4EE3-AA0D-7F7B63C7CBE7}" name="Amount" totalsRowFunction="sum" dataDxfId="447" totalsRowDxfId="446" dataCellStyle="Emphasis 1">
      <calculatedColumnFormula>'Main Tab'!AA45</calculatedColumnFormula>
    </tableColumn>
  </tableColumns>
  <tableStyleInfo name="Table Style 1"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CF5BDB2-1AAD-4C68-88AA-88E557258035}" name="CurrentLiabilities" displayName="CurrentLiabilities" ref="B43:D49" totalsRowCount="1" headerRowDxfId="445" dataDxfId="444">
  <autoFilter ref="B43:D48" xr:uid="{DE491C14-C675-4815-96B8-C20E716B957D}">
    <filterColumn colId="0" hiddenButton="1"/>
    <filterColumn colId="1" hiddenButton="1"/>
    <filterColumn colId="2" hiddenButton="1"/>
  </autoFilter>
  <tableColumns count="3">
    <tableColumn id="1" xr3:uid="{8063359F-8D9B-4B9C-BBF6-71FB0AD0C170}" name=" " totalsRowLabel="Total Current Liabilities" dataDxfId="443" totalsRowDxfId="442"/>
    <tableColumn id="2" xr3:uid="{A490F367-6C58-4420-9432-207CE6464AC9}" name="Previous Year" dataDxfId="441" totalsRowDxfId="440" totalsRowCellStyle="Emphasis 1"/>
    <tableColumn id="3" xr3:uid="{7CC0A914-A1B1-4FE8-9D9B-CB3667D5CA3A}" name=" 2" totalsRowFunction="sum" dataDxfId="439" totalsRowDxfId="438"/>
  </tableColumns>
  <tableStyleInfo name="Blue Table Styl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2FD51A0-D72D-4932-84C3-B3ED2CF8A639}" name="LongTermLiabilities" displayName="LongTermLiabilities" ref="B54:D58" totalsRowCount="1" headerRowDxfId="437">
  <autoFilter ref="B54:D57" xr:uid="{69C070C9-A23B-453E-B469-224D9D653A07}">
    <filterColumn colId="0" hiddenButton="1"/>
    <filterColumn colId="1" hiddenButton="1"/>
    <filterColumn colId="2" hiddenButton="1"/>
  </autoFilter>
  <tableColumns count="3">
    <tableColumn id="1" xr3:uid="{9A51F095-32E5-4DF7-B26E-7F6531238B5E}" name="Column1" totalsRowLabel="Total long-Term Liabilities" dataDxfId="436" totalsRowDxfId="435" dataCellStyle="Emphasis 1"/>
    <tableColumn id="2" xr3:uid="{9D6A3C56-D6EB-4F9F-A457-F22F6A07E75B}" name="Previous Year" dataDxfId="434" totalsRowDxfId="433" dataCellStyle="Emphasis 1" totalsRowCellStyle="Emphasis 1"/>
    <tableColumn id="3" xr3:uid="{3BE7225C-52E0-483B-B81F-FEABC5FC5CBA}" name="Column2" totalsRowFunction="sum" dataDxfId="432" totalsRowDxfId="431" dataCellStyle="Emphasis 1">
      <calculatedColumnFormula>'Main Tab'!J39</calculatedColumnFormula>
    </tableColumn>
  </tableColumns>
  <tableStyleInfo name="Blue Table Styl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821FC25-CD4C-4A2E-A44C-99BE026ADD48}" name="OwnersEquity" displayName="OwnersEquity" ref="B62:D70" totalsRowCount="1" headerRowDxfId="430">
  <autoFilter ref="B62:D69" xr:uid="{B731898D-324C-42AF-B3F0-F02704CD9AA7}">
    <filterColumn colId="0" hiddenButton="1"/>
    <filterColumn colId="1" hiddenButton="1"/>
    <filterColumn colId="2" hiddenButton="1"/>
  </autoFilter>
  <tableColumns count="3">
    <tableColumn id="1" xr3:uid="{7E6EBEAA-B9D4-48D5-8637-6C0DC2FB2DAF}" name="Owner's equity:" totalsRowLabel="Total Owner's Equity" dataDxfId="429" totalsRowDxfId="428" dataCellStyle="Emphasis 1"/>
    <tableColumn id="2" xr3:uid="{0B0305E2-895F-43D9-B5B4-89C2C6916DD6}" name="Previous Year" dataDxfId="427" totalsRowDxfId="426" dataCellStyle="Emphasis 1" totalsRowCellStyle="Emphasis 1"/>
    <tableColumn id="3" xr3:uid="{2DCEC9F4-8FA2-4DE5-95F1-B661C62041BB}" name="Amount" totalsRowFunction="sum" dataDxfId="425" totalsRowDxfId="424" dataCellStyle="Emphasis 1"/>
  </tableColumns>
  <tableStyleInfo name="Blue Table Styl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12C209B-7FFC-4395-8467-C071BCE93256}" name="CurrentAssets" displayName="CurrentAssets" ref="B8:D18" totalsRowCount="1" headerRowDxfId="423" dataDxfId="422">
  <autoFilter ref="B8:D17" xr:uid="{E67263C9-BFCB-47B3-B4B7-B936637A05B7}">
    <filterColumn colId="0" hiddenButton="1"/>
    <filterColumn colId="1" hiddenButton="1"/>
    <filterColumn colId="2" hiddenButton="1"/>
  </autoFilter>
  <tableColumns count="3">
    <tableColumn id="1" xr3:uid="{8D5DDDE3-E247-4B53-91CB-9E5D61469ED3}" name=" " totalsRowLabel="Total Current Assets" dataDxfId="421" totalsRowDxfId="420"/>
    <tableColumn id="2" xr3:uid="{43EBF2DF-2255-4FBC-AF92-B79F561C5E02}" name="Previous Year" dataDxfId="419" totalsRowDxfId="418" totalsRowCellStyle="Emphasis 1"/>
    <tableColumn id="3" xr3:uid="{8E20C16D-392B-4872-B800-DD4FC130CEE4}" name="Column1" totalsRowFunction="sum" dataDxfId="417" totalsRowDxfId="416"/>
  </tableColumns>
  <tableStyleInfo name="Table Style 1" showFirstColumn="1"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5764E5F-AE0F-400F-834F-55EF4C9B98BF}" name="FixedAssets2" displayName="FixedAssets2" ref="B21:D27" totalsRowCount="1" headerRowDxfId="415" dataDxfId="414">
  <autoFilter ref="B21:D26" xr:uid="{8EBCE1AE-B125-445F-8FE1-88EC24FF22CF}">
    <filterColumn colId="0" hiddenButton="1"/>
    <filterColumn colId="1" hiddenButton="1"/>
    <filterColumn colId="2" hiddenButton="1"/>
  </autoFilter>
  <tableColumns count="3">
    <tableColumn id="1" xr3:uid="{00000000-0010-0000-1500-000001000000}" name=" " totalsRowLabel="Total Fixed Assets" dataDxfId="413" totalsRowDxfId="412" dataCellStyle="Emphasis 1" totalsRowCellStyle="Heading 2 2"/>
    <tableColumn id="2" xr3:uid="{00000000-0010-0000-1500-000002000000}" name="Previous Year" dataDxfId="411" totalsRowDxfId="410" dataCellStyle="Emphasis 1"/>
    <tableColumn id="3" xr3:uid="{00000000-0010-0000-1500-000003000000}" name=" 2" totalsRowFunction="custom" dataDxfId="409" totalsRowDxfId="408" dataCellStyle="Emphasis 1">
      <totalsRowFormula>D25+D26</totalsRowFormula>
    </tableColumn>
  </tableColumns>
  <tableStyleInfo name="Table Style 1" showFirstColumn="1"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75FABC8-C0D8-4C66-8DDE-7D4D5990E157}" name="OtherAssets3" displayName="OtherAssets3" ref="B31:D34" totalsRowCount="1" headerRowDxfId="407">
  <autoFilter ref="B31:D33" xr:uid="{53D653DA-3758-443A-8434-2361A237A922}">
    <filterColumn colId="0" hiddenButton="1"/>
    <filterColumn colId="1" hiddenButton="1"/>
    <filterColumn colId="2" hiddenButton="1"/>
  </autoFilter>
  <tableColumns count="3">
    <tableColumn id="1" xr3:uid="{00000000-0010-0000-1700-000001000000}" name="Other Assets:" totalsRowLabel="Total Other Assets" dataDxfId="406" totalsRowDxfId="405" dataCellStyle="Emphasis 1">
      <calculatedColumnFormula>#REF!</calculatedColumnFormula>
    </tableColumn>
    <tableColumn id="2" xr3:uid="{00000000-0010-0000-1700-000002000000}" name="Previous Year" dataDxfId="404" totalsRowDxfId="403" dataCellStyle="Emphasis 1" totalsRowCellStyle="Emphasis 1"/>
    <tableColumn id="3" xr3:uid="{00000000-0010-0000-1700-000003000000}" name="Amount" totalsRowFunction="sum" dataDxfId="402" totalsRowDxfId="401" dataCellStyle="Emphasis 1">
      <calculatedColumnFormula>#REF!</calculatedColumnFormula>
    </tableColumn>
  </tableColumns>
  <tableStyleInfo name="Table Style 1" showFirstColumn="1"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CFE60B6-25AA-4D5A-AF49-7DAA0564B63D}" name="CurrentLiabilities4" displayName="CurrentLiabilities4" ref="B43:D49" totalsRowCount="1" headerRowDxfId="400" dataDxfId="399">
  <autoFilter ref="B43:D48" xr:uid="{1F82CF51-4447-4D8C-A8E5-E1CC1E415978}">
    <filterColumn colId="0" hiddenButton="1"/>
    <filterColumn colId="1" hiddenButton="1"/>
    <filterColumn colId="2" hiddenButton="1"/>
  </autoFilter>
  <tableColumns count="3">
    <tableColumn id="1" xr3:uid="{00000000-0010-0000-1900-000001000000}" name=" " totalsRowLabel="Total Current Liabilities" dataDxfId="398" totalsRowDxfId="397"/>
    <tableColumn id="2" xr3:uid="{00000000-0010-0000-1900-000002000000}" name="Previous Year" dataDxfId="396" totalsRowDxfId="395"/>
    <tableColumn id="3" xr3:uid="{00000000-0010-0000-1900-000003000000}" name=" 2" totalsRowFunction="sum" dataDxfId="394" totalsRowDxfId="393"/>
  </tableColumns>
  <tableStyleInfo name="Blue Table Style"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irectpay.irs.gov/directpay/payment?execution=e1s1" TargetMode="External"/></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hyperlink" Target="https://www.irs.gov/businesses/small-businesses-self-employed/simplified-option-for-home-office-deduction" TargetMode="External"/><Relationship Id="rId7" Type="http://schemas.openxmlformats.org/officeDocument/2006/relationships/drawing" Target="../drawings/drawing10.xml"/><Relationship Id="rId2" Type="http://schemas.openxmlformats.org/officeDocument/2006/relationships/hyperlink" Target="https://greatwaysinc.com/services-details_affordable_2" TargetMode="External"/><Relationship Id="rId1" Type="http://schemas.openxmlformats.org/officeDocument/2006/relationships/hyperlink" Target="https://www.census.gov/naics/?58967?yearbck=2022" TargetMode="External"/><Relationship Id="rId6" Type="http://schemas.openxmlformats.org/officeDocument/2006/relationships/printerSettings" Target="../printerSettings/printerSettings10.bin"/><Relationship Id="rId5" Type="http://schemas.openxmlformats.org/officeDocument/2006/relationships/hyperlink" Target="https://greatwaysinc.com/services-details_affordable_2" TargetMode="External"/><Relationship Id="rId4" Type="http://schemas.openxmlformats.org/officeDocument/2006/relationships/hyperlink" Target="mailto:Tax@greatwaystax.com" TargetMode="External"/><Relationship Id="rId9"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hyperlink" Target="https://www.irs.gov/businesses/small-businesses-self-employed/simplified-option-for-home-office-deduction" TargetMode="External"/><Relationship Id="rId7" Type="http://schemas.openxmlformats.org/officeDocument/2006/relationships/drawing" Target="../drawings/drawing11.xml"/><Relationship Id="rId2" Type="http://schemas.openxmlformats.org/officeDocument/2006/relationships/hyperlink" Target="https://greatwaysinc.com/services-details_affordable_2" TargetMode="External"/><Relationship Id="rId1" Type="http://schemas.openxmlformats.org/officeDocument/2006/relationships/hyperlink" Target="https://www.census.gov/naics/?58967?yearbck=2022" TargetMode="External"/><Relationship Id="rId6" Type="http://schemas.openxmlformats.org/officeDocument/2006/relationships/printerSettings" Target="../printerSettings/printerSettings11.bin"/><Relationship Id="rId5" Type="http://schemas.openxmlformats.org/officeDocument/2006/relationships/hyperlink" Target="https://greatwaysinc.com/services-details_affordable_2" TargetMode="External"/><Relationship Id="rId4" Type="http://schemas.openxmlformats.org/officeDocument/2006/relationships/hyperlink" Target="mailto:Tax@greatwaystax.com" TargetMode="External"/><Relationship Id="rId9"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11.vml"/><Relationship Id="rId3" Type="http://schemas.openxmlformats.org/officeDocument/2006/relationships/hyperlink" Target="https://www.irs.gov/businesses/small-businesses-self-employed/simplified-option-for-home-office-deduction" TargetMode="External"/><Relationship Id="rId7" Type="http://schemas.openxmlformats.org/officeDocument/2006/relationships/drawing" Target="../drawings/drawing12.xml"/><Relationship Id="rId2" Type="http://schemas.openxmlformats.org/officeDocument/2006/relationships/hyperlink" Target="https://greatwaysinc.com/services-details_affordable_2" TargetMode="External"/><Relationship Id="rId1" Type="http://schemas.openxmlformats.org/officeDocument/2006/relationships/hyperlink" Target="https://www.census.gov/naics/?58967?yearbck=2022" TargetMode="External"/><Relationship Id="rId6" Type="http://schemas.openxmlformats.org/officeDocument/2006/relationships/printerSettings" Target="../printerSettings/printerSettings12.bin"/><Relationship Id="rId5" Type="http://schemas.openxmlformats.org/officeDocument/2006/relationships/hyperlink" Target="https://greatwaysinc.com/services-details_affordable_2" TargetMode="External"/><Relationship Id="rId4" Type="http://schemas.openxmlformats.org/officeDocument/2006/relationships/hyperlink" Target="mailto:Tax@greatwaystax.com" TargetMode="External"/><Relationship Id="rId9"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12.vml"/><Relationship Id="rId3" Type="http://schemas.openxmlformats.org/officeDocument/2006/relationships/hyperlink" Target="https://www.irs.gov/businesses/small-businesses-self-employed/simplified-option-for-home-office-deduction" TargetMode="External"/><Relationship Id="rId7" Type="http://schemas.openxmlformats.org/officeDocument/2006/relationships/drawing" Target="../drawings/drawing13.xml"/><Relationship Id="rId2" Type="http://schemas.openxmlformats.org/officeDocument/2006/relationships/hyperlink" Target="https://greatwaysinc.com/services-details_affordable_2" TargetMode="External"/><Relationship Id="rId1" Type="http://schemas.openxmlformats.org/officeDocument/2006/relationships/hyperlink" Target="https://www.census.gov/naics/?58967?yearbck=2022" TargetMode="External"/><Relationship Id="rId6" Type="http://schemas.openxmlformats.org/officeDocument/2006/relationships/printerSettings" Target="../printerSettings/printerSettings13.bin"/><Relationship Id="rId5" Type="http://schemas.openxmlformats.org/officeDocument/2006/relationships/hyperlink" Target="https://greatwaysinc.com/services-details_affordable_2" TargetMode="External"/><Relationship Id="rId4" Type="http://schemas.openxmlformats.org/officeDocument/2006/relationships/hyperlink" Target="mailto:Tax@greatwaystax.com" TargetMode="External"/><Relationship Id="rId9"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8" Type="http://schemas.openxmlformats.org/officeDocument/2006/relationships/vmlDrawing" Target="../drawings/vmlDrawing13.vml"/><Relationship Id="rId3" Type="http://schemas.openxmlformats.org/officeDocument/2006/relationships/hyperlink" Target="https://www.irs.gov/businesses/small-businesses-self-employed/simplified-option-for-home-office-deduction" TargetMode="External"/><Relationship Id="rId7" Type="http://schemas.openxmlformats.org/officeDocument/2006/relationships/drawing" Target="../drawings/drawing14.xml"/><Relationship Id="rId2" Type="http://schemas.openxmlformats.org/officeDocument/2006/relationships/hyperlink" Target="https://greatwaysinc.com/services-details_affordable_2" TargetMode="External"/><Relationship Id="rId1" Type="http://schemas.openxmlformats.org/officeDocument/2006/relationships/hyperlink" Target="https://www.census.gov/naics/?58967?yearbck=2022" TargetMode="External"/><Relationship Id="rId6" Type="http://schemas.openxmlformats.org/officeDocument/2006/relationships/printerSettings" Target="../printerSettings/printerSettings14.bin"/><Relationship Id="rId5" Type="http://schemas.openxmlformats.org/officeDocument/2006/relationships/hyperlink" Target="https://greatwaysinc.com/services-details_affordable_2" TargetMode="External"/><Relationship Id="rId4" Type="http://schemas.openxmlformats.org/officeDocument/2006/relationships/hyperlink" Target="mailto:Tax@greatwaystax.com" TargetMode="External"/><Relationship Id="rId9"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8" Type="http://schemas.openxmlformats.org/officeDocument/2006/relationships/vmlDrawing" Target="../drawings/vmlDrawing14.vml"/><Relationship Id="rId3" Type="http://schemas.openxmlformats.org/officeDocument/2006/relationships/hyperlink" Target="https://www.irs.gov/businesses/small-businesses-self-employed/simplified-option-for-home-office-deduction" TargetMode="External"/><Relationship Id="rId7" Type="http://schemas.openxmlformats.org/officeDocument/2006/relationships/drawing" Target="../drawings/drawing15.xml"/><Relationship Id="rId2" Type="http://schemas.openxmlformats.org/officeDocument/2006/relationships/hyperlink" Target="https://greatwaysinc.com/services-details_affordable_2" TargetMode="External"/><Relationship Id="rId1" Type="http://schemas.openxmlformats.org/officeDocument/2006/relationships/hyperlink" Target="https://www.census.gov/naics/?58967?yearbck=2022" TargetMode="External"/><Relationship Id="rId6" Type="http://schemas.openxmlformats.org/officeDocument/2006/relationships/printerSettings" Target="../printerSettings/printerSettings15.bin"/><Relationship Id="rId5" Type="http://schemas.openxmlformats.org/officeDocument/2006/relationships/hyperlink" Target="https://greatwaysinc.com/services-details_affordable_2" TargetMode="External"/><Relationship Id="rId4" Type="http://schemas.openxmlformats.org/officeDocument/2006/relationships/hyperlink" Target="mailto:Tax@greatwaystax.com" TargetMode="External"/><Relationship Id="rId9"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irs.gov/businesses/small-businesses-self-employed/simplified-option-for-home-office-deduction" TargetMode="External"/><Relationship Id="rId7" Type="http://schemas.openxmlformats.org/officeDocument/2006/relationships/drawing" Target="../drawings/drawing2.xml"/><Relationship Id="rId2" Type="http://schemas.openxmlformats.org/officeDocument/2006/relationships/hyperlink" Target="https://greatwaysinc.com/services-details_affordable_2" TargetMode="External"/><Relationship Id="rId1" Type="http://schemas.openxmlformats.org/officeDocument/2006/relationships/hyperlink" Target="https://www.census.gov/naics/?58967?yearbck=2022" TargetMode="External"/><Relationship Id="rId6" Type="http://schemas.openxmlformats.org/officeDocument/2006/relationships/printerSettings" Target="../printerSettings/printerSettings2.bin"/><Relationship Id="rId5" Type="http://schemas.openxmlformats.org/officeDocument/2006/relationships/hyperlink" Target="https://greatwaysinc.com/services-details_affordable_2" TargetMode="External"/><Relationship Id="rId4" Type="http://schemas.openxmlformats.org/officeDocument/2006/relationships/hyperlink" Target="mailto:Tax@greatwaystax.com" TargetMode="External"/><Relationship Id="rId9"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2.xml"/><Relationship Id="rId3" Type="http://schemas.openxmlformats.org/officeDocument/2006/relationships/table" Target="../tables/table7.xml"/><Relationship Id="rId7" Type="http://schemas.openxmlformats.org/officeDocument/2006/relationships/table" Target="../tables/table11.xml"/><Relationship Id="rId2" Type="http://schemas.openxmlformats.org/officeDocument/2006/relationships/drawing" Target="../drawings/drawing21.xml"/><Relationship Id="rId1" Type="http://schemas.openxmlformats.org/officeDocument/2006/relationships/printerSettings" Target="../printerSettings/printerSettings21.bin"/><Relationship Id="rId6" Type="http://schemas.openxmlformats.org/officeDocument/2006/relationships/table" Target="../tables/table10.xml"/><Relationship Id="rId5" Type="http://schemas.openxmlformats.org/officeDocument/2006/relationships/table" Target="../tables/table9.xml"/><Relationship Id="rId4" Type="http://schemas.openxmlformats.org/officeDocument/2006/relationships/table" Target="../tables/table8.xml"/></Relationships>
</file>

<file path=xl/worksheets/_rels/sheet24.xml.rels><?xml version="1.0" encoding="UTF-8" standalone="yes"?>
<Relationships xmlns="http://schemas.openxmlformats.org/package/2006/relationships"><Relationship Id="rId1" Type="http://schemas.openxmlformats.org/officeDocument/2006/relationships/hyperlink" Target="https://greatwaysinc.com/services-details_affordable_2"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7" Type="http://schemas.openxmlformats.org/officeDocument/2006/relationships/table" Target="../tables/table16.xml"/><Relationship Id="rId2" Type="http://schemas.openxmlformats.org/officeDocument/2006/relationships/printerSettings" Target="../printerSettings/printerSettings22.bin"/><Relationship Id="rId1" Type="http://schemas.openxmlformats.org/officeDocument/2006/relationships/hyperlink" Target="https://directpay.irs.gov/directpay/payment" TargetMode="External"/><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_rels/sheet3.xml.rels><?xml version="1.0" encoding="UTF-8" standalone="yes"?>
<Relationships xmlns="http://schemas.openxmlformats.org/package/2006/relationships"><Relationship Id="rId3" Type="http://schemas.openxmlformats.org/officeDocument/2006/relationships/hyperlink" Target="mailto:Tax@greatwaystax.com" TargetMode="External"/><Relationship Id="rId7" Type="http://schemas.openxmlformats.org/officeDocument/2006/relationships/comments" Target="../comments2.xml"/><Relationship Id="rId2" Type="http://schemas.openxmlformats.org/officeDocument/2006/relationships/hyperlink" Target="https://greatwaysinc.com/services-details_affordable_2" TargetMode="External"/><Relationship Id="rId1" Type="http://schemas.openxmlformats.org/officeDocument/2006/relationships/hyperlink" Target="https://www.census.gov/naics/?58967?yearbck=2022"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irs.gov/businesses/small-businesses-self-employed/simplified-option-for-home-office-deduction" TargetMode="External"/><Relationship Id="rId7" Type="http://schemas.openxmlformats.org/officeDocument/2006/relationships/drawing" Target="../drawings/drawing4.xml"/><Relationship Id="rId2" Type="http://schemas.openxmlformats.org/officeDocument/2006/relationships/hyperlink" Target="https://greatwaysinc.com/services-details_affordable_2" TargetMode="External"/><Relationship Id="rId1" Type="http://schemas.openxmlformats.org/officeDocument/2006/relationships/hyperlink" Target="https://www.census.gov/naics/?58967?yearbck=2022" TargetMode="External"/><Relationship Id="rId6" Type="http://schemas.openxmlformats.org/officeDocument/2006/relationships/printerSettings" Target="../printerSettings/printerSettings4.bin"/><Relationship Id="rId5" Type="http://schemas.openxmlformats.org/officeDocument/2006/relationships/hyperlink" Target="https://greatwaysinc.com/services-details_affordable_2" TargetMode="External"/><Relationship Id="rId4" Type="http://schemas.openxmlformats.org/officeDocument/2006/relationships/hyperlink" Target="mailto:Tax@greatwaystax.com" TargetMode="External"/><Relationship Id="rId9"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s://www.irs.gov/businesses/small-businesses-self-employed/simplified-option-for-home-office-deduction" TargetMode="External"/><Relationship Id="rId7" Type="http://schemas.openxmlformats.org/officeDocument/2006/relationships/drawing" Target="../drawings/drawing5.xml"/><Relationship Id="rId2" Type="http://schemas.openxmlformats.org/officeDocument/2006/relationships/hyperlink" Target="https://greatwaysinc.com/services-details_affordable_2" TargetMode="External"/><Relationship Id="rId1" Type="http://schemas.openxmlformats.org/officeDocument/2006/relationships/hyperlink" Target="https://www.census.gov/naics/?58967?yearbck=2022" TargetMode="External"/><Relationship Id="rId6" Type="http://schemas.openxmlformats.org/officeDocument/2006/relationships/printerSettings" Target="../printerSettings/printerSettings5.bin"/><Relationship Id="rId5" Type="http://schemas.openxmlformats.org/officeDocument/2006/relationships/hyperlink" Target="https://greatwaysinc.com/services-details_affordable_2" TargetMode="External"/><Relationship Id="rId4" Type="http://schemas.openxmlformats.org/officeDocument/2006/relationships/hyperlink" Target="mailto:Tax@greatwaystax.com" TargetMode="External"/><Relationship Id="rId9"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s://www.irs.gov/businesses/small-businesses-self-employed/simplified-option-for-home-office-deduction" TargetMode="External"/><Relationship Id="rId7" Type="http://schemas.openxmlformats.org/officeDocument/2006/relationships/drawing" Target="../drawings/drawing6.xml"/><Relationship Id="rId2" Type="http://schemas.openxmlformats.org/officeDocument/2006/relationships/hyperlink" Target="https://greatwaysinc.com/services-details_affordable_2" TargetMode="External"/><Relationship Id="rId1" Type="http://schemas.openxmlformats.org/officeDocument/2006/relationships/hyperlink" Target="https://www.census.gov/naics/?58967?yearbck=2022" TargetMode="External"/><Relationship Id="rId6" Type="http://schemas.openxmlformats.org/officeDocument/2006/relationships/printerSettings" Target="../printerSettings/printerSettings6.bin"/><Relationship Id="rId5" Type="http://schemas.openxmlformats.org/officeDocument/2006/relationships/hyperlink" Target="https://greatwaysinc.com/services-details_affordable_2" TargetMode="External"/><Relationship Id="rId4" Type="http://schemas.openxmlformats.org/officeDocument/2006/relationships/hyperlink" Target="mailto:Tax@greatwaystax.com" TargetMode="External"/><Relationship Id="rId9" Type="http://schemas.openxmlformats.org/officeDocument/2006/relationships/comments" Target="../comments5.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hyperlink" Target="https://www.irs.gov/businesses/small-businesses-self-employed/simplified-option-for-home-office-deduction" TargetMode="External"/><Relationship Id="rId7" Type="http://schemas.openxmlformats.org/officeDocument/2006/relationships/drawing" Target="../drawings/drawing7.xml"/><Relationship Id="rId2" Type="http://schemas.openxmlformats.org/officeDocument/2006/relationships/hyperlink" Target="https://greatwaysinc.com/services-details_affordable_2" TargetMode="External"/><Relationship Id="rId1" Type="http://schemas.openxmlformats.org/officeDocument/2006/relationships/hyperlink" Target="https://www.census.gov/naics/?58967?yearbck=2022" TargetMode="External"/><Relationship Id="rId6" Type="http://schemas.openxmlformats.org/officeDocument/2006/relationships/printerSettings" Target="../printerSettings/printerSettings7.bin"/><Relationship Id="rId5" Type="http://schemas.openxmlformats.org/officeDocument/2006/relationships/hyperlink" Target="https://greatwaysinc.com/services-details_affordable_2" TargetMode="External"/><Relationship Id="rId4" Type="http://schemas.openxmlformats.org/officeDocument/2006/relationships/hyperlink" Target="mailto:Tax@greatwaystax.com" TargetMode="External"/><Relationship Id="rId9" Type="http://schemas.openxmlformats.org/officeDocument/2006/relationships/comments" Target="../comments6.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https://www.irs.gov/businesses/small-businesses-self-employed/simplified-option-for-home-office-deduction" TargetMode="External"/><Relationship Id="rId7" Type="http://schemas.openxmlformats.org/officeDocument/2006/relationships/drawing" Target="../drawings/drawing8.xml"/><Relationship Id="rId2" Type="http://schemas.openxmlformats.org/officeDocument/2006/relationships/hyperlink" Target="https://greatwaysinc.com/services-details_affordable_2" TargetMode="External"/><Relationship Id="rId1" Type="http://schemas.openxmlformats.org/officeDocument/2006/relationships/hyperlink" Target="https://www.census.gov/naics/?58967?yearbck=2022" TargetMode="External"/><Relationship Id="rId6" Type="http://schemas.openxmlformats.org/officeDocument/2006/relationships/printerSettings" Target="../printerSettings/printerSettings8.bin"/><Relationship Id="rId5" Type="http://schemas.openxmlformats.org/officeDocument/2006/relationships/hyperlink" Target="https://greatwaysinc.com/services-details_affordable_2" TargetMode="External"/><Relationship Id="rId4" Type="http://schemas.openxmlformats.org/officeDocument/2006/relationships/hyperlink" Target="mailto:Tax@greatwaystax.com" TargetMode="External"/><Relationship Id="rId9" Type="http://schemas.openxmlformats.org/officeDocument/2006/relationships/comments" Target="../comments7.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https://www.irs.gov/businesses/small-businesses-self-employed/simplified-option-for-home-office-deduction" TargetMode="External"/><Relationship Id="rId7" Type="http://schemas.openxmlformats.org/officeDocument/2006/relationships/drawing" Target="../drawings/drawing9.xml"/><Relationship Id="rId2" Type="http://schemas.openxmlformats.org/officeDocument/2006/relationships/hyperlink" Target="https://greatwaysinc.com/services-details_affordable_2" TargetMode="External"/><Relationship Id="rId1" Type="http://schemas.openxmlformats.org/officeDocument/2006/relationships/hyperlink" Target="https://www.census.gov/naics/?58967?yearbck=2022" TargetMode="External"/><Relationship Id="rId6" Type="http://schemas.openxmlformats.org/officeDocument/2006/relationships/printerSettings" Target="../printerSettings/printerSettings9.bin"/><Relationship Id="rId5" Type="http://schemas.openxmlformats.org/officeDocument/2006/relationships/hyperlink" Target="https://greatwaysinc.com/services-details_affordable_2" TargetMode="External"/><Relationship Id="rId4" Type="http://schemas.openxmlformats.org/officeDocument/2006/relationships/hyperlink" Target="mailto:Tax@greatwaystax.com" TargetMode="External"/><Relationship Id="rId9"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8B399-5D60-4531-915B-DC1C7F849423}">
  <dimension ref="A1:BN153"/>
  <sheetViews>
    <sheetView showGridLines="0" zoomScale="124" zoomScaleNormal="124" workbookViewId="0">
      <selection activeCell="AC4" sqref="AC4"/>
    </sheetView>
  </sheetViews>
  <sheetFormatPr defaultRowHeight="15"/>
  <cols>
    <col min="1" max="1" width="19.5703125" customWidth="1"/>
    <col min="2" max="2" width="11" customWidth="1"/>
    <col min="3" max="3" width="18.140625" customWidth="1"/>
    <col min="4" max="4" width="25.42578125" customWidth="1"/>
    <col min="5" max="5" width="18" customWidth="1"/>
    <col min="6" max="6" width="19.7109375" customWidth="1"/>
    <col min="7" max="7" width="19.7109375" hidden="1" customWidth="1"/>
    <col min="8" max="8" width="9.140625" style="49" hidden="1" customWidth="1"/>
    <col min="9" max="9" width="11.140625" hidden="1" customWidth="1"/>
    <col min="10" max="10" width="9.140625" hidden="1" customWidth="1"/>
    <col min="11" max="11" width="12.85546875" hidden="1" customWidth="1"/>
    <col min="12" max="12" width="12.85546875" style="49" hidden="1" customWidth="1"/>
    <col min="13" max="13" width="6.85546875" style="422" hidden="1" customWidth="1"/>
    <col min="14" max="14" width="5" style="121" customWidth="1"/>
    <col min="15" max="15" width="5.28515625" style="422" customWidth="1"/>
    <col min="16" max="16" width="13.42578125" style="49" customWidth="1"/>
    <col min="17" max="17" width="12.28515625" style="49" customWidth="1"/>
    <col min="18" max="18" width="9.28515625" style="49" customWidth="1"/>
    <col min="19" max="19" width="9.7109375" style="49" customWidth="1"/>
    <col min="20" max="20" width="9.140625" style="49" hidden="1" customWidth="1"/>
    <col min="21" max="21" width="32.140625" style="49" hidden="1" customWidth="1"/>
    <col min="22" max="22" width="13.42578125" style="49" hidden="1" customWidth="1"/>
    <col min="23" max="23" width="9.140625" style="49" hidden="1" customWidth="1"/>
    <col min="24" max="24" width="16" style="49" hidden="1" customWidth="1"/>
    <col min="25" max="27" width="9.140625" style="49" hidden="1" customWidth="1"/>
    <col min="28" max="28" width="5.28515625" style="49" customWidth="1"/>
    <col min="29" max="29" width="9.140625" style="49" customWidth="1"/>
    <col min="30" max="30" width="12.28515625" style="49" customWidth="1"/>
    <col min="31" max="31" width="11.85546875" style="49" customWidth="1"/>
    <col min="32" max="32" width="12.7109375" style="49" customWidth="1"/>
    <col min="33" max="33" width="11.28515625" style="49" customWidth="1"/>
    <col min="34" max="34" width="10.28515625" style="49" customWidth="1"/>
    <col min="35" max="35" width="14.5703125" style="49" hidden="1" customWidth="1"/>
    <col min="36" max="36" width="10.42578125" style="49" hidden="1" customWidth="1"/>
    <col min="37" max="37" width="12" style="49" hidden="1" customWidth="1"/>
    <col min="38" max="43" width="9.140625" style="49" hidden="1" customWidth="1"/>
    <col min="44" max="44" width="12.85546875" style="49" hidden="1" customWidth="1"/>
    <col min="45" max="45" width="11.28515625" style="49" hidden="1" customWidth="1"/>
    <col min="46" max="53" width="9.140625" style="49" hidden="1" customWidth="1"/>
    <col min="54" max="56" width="9.140625" style="422" hidden="1" customWidth="1"/>
    <col min="57" max="57" width="9.140625" style="49" hidden="1" customWidth="1"/>
    <col min="58" max="58" width="9.140625" style="49" customWidth="1"/>
  </cols>
  <sheetData>
    <row r="1" spans="1:66" ht="15.75" thickBot="1">
      <c r="AU1" s="431">
        <v>0</v>
      </c>
      <c r="AV1" s="431" t="s">
        <v>12</v>
      </c>
      <c r="AW1" s="431" t="s">
        <v>0</v>
      </c>
      <c r="AX1" s="431" t="s">
        <v>27</v>
      </c>
      <c r="AY1" s="431" t="s">
        <v>28</v>
      </c>
      <c r="BA1" s="590" t="s">
        <v>506</v>
      </c>
      <c r="BB1" s="590"/>
      <c r="BC1" s="590"/>
      <c r="BD1" s="590"/>
      <c r="BE1" s="456"/>
      <c r="BF1" s="456"/>
      <c r="BG1" s="456"/>
      <c r="BH1" s="456"/>
      <c r="BI1" s="456"/>
      <c r="BJ1" s="456"/>
      <c r="BK1" s="456"/>
      <c r="BL1" s="422"/>
      <c r="BM1" s="456"/>
      <c r="BN1" s="531">
        <v>0.32</v>
      </c>
    </row>
    <row r="2" spans="1:66" ht="29.25" customHeight="1" thickBot="1">
      <c r="A2" s="591" t="s">
        <v>471</v>
      </c>
      <c r="B2" s="592"/>
      <c r="C2" s="593"/>
      <c r="D2" s="593"/>
      <c r="E2" s="593"/>
      <c r="F2" s="532">
        <v>2026</v>
      </c>
      <c r="G2" s="420"/>
      <c r="H2" s="420"/>
      <c r="I2" s="421"/>
      <c r="O2" s="422" t="s">
        <v>44</v>
      </c>
      <c r="P2" s="594" t="s">
        <v>414</v>
      </c>
      <c r="Q2" s="595"/>
      <c r="R2" s="595"/>
      <c r="S2" s="596"/>
      <c r="T2" s="49" t="s">
        <v>399</v>
      </c>
      <c r="U2" s="49" t="s">
        <v>400</v>
      </c>
      <c r="V2" s="365">
        <f>C16+C15+C14</f>
        <v>0</v>
      </c>
      <c r="AB2"/>
      <c r="AC2"/>
      <c r="AD2"/>
      <c r="AE2"/>
      <c r="AF2"/>
      <c r="AG2"/>
      <c r="AH2"/>
      <c r="AI2"/>
      <c r="AJ2"/>
      <c r="AK2"/>
      <c r="AL2"/>
      <c r="AM2"/>
      <c r="AN2"/>
      <c r="AO2"/>
      <c r="AP2"/>
      <c r="AQ2"/>
      <c r="AU2" s="431">
        <v>2025</v>
      </c>
      <c r="AV2" s="431">
        <v>15750</v>
      </c>
      <c r="AW2" s="431">
        <v>31500</v>
      </c>
      <c r="AX2" s="431">
        <v>15750</v>
      </c>
      <c r="AY2" s="431">
        <v>23625</v>
      </c>
      <c r="BA2" s="533"/>
      <c r="BB2" s="533"/>
      <c r="BC2" s="533"/>
      <c r="BD2" s="533"/>
      <c r="BE2" s="447"/>
      <c r="BF2" s="447"/>
      <c r="BG2" s="447"/>
      <c r="BH2" s="422"/>
      <c r="BI2" s="422"/>
      <c r="BJ2" s="422"/>
      <c r="BK2" s="422"/>
      <c r="BL2" s="422"/>
      <c r="BM2" s="456"/>
      <c r="BN2" s="531">
        <v>0.35</v>
      </c>
    </row>
    <row r="3" spans="1:66" ht="20.100000000000001" customHeight="1">
      <c r="A3" s="432" t="s">
        <v>401</v>
      </c>
      <c r="B3" s="597"/>
      <c r="C3" s="598"/>
      <c r="D3" s="599" t="s">
        <v>473</v>
      </c>
      <c r="E3" s="600"/>
      <c r="F3" s="433"/>
      <c r="L3" s="366">
        <f>F2-YEAR(C4)</f>
        <v>126</v>
      </c>
      <c r="N3" s="423"/>
      <c r="O3" s="121">
        <f>IF(L3&gt;100,0,L3)</f>
        <v>0</v>
      </c>
      <c r="P3" s="422" t="s">
        <v>472</v>
      </c>
      <c r="Q3" s="422"/>
      <c r="T3" s="49" t="s">
        <v>402</v>
      </c>
      <c r="U3" s="49" t="s">
        <v>403</v>
      </c>
      <c r="V3" s="49">
        <v>0</v>
      </c>
      <c r="AB3"/>
      <c r="AC3" s="601" t="s">
        <v>495</v>
      </c>
      <c r="AD3" s="602"/>
      <c r="AE3" s="602"/>
      <c r="AF3" s="602"/>
      <c r="AG3" s="603"/>
      <c r="AH3" s="534"/>
      <c r="AI3" s="535"/>
      <c r="AJ3" s="535"/>
      <c r="AK3" s="528"/>
      <c r="AL3" s="529"/>
      <c r="AM3"/>
      <c r="AN3"/>
      <c r="AO3"/>
      <c r="AP3"/>
      <c r="AQ3"/>
      <c r="AU3" s="431">
        <v>2026</v>
      </c>
      <c r="AV3" s="431">
        <v>16100</v>
      </c>
      <c r="AW3" s="431">
        <v>32200</v>
      </c>
      <c r="AX3" s="431">
        <v>16100</v>
      </c>
      <c r="AY3" s="431">
        <v>24150</v>
      </c>
      <c r="BA3" s="604" t="str">
        <f>D18</f>
        <v>Adjusted Gross Income (AGI)</v>
      </c>
      <c r="BB3" s="604"/>
      <c r="BC3" s="604"/>
      <c r="BD3" s="536">
        <f>F18</f>
        <v>0</v>
      </c>
      <c r="BE3" s="447"/>
      <c r="BF3" s="447"/>
      <c r="BG3" s="447"/>
      <c r="BH3" s="422"/>
      <c r="BI3" s="422"/>
      <c r="BJ3" s="422"/>
      <c r="BK3" s="422"/>
      <c r="BL3" s="422"/>
      <c r="BM3" s="456"/>
      <c r="BN3" s="531">
        <v>0.37</v>
      </c>
    </row>
    <row r="4" spans="1:66" ht="20.100000000000001" customHeight="1">
      <c r="A4" s="537" t="s">
        <v>404</v>
      </c>
      <c r="B4" s="582">
        <f>O3</f>
        <v>0</v>
      </c>
      <c r="C4" s="434"/>
      <c r="D4" s="605" t="s">
        <v>474</v>
      </c>
      <c r="E4" s="606"/>
      <c r="F4" s="435"/>
      <c r="L4" s="366">
        <f>F2-YEAR(C5)</f>
        <v>126</v>
      </c>
      <c r="M4" s="583"/>
      <c r="N4" s="423"/>
      <c r="O4" s="121">
        <f>IF(L4&gt;100,0,L4)</f>
        <v>0</v>
      </c>
      <c r="P4" s="607" t="s">
        <v>429</v>
      </c>
      <c r="Q4" s="608"/>
      <c r="R4" s="609">
        <f>F18</f>
        <v>0</v>
      </c>
      <c r="S4" s="610"/>
      <c r="T4" s="49" t="s">
        <v>405</v>
      </c>
      <c r="U4" s="49" t="s">
        <v>406</v>
      </c>
      <c r="V4" s="49">
        <v>0</v>
      </c>
      <c r="AB4"/>
      <c r="AC4" s="5"/>
      <c r="AD4"/>
      <c r="AE4"/>
      <c r="AF4"/>
      <c r="AG4"/>
      <c r="AH4"/>
      <c r="AI4"/>
      <c r="AJ4"/>
      <c r="AK4"/>
      <c r="AL4"/>
      <c r="AM4"/>
      <c r="AN4"/>
      <c r="AO4"/>
      <c r="AP4"/>
      <c r="AQ4"/>
      <c r="AU4" s="431">
        <v>2024</v>
      </c>
      <c r="AV4" s="431">
        <v>14600</v>
      </c>
      <c r="AW4" s="431">
        <v>29200</v>
      </c>
      <c r="AX4" s="431">
        <v>14600</v>
      </c>
      <c r="AY4" s="431">
        <v>21900</v>
      </c>
      <c r="BA4" s="604" t="s">
        <v>507</v>
      </c>
      <c r="BB4" s="604"/>
      <c r="BC4" s="604"/>
      <c r="BD4" s="536">
        <f>MIN(AR31,AR32)+MIN(AR31,AS32)</f>
        <v>0</v>
      </c>
      <c r="BE4" s="447"/>
      <c r="BF4" s="447"/>
      <c r="BG4" s="447"/>
      <c r="BH4" s="422"/>
      <c r="BI4" s="422"/>
      <c r="BJ4" s="422"/>
      <c r="BK4" s="422"/>
      <c r="BL4" s="422"/>
      <c r="BM4" s="456"/>
      <c r="BN4" s="531">
        <v>0.1</v>
      </c>
    </row>
    <row r="5" spans="1:66" ht="20.100000000000001" customHeight="1">
      <c r="A5" s="537" t="s">
        <v>407</v>
      </c>
      <c r="B5" s="582">
        <f>O4</f>
        <v>0</v>
      </c>
      <c r="C5" s="434"/>
      <c r="D5" s="605" t="s">
        <v>475</v>
      </c>
      <c r="E5" s="606"/>
      <c r="F5" s="538" t="s">
        <v>0</v>
      </c>
      <c r="G5" s="367" t="s">
        <v>451</v>
      </c>
      <c r="H5" s="116">
        <f>IF(G5="Jan",12,IF(G5="Feb",11,IF(G5="Mar",10,IF(G5="Apr",9,IF(G5="May",8,IF(G5="June",7,IF(G5="July",6,IF(G5="Aug",5,IF(G5="Sep",4,IF(G5="Oct",3,IF(G5="Nov",2,IF(G5="Dec",1,""))))))))))))</f>
        <v>8</v>
      </c>
      <c r="P5" s="422" t="s">
        <v>476</v>
      </c>
      <c r="T5" s="49" t="s">
        <v>409</v>
      </c>
      <c r="U5" s="49" t="s">
        <v>410</v>
      </c>
      <c r="V5" s="368">
        <f>F18</f>
        <v>0</v>
      </c>
      <c r="AB5"/>
      <c r="AC5" s="539" t="s">
        <v>496</v>
      </c>
      <c r="AD5" s="611" t="str">
        <f>F5</f>
        <v>MFJ</v>
      </c>
      <c r="AE5" s="612"/>
      <c r="AF5" s="540" t="s">
        <v>582</v>
      </c>
      <c r="AG5" s="540">
        <f>F2</f>
        <v>2026</v>
      </c>
      <c r="AH5"/>
      <c r="AI5"/>
      <c r="AJ5"/>
      <c r="AK5"/>
      <c r="AL5"/>
      <c r="AM5"/>
      <c r="AN5"/>
      <c r="AO5"/>
      <c r="AP5" t="s">
        <v>477</v>
      </c>
      <c r="AQ5"/>
      <c r="BA5" s="604" t="s">
        <v>508</v>
      </c>
      <c r="BB5" s="604"/>
      <c r="BC5" s="604"/>
      <c r="BD5" s="541"/>
      <c r="BE5" s="447"/>
      <c r="BF5" s="447"/>
      <c r="BG5" s="447"/>
      <c r="BH5" s="422"/>
      <c r="BI5" s="422"/>
      <c r="BJ5" s="422"/>
      <c r="BK5" s="422"/>
      <c r="BL5" s="422"/>
      <c r="BM5" s="456"/>
      <c r="BN5" s="531">
        <v>0.12</v>
      </c>
    </row>
    <row r="6" spans="1:66" ht="27.75" customHeight="1" thickBot="1">
      <c r="A6" s="542" t="s">
        <v>1</v>
      </c>
      <c r="B6" s="543"/>
      <c r="C6" s="544" t="s">
        <v>583</v>
      </c>
      <c r="D6" s="613" t="s">
        <v>411</v>
      </c>
      <c r="E6" s="614"/>
      <c r="F6" s="544" t="s">
        <v>412</v>
      </c>
      <c r="G6" s="2" t="s">
        <v>413</v>
      </c>
      <c r="K6" s="473" t="s">
        <v>522</v>
      </c>
      <c r="L6" s="474"/>
      <c r="P6" s="607" t="s">
        <v>9</v>
      </c>
      <c r="Q6" s="608"/>
      <c r="R6" s="609">
        <f>IF(F47&lt;0,0,F47)</f>
        <v>0</v>
      </c>
      <c r="S6" s="610"/>
      <c r="T6" s="49" t="s">
        <v>415</v>
      </c>
      <c r="U6" s="49" t="s">
        <v>416</v>
      </c>
      <c r="V6" s="49">
        <f>IF(F5="Single",197300,IF(F5="MFJ",394600,IF(F5="MFS",197300,IF(F5="HH",197300,13850))))</f>
        <v>394600</v>
      </c>
      <c r="AB6"/>
      <c r="AC6"/>
      <c r="AD6"/>
      <c r="AE6"/>
      <c r="AF6"/>
      <c r="AG6"/>
      <c r="AH6"/>
      <c r="AI6"/>
      <c r="AJ6"/>
      <c r="AK6" s="121"/>
      <c r="AL6" s="121"/>
      <c r="AM6"/>
      <c r="AN6"/>
      <c r="AO6"/>
      <c r="AP6"/>
      <c r="AQ6"/>
      <c r="BA6" s="604" t="s">
        <v>509</v>
      </c>
      <c r="BB6" s="604"/>
      <c r="BC6" s="604"/>
      <c r="BD6" s="536">
        <f>F56</f>
        <v>0</v>
      </c>
      <c r="BE6" s="447"/>
      <c r="BF6" s="447"/>
      <c r="BG6" s="447"/>
      <c r="BH6" s="422"/>
      <c r="BI6" s="422"/>
      <c r="BJ6" s="422"/>
      <c r="BK6" s="422"/>
      <c r="BL6" s="422"/>
      <c r="BM6" s="456"/>
      <c r="BN6" s="531">
        <v>0.22</v>
      </c>
    </row>
    <row r="7" spans="1:66" ht="20.100000000000001" customHeight="1" thickBot="1">
      <c r="A7" s="615" t="s">
        <v>478</v>
      </c>
      <c r="B7" s="616"/>
      <c r="C7" s="436"/>
      <c r="D7" s="617" t="s">
        <v>497</v>
      </c>
      <c r="E7" s="618"/>
      <c r="F7" s="437"/>
      <c r="G7" s="4">
        <f>C7*$H$5</f>
        <v>0</v>
      </c>
      <c r="K7" s="475" t="s">
        <v>523</v>
      </c>
      <c r="L7" s="476" t="s">
        <v>524</v>
      </c>
      <c r="T7" s="49" t="s">
        <v>417</v>
      </c>
      <c r="U7" s="49" t="s">
        <v>418</v>
      </c>
      <c r="V7" s="49">
        <f>IF(F5="Single",247300,IF(F5="MFJ",494600,IF(F5="MFS",247300,IF(F5="HH",247300,13850))))</f>
        <v>494600</v>
      </c>
      <c r="W7" s="50"/>
      <c r="AB7"/>
      <c r="AC7" s="438" t="s">
        <v>21</v>
      </c>
      <c r="AD7" s="438" t="s">
        <v>479</v>
      </c>
      <c r="AE7" s="438" t="s">
        <v>480</v>
      </c>
      <c r="AF7" s="438" t="s">
        <v>299</v>
      </c>
      <c r="AG7" s="438" t="s">
        <v>481</v>
      </c>
      <c r="AH7"/>
      <c r="AI7" s="439" t="s">
        <v>498</v>
      </c>
      <c r="AJ7" s="425" cm="1">
        <f t="array" ref="AJ7:AK7">'IRS Tax Estimator'!R6:S6</f>
        <v>0</v>
      </c>
      <c r="AK7" s="121">
        <v>0</v>
      </c>
      <c r="AL7" s="121"/>
      <c r="AM7"/>
      <c r="AN7"/>
      <c r="AO7"/>
      <c r="AP7" s="424" t="s">
        <v>299</v>
      </c>
      <c r="AQ7"/>
      <c r="AS7"/>
      <c r="BA7" s="604" t="s">
        <v>510</v>
      </c>
      <c r="BB7" s="604"/>
      <c r="BC7" s="604"/>
      <c r="BD7" s="536">
        <f>BD3-SUM(BD4:BD6)</f>
        <v>0</v>
      </c>
      <c r="BE7" s="447"/>
      <c r="BF7" s="447"/>
      <c r="BG7" s="447"/>
      <c r="BH7" s="422"/>
      <c r="BI7" s="422"/>
      <c r="BJ7" s="422"/>
      <c r="BK7" s="422"/>
      <c r="BL7" s="422"/>
      <c r="BM7" s="456"/>
      <c r="BN7" s="531">
        <v>0.24</v>
      </c>
    </row>
    <row r="8" spans="1:66" ht="20.100000000000001" customHeight="1" thickBot="1">
      <c r="A8" s="615" t="s">
        <v>584</v>
      </c>
      <c r="B8" s="616"/>
      <c r="C8" s="436"/>
      <c r="D8" s="617" t="s">
        <v>499</v>
      </c>
      <c r="E8" s="618"/>
      <c r="F8" s="437"/>
      <c r="G8" s="4">
        <f>C8*$H$5</f>
        <v>0</v>
      </c>
      <c r="K8" s="475" t="s">
        <v>0</v>
      </c>
      <c r="L8" s="477">
        <v>250000</v>
      </c>
      <c r="P8" s="607" t="s">
        <v>434</v>
      </c>
      <c r="Q8" s="608"/>
      <c r="R8" s="609">
        <f>F56</f>
        <v>0</v>
      </c>
      <c r="S8" s="610"/>
      <c r="T8" s="49" t="s">
        <v>419</v>
      </c>
      <c r="U8" s="49" t="s">
        <v>420</v>
      </c>
      <c r="V8" s="49">
        <f>V7-V6</f>
        <v>100000</v>
      </c>
      <c r="AB8"/>
      <c r="AC8" s="425" cm="1">
        <f t="array" ref="AC8:AE14">_xlfn.CHOOSECOLS(_xlfn._xlws.FILTER(tax_table,_xlfn.CHOOSECOLS(tax_table,-1)=F2),_xlfn.XMATCH(AD5,status_list)*2,_xlfn.XMATCH(AD5,status_list)*2+1,1)</f>
        <v>0</v>
      </c>
      <c r="AD8" s="425">
        <v>24800</v>
      </c>
      <c r="AE8" s="426">
        <v>0.1</v>
      </c>
      <c r="AF8" s="425" cm="1">
        <f t="array" ref="AF8:AF14">_xlfn.LET(
  _xlpm.income,AJ7,
  _xlpm.upper,AD8:AD14,
  _xlpm.lower,_xlfn.DROP(_xlfn.VSTACK(0,_xlpm.upper),-1),
  IF(_xlpm.income&lt;=_xlpm.lower,0,
    IF(_xlpm.income&gt;_xlpm.upper,_xlpm.upper-_xlpm.lower,_xlpm.income-_xlpm.lower))
)</f>
        <v>0</v>
      </c>
      <c r="AG8" s="425" cm="1">
        <f t="array" ref="AG8:AG14">AE8:AE14*AF8:AF14</f>
        <v>0</v>
      </c>
      <c r="AH8"/>
      <c r="AI8" s="439" t="s">
        <v>481</v>
      </c>
      <c r="AJ8" s="425" cm="1">
        <f t="array" ref="AJ8">_xlfn.LET(
  _xlpm.income,AJ7,
  _xlpm.tax_rates, AE8:AE14,
  _xlpm.upper,AD8:AD14,
  _xlpm.lower,_xlfn.DROP(_xlfn.VSTACK(0,_xlpm.upper),-1),
  _xlpm.income_by_bracket,IF(_xlpm.income&lt;=_xlpm.lower,0,
    IF(_xlpm.income&gt;_xlpm.upper,_xlpm.upper-_xlpm.lower,_xlpm.income-_xlpm.lower)),
  _xlpm.tax_by_bracket,_xlpm.income_by_bracket*_xlpm.tax_rates,
  SUM(_xlpm.tax_by_bracket)
)</f>
        <v>0</v>
      </c>
      <c r="AK8" s="121"/>
      <c r="AL8" s="121"/>
      <c r="AM8"/>
      <c r="AN8"/>
      <c r="AO8"/>
      <c r="AP8" s="425" cm="1">
        <f t="array" ref="AP8:AP14">_xlfn.LET(
  _xlpm.income,AJ7,
  _xlpm.upper,AD8:AD14,
  _xlpm.lower,_xlfn.DROP(_xlfn.VSTACK(0,_xlpm.upper),-1),
  _xlfn.MAP(_xlpm.upper,_xlpm.lower,_xlfn.LAMBDA(_xlpm.a,_xlpm.b,
    IF(_xlpm.income&lt;=_xlpm.b,0,
      IF(_xlpm.income&gt;_xlpm.a,_xlpm.a-_xlpm.b,_xlpm.income-_xlpm.b))
  ))
)</f>
        <v>0</v>
      </c>
      <c r="AQ8"/>
      <c r="BA8" s="456"/>
      <c r="BB8" s="456"/>
      <c r="BC8" s="456"/>
      <c r="BD8" s="536"/>
      <c r="BE8" s="447"/>
      <c r="BF8" s="447"/>
      <c r="BG8" s="447"/>
      <c r="BH8" s="422"/>
      <c r="BI8" s="422"/>
      <c r="BJ8" s="422"/>
      <c r="BK8" s="422"/>
      <c r="BL8" s="422"/>
      <c r="BM8" s="456"/>
      <c r="BN8" s="531">
        <v>0.32</v>
      </c>
    </row>
    <row r="9" spans="1:66" ht="20.100000000000001" customHeight="1" thickBot="1">
      <c r="A9" s="615" t="s">
        <v>421</v>
      </c>
      <c r="B9" s="616"/>
      <c r="C9" s="436"/>
      <c r="D9" s="617" t="s">
        <v>422</v>
      </c>
      <c r="E9" s="618">
        <v>0</v>
      </c>
      <c r="F9" s="437"/>
      <c r="G9" s="4">
        <f t="shared" ref="G9:G15" si="0">C9*$H$5</f>
        <v>0</v>
      </c>
      <c r="K9" s="475" t="s">
        <v>12</v>
      </c>
      <c r="L9" s="477">
        <v>200000</v>
      </c>
      <c r="O9" s="453"/>
      <c r="T9" s="51" t="s">
        <v>423</v>
      </c>
      <c r="U9" s="49" t="s">
        <v>424</v>
      </c>
      <c r="V9" s="49">
        <f>V5-V6</f>
        <v>-394600</v>
      </c>
      <c r="W9" s="51"/>
      <c r="X9" s="51"/>
      <c r="AB9"/>
      <c r="AC9" s="425">
        <v>24801</v>
      </c>
      <c r="AD9" s="425">
        <v>100800</v>
      </c>
      <c r="AE9" s="426">
        <v>0.12</v>
      </c>
      <c r="AF9" s="425">
        <v>0</v>
      </c>
      <c r="AG9" s="425">
        <v>0</v>
      </c>
      <c r="AH9"/>
      <c r="AI9" s="439" t="s">
        <v>16</v>
      </c>
      <c r="AJ9" s="428">
        <f>_xlfn.XLOOKUP(AJ7,AD8:AD14,AE8:AE14,,1)</f>
        <v>0.1</v>
      </c>
      <c r="AK9" s="121"/>
      <c r="AL9" s="440"/>
      <c r="AM9"/>
      <c r="AN9"/>
      <c r="AO9"/>
      <c r="AP9" s="425">
        <v>0</v>
      </c>
      <c r="AQ9"/>
      <c r="AU9" s="49" t="s">
        <v>44</v>
      </c>
      <c r="BA9" s="456"/>
      <c r="BB9" s="456"/>
      <c r="BC9" s="456"/>
      <c r="BD9" s="536"/>
      <c r="BE9" s="447"/>
      <c r="BF9" s="447"/>
      <c r="BG9" s="447"/>
      <c r="BH9" s="422"/>
      <c r="BI9" s="422"/>
      <c r="BJ9" s="422"/>
      <c r="BK9" s="422"/>
      <c r="BL9" s="422"/>
      <c r="BM9" s="456"/>
      <c r="BN9" s="531">
        <v>0.35</v>
      </c>
    </row>
    <row r="10" spans="1:66" ht="20.100000000000001" customHeight="1" thickBot="1">
      <c r="A10" s="615" t="s">
        <v>585</v>
      </c>
      <c r="B10" s="616"/>
      <c r="C10" s="436"/>
      <c r="D10" s="617" t="s">
        <v>612</v>
      </c>
      <c r="E10" s="618"/>
      <c r="F10" s="437"/>
      <c r="G10" s="4">
        <f t="shared" si="0"/>
        <v>0</v>
      </c>
      <c r="K10" s="475" t="s">
        <v>28</v>
      </c>
      <c r="L10" s="477">
        <v>200000</v>
      </c>
      <c r="O10" s="453"/>
      <c r="P10" s="607" t="s">
        <v>483</v>
      </c>
      <c r="Q10" s="608"/>
      <c r="R10" s="609">
        <f>F58</f>
        <v>0</v>
      </c>
      <c r="S10" s="610"/>
      <c r="T10" s="51" t="s">
        <v>425</v>
      </c>
      <c r="U10" s="49" t="s">
        <v>426</v>
      </c>
      <c r="V10" s="369">
        <f>V2*0.2</f>
        <v>0</v>
      </c>
      <c r="W10" s="51"/>
      <c r="X10" s="370">
        <f>V5-V6</f>
        <v>-394600</v>
      </c>
      <c r="AB10"/>
      <c r="AC10" s="425">
        <v>100801</v>
      </c>
      <c r="AD10" s="425">
        <v>211400</v>
      </c>
      <c r="AE10" s="426">
        <v>0.22</v>
      </c>
      <c r="AF10" s="425">
        <v>0</v>
      </c>
      <c r="AG10" s="425">
        <v>0</v>
      </c>
      <c r="AH10"/>
      <c r="AI10" s="439" t="s">
        <v>18</v>
      </c>
      <c r="AJ10" s="428" t="e">
        <f>AJ8/AJ7</f>
        <v>#DIV/0!</v>
      </c>
      <c r="AK10" s="121"/>
      <c r="AL10" s="121"/>
      <c r="AM10"/>
      <c r="AN10"/>
      <c r="AO10"/>
      <c r="AP10" s="425">
        <v>0</v>
      </c>
      <c r="AQ10"/>
      <c r="AU10" s="49" t="s">
        <v>578</v>
      </c>
      <c r="BA10" s="456"/>
      <c r="BB10" s="456"/>
      <c r="BC10" s="456"/>
      <c r="BD10" s="536"/>
      <c r="BE10" s="447"/>
      <c r="BF10" s="447"/>
      <c r="BG10" s="447"/>
      <c r="BH10" s="422"/>
      <c r="BI10" s="422"/>
      <c r="BJ10" s="422"/>
      <c r="BK10" s="422"/>
      <c r="BL10" s="422"/>
      <c r="BM10" s="456"/>
      <c r="BN10" s="531">
        <v>0.37</v>
      </c>
    </row>
    <row r="11" spans="1:66" ht="20.100000000000001" customHeight="1" thickBot="1">
      <c r="A11" s="615" t="s">
        <v>427</v>
      </c>
      <c r="B11" s="616"/>
      <c r="C11" s="436"/>
      <c r="D11" s="617" t="s">
        <v>428</v>
      </c>
      <c r="E11" s="618"/>
      <c r="F11" s="437"/>
      <c r="G11" s="4">
        <f t="shared" si="0"/>
        <v>0</v>
      </c>
      <c r="K11" s="475" t="s">
        <v>525</v>
      </c>
      <c r="L11" s="477">
        <v>200000</v>
      </c>
      <c r="M11" s="547" t="str">
        <f>'Main Tab'!J7</f>
        <v>Tax Entity Type - Please Select</v>
      </c>
      <c r="O11" s="447"/>
      <c r="T11" s="50"/>
      <c r="U11" s="50"/>
      <c r="V11" s="50"/>
      <c r="X11" s="368">
        <f>X10/V8</f>
        <v>-3.9460000000000002</v>
      </c>
      <c r="AB11"/>
      <c r="AC11" s="425">
        <v>211401</v>
      </c>
      <c r="AD11" s="425">
        <v>403550</v>
      </c>
      <c r="AE11" s="426">
        <v>0.24</v>
      </c>
      <c r="AF11" s="425">
        <v>0</v>
      </c>
      <c r="AG11" s="425">
        <v>0</v>
      </c>
      <c r="AH11"/>
      <c r="AI11"/>
      <c r="AJ11"/>
      <c r="AK11" s="121"/>
      <c r="AL11" s="422" t="s">
        <v>482</v>
      </c>
      <c r="AM11"/>
      <c r="AN11"/>
      <c r="AO11"/>
      <c r="AP11" s="425">
        <v>0</v>
      </c>
      <c r="AQ11"/>
      <c r="AU11" s="49" t="s">
        <v>579</v>
      </c>
      <c r="AV11" s="368">
        <f>C18</f>
        <v>0</v>
      </c>
      <c r="BA11" s="456"/>
      <c r="BB11" s="456"/>
      <c r="BC11" s="456"/>
      <c r="BD11" s="536"/>
      <c r="BE11" s="447"/>
      <c r="BF11" s="447"/>
      <c r="BG11" s="447"/>
      <c r="BH11" s="422"/>
      <c r="BI11" s="422"/>
      <c r="BJ11" s="422"/>
      <c r="BK11" s="422"/>
      <c r="BL11" s="422"/>
      <c r="BM11" s="456"/>
      <c r="BN11" s="531">
        <v>0.1</v>
      </c>
    </row>
    <row r="12" spans="1:66" ht="20.100000000000001" customHeight="1" thickBot="1">
      <c r="A12" s="545" t="s">
        <v>586</v>
      </c>
      <c r="B12" s="546">
        <f>MAX(0, C12)</f>
        <v>0</v>
      </c>
      <c r="C12" s="436"/>
      <c r="D12" s="617" t="s">
        <v>430</v>
      </c>
      <c r="E12" s="618"/>
      <c r="F12" s="437"/>
      <c r="G12" s="4">
        <f t="shared" si="0"/>
        <v>0</v>
      </c>
      <c r="K12" s="475" t="s">
        <v>27</v>
      </c>
      <c r="L12" s="477">
        <v>125000</v>
      </c>
      <c r="M12" s="121">
        <f>'2026 YTD'!X53</f>
        <v>0</v>
      </c>
      <c r="O12" s="453"/>
      <c r="P12" s="607" t="s">
        <v>604</v>
      </c>
      <c r="Q12" s="608"/>
      <c r="R12" s="609">
        <f>F62+F60</f>
        <v>0</v>
      </c>
      <c r="S12" s="610"/>
      <c r="T12" s="50"/>
      <c r="U12" s="50" t="s">
        <v>431</v>
      </c>
      <c r="V12" s="50">
        <f>IF(V5&lt;=V6, 0.2*V2, IF(V5&gt;=V7, 0, MIN(0.2*V2, MAX(0.5*V3, (0.25*V3 + 0.025*V4))) * (V7-V5)/V8 ) )</f>
        <v>0</v>
      </c>
      <c r="X12" s="49">
        <f>V10*X11</f>
        <v>0</v>
      </c>
      <c r="AB12"/>
      <c r="AC12" s="425">
        <v>403551</v>
      </c>
      <c r="AD12" s="425">
        <v>512450</v>
      </c>
      <c r="AE12" s="426">
        <v>0.32</v>
      </c>
      <c r="AF12" s="425">
        <v>0</v>
      </c>
      <c r="AG12" s="425">
        <v>0</v>
      </c>
      <c r="AH12"/>
      <c r="AI12" s="430"/>
      <c r="AJ12"/>
      <c r="AK12" s="121"/>
      <c r="AL12" s="422">
        <v>2024</v>
      </c>
      <c r="AM12"/>
      <c r="AN12"/>
      <c r="AO12"/>
      <c r="AP12" s="425">
        <v>0</v>
      </c>
      <c r="AQ12"/>
      <c r="AU12" s="49" t="s">
        <v>580</v>
      </c>
      <c r="BA12" s="456"/>
      <c r="BB12" s="456"/>
      <c r="BC12" s="456"/>
      <c r="BD12" s="536"/>
      <c r="BE12" s="447"/>
      <c r="BF12" s="447"/>
      <c r="BG12" s="447"/>
      <c r="BH12" s="422"/>
      <c r="BI12" s="422"/>
      <c r="BJ12" s="422"/>
      <c r="BK12" s="422"/>
      <c r="BL12" s="422"/>
      <c r="BM12" s="456"/>
      <c r="BN12" s="531">
        <v>0.12</v>
      </c>
    </row>
    <row r="13" spans="1:66" ht="20.100000000000001" customHeight="1">
      <c r="A13" s="545" t="s">
        <v>587</v>
      </c>
      <c r="B13" s="546">
        <f>MAX(0, C13)</f>
        <v>0</v>
      </c>
      <c r="C13" s="436"/>
      <c r="D13" s="617" t="s">
        <v>526</v>
      </c>
      <c r="E13" s="618"/>
      <c r="F13" s="437"/>
      <c r="G13" s="4">
        <f t="shared" si="0"/>
        <v>0</v>
      </c>
      <c r="K13" s="456"/>
      <c r="L13" s="422"/>
      <c r="O13" s="447"/>
      <c r="T13" s="50"/>
      <c r="U13" s="50" t="s">
        <v>431</v>
      </c>
      <c r="V13" s="371" t="s">
        <v>500</v>
      </c>
      <c r="AB13"/>
      <c r="AC13" s="425">
        <v>512450</v>
      </c>
      <c r="AD13" s="425">
        <v>768700</v>
      </c>
      <c r="AE13" s="426">
        <v>0.35</v>
      </c>
      <c r="AF13" s="425">
        <v>0</v>
      </c>
      <c r="AG13" s="425">
        <v>0</v>
      </c>
      <c r="AH13"/>
      <c r="AI13" s="430"/>
      <c r="AJ13"/>
      <c r="AK13" s="121"/>
      <c r="AL13" s="422">
        <v>2025</v>
      </c>
      <c r="AM13"/>
      <c r="AN13"/>
      <c r="AO13"/>
      <c r="AP13" s="425">
        <v>0</v>
      </c>
      <c r="AQ13"/>
      <c r="AU13" s="49" t="s">
        <v>581</v>
      </c>
      <c r="AV13" s="127">
        <f>E16*0.5</f>
        <v>0</v>
      </c>
      <c r="BA13" s="456"/>
      <c r="BB13" s="456"/>
      <c r="BC13" s="456"/>
      <c r="BD13" s="536"/>
      <c r="BE13" s="447"/>
      <c r="BF13" s="447"/>
      <c r="BG13" s="447"/>
      <c r="BH13" s="422"/>
      <c r="BI13" s="422"/>
      <c r="BJ13" s="422"/>
      <c r="BK13" s="422"/>
      <c r="BL13" s="422"/>
      <c r="BM13" s="456"/>
      <c r="BN13" s="531">
        <v>0.22</v>
      </c>
    </row>
    <row r="14" spans="1:66" ht="20.100000000000001" customHeight="1">
      <c r="A14" s="615" t="s">
        <v>432</v>
      </c>
      <c r="B14" s="616"/>
      <c r="C14" s="441">
        <f>IF(M11="S Corp - Form 1120 S", M12, 0)</f>
        <v>0</v>
      </c>
      <c r="D14" s="617" t="s">
        <v>613</v>
      </c>
      <c r="E14" s="618">
        <v>0</v>
      </c>
      <c r="F14" s="437"/>
      <c r="G14" s="4">
        <f t="shared" si="0"/>
        <v>0</v>
      </c>
      <c r="K14" s="478">
        <f>C7+C8+C15+C16</f>
        <v>0</v>
      </c>
      <c r="L14" s="479">
        <f>VLOOKUP(F5,K7:L12,2,FALSE)</f>
        <v>250000</v>
      </c>
      <c r="O14" s="447"/>
      <c r="P14" s="619" t="str">
        <f>IF(R14&gt;0, "Tax Due", "Refund")</f>
        <v>Refund</v>
      </c>
      <c r="Q14" s="620"/>
      <c r="R14" s="621">
        <f>E64</f>
        <v>0</v>
      </c>
      <c r="S14" s="622"/>
      <c r="T14" s="50"/>
      <c r="U14" s="50"/>
      <c r="V14" s="50"/>
      <c r="AB14"/>
      <c r="AC14" s="425">
        <v>768701</v>
      </c>
      <c r="AD14" s="427" t="str">
        <v>and up</v>
      </c>
      <c r="AE14" s="426">
        <v>0.37</v>
      </c>
      <c r="AF14" s="425">
        <v>0</v>
      </c>
      <c r="AG14" s="425">
        <v>0</v>
      </c>
      <c r="AH14"/>
      <c r="AI14" s="429"/>
      <c r="AJ14"/>
      <c r="AK14"/>
      <c r="AL14" s="456">
        <v>2026</v>
      </c>
      <c r="AM14"/>
      <c r="AN14"/>
      <c r="AO14"/>
      <c r="AP14" s="425">
        <v>0</v>
      </c>
      <c r="AQ14"/>
      <c r="AU14" s="49" t="s">
        <v>578</v>
      </c>
      <c r="AV14" s="526">
        <f>AV11+AV12+AV13</f>
        <v>0</v>
      </c>
      <c r="AW14" s="527"/>
      <c r="BA14" s="456"/>
      <c r="BB14" s="456"/>
      <c r="BC14" s="456"/>
      <c r="BD14" s="536"/>
      <c r="BE14" s="447"/>
      <c r="BF14" s="447"/>
      <c r="BG14" s="447"/>
      <c r="BH14" s="422"/>
      <c r="BI14" s="422"/>
      <c r="BJ14" s="422"/>
      <c r="BK14" s="422"/>
      <c r="BL14" s="422"/>
      <c r="BM14" s="456"/>
      <c r="BN14" s="531">
        <v>0.24</v>
      </c>
    </row>
    <row r="15" spans="1:66" ht="20.100000000000001" customHeight="1">
      <c r="A15" s="615" t="s">
        <v>433</v>
      </c>
      <c r="B15" s="616"/>
      <c r="C15" s="441"/>
      <c r="D15" s="617" t="s">
        <v>614</v>
      </c>
      <c r="E15" s="618">
        <v>0</v>
      </c>
      <c r="F15" s="437"/>
      <c r="G15" s="4">
        <f t="shared" si="0"/>
        <v>0</v>
      </c>
      <c r="K15" s="480">
        <f>K14-L14</f>
        <v>-250000</v>
      </c>
      <c r="L15" s="422">
        <f>IF(K15&gt;0,K15*0.009,0)</f>
        <v>0</v>
      </c>
      <c r="O15" s="447"/>
      <c r="T15" s="50"/>
      <c r="U15" t="s">
        <v>435</v>
      </c>
      <c r="V15" s="372">
        <f>V5-V6</f>
        <v>-394600</v>
      </c>
      <c r="AB15"/>
      <c r="AC15"/>
      <c r="AD15"/>
      <c r="AE15"/>
      <c r="AF15"/>
      <c r="AG15"/>
      <c r="AH15"/>
      <c r="AI15"/>
      <c r="AJ15"/>
      <c r="AK15"/>
      <c r="AL15"/>
      <c r="AM15"/>
      <c r="AN15"/>
      <c r="AO15"/>
      <c r="AP15"/>
      <c r="AQ15"/>
      <c r="AU15" s="119">
        <f>IF(AD5="Single",
    IF(AV14&lt;=25000, 0, IF(AV14&lt;=34000, 50%, 85%)),
    IF(AD5="HH",
        IF(AV14&lt;=25000, 0, IF(AV14&lt;=34000, 50%, 85%)),
        IF(AD5="MFJ",
            IF(AV14&lt;=32000, 0, IF(AV14&lt;=44000, 50%, 85%)),
            IF(AD5="MFS",
                IF(AV14&gt;0, 85%, 0),
                "Invalid Status"
            )
        )
    )
)</f>
        <v>0</v>
      </c>
      <c r="BA15" s="456"/>
      <c r="BB15" s="456"/>
      <c r="BC15" s="456"/>
      <c r="BD15" s="536"/>
      <c r="BE15" s="447"/>
      <c r="BF15" s="447"/>
      <c r="BG15" s="447"/>
      <c r="BH15" s="422"/>
      <c r="BI15" s="422"/>
      <c r="BJ15" s="422"/>
      <c r="BK15" s="422"/>
      <c r="BL15" s="422"/>
      <c r="BM15" s="456"/>
      <c r="BN15" s="531">
        <v>0.32</v>
      </c>
    </row>
    <row r="16" spans="1:66" ht="20.100000000000001" customHeight="1">
      <c r="A16" s="615" t="s">
        <v>436</v>
      </c>
      <c r="B16" s="616"/>
      <c r="C16" s="442"/>
      <c r="D16" s="445" t="s">
        <v>588</v>
      </c>
      <c r="E16" s="548"/>
      <c r="F16" s="481">
        <f>E16*AU15</f>
        <v>0</v>
      </c>
      <c r="G16" s="4">
        <f>C16*$H$5</f>
        <v>0</v>
      </c>
      <c r="H16" s="49" t="s">
        <v>100</v>
      </c>
      <c r="K16" s="456"/>
      <c r="L16" s="422"/>
      <c r="O16" s="453"/>
      <c r="P16" s="623" t="s">
        <v>605</v>
      </c>
      <c r="Q16" s="624"/>
      <c r="R16" s="624"/>
      <c r="S16" s="625"/>
      <c r="T16" s="50"/>
      <c r="U16" t="s">
        <v>437</v>
      </c>
      <c r="V16" s="371">
        <f>V15/V8</f>
        <v>-3.9460000000000002</v>
      </c>
      <c r="AB16"/>
      <c r="AC16" s="607" t="s">
        <v>606</v>
      </c>
      <c r="AD16" s="626"/>
      <c r="AE16" s="627"/>
      <c r="AF16" s="443">
        <f>SUM(AF8:AF14)</f>
        <v>0</v>
      </c>
      <c r="AG16" s="444">
        <f>SUM(AG8:AG14)</f>
        <v>0</v>
      </c>
      <c r="AH16"/>
      <c r="AI16"/>
      <c r="AJ16"/>
      <c r="AK16"/>
      <c r="AL16"/>
      <c r="AM16"/>
      <c r="AN16"/>
      <c r="AO16"/>
      <c r="AP16"/>
      <c r="AQ16"/>
      <c r="AU16" s="549"/>
      <c r="BA16" s="456"/>
      <c r="BB16" s="456"/>
      <c r="BC16" s="456"/>
      <c r="BD16" s="456"/>
      <c r="BE16" s="447"/>
      <c r="BF16" s="447"/>
      <c r="BG16" s="447"/>
      <c r="BH16" s="422"/>
      <c r="BI16" s="422"/>
      <c r="BJ16" s="422"/>
      <c r="BK16" s="422"/>
      <c r="BL16" s="422"/>
      <c r="BM16" s="456"/>
      <c r="BN16" s="531">
        <v>0.35</v>
      </c>
    </row>
    <row r="17" spans="1:66" ht="20.100000000000001" customHeight="1">
      <c r="A17" s="615" t="s">
        <v>589</v>
      </c>
      <c r="B17" s="616"/>
      <c r="C17" s="436"/>
      <c r="D17" s="617" t="s">
        <v>590</v>
      </c>
      <c r="E17" s="618"/>
      <c r="F17" s="437"/>
      <c r="G17" s="7"/>
      <c r="K17" s="456"/>
      <c r="L17" s="422"/>
      <c r="O17" s="453"/>
      <c r="T17" s="50"/>
      <c r="U17"/>
      <c r="V17" s="371"/>
      <c r="AB17"/>
      <c r="AC17" s="422"/>
      <c r="AD17" s="422"/>
      <c r="AE17" s="422"/>
      <c r="AF17" s="550"/>
      <c r="AG17" s="550"/>
      <c r="AH17"/>
      <c r="AI17"/>
      <c r="AJ17"/>
      <c r="AK17"/>
      <c r="AL17"/>
      <c r="AM17"/>
      <c r="AN17"/>
      <c r="AO17"/>
      <c r="AP17"/>
      <c r="AQ17"/>
      <c r="AU17" s="549"/>
      <c r="BA17" s="590" t="s">
        <v>591</v>
      </c>
      <c r="BB17" s="590"/>
      <c r="BC17" s="590"/>
      <c r="BD17" s="590"/>
      <c r="BE17" s="447"/>
      <c r="BF17" s="447"/>
      <c r="BG17" s="447"/>
      <c r="BH17" s="422"/>
      <c r="BI17" s="422"/>
      <c r="BJ17" s="422"/>
      <c r="BK17" s="422"/>
      <c r="BL17" s="422"/>
      <c r="BM17" s="456"/>
      <c r="BN17" s="531">
        <v>0.37</v>
      </c>
    </row>
    <row r="18" spans="1:66" ht="20.100000000000001" customHeight="1">
      <c r="A18" s="615" t="s">
        <v>607</v>
      </c>
      <c r="B18" s="616"/>
      <c r="C18" s="551">
        <f>SUM(C7:C17)-C12-C13</f>
        <v>0</v>
      </c>
      <c r="D18" s="628" t="s">
        <v>438</v>
      </c>
      <c r="E18" s="629">
        <f>SUM(E12:E16)</f>
        <v>0</v>
      </c>
      <c r="F18" s="551">
        <f>C18-SUM(F13:F15)-(F52/2)+F16+F21</f>
        <v>0</v>
      </c>
      <c r="G18" s="373">
        <f>SUM(G7:G16)</f>
        <v>0</v>
      </c>
      <c r="H18" s="49" t="s">
        <v>408</v>
      </c>
      <c r="K18" s="456"/>
      <c r="L18" s="422"/>
      <c r="O18" s="447"/>
      <c r="P18" s="615" t="s">
        <v>608</v>
      </c>
      <c r="Q18" s="630"/>
      <c r="R18" s="631"/>
      <c r="S18" s="632"/>
      <c r="T18" s="50"/>
      <c r="U18" t="s">
        <v>439</v>
      </c>
      <c r="V18" s="372">
        <f>1-V16</f>
        <v>4.9459999999999997</v>
      </c>
      <c r="AB18"/>
      <c r="AC18" s="615" t="s">
        <v>16</v>
      </c>
      <c r="AD18" s="616"/>
      <c r="AE18" s="572">
        <f>AJ9</f>
        <v>0.1</v>
      </c>
      <c r="AF18" s="431" t="s">
        <v>18</v>
      </c>
      <c r="AG18" s="573" t="e">
        <f>AJ10</f>
        <v>#DIV/0!</v>
      </c>
      <c r="AN18"/>
      <c r="AO18"/>
      <c r="AP18"/>
      <c r="AQ18"/>
      <c r="AU18" s="422" t="s">
        <v>592</v>
      </c>
      <c r="BA18" s="633" t="s">
        <v>511</v>
      </c>
      <c r="BB18" s="633"/>
      <c r="BC18" s="633"/>
      <c r="BD18" s="541"/>
      <c r="BE18" s="447"/>
      <c r="BF18" s="447"/>
      <c r="BG18" s="447"/>
      <c r="BH18" s="422"/>
      <c r="BI18" s="422"/>
      <c r="BJ18" s="422"/>
      <c r="BK18" s="422"/>
      <c r="BL18" s="422"/>
      <c r="BM18" s="456"/>
      <c r="BN18" s="531">
        <v>0.37</v>
      </c>
    </row>
    <row r="19" spans="1:66" ht="20.100000000000001" customHeight="1">
      <c r="A19" s="634" t="s">
        <v>615</v>
      </c>
      <c r="B19" s="635"/>
      <c r="C19" s="635"/>
      <c r="D19" s="635"/>
      <c r="E19" s="635"/>
      <c r="F19" s="636"/>
      <c r="G19" s="374"/>
      <c r="K19" s="456"/>
      <c r="L19" s="422"/>
      <c r="O19" s="447"/>
      <c r="T19" s="50"/>
      <c r="U19"/>
      <c r="V19" s="372"/>
      <c r="AB19"/>
      <c r="AC19" s="422"/>
      <c r="AD19" s="422"/>
      <c r="AE19" s="422"/>
      <c r="AF19" s="550"/>
      <c r="AG19" s="550"/>
      <c r="AN19"/>
      <c r="AO19"/>
      <c r="AP19"/>
      <c r="AQ19"/>
      <c r="AU19" s="422"/>
      <c r="BA19" s="633" t="s">
        <v>512</v>
      </c>
      <c r="BB19" s="633"/>
      <c r="BC19" s="633"/>
      <c r="BD19" s="541"/>
      <c r="BE19" s="447"/>
      <c r="BF19" s="447"/>
      <c r="BG19" s="447"/>
      <c r="BH19" s="422"/>
      <c r="BI19" s="422"/>
      <c r="BJ19" s="422"/>
      <c r="BK19" s="422"/>
      <c r="BL19" s="422"/>
      <c r="BM19" s="456"/>
      <c r="BN19" s="552"/>
    </row>
    <row r="20" spans="1:66" ht="20.100000000000001" hidden="1" customHeight="1">
      <c r="A20" s="637" t="s">
        <v>593</v>
      </c>
      <c r="B20" s="638"/>
      <c r="C20" s="441">
        <f>B12</f>
        <v>0</v>
      </c>
      <c r="D20" s="553" t="s">
        <v>594</v>
      </c>
      <c r="E20" s="441">
        <f>B13</f>
        <v>0</v>
      </c>
      <c r="F20" s="554"/>
      <c r="G20" s="374"/>
      <c r="K20" s="456"/>
      <c r="L20" s="422"/>
      <c r="O20" s="447"/>
      <c r="T20" s="50"/>
      <c r="U20"/>
      <c r="V20" s="372"/>
      <c r="AB20"/>
      <c r="AC20" s="422"/>
      <c r="AD20" s="422"/>
      <c r="AE20" s="422"/>
      <c r="AF20" s="550"/>
      <c r="AG20" s="550"/>
      <c r="AN20"/>
      <c r="AO20"/>
      <c r="AP20"/>
      <c r="AQ20"/>
      <c r="AU20" s="422"/>
      <c r="BA20" s="633" t="s">
        <v>513</v>
      </c>
      <c r="BB20" s="633"/>
      <c r="BC20" s="633"/>
      <c r="BD20" s="541"/>
      <c r="BE20" s="447"/>
      <c r="BF20" s="447"/>
      <c r="BG20" s="447"/>
      <c r="BH20" s="422"/>
      <c r="BI20" s="422"/>
      <c r="BJ20" s="422"/>
      <c r="BK20" s="422"/>
      <c r="BL20" s="422"/>
      <c r="BM20" s="456"/>
      <c r="BN20" s="552"/>
    </row>
    <row r="21" spans="1:66" ht="16.5" customHeight="1">
      <c r="A21" s="637" t="s">
        <v>595</v>
      </c>
      <c r="B21" s="638"/>
      <c r="C21" s="441"/>
      <c r="D21" s="553" t="s">
        <v>596</v>
      </c>
      <c r="E21" s="441"/>
      <c r="F21" s="554">
        <f>MAX(-3000,(C20+E20+C21+E21))</f>
        <v>0</v>
      </c>
      <c r="G21" s="374"/>
      <c r="O21" s="447"/>
      <c r="P21" s="615" t="s">
        <v>609</v>
      </c>
      <c r="Q21" s="630"/>
      <c r="R21" s="631"/>
      <c r="S21" s="632"/>
      <c r="T21" s="50"/>
      <c r="U21" t="s">
        <v>440</v>
      </c>
      <c r="V21" s="371">
        <f>MAX(0, MIN(1, V18))</f>
        <v>1</v>
      </c>
      <c r="AB21"/>
      <c r="AC21" s="555" t="s">
        <v>484</v>
      </c>
      <c r="AD21" s="422"/>
      <c r="AE21" s="422"/>
      <c r="AF21" s="422"/>
      <c r="AG21" s="422"/>
      <c r="AH21" s="574"/>
      <c r="AI21" s="422"/>
      <c r="AJ21" s="422"/>
      <c r="AK21" s="422"/>
      <c r="AL21" s="422"/>
      <c r="AM21" s="422"/>
      <c r="AN21" s="456"/>
      <c r="AO21" s="456"/>
      <c r="AP21" s="456"/>
      <c r="AQ21" s="456"/>
      <c r="AR21" s="422"/>
      <c r="AS21" s="422"/>
      <c r="AT21" s="422"/>
      <c r="AU21" s="422" cm="1">
        <f t="array" ref="AU21">_xlfn.IFS(F2=2024, 168600, F2=2025, 176100, F2=2026, 184500, TRUE, "")</f>
        <v>184500</v>
      </c>
      <c r="AV21" s="422"/>
      <c r="AW21" s="422"/>
      <c r="AX21" s="422"/>
      <c r="AY21" s="422"/>
      <c r="AZ21" s="422"/>
      <c r="BA21" s="633" t="s">
        <v>514</v>
      </c>
      <c r="BB21" s="633"/>
      <c r="BC21" s="633"/>
      <c r="BD21" s="541"/>
      <c r="BE21" s="447"/>
      <c r="BF21" s="447"/>
      <c r="BG21" s="447"/>
      <c r="BH21" s="422"/>
      <c r="BI21" s="422"/>
      <c r="BJ21" s="422"/>
      <c r="BK21" s="422"/>
      <c r="BL21" s="422"/>
      <c r="BM21" s="422"/>
      <c r="BN21" s="49"/>
    </row>
    <row r="22" spans="1:66" ht="20.100000000000001" hidden="1" customHeight="1">
      <c r="A22" s="617" t="s">
        <v>441</v>
      </c>
      <c r="B22" s="639"/>
      <c r="C22" s="640"/>
      <c r="D22" s="640"/>
      <c r="E22" s="618"/>
      <c r="F22" s="377">
        <f>IF(L23=150000, M27, IF(L23=75000, M23, 0))</f>
        <v>0</v>
      </c>
      <c r="G22" s="374"/>
      <c r="O22" s="447"/>
      <c r="Q22" s="479"/>
      <c r="R22" s="479"/>
      <c r="S22" s="422"/>
      <c r="T22" s="50"/>
      <c r="U22" s="50"/>
      <c r="V22" s="372">
        <f>E45</f>
        <v>0</v>
      </c>
      <c r="AB22"/>
      <c r="AC22" s="422"/>
      <c r="AD22" s="422"/>
      <c r="AE22" s="422"/>
      <c r="AF22" s="422"/>
      <c r="AG22" s="422"/>
      <c r="AH22" s="422"/>
      <c r="AI22" s="422"/>
      <c r="AJ22" s="422"/>
      <c r="AK22" s="422"/>
      <c r="AL22" s="422"/>
      <c r="AM22" s="422"/>
      <c r="AN22" s="456"/>
      <c r="AO22" s="456"/>
      <c r="AP22" s="456"/>
      <c r="AQ22" s="456"/>
      <c r="AR22" s="422"/>
      <c r="AS22" s="422"/>
      <c r="AT22" s="422"/>
      <c r="AU22" s="422"/>
      <c r="AV22" s="422"/>
      <c r="AW22" s="422"/>
      <c r="AX22" s="422"/>
      <c r="AY22" s="422"/>
      <c r="AZ22" s="422"/>
      <c r="BA22" s="633" t="s">
        <v>515</v>
      </c>
      <c r="BB22" s="633"/>
      <c r="BC22" s="633"/>
      <c r="BD22" s="541"/>
      <c r="BE22" s="447"/>
      <c r="BF22" s="447"/>
      <c r="BG22" s="447"/>
      <c r="BH22" s="422"/>
      <c r="BI22" s="422"/>
      <c r="BJ22" s="422"/>
      <c r="BK22" s="422"/>
      <c r="BL22" s="422"/>
      <c r="BM22" s="422"/>
      <c r="BN22" s="49"/>
    </row>
    <row r="23" spans="1:66" ht="20.100000000000001" hidden="1" customHeight="1">
      <c r="A23" s="13"/>
      <c r="B23" s="13"/>
      <c r="C23" s="13"/>
      <c r="D23" s="13"/>
      <c r="E23" s="13"/>
      <c r="F23" s="13"/>
      <c r="G23" s="374"/>
      <c r="L23" s="49">
        <f>IF(F5="Single",75000,IF(F5="MFJ",150000,IF(F5="MFS",75000,IF(F5="HH",75000,13850))))</f>
        <v>150000</v>
      </c>
      <c r="M23" s="422">
        <f>IF(O3&gt;=65, O12021, 0)</f>
        <v>0</v>
      </c>
      <c r="O23" s="447"/>
      <c r="P23" s="575"/>
      <c r="Q23" s="447"/>
      <c r="R23" s="576"/>
      <c r="S23" s="576"/>
      <c r="T23" s="50"/>
      <c r="U23" s="50"/>
      <c r="V23" s="372">
        <f>V22*V21</f>
        <v>0</v>
      </c>
      <c r="AB23"/>
      <c r="AC23" s="121" t="s">
        <v>501</v>
      </c>
      <c r="AD23" s="556" t="s">
        <v>502</v>
      </c>
      <c r="AE23" s="556"/>
      <c r="AF23" s="556" t="s">
        <v>503</v>
      </c>
      <c r="AG23" s="556"/>
      <c r="AH23" s="556" t="s">
        <v>504</v>
      </c>
      <c r="AI23" s="556"/>
      <c r="AJ23" s="556" t="s">
        <v>505</v>
      </c>
      <c r="AK23" s="556"/>
      <c r="AL23" s="556" t="s">
        <v>482</v>
      </c>
      <c r="AM23" s="422"/>
      <c r="AN23" s="456"/>
      <c r="AO23" s="456"/>
      <c r="AP23" s="456"/>
      <c r="AQ23" s="456"/>
      <c r="AR23" s="422"/>
      <c r="AS23" s="422"/>
      <c r="AT23" s="422"/>
      <c r="AU23" s="422"/>
      <c r="AV23" s="422"/>
      <c r="AW23" s="422"/>
      <c r="AX23" s="422"/>
      <c r="AY23" s="422"/>
      <c r="AZ23" s="422"/>
      <c r="BA23" s="633" t="s">
        <v>516</v>
      </c>
      <c r="BB23" s="633"/>
      <c r="BC23" s="633"/>
      <c r="BD23" s="541"/>
      <c r="BE23" s="447"/>
      <c r="BF23" s="447"/>
      <c r="BG23" s="447"/>
      <c r="BH23" s="422"/>
      <c r="BI23" s="422"/>
      <c r="BJ23" s="422"/>
      <c r="BK23" s="422"/>
      <c r="BL23" s="422"/>
      <c r="BM23" s="422"/>
      <c r="BN23" s="49"/>
    </row>
    <row r="24" spans="1:66" ht="20.100000000000001" hidden="1" customHeight="1">
      <c r="A24" s="617" t="s">
        <v>442</v>
      </c>
      <c r="B24" s="639"/>
      <c r="C24" s="640"/>
      <c r="D24" s="640"/>
      <c r="E24" s="618"/>
      <c r="F24" s="377">
        <f>IF(F18 &lt; L23, L27, 0)</f>
        <v>0</v>
      </c>
      <c r="G24" s="374"/>
      <c r="L24" s="49">
        <f>IF(O3&gt;=65, 6000, 0)</f>
        <v>0</v>
      </c>
      <c r="M24" s="422">
        <f>IF(O3&gt;=65, 1600, 0)</f>
        <v>0</v>
      </c>
      <c r="O24" s="447"/>
      <c r="T24" s="50"/>
      <c r="U24" s="50"/>
      <c r="V24" s="50"/>
      <c r="AB24"/>
      <c r="AC24" s="557">
        <v>0.1</v>
      </c>
      <c r="AD24" s="558">
        <v>0</v>
      </c>
      <c r="AE24" s="558">
        <v>12400</v>
      </c>
      <c r="AF24" s="558">
        <v>0</v>
      </c>
      <c r="AG24" s="558">
        <v>24800</v>
      </c>
      <c r="AH24" s="558">
        <v>0</v>
      </c>
      <c r="AI24" s="558">
        <v>12400</v>
      </c>
      <c r="AJ24" s="558">
        <v>0</v>
      </c>
      <c r="AK24" s="558">
        <v>17700</v>
      </c>
      <c r="AL24" s="121">
        <v>2026</v>
      </c>
      <c r="AM24" s="422"/>
      <c r="AN24" s="456"/>
      <c r="AO24" s="559" t="s">
        <v>485</v>
      </c>
      <c r="AP24" s="456"/>
      <c r="AQ24" s="456"/>
      <c r="AR24" s="422"/>
      <c r="AS24" s="422"/>
      <c r="AT24" s="422"/>
      <c r="AU24" s="422"/>
      <c r="AV24" s="422"/>
      <c r="AW24" s="422"/>
      <c r="AX24" s="422"/>
      <c r="AY24" s="422"/>
      <c r="AZ24" s="422"/>
      <c r="BA24" s="633" t="s">
        <v>517</v>
      </c>
      <c r="BB24" s="633"/>
      <c r="BC24" s="633"/>
      <c r="BD24" s="541"/>
      <c r="BE24" s="447"/>
      <c r="BF24" s="447"/>
      <c r="BG24" s="447"/>
      <c r="BH24" s="422"/>
      <c r="BI24" s="422"/>
      <c r="BJ24" s="422"/>
      <c r="BK24" s="422"/>
      <c r="BL24" s="422"/>
      <c r="BM24" s="422"/>
      <c r="BN24" s="49"/>
    </row>
    <row r="25" spans="1:66" ht="15.6" customHeight="1">
      <c r="A25" s="375"/>
      <c r="B25" s="375"/>
      <c r="C25" s="375"/>
      <c r="D25" s="375"/>
      <c r="E25" s="375"/>
      <c r="F25" s="375"/>
      <c r="G25" s="13"/>
      <c r="H25" s="49" t="s">
        <v>443</v>
      </c>
      <c r="L25" s="49">
        <f>IF(O4&gt;=65, 6000, 0)</f>
        <v>0</v>
      </c>
      <c r="M25" s="422">
        <f>IF(O4&gt;=65, 1600, 0)</f>
        <v>0</v>
      </c>
      <c r="O25" s="453"/>
      <c r="T25" s="50"/>
      <c r="U25" s="50"/>
      <c r="V25" s="50"/>
      <c r="AB25"/>
      <c r="AC25" s="557">
        <v>0.12</v>
      </c>
      <c r="AD25" s="558">
        <v>12401</v>
      </c>
      <c r="AE25" s="558">
        <v>50400</v>
      </c>
      <c r="AF25" s="558">
        <v>24801</v>
      </c>
      <c r="AG25" s="558">
        <v>100800</v>
      </c>
      <c r="AH25" s="558">
        <v>12401</v>
      </c>
      <c r="AI25" s="558">
        <v>50400</v>
      </c>
      <c r="AJ25" s="558">
        <v>17701</v>
      </c>
      <c r="AK25" s="558">
        <v>67450</v>
      </c>
      <c r="AL25" s="121">
        <v>2026</v>
      </c>
      <c r="AM25" s="422"/>
      <c r="AN25" s="456"/>
      <c r="AO25" s="560" t="s">
        <v>12</v>
      </c>
      <c r="AP25" s="456"/>
      <c r="AQ25" s="456"/>
      <c r="AR25" s="422"/>
      <c r="AS25" s="422"/>
      <c r="AT25" s="422"/>
      <c r="AU25" s="422"/>
      <c r="AV25" s="422"/>
      <c r="AW25" s="422"/>
      <c r="AX25" s="422"/>
      <c r="AY25" s="422"/>
      <c r="AZ25" s="422"/>
      <c r="BA25" s="633" t="s">
        <v>518</v>
      </c>
      <c r="BB25" s="633"/>
      <c r="BC25" s="633"/>
      <c r="BD25" s="541"/>
      <c r="BE25" s="447"/>
      <c r="BF25" s="447"/>
      <c r="BG25" s="447"/>
      <c r="BH25" s="422"/>
      <c r="BI25" s="422"/>
      <c r="BJ25" s="422"/>
      <c r="BK25" s="422"/>
      <c r="BL25" s="422"/>
      <c r="BM25" s="422"/>
      <c r="BN25" s="49"/>
    </row>
    <row r="26" spans="1:66" ht="16.5" customHeight="1">
      <c r="A26" s="634" t="s">
        <v>597</v>
      </c>
      <c r="B26" s="635"/>
      <c r="C26" s="635"/>
      <c r="D26" s="635"/>
      <c r="E26" s="635"/>
      <c r="F26" s="561" t="s">
        <v>598</v>
      </c>
      <c r="G26" s="13"/>
      <c r="N26" s="378">
        <f>MAX(F28, F27)</f>
        <v>32200</v>
      </c>
      <c r="O26" s="453"/>
      <c r="P26" s="615" t="s">
        <v>610</v>
      </c>
      <c r="Q26" s="616"/>
      <c r="R26" s="609">
        <f>MIN(R8 * 0.9, R21 * IF(R18 &gt; R27, 1.1, 1))</f>
        <v>0</v>
      </c>
      <c r="S26" s="610"/>
      <c r="T26" s="50"/>
      <c r="U26" s="50"/>
      <c r="V26" s="50"/>
      <c r="AB26"/>
      <c r="AC26" s="557">
        <v>0.22</v>
      </c>
      <c r="AD26" s="558">
        <v>50401</v>
      </c>
      <c r="AE26" s="558">
        <v>105700</v>
      </c>
      <c r="AF26" s="558">
        <v>100801</v>
      </c>
      <c r="AG26" s="558">
        <v>211400</v>
      </c>
      <c r="AH26" s="558">
        <v>50401</v>
      </c>
      <c r="AI26" s="558">
        <v>105700</v>
      </c>
      <c r="AJ26" s="558">
        <v>67451</v>
      </c>
      <c r="AK26" s="558">
        <v>105700</v>
      </c>
      <c r="AL26" s="121">
        <v>2026</v>
      </c>
      <c r="AM26" s="422"/>
      <c r="AN26" s="456"/>
      <c r="AO26" s="560" t="s">
        <v>0</v>
      </c>
      <c r="AP26" s="456"/>
      <c r="AQ26" s="456"/>
      <c r="AR26" s="422"/>
      <c r="AS26" s="422"/>
      <c r="AT26" s="422"/>
      <c r="AU26" s="422"/>
      <c r="AV26" s="422"/>
      <c r="AW26" s="422"/>
      <c r="AX26" s="422"/>
      <c r="AY26" s="422"/>
      <c r="AZ26" s="422"/>
      <c r="BA26" s="633" t="s">
        <v>519</v>
      </c>
      <c r="BB26" s="633"/>
      <c r="BC26" s="633"/>
      <c r="BD26" s="541"/>
      <c r="BE26" s="447"/>
      <c r="BF26" s="447"/>
      <c r="BG26" s="447"/>
      <c r="BH26" s="422"/>
      <c r="BI26" s="422"/>
      <c r="BJ26" s="422"/>
      <c r="BK26" s="422"/>
      <c r="BL26" s="422"/>
      <c r="BM26" s="422"/>
      <c r="BN26" s="49"/>
    </row>
    <row r="27" spans="1:66" ht="15" customHeight="1">
      <c r="A27" s="617" t="s">
        <v>444</v>
      </c>
      <c r="B27" s="641"/>
      <c r="C27" s="445" t="s">
        <v>445</v>
      </c>
      <c r="D27" s="445" t="s">
        <v>446</v>
      </c>
      <c r="E27" s="445" t="s">
        <v>447</v>
      </c>
      <c r="F27" s="377" cm="1">
        <f t="array" ref="F27">_xlfn.XLOOKUP(F2,AU:AU,INDEX(AV:AY,,MATCH(F5,AV1:AY1,0)))+F22+F24</f>
        <v>32200</v>
      </c>
      <c r="G27" s="376">
        <f>IF(G5="Single",15750,IF(G5="MFJ",31500,IF(G5="MFS",15750,IF(G5="HH",23625,13850))))+G22+G24</f>
        <v>13850</v>
      </c>
      <c r="H27" s="376">
        <f>IF(H5="Single",15750,IF(H5="MFJ",31500,IF(H5="MFS",15750,IF(H5="HH",23625,13850))))+H22+H24</f>
        <v>13850</v>
      </c>
      <c r="I27" s="377">
        <f>IF(F5="Single",197300,IF(F5="MFJ",394600,IF(F5="MFS",197300,IF(F5="HH",197300,13850))))</f>
        <v>394600</v>
      </c>
      <c r="L27" s="49">
        <f>L24+L25</f>
        <v>0</v>
      </c>
      <c r="M27" s="422">
        <f>M25+M24</f>
        <v>0</v>
      </c>
      <c r="N27" s="378"/>
      <c r="O27" s="530"/>
      <c r="R27" s="121">
        <f>IF(AD5="MFS", 75000, 150000)</f>
        <v>150000</v>
      </c>
      <c r="T27" s="530"/>
      <c r="U27" s="530"/>
      <c r="V27" s="530"/>
      <c r="W27" s="530"/>
      <c r="X27" s="530"/>
      <c r="Y27" s="530"/>
      <c r="Z27" s="530"/>
      <c r="AB27"/>
      <c r="AC27" s="557">
        <v>0.24</v>
      </c>
      <c r="AD27" s="558">
        <v>105701</v>
      </c>
      <c r="AE27" s="558">
        <v>201775</v>
      </c>
      <c r="AF27" s="558">
        <v>211401</v>
      </c>
      <c r="AG27" s="558">
        <v>403550</v>
      </c>
      <c r="AH27" s="558">
        <v>105701</v>
      </c>
      <c r="AI27" s="558">
        <v>201775</v>
      </c>
      <c r="AJ27" s="558">
        <v>105701</v>
      </c>
      <c r="AK27" s="558">
        <v>201750</v>
      </c>
      <c r="AL27" s="121">
        <v>2026</v>
      </c>
      <c r="AM27" s="422"/>
      <c r="AN27" s="456"/>
      <c r="AO27" s="560" t="s">
        <v>27</v>
      </c>
      <c r="AP27" s="456"/>
      <c r="AQ27" s="456"/>
      <c r="AR27" s="422"/>
      <c r="AS27" s="422"/>
      <c r="AT27" s="422"/>
      <c r="AU27" s="422"/>
      <c r="AV27" s="422"/>
      <c r="AW27" s="422"/>
      <c r="AX27" s="422"/>
      <c r="AY27" s="422"/>
      <c r="AZ27" s="422"/>
      <c r="BA27" s="633" t="s">
        <v>515</v>
      </c>
      <c r="BB27" s="633"/>
      <c r="BC27" s="633"/>
      <c r="BD27" s="541"/>
      <c r="BE27" s="447"/>
      <c r="BF27" s="447"/>
      <c r="BG27" s="447"/>
      <c r="BH27" s="422"/>
      <c r="BI27" s="422"/>
      <c r="BJ27" s="422"/>
      <c r="BK27" s="422"/>
      <c r="BL27" s="422"/>
      <c r="BM27" s="422"/>
      <c r="BN27" s="49"/>
    </row>
    <row r="28" spans="1:66" ht="15.6" customHeight="1">
      <c r="A28" s="642"/>
      <c r="B28" s="643"/>
      <c r="C28" s="562"/>
      <c r="D28" s="562"/>
      <c r="E28" s="563">
        <v>0</v>
      </c>
      <c r="F28" s="446">
        <f>N28+F24+F22</f>
        <v>0</v>
      </c>
      <c r="G28" s="379"/>
      <c r="H28" s="379"/>
      <c r="I28" s="380"/>
      <c r="N28" s="381">
        <f>MIN(N30, A28+E28)+C28+D28</f>
        <v>0</v>
      </c>
      <c r="O28" s="453"/>
      <c r="P28" s="615" t="s">
        <v>611</v>
      </c>
      <c r="Q28" s="616"/>
      <c r="R28" s="609">
        <f>MAX(0,R26-R10-R12)</f>
        <v>0</v>
      </c>
      <c r="S28" s="610"/>
      <c r="AC28" s="557">
        <v>0.32</v>
      </c>
      <c r="AD28" s="558">
        <v>201776</v>
      </c>
      <c r="AE28" s="558">
        <v>256225</v>
      </c>
      <c r="AF28" s="558">
        <v>403551</v>
      </c>
      <c r="AG28" s="558">
        <v>512450</v>
      </c>
      <c r="AH28" s="558">
        <v>201776</v>
      </c>
      <c r="AI28" s="558">
        <v>256225</v>
      </c>
      <c r="AJ28" s="558">
        <v>201751</v>
      </c>
      <c r="AK28" s="558">
        <v>256200</v>
      </c>
      <c r="AL28" s="121">
        <v>2026</v>
      </c>
      <c r="AM28" s="422"/>
      <c r="AN28" s="456"/>
      <c r="AO28" s="560" t="s">
        <v>28</v>
      </c>
      <c r="AP28" s="456"/>
      <c r="AQ28" s="456"/>
      <c r="AR28" s="422"/>
      <c r="AS28" s="422"/>
      <c r="AT28" s="422"/>
      <c r="AU28" s="422"/>
      <c r="AV28" s="422"/>
      <c r="AW28" s="422"/>
      <c r="AX28" s="422"/>
      <c r="AY28" s="422"/>
      <c r="AZ28" s="422"/>
      <c r="BA28" s="604" t="s">
        <v>520</v>
      </c>
      <c r="BB28" s="604"/>
      <c r="BC28" s="604"/>
      <c r="BD28" s="536">
        <f>BD7-SUM(S46:S59)</f>
        <v>0</v>
      </c>
      <c r="BE28" s="447"/>
      <c r="BF28" s="447"/>
      <c r="BG28" s="447"/>
      <c r="BH28" s="422"/>
      <c r="BI28" s="422"/>
      <c r="BJ28" s="422"/>
      <c r="BK28" s="422"/>
      <c r="BL28" s="422"/>
      <c r="BM28" s="422"/>
      <c r="BN28" s="49"/>
    </row>
    <row r="29" spans="1:66" ht="15.6" customHeight="1">
      <c r="A29" s="564" t="s">
        <v>599</v>
      </c>
      <c r="B29" s="565"/>
      <c r="C29" s="564" t="s">
        <v>600</v>
      </c>
      <c r="D29" s="565"/>
      <c r="E29" s="564" t="s">
        <v>601</v>
      </c>
      <c r="F29" s="565"/>
      <c r="G29" s="379"/>
      <c r="H29" s="379"/>
      <c r="I29" s="380"/>
      <c r="N29" s="381"/>
      <c r="O29" s="453"/>
      <c r="AC29" s="121"/>
      <c r="AD29" s="558"/>
      <c r="AE29" s="558"/>
      <c r="AF29" s="558"/>
      <c r="AG29" s="558"/>
      <c r="AH29" s="558"/>
      <c r="AI29" s="558"/>
      <c r="AJ29" s="558"/>
      <c r="AK29" s="558"/>
      <c r="AL29" s="121"/>
      <c r="AM29" s="422"/>
      <c r="AN29" s="456"/>
      <c r="AO29" s="456"/>
      <c r="AP29" s="456"/>
      <c r="AQ29" s="456"/>
      <c r="AR29" s="422"/>
      <c r="AS29" s="422"/>
      <c r="AT29" s="422"/>
      <c r="AU29" s="422"/>
      <c r="AV29" s="422"/>
      <c r="AW29" s="422"/>
      <c r="AX29" s="422"/>
      <c r="AY29" s="422"/>
      <c r="AZ29" s="422"/>
      <c r="BA29" s="456"/>
      <c r="BB29" s="456"/>
      <c r="BC29" s="456"/>
      <c r="BD29" s="536"/>
      <c r="BE29" s="447"/>
      <c r="BF29" s="447"/>
      <c r="BG29" s="447"/>
      <c r="BH29" s="422"/>
      <c r="BI29" s="422"/>
      <c r="BJ29" s="422"/>
      <c r="BK29" s="422"/>
      <c r="BL29" s="422"/>
      <c r="BM29" s="422"/>
      <c r="BN29" s="49"/>
    </row>
    <row r="30" spans="1:66" ht="15.6" customHeight="1">
      <c r="A30" s="13"/>
      <c r="B30" s="13"/>
      <c r="C30" s="15"/>
      <c r="D30" s="15"/>
      <c r="E30" s="13"/>
      <c r="F30" s="15"/>
      <c r="G30" s="15"/>
      <c r="H30" s="49" t="s">
        <v>448</v>
      </c>
      <c r="M30" s="422">
        <f>IF(L23=75000, M23, 0)</f>
        <v>0</v>
      </c>
      <c r="N30" s="121">
        <f>IF(F5="Single",40000,IF(F5="MFJ",40000,IF(F5="MFS",20000,IF(F5="HH",40000,0))))</f>
        <v>40000</v>
      </c>
      <c r="O30" s="447"/>
      <c r="P30" s="644" t="s">
        <v>616</v>
      </c>
      <c r="Q30" s="645"/>
      <c r="R30" s="645"/>
      <c r="S30" s="646"/>
      <c r="AB30" s="577"/>
      <c r="AC30" s="557">
        <v>0.35</v>
      </c>
      <c r="AD30" s="558">
        <v>256226</v>
      </c>
      <c r="AE30" s="558">
        <v>640600</v>
      </c>
      <c r="AF30" s="558">
        <v>512450</v>
      </c>
      <c r="AG30" s="558">
        <v>768700</v>
      </c>
      <c r="AH30" s="558">
        <v>256226</v>
      </c>
      <c r="AI30" s="558">
        <v>640600</v>
      </c>
      <c r="AJ30" s="558">
        <v>256201</v>
      </c>
      <c r="AK30" s="558">
        <v>640600</v>
      </c>
      <c r="AL30" s="121">
        <v>2026</v>
      </c>
      <c r="AM30" s="422"/>
      <c r="AN30" s="456"/>
      <c r="AO30" s="456"/>
      <c r="AP30" s="456"/>
      <c r="AQ30" s="456"/>
      <c r="AR30" s="422"/>
      <c r="AS30" s="422"/>
      <c r="AT30" s="422"/>
      <c r="AU30" s="422"/>
      <c r="AV30" s="422"/>
      <c r="AW30" s="422"/>
      <c r="AX30" s="422"/>
      <c r="AY30" s="422"/>
      <c r="AZ30" s="422"/>
      <c r="BA30" s="633"/>
      <c r="BB30" s="633"/>
      <c r="BC30" s="633"/>
      <c r="BD30" s="541"/>
      <c r="BE30" s="447"/>
      <c r="BF30" s="447"/>
      <c r="BG30" s="447"/>
      <c r="BH30" s="422"/>
      <c r="BI30" s="422"/>
      <c r="BJ30" s="422"/>
      <c r="BK30" s="422"/>
      <c r="BL30" s="422"/>
      <c r="BM30" s="422"/>
      <c r="BN30" s="49"/>
    </row>
    <row r="31" spans="1:66" ht="15.6" hidden="1" customHeight="1">
      <c r="A31" s="647" t="s">
        <v>602</v>
      </c>
      <c r="B31" s="648"/>
      <c r="C31" s="649"/>
      <c r="D31" s="649"/>
      <c r="E31" s="448">
        <f>B29</f>
        <v>0</v>
      </c>
      <c r="F31" s="31">
        <f>MIN(F32, E31)</f>
        <v>0</v>
      </c>
      <c r="G31" s="47">
        <f>MIN(F31, E31)</f>
        <v>0</v>
      </c>
      <c r="I31">
        <f>V6</f>
        <v>394600</v>
      </c>
      <c r="O31" s="447"/>
      <c r="AC31" s="557">
        <v>0.37</v>
      </c>
      <c r="AD31" s="558">
        <v>640601</v>
      </c>
      <c r="AE31" s="566" t="s">
        <v>486</v>
      </c>
      <c r="AF31" s="558">
        <v>768701</v>
      </c>
      <c r="AG31" s="566" t="s">
        <v>486</v>
      </c>
      <c r="AH31" s="558">
        <v>640601</v>
      </c>
      <c r="AI31" s="566" t="s">
        <v>486</v>
      </c>
      <c r="AJ31" s="558">
        <v>640601</v>
      </c>
      <c r="AK31" s="566" t="s">
        <v>486</v>
      </c>
      <c r="AL31" s="121">
        <v>2026</v>
      </c>
      <c r="AM31" s="422"/>
      <c r="AN31" s="456"/>
      <c r="AO31" s="456"/>
      <c r="AP31" s="456"/>
      <c r="AQ31" s="456"/>
      <c r="AR31" s="422">
        <v>10927.2</v>
      </c>
      <c r="AS31" s="450">
        <f>(C7+C8)*0.0145</f>
        <v>0</v>
      </c>
      <c r="AT31" s="422"/>
      <c r="AU31" s="422"/>
      <c r="AV31" s="422"/>
      <c r="AW31" s="422"/>
      <c r="AX31" s="422"/>
      <c r="AY31" s="422"/>
      <c r="AZ31" s="422"/>
      <c r="BA31" s="422"/>
      <c r="BE31" s="422"/>
      <c r="BF31" s="422"/>
      <c r="BG31" s="456"/>
      <c r="BH31" s="456"/>
    </row>
    <row r="32" spans="1:66" ht="15.6" hidden="1" customHeight="1">
      <c r="A32" s="13"/>
      <c r="B32" s="13"/>
      <c r="C32" s="15"/>
      <c r="D32" s="15"/>
      <c r="E32" s="13"/>
      <c r="F32" s="449">
        <f>MAX(0, I33 - (TRUNC(MAX(0, F18 - I32) / 1000, 0) * 100))</f>
        <v>25000</v>
      </c>
      <c r="G32" s="15"/>
      <c r="I32">
        <f>IF(F5="Single",150000,IF(F5="MFJ",300000,IF(F5="MFS",150000,IF(F5="HH",150000,13850))))</f>
        <v>300000</v>
      </c>
      <c r="O32" s="447"/>
      <c r="P32" s="422"/>
      <c r="Q32" s="422"/>
      <c r="R32" s="422"/>
      <c r="S32" s="422"/>
      <c r="AC32" s="557">
        <v>0.1</v>
      </c>
      <c r="AD32" s="558">
        <v>0</v>
      </c>
      <c r="AE32" s="558">
        <v>11925</v>
      </c>
      <c r="AF32" s="558">
        <v>0</v>
      </c>
      <c r="AG32" s="558">
        <v>23850</v>
      </c>
      <c r="AH32" s="558">
        <v>0</v>
      </c>
      <c r="AI32" s="558">
        <v>11925</v>
      </c>
      <c r="AJ32" s="558">
        <v>0</v>
      </c>
      <c r="AK32" s="558">
        <v>17000</v>
      </c>
      <c r="AL32" s="121">
        <v>2025</v>
      </c>
      <c r="AM32" s="422"/>
      <c r="AN32" s="456"/>
      <c r="AO32" s="456"/>
      <c r="AP32" s="456"/>
      <c r="AQ32" s="456"/>
      <c r="AR32" s="450">
        <f>C7*0.062</f>
        <v>0</v>
      </c>
      <c r="AS32" s="450">
        <f>C8*0.062</f>
        <v>0</v>
      </c>
      <c r="AT32" s="422"/>
      <c r="AU32" s="422"/>
      <c r="AV32" s="422"/>
      <c r="AW32" s="422"/>
      <c r="AX32" s="422"/>
      <c r="AY32" s="422"/>
      <c r="AZ32" s="422"/>
      <c r="BA32" s="422"/>
      <c r="BE32" s="422"/>
      <c r="BF32" s="422"/>
      <c r="BG32" s="456"/>
      <c r="BH32" s="456"/>
    </row>
    <row r="33" spans="1:60" ht="15.6" hidden="1" customHeight="1">
      <c r="A33" s="647" t="s">
        <v>449</v>
      </c>
      <c r="B33" s="648"/>
      <c r="C33" s="649"/>
      <c r="D33" s="649"/>
      <c r="E33" s="448">
        <f>D29</f>
        <v>0</v>
      </c>
      <c r="F33" s="31">
        <f>MIN(F34, E33)</f>
        <v>0</v>
      </c>
      <c r="G33" s="47">
        <f>MIN(F33, E33)</f>
        <v>0</v>
      </c>
      <c r="I33">
        <f>IF(F5="Single",12500,IF(F5="MFJ",25000,IF(F5="MFS",12500,IF(F5="HH",12500,13850))))</f>
        <v>25000</v>
      </c>
      <c r="O33" s="447"/>
      <c r="P33" s="422"/>
      <c r="Q33" s="422"/>
      <c r="R33" s="422"/>
      <c r="S33" s="422"/>
      <c r="AC33" s="557">
        <v>0.12</v>
      </c>
      <c r="AD33" s="558">
        <v>11926</v>
      </c>
      <c r="AE33" s="558">
        <v>48475</v>
      </c>
      <c r="AF33" s="558">
        <v>23851</v>
      </c>
      <c r="AG33" s="558">
        <v>96950</v>
      </c>
      <c r="AH33" s="558">
        <v>11926</v>
      </c>
      <c r="AI33" s="558">
        <v>48475</v>
      </c>
      <c r="AJ33" s="558">
        <v>17001</v>
      </c>
      <c r="AK33" s="558">
        <v>64850</v>
      </c>
      <c r="AL33" s="121">
        <v>2025</v>
      </c>
      <c r="AM33" s="422"/>
      <c r="AN33" s="456"/>
      <c r="AO33" s="456"/>
      <c r="AP33" s="456"/>
      <c r="AQ33" s="456"/>
      <c r="AR33" s="422"/>
      <c r="AS33" s="422"/>
      <c r="AT33" s="422"/>
      <c r="AU33" s="422"/>
      <c r="AV33" s="422"/>
      <c r="AW33" s="422"/>
      <c r="AX33" s="422"/>
      <c r="AY33" s="422"/>
      <c r="AZ33" s="422"/>
      <c r="BA33" s="422"/>
      <c r="BE33" s="422"/>
      <c r="BF33" s="422"/>
      <c r="BG33" s="456"/>
      <c r="BH33" s="456"/>
    </row>
    <row r="34" spans="1:60" ht="15.6" hidden="1" customHeight="1">
      <c r="A34" s="13"/>
      <c r="B34" s="13"/>
      <c r="C34" s="15"/>
      <c r="D34" s="15"/>
      <c r="E34" s="13"/>
      <c r="F34" s="382">
        <f>MAX(0, 25000 - (TRUNC(MAX(0, F18 - I34) / 1000, 0) * 100))</f>
        <v>25000</v>
      </c>
      <c r="G34" s="15"/>
      <c r="I34" s="383">
        <f>IF(F5="Single",150000,IF(F5="MFJ",300000,IF(F5="MFS",150000,IF(F5="HH",150000,13850))))</f>
        <v>300000</v>
      </c>
      <c r="O34" s="447"/>
      <c r="P34" s="422"/>
      <c r="Q34" s="422"/>
      <c r="R34" s="422"/>
      <c r="S34" s="422"/>
      <c r="AC34" s="557">
        <v>0.22</v>
      </c>
      <c r="AD34" s="558">
        <v>48476</v>
      </c>
      <c r="AE34" s="558">
        <v>103350</v>
      </c>
      <c r="AF34" s="558">
        <v>96951</v>
      </c>
      <c r="AG34" s="558">
        <v>206700</v>
      </c>
      <c r="AH34" s="558">
        <v>48476</v>
      </c>
      <c r="AI34" s="558">
        <v>103350</v>
      </c>
      <c r="AJ34" s="558">
        <v>64851</v>
      </c>
      <c r="AK34" s="558">
        <v>103350</v>
      </c>
      <c r="AL34" s="121">
        <v>2025</v>
      </c>
      <c r="AM34" s="422"/>
      <c r="AN34" s="456"/>
      <c r="AO34" s="456"/>
      <c r="AP34" s="456"/>
      <c r="AQ34" s="456"/>
      <c r="AR34" s="422"/>
      <c r="AS34" s="422"/>
      <c r="AT34" s="422"/>
      <c r="AU34" s="422"/>
      <c r="AV34" s="422"/>
      <c r="AW34" s="422"/>
      <c r="AX34" s="422"/>
      <c r="AY34" s="422"/>
      <c r="AZ34" s="422"/>
      <c r="BA34" s="422"/>
      <c r="BE34" s="422"/>
      <c r="BF34" s="422"/>
      <c r="BG34" s="456"/>
      <c r="BH34" s="456"/>
    </row>
    <row r="35" spans="1:60" ht="15.6" hidden="1" customHeight="1">
      <c r="A35" s="647" t="s">
        <v>487</v>
      </c>
      <c r="B35" s="648"/>
      <c r="C35" s="649"/>
      <c r="D35" s="649"/>
      <c r="E35" s="448">
        <f>F29</f>
        <v>0</v>
      </c>
      <c r="F35" s="31">
        <f>MIN(F44, E35)</f>
        <v>0</v>
      </c>
      <c r="G35" s="47">
        <f>MIN(F35, E35)</f>
        <v>0</v>
      </c>
      <c r="I35">
        <v>10000</v>
      </c>
      <c r="O35" s="447"/>
      <c r="P35" s="422"/>
      <c r="Q35" s="422"/>
      <c r="R35" s="422"/>
      <c r="S35" s="422"/>
      <c r="AC35" s="557">
        <v>0.24</v>
      </c>
      <c r="AD35" s="558">
        <v>103351</v>
      </c>
      <c r="AE35" s="558">
        <v>197300</v>
      </c>
      <c r="AF35" s="558">
        <v>206701</v>
      </c>
      <c r="AG35" s="558">
        <v>394600</v>
      </c>
      <c r="AH35" s="558">
        <v>103351</v>
      </c>
      <c r="AI35" s="558">
        <v>197300</v>
      </c>
      <c r="AJ35" s="558">
        <v>103351</v>
      </c>
      <c r="AK35" s="558">
        <v>197300</v>
      </c>
      <c r="AL35" s="121">
        <v>2025</v>
      </c>
      <c r="AM35" s="422"/>
      <c r="AN35" s="456"/>
      <c r="AO35" s="456"/>
      <c r="AP35" s="456"/>
      <c r="AQ35" s="456"/>
      <c r="AR35" s="422"/>
      <c r="AS35" s="422"/>
      <c r="AT35" s="422"/>
      <c r="AU35" s="422"/>
      <c r="AV35" s="422"/>
      <c r="AW35" s="422"/>
      <c r="AX35" s="422"/>
      <c r="AY35" s="422"/>
      <c r="AZ35" s="422"/>
      <c r="BA35" s="422"/>
      <c r="BE35" s="422"/>
      <c r="BF35" s="422"/>
      <c r="BG35" s="456"/>
      <c r="BH35" s="456"/>
    </row>
    <row r="36" spans="1:60" ht="15.6" hidden="1" customHeight="1">
      <c r="A36" s="13"/>
      <c r="B36" s="13"/>
      <c r="C36" s="22"/>
      <c r="D36" s="22"/>
      <c r="E36" s="32"/>
      <c r="F36" s="32"/>
      <c r="G36" s="567"/>
      <c r="O36" s="447"/>
      <c r="P36" s="422"/>
      <c r="Q36" s="422"/>
      <c r="R36" s="422"/>
      <c r="S36" s="422"/>
      <c r="AC36" s="557">
        <v>0.32</v>
      </c>
      <c r="AD36" s="558">
        <v>197301</v>
      </c>
      <c r="AE36" s="558">
        <v>250525</v>
      </c>
      <c r="AF36" s="558">
        <v>394601</v>
      </c>
      <c r="AG36" s="558">
        <v>500050</v>
      </c>
      <c r="AH36" s="558">
        <v>197301</v>
      </c>
      <c r="AI36" s="558">
        <v>250525</v>
      </c>
      <c r="AJ36" s="558">
        <v>197301</v>
      </c>
      <c r="AK36" s="558">
        <v>250500</v>
      </c>
      <c r="AL36" s="121">
        <v>2025</v>
      </c>
      <c r="AM36" s="422"/>
      <c r="AN36" s="456"/>
      <c r="AO36" s="456"/>
      <c r="AP36" s="456"/>
      <c r="AQ36" s="456"/>
      <c r="AR36" s="422"/>
      <c r="AS36" s="422"/>
      <c r="AT36" s="422"/>
      <c r="AU36" s="422"/>
      <c r="AV36" s="422"/>
      <c r="AW36" s="422"/>
      <c r="AX36" s="422"/>
      <c r="AY36" s="422"/>
      <c r="AZ36" s="422"/>
      <c r="BA36" s="422"/>
      <c r="BE36" s="422"/>
      <c r="BF36" s="422"/>
      <c r="BG36" s="456"/>
      <c r="BH36" s="456"/>
    </row>
    <row r="37" spans="1:60" ht="15.6" hidden="1" customHeight="1">
      <c r="A37" s="461"/>
      <c r="B37" s="461"/>
      <c r="C37" s="578"/>
      <c r="D37" s="578"/>
      <c r="E37" s="579"/>
      <c r="F37" s="579"/>
      <c r="G37" s="567"/>
      <c r="O37" s="447"/>
      <c r="P37" s="422"/>
      <c r="Q37" s="422"/>
      <c r="R37" s="422"/>
      <c r="S37" s="422"/>
      <c r="AC37" s="557">
        <v>0.35</v>
      </c>
      <c r="AD37" s="558">
        <v>250526</v>
      </c>
      <c r="AE37" s="558">
        <v>626350</v>
      </c>
      <c r="AF37" s="558">
        <v>501051</v>
      </c>
      <c r="AG37" s="558">
        <v>751600</v>
      </c>
      <c r="AH37" s="558">
        <v>250526</v>
      </c>
      <c r="AI37" s="558">
        <v>626350</v>
      </c>
      <c r="AJ37" s="558">
        <v>250501</v>
      </c>
      <c r="AK37" s="558">
        <v>626350</v>
      </c>
      <c r="AL37" s="121">
        <v>2025</v>
      </c>
      <c r="AM37" s="422"/>
      <c r="AN37" s="456"/>
      <c r="AO37" s="456"/>
      <c r="AP37" s="456"/>
      <c r="AQ37" s="456"/>
      <c r="AR37" s="422"/>
      <c r="AS37" s="422"/>
      <c r="AT37" s="422"/>
      <c r="AU37" s="422"/>
      <c r="AV37" s="422"/>
      <c r="AW37" s="422"/>
      <c r="AX37" s="422"/>
      <c r="AY37" s="422"/>
      <c r="AZ37" s="422"/>
      <c r="BA37" s="422"/>
      <c r="BE37" s="422"/>
      <c r="BF37" s="422"/>
      <c r="BG37" s="456"/>
      <c r="BH37" s="456"/>
    </row>
    <row r="38" spans="1:60" ht="15.6" hidden="1" customHeight="1">
      <c r="A38" s="461"/>
      <c r="B38" s="461"/>
      <c r="C38" s="578"/>
      <c r="D38" s="578"/>
      <c r="E38" s="579"/>
      <c r="F38" s="579"/>
      <c r="G38" s="567"/>
      <c r="O38" s="447"/>
      <c r="P38" s="422"/>
      <c r="Q38" s="422"/>
      <c r="R38" s="422"/>
      <c r="S38" s="422"/>
      <c r="AC38" s="557">
        <v>0.37</v>
      </c>
      <c r="AD38" s="558">
        <v>626350</v>
      </c>
      <c r="AE38" s="566" t="s">
        <v>486</v>
      </c>
      <c r="AF38" s="558">
        <v>751600</v>
      </c>
      <c r="AG38" s="566" t="s">
        <v>486</v>
      </c>
      <c r="AH38" s="558">
        <v>626350</v>
      </c>
      <c r="AI38" s="566" t="s">
        <v>486</v>
      </c>
      <c r="AJ38" s="558">
        <v>626351</v>
      </c>
      <c r="AK38" s="566" t="s">
        <v>486</v>
      </c>
      <c r="AL38" s="121">
        <v>2025</v>
      </c>
      <c r="AM38" s="422"/>
      <c r="AN38" s="456"/>
      <c r="AO38" s="456"/>
      <c r="AP38" s="456"/>
      <c r="AQ38" s="456"/>
      <c r="AR38" s="422"/>
      <c r="AS38" s="422"/>
      <c r="AT38" s="422"/>
      <c r="AU38" s="422"/>
      <c r="AV38" s="422"/>
      <c r="AW38" s="422"/>
      <c r="AX38" s="422"/>
      <c r="AY38" s="422"/>
      <c r="AZ38" s="422"/>
      <c r="BA38" s="422"/>
      <c r="BE38" s="422"/>
      <c r="BF38" s="422"/>
      <c r="BG38" s="456"/>
      <c r="BH38" s="456"/>
    </row>
    <row r="39" spans="1:60" ht="15.6" hidden="1" customHeight="1">
      <c r="A39" s="461"/>
      <c r="B39" s="461"/>
      <c r="C39" s="578"/>
      <c r="D39" s="578"/>
      <c r="E39" s="579"/>
      <c r="F39" s="579"/>
      <c r="G39" s="567"/>
      <c r="O39" s="447"/>
      <c r="P39" s="422"/>
      <c r="Q39" s="422"/>
      <c r="R39" s="422"/>
      <c r="S39" s="422"/>
      <c r="AC39" s="557">
        <v>0.1</v>
      </c>
      <c r="AD39" s="558">
        <v>0</v>
      </c>
      <c r="AE39" s="558">
        <v>11600</v>
      </c>
      <c r="AF39" s="558">
        <v>0</v>
      </c>
      <c r="AG39" s="558">
        <v>23200</v>
      </c>
      <c r="AH39" s="558">
        <v>0</v>
      </c>
      <c r="AI39" s="558">
        <v>11600</v>
      </c>
      <c r="AJ39" s="558">
        <v>0</v>
      </c>
      <c r="AK39" s="558">
        <v>16550</v>
      </c>
      <c r="AL39" s="121">
        <v>2024</v>
      </c>
      <c r="AM39" s="422"/>
      <c r="AN39" s="456"/>
      <c r="AO39" s="456"/>
      <c r="AP39" s="456"/>
      <c r="AQ39" s="456"/>
      <c r="AR39" s="422"/>
      <c r="AS39" s="422"/>
      <c r="AT39" s="422"/>
      <c r="AU39" s="422"/>
      <c r="AV39" s="422"/>
      <c r="AW39" s="422"/>
      <c r="AX39" s="422"/>
      <c r="AY39" s="422"/>
      <c r="AZ39" s="422"/>
      <c r="BA39" s="422"/>
      <c r="BE39" s="422"/>
      <c r="BF39" s="422"/>
      <c r="BG39" s="456"/>
      <c r="BH39" s="456"/>
    </row>
    <row r="40" spans="1:60" ht="15.6" hidden="1" customHeight="1">
      <c r="A40" s="461"/>
      <c r="B40" s="461"/>
      <c r="C40" s="578"/>
      <c r="D40" s="578"/>
      <c r="E40" s="579"/>
      <c r="F40" s="579"/>
      <c r="G40" s="567"/>
      <c r="O40" s="447"/>
      <c r="P40" s="422"/>
      <c r="Q40" s="422"/>
      <c r="R40" s="422"/>
      <c r="S40" s="422"/>
      <c r="AC40" s="557">
        <v>0.12</v>
      </c>
      <c r="AD40" s="558">
        <v>11601</v>
      </c>
      <c r="AE40" s="558">
        <v>47150</v>
      </c>
      <c r="AF40" s="558">
        <v>23201</v>
      </c>
      <c r="AG40" s="558">
        <v>94300</v>
      </c>
      <c r="AH40" s="558">
        <v>11601</v>
      </c>
      <c r="AI40" s="558">
        <v>47150</v>
      </c>
      <c r="AJ40" s="558">
        <v>16551</v>
      </c>
      <c r="AK40" s="558">
        <v>63100</v>
      </c>
      <c r="AL40" s="121">
        <v>2024</v>
      </c>
      <c r="AM40" s="422"/>
      <c r="AN40" s="456"/>
      <c r="AO40" s="456"/>
      <c r="AP40" s="456"/>
      <c r="AQ40" s="456"/>
      <c r="AR40" s="422"/>
      <c r="AS40" s="422"/>
      <c r="AT40" s="422"/>
      <c r="AU40" s="422"/>
      <c r="AV40" s="422"/>
      <c r="AW40" s="422"/>
      <c r="AX40" s="422"/>
      <c r="AY40" s="422"/>
      <c r="AZ40" s="422"/>
      <c r="BA40" s="422"/>
      <c r="BE40" s="422"/>
      <c r="BF40" s="422"/>
      <c r="BG40" s="456"/>
      <c r="BH40" s="456"/>
    </row>
    <row r="41" spans="1:60" ht="15.6" hidden="1" customHeight="1">
      <c r="A41" s="461"/>
      <c r="B41" s="461"/>
      <c r="C41" s="578"/>
      <c r="D41" s="578"/>
      <c r="E41" s="579"/>
      <c r="F41" s="579"/>
      <c r="G41" s="567"/>
      <c r="O41" s="447"/>
      <c r="P41" s="422"/>
      <c r="Q41" s="422"/>
      <c r="R41" s="422"/>
      <c r="S41" s="422"/>
      <c r="AC41" s="557">
        <v>0.22</v>
      </c>
      <c r="AD41" s="558">
        <v>42751</v>
      </c>
      <c r="AE41" s="558">
        <v>100525</v>
      </c>
      <c r="AF41" s="558">
        <v>94301</v>
      </c>
      <c r="AG41" s="558">
        <v>201050</v>
      </c>
      <c r="AH41" s="558">
        <v>42751</v>
      </c>
      <c r="AI41" s="558">
        <v>100525</v>
      </c>
      <c r="AJ41" s="558">
        <v>63101</v>
      </c>
      <c r="AK41" s="558">
        <v>100500</v>
      </c>
      <c r="AL41" s="121">
        <v>2024</v>
      </c>
      <c r="AM41" s="422"/>
      <c r="AN41" s="456"/>
      <c r="AO41" s="456"/>
      <c r="AP41" s="456"/>
      <c r="AQ41" s="456"/>
      <c r="AR41" s="422"/>
      <c r="AS41" s="422"/>
      <c r="AT41" s="422"/>
      <c r="AU41" s="422"/>
      <c r="AV41" s="422"/>
      <c r="AW41" s="422"/>
      <c r="AX41" s="422"/>
      <c r="AY41" s="422"/>
      <c r="AZ41" s="422"/>
      <c r="BA41" s="422"/>
      <c r="BE41" s="422"/>
      <c r="BF41" s="422"/>
      <c r="BG41" s="456"/>
      <c r="BH41" s="456"/>
    </row>
    <row r="42" spans="1:60" ht="15.6" hidden="1" customHeight="1">
      <c r="A42" s="461"/>
      <c r="B42" s="461"/>
      <c r="C42" s="578"/>
      <c r="D42" s="578"/>
      <c r="E42" s="579"/>
      <c r="F42" s="579"/>
      <c r="G42" s="567"/>
      <c r="O42" s="447"/>
      <c r="P42" s="422"/>
      <c r="Q42" s="422"/>
      <c r="R42" s="422"/>
      <c r="S42" s="422"/>
      <c r="AC42" s="557">
        <v>0.24</v>
      </c>
      <c r="AD42" s="558">
        <v>100526</v>
      </c>
      <c r="AE42" s="558">
        <v>191950</v>
      </c>
      <c r="AF42" s="558">
        <v>201051</v>
      </c>
      <c r="AG42" s="558">
        <v>383900</v>
      </c>
      <c r="AH42" s="558">
        <v>100526</v>
      </c>
      <c r="AI42" s="558">
        <v>191950</v>
      </c>
      <c r="AJ42" s="558">
        <v>100501</v>
      </c>
      <c r="AK42" s="558">
        <v>191950</v>
      </c>
      <c r="AL42" s="121">
        <v>2024</v>
      </c>
      <c r="AM42" s="422"/>
      <c r="AN42" s="456"/>
      <c r="AO42" s="456"/>
      <c r="AP42" s="456"/>
      <c r="AQ42" s="456"/>
      <c r="AR42" s="422"/>
      <c r="AS42" s="422"/>
      <c r="AT42" s="422"/>
      <c r="AU42" s="422"/>
      <c r="AV42" s="422"/>
      <c r="AW42" s="422"/>
      <c r="AX42" s="422"/>
      <c r="AY42" s="422"/>
      <c r="AZ42" s="422"/>
      <c r="BA42" s="422"/>
      <c r="BE42" s="422"/>
      <c r="BF42" s="422"/>
      <c r="BG42" s="456"/>
      <c r="BH42" s="456"/>
    </row>
    <row r="43" spans="1:60" ht="15.6" hidden="1" customHeight="1">
      <c r="A43" s="461"/>
      <c r="B43" s="461"/>
      <c r="C43" s="578"/>
      <c r="D43" s="578"/>
      <c r="E43" s="579"/>
      <c r="F43" s="579"/>
      <c r="G43" s="567"/>
      <c r="O43" s="447"/>
      <c r="P43" s="422"/>
      <c r="Q43" s="422"/>
      <c r="R43" s="422"/>
      <c r="S43" s="422"/>
      <c r="AC43" s="557">
        <v>0.32</v>
      </c>
      <c r="AD43" s="558">
        <v>191951</v>
      </c>
      <c r="AE43" s="558">
        <v>243725</v>
      </c>
      <c r="AF43" s="558">
        <v>383901</v>
      </c>
      <c r="AG43" s="558">
        <v>487450</v>
      </c>
      <c r="AH43" s="558">
        <v>191951</v>
      </c>
      <c r="AI43" s="558">
        <v>243725</v>
      </c>
      <c r="AJ43" s="558">
        <v>191951</v>
      </c>
      <c r="AK43" s="558">
        <v>243700</v>
      </c>
      <c r="AL43" s="121">
        <v>2024</v>
      </c>
      <c r="AM43" s="422"/>
      <c r="AN43" s="456"/>
      <c r="AO43" s="456"/>
      <c r="AP43" s="456"/>
      <c r="AQ43" s="456"/>
      <c r="AR43" s="422"/>
      <c r="AS43" s="422"/>
      <c r="AT43" s="422"/>
      <c r="AU43" s="422"/>
      <c r="AV43" s="422"/>
      <c r="AW43" s="422"/>
      <c r="AX43" s="422"/>
      <c r="AY43" s="422"/>
      <c r="AZ43" s="422"/>
      <c r="BA43" s="422"/>
      <c r="BE43" s="422"/>
      <c r="BF43" s="422"/>
      <c r="BG43" s="456"/>
      <c r="BH43" s="456"/>
    </row>
    <row r="44" spans="1:60" ht="15.6" hidden="1" customHeight="1">
      <c r="A44" s="461"/>
      <c r="B44" s="461"/>
      <c r="C44" s="580"/>
      <c r="D44" s="580"/>
      <c r="E44" s="461"/>
      <c r="F44" s="580">
        <f>MAX(0, I35- (MAX(0, F18 - I44) * 0.2))</f>
        <v>10000</v>
      </c>
      <c r="G44" s="15"/>
      <c r="I44">
        <f>IF(F5="Single",100000,IF(F5="MFJ",200000,IF(F5="MFS",100000,IF(F5="HH",100000,13850))))</f>
        <v>200000</v>
      </c>
      <c r="O44" s="447"/>
      <c r="P44" s="422"/>
      <c r="Q44" s="422"/>
      <c r="R44" s="422"/>
      <c r="S44" s="422"/>
      <c r="AC44" s="557">
        <v>0.35</v>
      </c>
      <c r="AD44" s="558">
        <v>243726</v>
      </c>
      <c r="AE44" s="558">
        <v>609350</v>
      </c>
      <c r="AF44" s="558">
        <v>487451</v>
      </c>
      <c r="AG44" s="558">
        <v>731200</v>
      </c>
      <c r="AH44" s="558">
        <v>243726</v>
      </c>
      <c r="AI44" s="558">
        <v>609350</v>
      </c>
      <c r="AJ44" s="558">
        <v>243701</v>
      </c>
      <c r="AK44" s="558">
        <v>609350</v>
      </c>
      <c r="AL44" s="121">
        <v>2024</v>
      </c>
      <c r="AM44" s="422"/>
      <c r="AN44" s="456"/>
      <c r="AO44" s="456"/>
      <c r="AP44" s="456"/>
      <c r="AQ44" s="456"/>
      <c r="AR44" s="422"/>
      <c r="AS44" s="422"/>
      <c r="AT44" s="422"/>
      <c r="AU44" s="422"/>
      <c r="AV44" s="422"/>
      <c r="AW44" s="422"/>
      <c r="AX44" s="422"/>
      <c r="AY44" s="422"/>
      <c r="AZ44" s="422"/>
      <c r="BA44" s="422"/>
      <c r="BE44" s="422"/>
      <c r="BF44" s="422"/>
      <c r="BG44" s="456"/>
      <c r="BH44" s="456"/>
    </row>
    <row r="45" spans="1:60" ht="15.6" hidden="1" customHeight="1">
      <c r="A45" s="647" t="s">
        <v>450</v>
      </c>
      <c r="B45" s="648"/>
      <c r="C45" s="649"/>
      <c r="D45" s="649"/>
      <c r="E45" s="384">
        <f>((C14+C15+C16+C11)*0.2)</f>
        <v>0</v>
      </c>
      <c r="F45" s="31">
        <f>IF(F18 &lt; I27, E45, V23)</f>
        <v>0</v>
      </c>
      <c r="G45" s="47">
        <f>F45*H5</f>
        <v>0</v>
      </c>
      <c r="H45" s="49" t="s">
        <v>451</v>
      </c>
      <c r="M45" s="422">
        <f>IF(L23=150000, M27, 0)</f>
        <v>0</v>
      </c>
      <c r="O45" s="453"/>
      <c r="P45" s="422"/>
      <c r="Q45" s="422"/>
      <c r="R45" s="422"/>
      <c r="S45" s="422"/>
      <c r="AC45" s="557">
        <v>0.37</v>
      </c>
      <c r="AD45" s="558">
        <v>609351</v>
      </c>
      <c r="AE45" s="566" t="s">
        <v>44</v>
      </c>
      <c r="AF45" s="558">
        <v>731201</v>
      </c>
      <c r="AG45" s="566" t="s">
        <v>486</v>
      </c>
      <c r="AH45" s="558">
        <v>609351</v>
      </c>
      <c r="AI45" s="566" t="s">
        <v>44</v>
      </c>
      <c r="AJ45" s="558">
        <v>609351</v>
      </c>
      <c r="AK45" s="566" t="s">
        <v>486</v>
      </c>
      <c r="AL45" s="121">
        <v>2024</v>
      </c>
      <c r="AM45" s="422"/>
      <c r="AN45" s="456"/>
      <c r="AO45" s="456"/>
      <c r="AP45" s="456"/>
      <c r="AQ45" s="456"/>
      <c r="AR45" s="422"/>
      <c r="AS45" s="422"/>
      <c r="AT45" s="422"/>
      <c r="AU45" s="422"/>
      <c r="AV45" s="422"/>
      <c r="AW45" s="422"/>
      <c r="AX45" s="422"/>
      <c r="AY45" s="422"/>
      <c r="AZ45" s="422"/>
      <c r="BA45" s="422"/>
      <c r="BE45" s="422"/>
      <c r="BF45" s="422"/>
      <c r="BG45" s="456"/>
      <c r="BH45" s="456"/>
    </row>
    <row r="46" spans="1:60" ht="15.6" hidden="1" customHeight="1">
      <c r="A46" s="13"/>
      <c r="B46" s="13"/>
      <c r="C46" s="15"/>
      <c r="D46" s="15"/>
      <c r="E46" s="13"/>
      <c r="F46" s="15"/>
      <c r="G46" s="15"/>
      <c r="H46" s="49" t="s">
        <v>452</v>
      </c>
      <c r="I46">
        <f>IF(F5="Single",48350,IF(F5="MFJ",96700,IF(F5="MFS",48350,IF(F5="HH",64750,13850))))</f>
        <v>96700</v>
      </c>
      <c r="J46">
        <f>IF(F18 &gt; I46, 0.15, 0)</f>
        <v>0</v>
      </c>
      <c r="O46" s="453"/>
      <c r="P46" s="422"/>
      <c r="Q46" s="422"/>
      <c r="R46" s="422"/>
      <c r="S46" s="422"/>
      <c r="AC46" s="422"/>
      <c r="AD46" s="581"/>
      <c r="AE46" s="530"/>
      <c r="AF46" s="581"/>
      <c r="AG46" s="530"/>
      <c r="AH46" s="581"/>
      <c r="AI46" s="530"/>
      <c r="AJ46" s="581"/>
      <c r="AK46" s="530"/>
      <c r="AL46" s="422"/>
      <c r="AM46" s="422"/>
      <c r="AN46" s="456"/>
      <c r="AO46" s="456"/>
      <c r="AP46" s="456"/>
      <c r="AQ46" s="456"/>
      <c r="AR46" s="422"/>
      <c r="AS46" s="422"/>
      <c r="AT46" s="422"/>
      <c r="AU46" s="422"/>
      <c r="AV46" s="422"/>
      <c r="AW46" s="422"/>
      <c r="AX46" s="422"/>
      <c r="AY46" s="422"/>
      <c r="AZ46" s="422"/>
      <c r="BA46" s="422"/>
      <c r="BE46" s="422"/>
      <c r="BF46" s="422"/>
      <c r="BG46" s="456"/>
      <c r="BH46" s="456"/>
    </row>
    <row r="47" spans="1:60" ht="15.6" hidden="1" customHeight="1">
      <c r="A47" s="637" t="s">
        <v>453</v>
      </c>
      <c r="B47" s="650"/>
      <c r="C47" s="651"/>
      <c r="D47" s="651"/>
      <c r="E47" s="652"/>
      <c r="F47" s="31">
        <f>F18-N26-F31-F33-F35-B13-F45</f>
        <v>-32200</v>
      </c>
      <c r="G47" s="21">
        <f>G18-G27-G45-F11-F12-F14</f>
        <v>-13850</v>
      </c>
      <c r="H47" s="49" t="s">
        <v>454</v>
      </c>
      <c r="I47">
        <f>IF(F5="Single",533400,IF(F5="MFJ",600050,IF(F5="MFS",300000,IF(F5="HH",566700,13850))))</f>
        <v>600050</v>
      </c>
      <c r="J47">
        <f>IF(F18 &gt; I47, 0.05, 0)</f>
        <v>0</v>
      </c>
      <c r="P47" s="422"/>
      <c r="Q47" s="422"/>
      <c r="R47" s="422"/>
      <c r="S47" s="422"/>
      <c r="AC47" s="422"/>
      <c r="AD47" s="422"/>
      <c r="AE47" s="422"/>
      <c r="AF47" s="422"/>
      <c r="AG47" s="422"/>
      <c r="AH47" s="422"/>
      <c r="AI47" s="422"/>
      <c r="AJ47" s="422"/>
      <c r="AK47" s="422"/>
      <c r="AL47" s="422"/>
      <c r="AM47" s="422"/>
      <c r="AN47" s="456"/>
      <c r="AO47" s="456"/>
      <c r="AP47" s="456"/>
      <c r="AQ47" s="456"/>
      <c r="AR47" s="422"/>
      <c r="AS47" s="422"/>
      <c r="AT47" s="422"/>
      <c r="AU47" s="422"/>
      <c r="AV47" s="422"/>
      <c r="AW47" s="422"/>
      <c r="AX47" s="422"/>
      <c r="AY47" s="422"/>
      <c r="AZ47" s="422"/>
      <c r="BA47" s="422"/>
      <c r="BE47" s="422"/>
      <c r="BF47" s="422"/>
      <c r="BG47" s="456"/>
      <c r="BH47" s="456"/>
    </row>
    <row r="48" spans="1:60" ht="15.6" hidden="1" customHeight="1">
      <c r="A48" s="13"/>
      <c r="B48" s="13"/>
      <c r="C48" s="15"/>
      <c r="D48" s="15"/>
      <c r="E48" s="13"/>
      <c r="F48" s="13"/>
      <c r="G48" s="13"/>
      <c r="H48" s="49" t="s">
        <v>455</v>
      </c>
      <c r="O48" s="447"/>
      <c r="P48" s="422"/>
      <c r="Q48" s="422"/>
      <c r="R48" s="422"/>
      <c r="S48" s="422"/>
      <c r="AC48" s="422"/>
      <c r="AD48" s="422"/>
      <c r="AE48" s="422"/>
      <c r="AF48" s="422"/>
      <c r="AG48" s="422"/>
      <c r="AH48" s="422"/>
      <c r="AI48" s="422"/>
      <c r="AJ48" s="422"/>
      <c r="AK48" s="422"/>
      <c r="AL48" s="422"/>
      <c r="AM48" s="422"/>
      <c r="AN48" s="456"/>
      <c r="AO48" s="456"/>
      <c r="AP48" s="456"/>
      <c r="AQ48" s="456"/>
      <c r="AR48" s="422"/>
      <c r="AS48" s="422"/>
      <c r="AT48" s="422"/>
      <c r="AU48" s="422"/>
      <c r="AV48" s="422"/>
      <c r="AW48" s="422"/>
      <c r="AX48" s="422"/>
      <c r="AY48" s="422"/>
      <c r="AZ48" s="422"/>
      <c r="BA48" s="422"/>
      <c r="BE48" s="422"/>
      <c r="BF48" s="422"/>
      <c r="BG48" s="456"/>
      <c r="BH48" s="456"/>
    </row>
    <row r="49" spans="1:60" ht="15.6" hidden="1" customHeight="1">
      <c r="A49" s="647" t="s">
        <v>603</v>
      </c>
      <c r="B49" s="648"/>
      <c r="C49" s="649"/>
      <c r="D49" s="385">
        <v>0</v>
      </c>
      <c r="E49" s="386">
        <f>(B13*J46)+(B13*J47)</f>
        <v>0</v>
      </c>
      <c r="F49" s="31">
        <f>MAX(E49,D49)</f>
        <v>0</v>
      </c>
      <c r="G49" s="31">
        <f>F49</f>
        <v>0</v>
      </c>
      <c r="H49" s="49" t="s">
        <v>456</v>
      </c>
      <c r="O49" s="453"/>
      <c r="P49" s="422"/>
      <c r="Q49" s="422"/>
      <c r="R49" s="422"/>
      <c r="S49" s="422"/>
      <c r="AC49" s="422"/>
      <c r="AD49" s="422"/>
      <c r="AE49" s="422"/>
      <c r="AF49" s="422"/>
      <c r="AG49" s="422"/>
      <c r="AH49" s="422"/>
      <c r="AI49" s="422"/>
      <c r="AJ49" s="422"/>
      <c r="AK49" s="422"/>
      <c r="AL49" s="422"/>
      <c r="AM49" s="422"/>
      <c r="AN49" s="422"/>
      <c r="AO49" s="422"/>
      <c r="AP49" s="422"/>
      <c r="AQ49" s="422"/>
      <c r="AR49" s="422"/>
      <c r="AS49" s="422"/>
      <c r="AT49" s="422"/>
      <c r="AU49" s="422"/>
      <c r="AV49" s="422"/>
      <c r="AW49" s="422"/>
      <c r="AX49" s="422"/>
      <c r="AY49" s="422"/>
      <c r="AZ49" s="422"/>
      <c r="BA49" s="422"/>
      <c r="BE49" s="422"/>
      <c r="BF49" s="422"/>
      <c r="BG49" s="456"/>
      <c r="BH49" s="456"/>
    </row>
    <row r="50" spans="1:60" ht="15.6" hidden="1" customHeight="1">
      <c r="A50" s="461">
        <f>AU21</f>
        <v>184500</v>
      </c>
      <c r="B50" s="461"/>
      <c r="C50" s="388">
        <f>C15*0.9235</f>
        <v>0</v>
      </c>
      <c r="D50" s="568">
        <f>C50*0.124</f>
        <v>0</v>
      </c>
      <c r="E50" s="569">
        <f>($A$50-C7-F11)*0.124</f>
        <v>22878</v>
      </c>
      <c r="F50" s="389"/>
      <c r="G50" s="32"/>
      <c r="H50" s="49" t="s">
        <v>457</v>
      </c>
      <c r="O50" s="447"/>
      <c r="P50" s="422"/>
      <c r="Q50" s="422"/>
      <c r="R50" s="422"/>
      <c r="S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c r="AY50" s="422"/>
      <c r="AZ50" s="422"/>
      <c r="BA50" s="422"/>
      <c r="BE50" s="422"/>
      <c r="BF50" s="422"/>
      <c r="BG50" s="456"/>
      <c r="BH50" s="456"/>
    </row>
    <row r="51" spans="1:60" ht="15.6" hidden="1" customHeight="1">
      <c r="A51" s="387"/>
      <c r="B51" s="387"/>
      <c r="C51" s="388">
        <f>C16*0.9235</f>
        <v>0</v>
      </c>
      <c r="D51" s="390">
        <f>C51*0.124</f>
        <v>0</v>
      </c>
      <c r="E51" s="391">
        <f>($A$50-C8-F12)*0.124</f>
        <v>22878</v>
      </c>
      <c r="F51" s="389">
        <f>IF(D52&lt;0, 0, D52)</f>
        <v>0</v>
      </c>
      <c r="G51" s="32"/>
      <c r="O51" s="447"/>
      <c r="P51" s="422"/>
      <c r="Q51" s="422"/>
      <c r="R51" s="422"/>
      <c r="S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c r="AY51" s="422"/>
      <c r="AZ51" s="422"/>
      <c r="BA51" s="422"/>
      <c r="BE51" s="422"/>
      <c r="BF51" s="422"/>
      <c r="BG51" s="456"/>
      <c r="BH51" s="456"/>
    </row>
    <row r="52" spans="1:60" ht="15.6" hidden="1" customHeight="1">
      <c r="A52" s="647" t="s">
        <v>617</v>
      </c>
      <c r="B52" s="648"/>
      <c r="C52" s="649"/>
      <c r="D52" s="392">
        <f>MIN(D50,E50)+MIN(D51,E51)</f>
        <v>0</v>
      </c>
      <c r="E52" s="570">
        <f>(C50+C51)*0.029</f>
        <v>0</v>
      </c>
      <c r="F52" s="31">
        <f>E52+F51+L15</f>
        <v>0</v>
      </c>
      <c r="G52" s="31">
        <f>F52</f>
        <v>0</v>
      </c>
      <c r="H52" s="49" t="s">
        <v>458</v>
      </c>
      <c r="L52" s="368"/>
      <c r="O52" s="453"/>
      <c r="P52" s="422"/>
      <c r="Q52" s="422"/>
      <c r="R52" s="422"/>
      <c r="S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422"/>
      <c r="BE52" s="422"/>
      <c r="BF52" s="422"/>
      <c r="BG52" s="456"/>
      <c r="BH52" s="456"/>
    </row>
    <row r="53" spans="1:60" ht="15.6" hidden="1" customHeight="1">
      <c r="A53" s="387"/>
      <c r="B53" s="387"/>
      <c r="C53" s="387"/>
      <c r="D53" s="387"/>
      <c r="E53" s="387"/>
      <c r="F53" s="393">
        <f>IF(F18 &gt; I54, E54, 0)</f>
        <v>0</v>
      </c>
      <c r="G53" s="33"/>
      <c r="H53" s="49" t="s">
        <v>459</v>
      </c>
      <c r="O53" s="447"/>
      <c r="P53" s="422"/>
      <c r="Q53" s="422"/>
      <c r="R53" s="422"/>
      <c r="S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c r="AY53" s="422"/>
      <c r="AZ53" s="422"/>
      <c r="BA53" s="422"/>
      <c r="BE53" s="422"/>
      <c r="BF53" s="422"/>
      <c r="BG53" s="456"/>
      <c r="BH53" s="456"/>
    </row>
    <row r="54" spans="1:60" ht="15.6" hidden="1" customHeight="1">
      <c r="A54" s="647" t="s">
        <v>460</v>
      </c>
      <c r="B54" s="648"/>
      <c r="C54" s="649"/>
      <c r="D54" s="649"/>
      <c r="E54" s="394">
        <f>(C9+C11+C12+C13)*0.038</f>
        <v>0</v>
      </c>
      <c r="F54" s="31">
        <f>IF(F18&gt;0,F53,0)</f>
        <v>0</v>
      </c>
      <c r="G54" s="31">
        <f>F54</f>
        <v>0</v>
      </c>
      <c r="I54">
        <f>IF(F5="Single",200000,IF(F5="MFJ",250000,IF(F5="MFS",200000,IF(F5="HH",200000,13850))))</f>
        <v>250000</v>
      </c>
      <c r="P54" s="422"/>
      <c r="Q54" s="422"/>
      <c r="R54" s="422"/>
      <c r="S54" s="422"/>
      <c r="AC54" s="422"/>
      <c r="AD54" s="422"/>
      <c r="AE54" s="422"/>
      <c r="AF54" s="422"/>
      <c r="AG54" s="422"/>
      <c r="AH54" s="422"/>
      <c r="AI54" s="422"/>
      <c r="AJ54" s="422"/>
      <c r="AK54" s="422"/>
      <c r="AL54" s="422"/>
      <c r="AM54" s="422"/>
      <c r="AN54" s="422"/>
      <c r="AO54" s="422"/>
      <c r="AP54" s="422"/>
      <c r="AQ54" s="422"/>
      <c r="AR54" s="422"/>
      <c r="AS54" s="422"/>
      <c r="AT54" s="422"/>
      <c r="AU54" s="422"/>
      <c r="AV54" s="422"/>
      <c r="AW54" s="422"/>
      <c r="AX54" s="422"/>
      <c r="AY54" s="422"/>
      <c r="AZ54" s="422"/>
      <c r="BA54" s="422"/>
      <c r="BE54" s="422"/>
      <c r="BF54" s="422"/>
      <c r="BG54" s="456"/>
      <c r="BH54" s="456"/>
    </row>
    <row r="55" spans="1:60" ht="15.6" hidden="1" customHeight="1">
      <c r="A55" s="23"/>
      <c r="B55" s="23"/>
      <c r="C55" s="23"/>
      <c r="D55" s="23"/>
      <c r="E55" s="23"/>
      <c r="F55" s="34"/>
      <c r="G55" s="34"/>
      <c r="P55" s="422"/>
      <c r="Q55" s="422"/>
      <c r="R55" s="422"/>
      <c r="S55" s="422"/>
      <c r="AC55" s="422"/>
      <c r="AD55" s="422"/>
      <c r="AE55" s="422"/>
      <c r="AF55" s="422"/>
      <c r="AG55" s="422"/>
      <c r="AH55" s="422"/>
      <c r="AI55" s="422"/>
      <c r="AJ55" s="422"/>
      <c r="AK55" s="422"/>
      <c r="AL55" s="422"/>
      <c r="AM55" s="422"/>
      <c r="AN55" s="422"/>
      <c r="AO55" s="422"/>
      <c r="AP55" s="422"/>
      <c r="AQ55" s="422"/>
      <c r="AR55" s="422"/>
      <c r="AS55" s="422"/>
      <c r="AT55" s="422"/>
      <c r="AU55" s="422"/>
      <c r="AV55" s="422"/>
      <c r="AW55" s="422"/>
      <c r="AX55" s="422"/>
      <c r="AY55" s="422"/>
      <c r="AZ55" s="422"/>
      <c r="BA55" s="422"/>
      <c r="BE55" s="422"/>
      <c r="BF55" s="422"/>
      <c r="BG55" s="456"/>
      <c r="BH55" s="456"/>
    </row>
    <row r="56" spans="1:60" ht="15.6" hidden="1" customHeight="1">
      <c r="A56" s="653" t="s">
        <v>488</v>
      </c>
      <c r="B56" s="654"/>
      <c r="C56" s="655"/>
      <c r="D56" s="655"/>
      <c r="E56" s="656"/>
      <c r="F56" s="451">
        <f>AJ8+F49+F52+F54</f>
        <v>0</v>
      </c>
      <c r="G56" s="395" t="e">
        <f>#REF!+G49+G52+G54</f>
        <v>#REF!</v>
      </c>
      <c r="P56" s="422"/>
      <c r="Q56" s="422"/>
      <c r="R56" s="422"/>
      <c r="S56" s="422"/>
      <c r="AC56" s="422"/>
      <c r="AD56" s="422"/>
      <c r="AE56" s="422"/>
      <c r="AF56" s="422"/>
      <c r="AG56" s="422"/>
      <c r="AH56" s="422"/>
      <c r="AI56" s="422"/>
      <c r="AJ56" s="422"/>
      <c r="AK56" s="422"/>
      <c r="AL56" s="422"/>
      <c r="AM56" s="422"/>
      <c r="AN56" s="422"/>
      <c r="AO56" s="422"/>
      <c r="AP56" s="422"/>
      <c r="AQ56" s="422"/>
      <c r="AR56" s="422"/>
      <c r="AS56" s="422"/>
      <c r="AT56" s="422"/>
      <c r="AU56" s="422"/>
      <c r="AV56" s="422"/>
      <c r="AW56" s="422"/>
      <c r="AX56" s="422"/>
      <c r="AY56" s="422"/>
      <c r="AZ56" s="422"/>
      <c r="BA56" s="422"/>
      <c r="BE56" s="422"/>
      <c r="BF56" s="422"/>
      <c r="BG56" s="456"/>
      <c r="BH56" s="456"/>
    </row>
    <row r="57" spans="1:60" ht="15.6" hidden="1" customHeight="1">
      <c r="A57" s="23"/>
      <c r="B57" s="23"/>
      <c r="C57" s="23"/>
      <c r="D57" s="23"/>
      <c r="E57" s="23"/>
      <c r="F57" s="34"/>
      <c r="G57" s="34"/>
      <c r="O57" s="453" t="s">
        <v>44</v>
      </c>
      <c r="P57" s="422"/>
      <c r="Q57" s="422"/>
      <c r="R57" s="422"/>
      <c r="S57" s="422"/>
      <c r="AC57" s="422"/>
      <c r="AD57" s="422"/>
      <c r="AE57" s="422"/>
      <c r="AF57" s="422"/>
      <c r="AG57" s="422"/>
      <c r="AH57" s="422"/>
      <c r="AI57" s="422"/>
      <c r="AJ57" s="422"/>
      <c r="AK57" s="422"/>
      <c r="AL57" s="422"/>
      <c r="AM57" s="422"/>
      <c r="AN57" s="422"/>
      <c r="AO57" s="422"/>
      <c r="AP57" s="422"/>
      <c r="AQ57" s="422"/>
      <c r="AR57" s="422"/>
      <c r="AS57" s="422"/>
      <c r="AT57" s="422"/>
      <c r="AU57" s="422"/>
      <c r="AV57" s="422"/>
      <c r="AW57" s="422"/>
      <c r="AX57" s="422"/>
      <c r="AY57" s="422"/>
      <c r="AZ57" s="422"/>
      <c r="BA57" s="422"/>
      <c r="BE57" s="422"/>
      <c r="BF57" s="422"/>
      <c r="BG57" s="456"/>
      <c r="BH57" s="456"/>
    </row>
    <row r="58" spans="1:60" ht="15.6" hidden="1" customHeight="1">
      <c r="A58" s="647" t="s">
        <v>489</v>
      </c>
      <c r="B58" s="648"/>
      <c r="C58" s="649"/>
      <c r="D58" s="649"/>
      <c r="E58" s="616"/>
      <c r="F58" s="31">
        <f>SUM(F7:F10)</f>
        <v>0</v>
      </c>
      <c r="G58" s="31">
        <f>E18</f>
        <v>0</v>
      </c>
      <c r="O58" s="447"/>
      <c r="P58" s="633"/>
      <c r="Q58" s="633"/>
      <c r="R58" s="633"/>
      <c r="S58" s="541"/>
      <c r="T58" s="50"/>
      <c r="U58" s="50"/>
      <c r="V58" s="50"/>
      <c r="AC58" s="422"/>
      <c r="AD58" s="422"/>
      <c r="AE58" s="422"/>
      <c r="AF58" s="422"/>
      <c r="AG58" s="422"/>
      <c r="AH58" s="422"/>
      <c r="AI58" s="422"/>
      <c r="AJ58" s="422"/>
      <c r="AK58" s="422"/>
      <c r="AL58" s="422"/>
      <c r="AM58" s="422"/>
      <c r="AN58" s="422"/>
      <c r="AO58" s="422"/>
      <c r="AP58" s="422"/>
      <c r="AQ58" s="422"/>
      <c r="AR58" s="422"/>
      <c r="AS58" s="422"/>
      <c r="AT58" s="422"/>
      <c r="AU58" s="422"/>
      <c r="AV58" s="422"/>
      <c r="AW58" s="422"/>
      <c r="AX58" s="422"/>
      <c r="AY58" s="422"/>
      <c r="AZ58" s="422"/>
      <c r="BA58" s="422"/>
      <c r="BE58" s="422"/>
      <c r="BF58" s="422"/>
      <c r="BG58" s="456"/>
      <c r="BH58" s="456"/>
    </row>
    <row r="59" spans="1:60" ht="15.6" hidden="1" customHeight="1">
      <c r="A59" s="23"/>
      <c r="B59" s="23"/>
      <c r="C59" s="23"/>
      <c r="D59" s="23"/>
      <c r="E59" s="23"/>
      <c r="F59" s="24"/>
      <c r="G59" s="24"/>
      <c r="L59" s="49">
        <f>IF(F5="Single",200000,IF(F5="MFJ",400000,IF(F5="MFS",200000,IF(F5="HH",200000,13850))))</f>
        <v>400000</v>
      </c>
      <c r="M59" s="422">
        <f>IF(F18&lt;L59, L60, 0)</f>
        <v>0</v>
      </c>
      <c r="O59" s="447"/>
      <c r="P59" s="633"/>
      <c r="Q59" s="633"/>
      <c r="R59" s="633"/>
      <c r="S59" s="541"/>
      <c r="T59" s="50"/>
      <c r="U59" s="50"/>
      <c r="V59" s="50"/>
      <c r="AC59" s="422"/>
      <c r="AD59" s="422"/>
      <c r="AE59" s="422"/>
      <c r="AF59" s="422"/>
      <c r="AG59" s="422"/>
      <c r="AH59" s="422"/>
      <c r="AI59" s="422"/>
      <c r="AJ59" s="422"/>
      <c r="AK59" s="422"/>
      <c r="AL59" s="422"/>
      <c r="AM59" s="422"/>
      <c r="AN59" s="422"/>
      <c r="AO59" s="422"/>
      <c r="AP59" s="422"/>
      <c r="AQ59" s="422"/>
      <c r="AR59" s="422"/>
      <c r="AS59" s="422"/>
      <c r="AT59" s="422"/>
      <c r="AU59" s="422"/>
      <c r="AV59" s="422"/>
      <c r="AW59" s="422"/>
      <c r="AX59" s="422"/>
      <c r="AY59" s="422"/>
      <c r="AZ59" s="422"/>
      <c r="BA59" s="422"/>
      <c r="BE59" s="422"/>
      <c r="BF59" s="422"/>
      <c r="BG59" s="456"/>
      <c r="BH59" s="456"/>
    </row>
    <row r="60" spans="1:60" ht="15.6" hidden="1" customHeight="1">
      <c r="A60" s="647" t="s">
        <v>490</v>
      </c>
      <c r="B60" s="648"/>
      <c r="C60" s="649"/>
      <c r="D60" s="649"/>
      <c r="E60" s="616"/>
      <c r="F60" s="452">
        <f>M59</f>
        <v>0</v>
      </c>
      <c r="G60" s="24"/>
      <c r="L60" s="49">
        <f>F3*2200+F4*500</f>
        <v>0</v>
      </c>
      <c r="M60" s="422">
        <v>0</v>
      </c>
      <c r="O60" s="447"/>
      <c r="P60" s="456"/>
      <c r="Q60" s="571"/>
      <c r="R60" s="571"/>
      <c r="S60" s="533"/>
      <c r="T60" s="50"/>
      <c r="U60" s="50"/>
      <c r="V60" s="50"/>
      <c r="AC60" s="422"/>
      <c r="AD60" s="422"/>
      <c r="AE60" s="422"/>
      <c r="AF60" s="422"/>
      <c r="AG60" s="422"/>
      <c r="AH60" s="422"/>
      <c r="AI60" s="422"/>
      <c r="AJ60" s="422"/>
      <c r="AK60" s="422"/>
      <c r="AL60" s="422"/>
      <c r="AM60" s="422"/>
      <c r="AN60" s="422"/>
      <c r="AO60" s="422"/>
      <c r="AP60" s="422"/>
      <c r="AQ60" s="422"/>
      <c r="AR60" s="422"/>
      <c r="AS60" s="422"/>
      <c r="AT60" s="422"/>
      <c r="AU60" s="422"/>
      <c r="AV60" s="422"/>
      <c r="AW60" s="422"/>
      <c r="AX60" s="422"/>
      <c r="AY60" s="422"/>
      <c r="AZ60" s="422"/>
      <c r="BA60" s="422"/>
      <c r="BE60" s="422"/>
      <c r="BF60" s="422"/>
      <c r="BG60" s="456"/>
      <c r="BH60" s="456"/>
    </row>
    <row r="61" spans="1:60" ht="15.6" hidden="1" customHeight="1">
      <c r="A61" s="23"/>
      <c r="B61" s="23"/>
      <c r="C61" s="23"/>
      <c r="D61" s="23"/>
      <c r="E61" s="23"/>
      <c r="F61" s="24"/>
      <c r="G61" s="24"/>
      <c r="O61" s="447"/>
      <c r="T61" s="50"/>
      <c r="U61" s="50"/>
      <c r="V61" s="50"/>
      <c r="AC61" s="422"/>
      <c r="AD61" s="422"/>
      <c r="AE61" s="422"/>
      <c r="AF61" s="422"/>
      <c r="AG61" s="422"/>
      <c r="AH61" s="422"/>
      <c r="AI61" s="422"/>
      <c r="AJ61" s="422"/>
      <c r="AK61" s="422"/>
      <c r="AL61" s="422"/>
      <c r="AM61" s="422"/>
      <c r="AN61" s="422"/>
      <c r="AO61" s="422"/>
      <c r="AP61" s="422"/>
      <c r="AQ61" s="422"/>
      <c r="AR61" s="422"/>
      <c r="AS61" s="422"/>
      <c r="AT61" s="422"/>
      <c r="AU61" s="422"/>
      <c r="AV61" s="422"/>
      <c r="AW61" s="422"/>
      <c r="AX61" s="422"/>
      <c r="AY61" s="422"/>
      <c r="AZ61" s="422"/>
      <c r="BA61" s="422"/>
      <c r="BE61" s="422"/>
      <c r="BF61" s="422"/>
      <c r="BG61" s="456"/>
      <c r="BH61" s="456"/>
    </row>
    <row r="62" spans="1:60" ht="15.6" hidden="1" customHeight="1">
      <c r="A62" s="647" t="s">
        <v>461</v>
      </c>
      <c r="B62" s="648"/>
      <c r="C62" s="649"/>
      <c r="D62" s="649"/>
      <c r="E62" s="616"/>
      <c r="F62" s="452">
        <f>F17</f>
        <v>0</v>
      </c>
      <c r="G62" s="48">
        <v>0</v>
      </c>
      <c r="O62" s="453"/>
      <c r="P62" s="447"/>
      <c r="Q62" s="447"/>
      <c r="R62" s="447"/>
      <c r="S62" s="447"/>
      <c r="T62" s="447"/>
      <c r="U62" s="447"/>
      <c r="V62" s="447"/>
      <c r="W62" s="422"/>
      <c r="X62" s="422"/>
      <c r="Y62" s="422"/>
      <c r="AC62" s="422"/>
      <c r="AD62" s="422"/>
      <c r="AE62" s="422"/>
      <c r="AF62" s="422"/>
      <c r="AG62" s="422"/>
      <c r="AH62" s="422"/>
      <c r="AI62" s="422"/>
      <c r="AJ62" s="422"/>
      <c r="AK62" s="422"/>
      <c r="AL62" s="422"/>
      <c r="AM62" s="422"/>
      <c r="AN62" s="422"/>
      <c r="AO62" s="422"/>
      <c r="AP62" s="422"/>
      <c r="AQ62" s="422"/>
      <c r="AR62" s="422"/>
      <c r="AS62" s="422"/>
      <c r="AT62" s="422"/>
      <c r="AU62" s="422"/>
      <c r="AV62" s="422"/>
      <c r="AW62" s="422"/>
      <c r="AX62" s="422"/>
      <c r="AY62" s="422"/>
      <c r="AZ62" s="422"/>
      <c r="BA62" s="422"/>
      <c r="BE62" s="422"/>
      <c r="BF62" s="422"/>
      <c r="BG62" s="456"/>
      <c r="BH62" s="456"/>
    </row>
    <row r="63" spans="1:60" ht="15.6" hidden="1" customHeight="1" thickBot="1">
      <c r="A63" s="23"/>
      <c r="B63" s="23"/>
      <c r="C63" s="23"/>
      <c r="D63" s="23"/>
      <c r="E63" s="23"/>
      <c r="F63" s="23"/>
      <c r="G63" s="23"/>
      <c r="O63" s="453"/>
      <c r="P63" s="447" t="s">
        <v>44</v>
      </c>
      <c r="Q63" s="453"/>
      <c r="R63" s="453"/>
      <c r="S63" s="447"/>
      <c r="T63" s="447"/>
      <c r="U63" s="447"/>
      <c r="V63" s="447"/>
      <c r="W63" s="422"/>
      <c r="X63" s="422"/>
      <c r="Y63" s="422"/>
      <c r="AC63" s="422"/>
      <c r="AD63" s="422"/>
      <c r="AE63" s="422"/>
      <c r="AF63" s="422"/>
      <c r="AG63" s="422"/>
      <c r="AH63" s="422"/>
      <c r="AI63" s="422"/>
      <c r="AJ63" s="422"/>
      <c r="AK63" s="422"/>
      <c r="AL63" s="422"/>
      <c r="AM63" s="422"/>
      <c r="AN63" s="422"/>
      <c r="AO63" s="422"/>
      <c r="AP63" s="422"/>
      <c r="AQ63" s="422"/>
      <c r="AR63" s="422"/>
      <c r="AS63" s="422"/>
      <c r="AT63" s="422"/>
      <c r="AU63" s="422"/>
      <c r="AV63" s="422"/>
      <c r="AW63" s="422"/>
      <c r="AX63" s="422"/>
      <c r="AY63" s="422"/>
      <c r="AZ63" s="422"/>
      <c r="BA63" s="422"/>
      <c r="BE63" s="422"/>
      <c r="BF63" s="422"/>
      <c r="BG63" s="456"/>
      <c r="BH63" s="456"/>
    </row>
    <row r="64" spans="1:60" ht="15.6" hidden="1" customHeight="1" thickTop="1">
      <c r="A64" s="657" t="s">
        <v>491</v>
      </c>
      <c r="B64" s="658"/>
      <c r="C64" s="659"/>
      <c r="D64" s="659"/>
      <c r="E64" s="454">
        <f>F56-F58-F60-F62</f>
        <v>0</v>
      </c>
      <c r="F64" s="455">
        <f>IF(E64 &gt; 0, E64, 0)</f>
        <v>0</v>
      </c>
      <c r="G64" s="12">
        <f>IF(F64 &gt; 0, F64, 0)</f>
        <v>0</v>
      </c>
      <c r="P64" s="422"/>
      <c r="Q64" s="453"/>
      <c r="R64" s="447"/>
      <c r="S64" s="447"/>
      <c r="T64" s="447"/>
      <c r="U64" s="447"/>
      <c r="V64" s="447"/>
      <c r="W64" s="422"/>
      <c r="X64" s="422"/>
      <c r="Y64" s="422"/>
      <c r="AC64" s="422"/>
      <c r="AD64" s="422"/>
      <c r="AE64" s="422"/>
      <c r="AF64" s="422"/>
      <c r="AG64" s="422"/>
      <c r="AH64" s="422"/>
      <c r="AI64" s="422"/>
      <c r="AJ64" s="422"/>
      <c r="AK64" s="422"/>
      <c r="AL64" s="422"/>
      <c r="AM64" s="422"/>
      <c r="AN64" s="422"/>
      <c r="AO64" s="422"/>
      <c r="AP64" s="422"/>
      <c r="AQ64" s="422"/>
      <c r="AR64" s="422"/>
      <c r="AS64" s="422"/>
      <c r="AT64" s="422"/>
      <c r="AU64" s="422"/>
      <c r="AV64" s="422"/>
      <c r="AW64" s="422"/>
      <c r="AX64" s="422"/>
      <c r="AY64" s="422"/>
      <c r="AZ64" s="422"/>
      <c r="BA64" s="422"/>
      <c r="BE64" s="422"/>
      <c r="BF64" s="422"/>
      <c r="BG64" s="456"/>
      <c r="BH64" s="456"/>
    </row>
    <row r="65" spans="1:60" ht="15.6" hidden="1" customHeight="1" thickBot="1">
      <c r="O65" s="453" t="s">
        <v>44</v>
      </c>
      <c r="P65" s="447"/>
      <c r="Q65" s="447"/>
      <c r="R65" s="447"/>
      <c r="S65" s="447"/>
      <c r="T65" s="447"/>
      <c r="U65" s="447"/>
      <c r="V65" s="456"/>
      <c r="W65" s="456"/>
      <c r="X65" s="456"/>
      <c r="Y65" s="456"/>
      <c r="AC65" s="422"/>
      <c r="AD65" s="422"/>
      <c r="AE65" s="422"/>
      <c r="AF65" s="422"/>
      <c r="AG65" s="422"/>
      <c r="AH65" s="422"/>
      <c r="AI65" s="422"/>
      <c r="AJ65" s="422"/>
      <c r="AK65" s="422"/>
      <c r="AL65" s="422"/>
      <c r="AM65" s="422"/>
      <c r="AN65" s="422"/>
      <c r="AO65" s="422"/>
      <c r="AP65" s="422"/>
      <c r="AQ65" s="422"/>
      <c r="AR65" s="422"/>
      <c r="AS65" s="422"/>
      <c r="AT65" s="422"/>
      <c r="AU65" s="422"/>
      <c r="AV65" s="422"/>
      <c r="AW65" s="422"/>
      <c r="AX65" s="422"/>
      <c r="AY65" s="422"/>
      <c r="AZ65" s="422"/>
      <c r="BA65" s="422"/>
      <c r="BE65" s="422"/>
      <c r="BF65" s="422"/>
      <c r="BG65" s="456"/>
      <c r="BH65" s="456"/>
    </row>
    <row r="66" spans="1:60" ht="15.6" hidden="1" customHeight="1" thickTop="1">
      <c r="A66" s="660" t="s">
        <v>492</v>
      </c>
      <c r="B66" s="661"/>
      <c r="C66" s="662"/>
      <c r="D66" s="662"/>
      <c r="E66" s="663"/>
      <c r="F66" s="457">
        <f>F64*1.05</f>
        <v>0</v>
      </c>
      <c r="G66" s="37">
        <f>G64*1.1</f>
        <v>0</v>
      </c>
      <c r="O66" s="453" t="s">
        <v>44</v>
      </c>
      <c r="P66" s="447"/>
      <c r="Q66" s="447"/>
      <c r="R66" s="447"/>
      <c r="S66" s="447"/>
      <c r="T66" s="447"/>
      <c r="U66" s="447"/>
      <c r="V66" s="456"/>
      <c r="W66" s="456"/>
      <c r="X66" s="456"/>
      <c r="Y66" s="456"/>
      <c r="AC66" s="422"/>
      <c r="AD66" s="422"/>
      <c r="AE66" s="422"/>
      <c r="AF66" s="422"/>
      <c r="AG66" s="422"/>
      <c r="AH66" s="422"/>
      <c r="AI66" s="422"/>
      <c r="AJ66" s="422"/>
      <c r="AK66" s="422"/>
      <c r="AL66" s="422"/>
      <c r="AM66" s="422"/>
      <c r="AN66" s="422"/>
      <c r="AO66" s="422"/>
      <c r="AP66" s="422"/>
      <c r="AQ66" s="422"/>
      <c r="AR66" s="422"/>
      <c r="AS66" s="422"/>
      <c r="AT66" s="422"/>
      <c r="AU66" s="422"/>
      <c r="AV66" s="422"/>
      <c r="AW66" s="422"/>
      <c r="AX66" s="422"/>
      <c r="AY66" s="422"/>
      <c r="AZ66" s="422"/>
      <c r="BA66" s="422"/>
      <c r="BE66" s="422"/>
      <c r="BF66" s="422"/>
      <c r="BG66" s="456"/>
      <c r="BH66" s="456"/>
    </row>
    <row r="67" spans="1:60" ht="15.6" hidden="1" customHeight="1">
      <c r="P67" s="422"/>
      <c r="Q67" s="422"/>
      <c r="R67" s="422"/>
      <c r="S67" s="422"/>
      <c r="T67" s="422"/>
      <c r="U67" s="422"/>
      <c r="V67" s="422"/>
      <c r="W67" s="422"/>
      <c r="X67" s="422"/>
      <c r="Y67" s="422"/>
      <c r="AC67" s="422"/>
      <c r="AD67" s="422"/>
      <c r="AE67" s="422"/>
      <c r="AF67" s="422"/>
      <c r="AG67" s="422"/>
      <c r="AH67" s="422"/>
      <c r="AI67" s="422"/>
      <c r="AJ67" s="422"/>
      <c r="AK67" s="422"/>
      <c r="AL67" s="422"/>
      <c r="AM67" s="422"/>
      <c r="AN67" s="422"/>
      <c r="AO67" s="422"/>
      <c r="AP67" s="422"/>
      <c r="AQ67" s="422"/>
      <c r="AR67" s="422"/>
      <c r="AS67" s="422"/>
      <c r="AT67" s="422"/>
      <c r="AU67" s="422"/>
      <c r="AV67" s="422"/>
      <c r="AW67" s="422"/>
      <c r="AX67" s="422"/>
      <c r="AY67" s="422"/>
      <c r="AZ67" s="422"/>
      <c r="BA67" s="422"/>
      <c r="BE67" s="422"/>
      <c r="BF67" s="422"/>
      <c r="BG67" s="456"/>
      <c r="BH67" s="456"/>
    </row>
    <row r="68" spans="1:60" ht="15.6" hidden="1" customHeight="1">
      <c r="A68" s="615" t="s">
        <v>16</v>
      </c>
      <c r="B68" s="616"/>
      <c r="C68" s="43">
        <f>AJ9</f>
        <v>0.1</v>
      </c>
      <c r="D68" s="664" t="s">
        <v>54</v>
      </c>
      <c r="E68" s="665"/>
      <c r="F68" s="43">
        <f>F56/F47</f>
        <v>0</v>
      </c>
      <c r="G68" s="43" t="e">
        <f>G56/G18</f>
        <v>#REF!</v>
      </c>
      <c r="H68" s="396">
        <f>C68</f>
        <v>0.1</v>
      </c>
      <c r="T68" s="422"/>
      <c r="U68" s="422"/>
      <c r="V68" s="422"/>
      <c r="W68" s="422"/>
      <c r="X68" s="422"/>
      <c r="Y68" s="422"/>
      <c r="AC68" s="422"/>
      <c r="AD68" s="422"/>
      <c r="AE68" s="422"/>
      <c r="AF68" s="422"/>
      <c r="AG68" s="422"/>
      <c r="AH68" s="422"/>
      <c r="AI68" s="422"/>
      <c r="AJ68" s="422"/>
      <c r="AK68" s="422"/>
      <c r="AL68" s="422"/>
      <c r="AM68" s="422"/>
      <c r="AN68" s="422"/>
      <c r="AO68" s="422"/>
      <c r="AP68" s="422"/>
      <c r="AQ68" s="422"/>
      <c r="AR68" s="422"/>
      <c r="AS68" s="422"/>
      <c r="AT68" s="422"/>
      <c r="AU68" s="422"/>
      <c r="AV68" s="422"/>
      <c r="AW68" s="422"/>
      <c r="AX68" s="422"/>
      <c r="AY68" s="422"/>
      <c r="AZ68" s="422"/>
      <c r="BA68" s="422"/>
      <c r="BE68" s="422"/>
      <c r="BF68" s="422"/>
      <c r="BG68" s="456"/>
      <c r="BH68" s="456"/>
    </row>
    <row r="69" spans="1:60">
      <c r="A69" s="49"/>
      <c r="B69" s="49"/>
      <c r="C69" s="49"/>
      <c r="D69" s="49"/>
      <c r="E69" s="49"/>
      <c r="F69" s="49"/>
      <c r="G69" s="49"/>
      <c r="P69" s="447"/>
      <c r="Q69" s="447"/>
      <c r="R69" s="447"/>
      <c r="S69" s="422"/>
      <c r="T69" s="422"/>
      <c r="U69" s="422"/>
      <c r="V69" s="422"/>
      <c r="W69" s="422"/>
      <c r="X69" s="422"/>
      <c r="Y69" s="422"/>
      <c r="AC69" s="422"/>
      <c r="AD69" s="422"/>
      <c r="AE69" s="422"/>
      <c r="AF69" s="422"/>
      <c r="AG69" s="422"/>
      <c r="AH69" s="422"/>
      <c r="AI69" s="422"/>
      <c r="AJ69" s="422"/>
      <c r="AK69" s="422"/>
      <c r="AL69" s="422"/>
      <c r="AM69" s="422"/>
      <c r="AN69" s="422"/>
      <c r="AO69" s="422"/>
      <c r="AP69" s="422"/>
      <c r="AQ69" s="422"/>
      <c r="AR69" s="422"/>
      <c r="AS69" s="422"/>
      <c r="AT69" s="422"/>
      <c r="AU69" s="422"/>
      <c r="AV69" s="422"/>
      <c r="AW69" s="422"/>
      <c r="AX69" s="422"/>
      <c r="AY69" s="422"/>
      <c r="AZ69" s="422"/>
      <c r="BA69" s="422"/>
      <c r="BE69" s="422"/>
      <c r="BF69" s="422"/>
      <c r="BG69" s="456"/>
      <c r="BH69" s="456"/>
    </row>
    <row r="70" spans="1:60">
      <c r="A70" s="49"/>
      <c r="B70" s="49"/>
      <c r="C70" s="49"/>
      <c r="D70" s="49"/>
      <c r="E70" s="49"/>
      <c r="F70" s="49"/>
      <c r="G70" s="49"/>
      <c r="O70" s="447"/>
      <c r="T70" s="422"/>
      <c r="U70" s="422"/>
      <c r="V70" s="422"/>
      <c r="W70" s="422"/>
      <c r="X70" s="422"/>
      <c r="Y70" s="422"/>
      <c r="AC70" s="422"/>
      <c r="AD70" s="422"/>
      <c r="AE70" s="422"/>
      <c r="AF70" s="422"/>
      <c r="AG70" s="422"/>
      <c r="AH70" s="422"/>
      <c r="AI70" s="422"/>
      <c r="AJ70" s="422"/>
      <c r="AK70" s="422"/>
      <c r="AL70" s="422"/>
      <c r="AM70" s="422"/>
      <c r="AN70" s="422"/>
      <c r="AO70" s="422"/>
      <c r="AP70" s="422"/>
      <c r="AQ70" s="422"/>
      <c r="AR70" s="422"/>
      <c r="AS70" s="422"/>
      <c r="AT70" s="422"/>
      <c r="AU70" s="422"/>
      <c r="AV70" s="422"/>
      <c r="AW70" s="422"/>
      <c r="AX70" s="422"/>
      <c r="AY70" s="422"/>
      <c r="AZ70" s="422"/>
      <c r="BA70" s="422"/>
      <c r="BE70" s="422"/>
      <c r="BF70" s="422"/>
      <c r="BG70" s="456"/>
      <c r="BH70" s="456"/>
    </row>
    <row r="71" spans="1:60">
      <c r="A71" s="49"/>
      <c r="B71" s="49"/>
      <c r="C71" s="49"/>
      <c r="D71" s="49"/>
      <c r="E71" s="49"/>
      <c r="F71" s="49"/>
      <c r="G71" s="49"/>
      <c r="O71" s="447"/>
      <c r="P71" s="54"/>
      <c r="Q71" s="54"/>
      <c r="AC71" s="422"/>
      <c r="AD71" s="422"/>
      <c r="AE71" s="422"/>
      <c r="AF71" s="422"/>
      <c r="AG71" s="422"/>
      <c r="AH71" s="422"/>
      <c r="AI71" s="422"/>
      <c r="AJ71" s="422"/>
      <c r="AK71" s="422"/>
      <c r="AL71" s="422"/>
      <c r="AM71" s="422"/>
      <c r="AN71" s="422"/>
      <c r="AO71" s="422"/>
      <c r="AP71" s="422"/>
      <c r="AQ71" s="422"/>
      <c r="AR71" s="422"/>
      <c r="AS71" s="422"/>
      <c r="AT71" s="422"/>
      <c r="AU71" s="422"/>
      <c r="AV71" s="422"/>
      <c r="AW71" s="422"/>
      <c r="AX71" s="422"/>
      <c r="AY71" s="422"/>
      <c r="AZ71" s="422"/>
      <c r="BA71" s="422"/>
      <c r="BE71" s="422"/>
      <c r="BF71" s="422"/>
      <c r="BG71" s="456"/>
      <c r="BH71" s="456"/>
    </row>
    <row r="72" spans="1:60">
      <c r="A72" s="49"/>
      <c r="B72" s="49"/>
      <c r="C72" s="49"/>
      <c r="D72" s="49"/>
      <c r="E72" s="49"/>
      <c r="F72" s="49"/>
      <c r="G72" s="49"/>
      <c r="O72" s="447"/>
      <c r="P72" s="54"/>
      <c r="Q72" s="54"/>
      <c r="AC72" s="422"/>
      <c r="AD72" s="422"/>
      <c r="AE72" s="422"/>
      <c r="AF72" s="422"/>
      <c r="AG72" s="422"/>
      <c r="AH72" s="422"/>
      <c r="AI72" s="422"/>
      <c r="AJ72" s="422"/>
      <c r="AK72" s="422"/>
      <c r="AL72" s="422"/>
      <c r="AM72" s="422"/>
      <c r="AN72" s="422"/>
      <c r="AO72" s="422"/>
      <c r="AP72" s="422"/>
      <c r="AQ72" s="422"/>
      <c r="AR72" s="422"/>
      <c r="AS72" s="422"/>
      <c r="AT72" s="422"/>
      <c r="AU72" s="422"/>
      <c r="AV72" s="422"/>
      <c r="AW72" s="422"/>
      <c r="AX72" s="422"/>
      <c r="AY72" s="422"/>
      <c r="AZ72" s="422"/>
      <c r="BA72" s="422"/>
      <c r="BE72" s="422"/>
      <c r="BF72" s="422"/>
      <c r="BG72" s="456"/>
      <c r="BH72" s="456"/>
    </row>
    <row r="73" spans="1:60">
      <c r="A73" s="49"/>
      <c r="B73" s="49"/>
      <c r="C73" s="49"/>
      <c r="D73" s="49"/>
      <c r="E73" s="49"/>
      <c r="F73" s="49"/>
      <c r="G73" s="49"/>
      <c r="O73" s="447"/>
      <c r="AC73" s="422"/>
      <c r="AD73" s="422"/>
      <c r="AE73" s="422"/>
      <c r="AF73" s="422"/>
      <c r="AG73" s="422"/>
      <c r="AH73" s="422"/>
      <c r="AI73" s="422"/>
      <c r="AJ73" s="422"/>
      <c r="AK73" s="422"/>
      <c r="AL73" s="422"/>
      <c r="AM73" s="422"/>
      <c r="AN73" s="422"/>
      <c r="AO73" s="422"/>
      <c r="AP73" s="422"/>
      <c r="AQ73" s="422"/>
      <c r="AR73" s="422"/>
      <c r="AS73" s="422"/>
      <c r="AT73" s="422"/>
      <c r="AU73" s="422"/>
      <c r="AV73" s="422"/>
      <c r="AW73" s="422"/>
      <c r="AX73" s="422"/>
      <c r="AY73" s="422"/>
      <c r="AZ73" s="422"/>
      <c r="BA73" s="422"/>
      <c r="BE73" s="422"/>
      <c r="BF73" s="422"/>
      <c r="BG73" s="456"/>
      <c r="BH73" s="456"/>
    </row>
    <row r="74" spans="1:60">
      <c r="A74" s="49"/>
      <c r="B74" s="49"/>
      <c r="C74" s="49"/>
      <c r="D74" s="49"/>
      <c r="E74" s="49"/>
      <c r="F74" s="49"/>
      <c r="G74" s="49"/>
      <c r="O74" s="447"/>
      <c r="AC74" s="422"/>
      <c r="AD74" s="422"/>
      <c r="AE74" s="422"/>
      <c r="AF74" s="422"/>
      <c r="AG74" s="422"/>
      <c r="AH74" s="422"/>
      <c r="AI74" s="422"/>
      <c r="AJ74" s="422"/>
      <c r="AK74" s="422"/>
      <c r="AL74" s="422"/>
      <c r="AM74" s="422"/>
      <c r="AN74" s="422"/>
      <c r="AO74" s="422"/>
      <c r="AP74" s="422"/>
      <c r="AQ74" s="422"/>
      <c r="AR74" s="422"/>
      <c r="AS74" s="422"/>
      <c r="AT74" s="422"/>
      <c r="AU74" s="422"/>
      <c r="AV74" s="422"/>
      <c r="AW74" s="422"/>
      <c r="AX74" s="422"/>
      <c r="AY74" s="422"/>
      <c r="AZ74" s="422"/>
      <c r="BA74" s="422"/>
      <c r="BE74" s="422"/>
      <c r="BF74" s="422"/>
      <c r="BG74" s="456"/>
      <c r="BH74" s="456"/>
    </row>
    <row r="75" spans="1:60">
      <c r="A75" s="49"/>
      <c r="B75" s="49"/>
      <c r="C75" s="49"/>
      <c r="D75" s="49"/>
      <c r="E75" s="49"/>
      <c r="F75" s="49"/>
      <c r="G75" s="49"/>
      <c r="AC75" s="422"/>
      <c r="AD75" s="422"/>
      <c r="AE75" s="422"/>
      <c r="AF75" s="422"/>
      <c r="AG75" s="422"/>
      <c r="AH75" s="422"/>
      <c r="AI75" s="422"/>
      <c r="AJ75" s="422"/>
      <c r="AK75" s="422"/>
      <c r="AL75" s="422"/>
      <c r="AM75" s="422"/>
      <c r="AN75" s="422"/>
      <c r="AO75" s="422"/>
      <c r="AP75" s="422"/>
      <c r="AQ75" s="422"/>
      <c r="AR75" s="422"/>
      <c r="AS75" s="422"/>
      <c r="AT75" s="422"/>
      <c r="AU75" s="422"/>
      <c r="AV75" s="422"/>
      <c r="AW75" s="422"/>
      <c r="AX75" s="422"/>
      <c r="AY75" s="422"/>
      <c r="AZ75" s="422"/>
      <c r="BA75" s="422"/>
      <c r="BE75" s="422"/>
      <c r="BF75" s="422"/>
      <c r="BG75" s="456"/>
      <c r="BH75" s="456"/>
    </row>
    <row r="76" spans="1:60">
      <c r="A76" s="49"/>
      <c r="B76" s="49"/>
      <c r="C76" s="49"/>
      <c r="D76" s="49"/>
      <c r="E76" s="49"/>
      <c r="F76" s="49"/>
      <c r="G76" s="49"/>
      <c r="AC76" s="422"/>
      <c r="AD76" s="422"/>
      <c r="AE76" s="422"/>
      <c r="AF76" s="422"/>
      <c r="AG76" s="422"/>
      <c r="AH76" s="422"/>
      <c r="AI76" s="422"/>
      <c r="AJ76" s="422"/>
      <c r="AK76" s="422"/>
      <c r="AL76" s="422"/>
      <c r="AM76" s="422"/>
      <c r="AN76" s="422"/>
      <c r="AO76" s="422"/>
      <c r="AP76" s="422"/>
      <c r="AQ76" s="422"/>
      <c r="AR76" s="422"/>
      <c r="AS76" s="422"/>
      <c r="AT76" s="422"/>
      <c r="AU76" s="422"/>
      <c r="AV76" s="422"/>
      <c r="AW76" s="422"/>
      <c r="AX76" s="422"/>
      <c r="AY76" s="422"/>
      <c r="AZ76" s="422"/>
      <c r="BA76" s="422"/>
      <c r="BE76" s="422"/>
      <c r="BF76" s="422"/>
      <c r="BG76" s="456"/>
      <c r="BH76" s="456"/>
    </row>
    <row r="77" spans="1:60">
      <c r="A77" s="49"/>
      <c r="B77" s="49"/>
      <c r="C77" s="49"/>
      <c r="D77" s="49"/>
      <c r="E77" s="49"/>
      <c r="F77" s="49"/>
      <c r="G77" s="49"/>
      <c r="AC77" s="422"/>
      <c r="AD77" s="422"/>
      <c r="AE77" s="422"/>
      <c r="AF77" s="422"/>
      <c r="AG77" s="422"/>
      <c r="AH77" s="422"/>
      <c r="AI77" s="422"/>
      <c r="AJ77" s="422"/>
      <c r="AK77" s="422"/>
      <c r="AL77" s="422"/>
      <c r="AM77" s="422"/>
      <c r="AN77" s="422"/>
      <c r="AO77" s="422"/>
      <c r="AP77" s="422"/>
      <c r="AQ77" s="422"/>
      <c r="AR77" s="422"/>
      <c r="AS77" s="422"/>
      <c r="AT77" s="422"/>
      <c r="AU77" s="422"/>
      <c r="AV77" s="422"/>
      <c r="AW77" s="422"/>
      <c r="AX77" s="422"/>
      <c r="AY77" s="422"/>
      <c r="AZ77" s="422"/>
      <c r="BA77" s="422"/>
      <c r="BE77" s="422"/>
      <c r="BF77" s="422"/>
      <c r="BG77" s="456"/>
      <c r="BH77" s="456"/>
    </row>
    <row r="78" spans="1:60" s="49" customFormat="1">
      <c r="M78" s="422"/>
      <c r="N78" s="121"/>
      <c r="O78" s="422"/>
      <c r="AC78" s="422"/>
      <c r="AD78" s="422"/>
      <c r="AE78" s="422"/>
      <c r="AF78" s="422"/>
      <c r="AG78" s="422"/>
      <c r="AH78" s="422"/>
      <c r="AI78" s="422"/>
      <c r="AJ78" s="422"/>
      <c r="AK78" s="422"/>
      <c r="AL78" s="422"/>
      <c r="AM78" s="422"/>
      <c r="AN78" s="422"/>
      <c r="AO78" s="422"/>
      <c r="AP78" s="422"/>
      <c r="AQ78" s="422"/>
      <c r="AR78" s="422"/>
      <c r="AS78" s="422"/>
      <c r="AT78" s="422"/>
      <c r="AU78" s="422"/>
      <c r="AV78" s="422"/>
      <c r="AW78" s="422"/>
      <c r="AX78" s="422"/>
      <c r="AY78" s="422"/>
      <c r="AZ78" s="422"/>
      <c r="BA78" s="422"/>
      <c r="BB78" s="422"/>
      <c r="BC78" s="422"/>
      <c r="BD78" s="422"/>
      <c r="BE78" s="422"/>
      <c r="BF78" s="422"/>
      <c r="BG78" s="422"/>
      <c r="BH78" s="422"/>
    </row>
    <row r="79" spans="1:60" s="49" customFormat="1">
      <c r="M79" s="422"/>
      <c r="N79" s="121"/>
      <c r="O79" s="422"/>
      <c r="AC79" s="422"/>
      <c r="AD79" s="422"/>
      <c r="AE79" s="422"/>
      <c r="AF79" s="422"/>
      <c r="AG79" s="422"/>
      <c r="AH79" s="422"/>
      <c r="AI79" s="422"/>
      <c r="AJ79" s="422"/>
      <c r="AK79" s="422"/>
      <c r="AL79" s="422"/>
      <c r="AM79" s="422"/>
      <c r="AN79" s="422"/>
      <c r="AO79" s="422"/>
      <c r="AP79" s="422"/>
      <c r="AQ79" s="422"/>
      <c r="AR79" s="422"/>
      <c r="AS79" s="422"/>
      <c r="AT79" s="422"/>
      <c r="AU79" s="422"/>
      <c r="AV79" s="422"/>
      <c r="AW79" s="422"/>
      <c r="AX79" s="422"/>
      <c r="AY79" s="422"/>
      <c r="AZ79" s="422"/>
      <c r="BA79" s="422"/>
      <c r="BB79" s="422"/>
      <c r="BC79" s="422"/>
      <c r="BD79" s="422"/>
      <c r="BE79" s="422"/>
      <c r="BF79" s="422"/>
      <c r="BG79" s="422"/>
      <c r="BH79" s="422"/>
    </row>
    <row r="80" spans="1:60" s="49" customFormat="1">
      <c r="M80" s="422"/>
      <c r="N80" s="121"/>
      <c r="O80" s="422"/>
      <c r="AC80" s="422"/>
      <c r="AD80" s="422"/>
      <c r="AE80" s="422"/>
      <c r="AF80" s="422"/>
      <c r="AG80" s="422"/>
      <c r="AH80" s="422"/>
      <c r="AI80" s="422"/>
      <c r="AJ80" s="422"/>
      <c r="AK80" s="422"/>
      <c r="AL80" s="422"/>
      <c r="AM80" s="422"/>
      <c r="AN80" s="422"/>
      <c r="AO80" s="422"/>
      <c r="AP80" s="422"/>
      <c r="AQ80" s="422"/>
      <c r="AR80" s="422"/>
      <c r="AS80" s="422"/>
      <c r="AT80" s="422"/>
      <c r="AU80" s="422"/>
      <c r="AV80" s="422"/>
      <c r="AW80" s="422"/>
      <c r="AX80" s="422"/>
      <c r="AY80" s="422"/>
      <c r="AZ80" s="422"/>
      <c r="BA80" s="422"/>
      <c r="BB80" s="422"/>
      <c r="BC80" s="422"/>
      <c r="BD80" s="422"/>
      <c r="BE80" s="422"/>
      <c r="BF80" s="422"/>
      <c r="BG80" s="422"/>
      <c r="BH80" s="422"/>
    </row>
    <row r="81" spans="13:60" s="49" customFormat="1">
      <c r="M81" s="422"/>
      <c r="N81" s="121"/>
      <c r="O81" s="422"/>
      <c r="AC81" s="422"/>
      <c r="AD81" s="422"/>
      <c r="AE81" s="422"/>
      <c r="AF81" s="422"/>
      <c r="AG81" s="422"/>
      <c r="AH81" s="422"/>
      <c r="AI81" s="422"/>
      <c r="AJ81" s="422"/>
      <c r="AK81" s="422"/>
      <c r="AL81" s="422"/>
      <c r="AM81" s="422"/>
      <c r="AN81" s="422"/>
      <c r="AO81" s="422"/>
      <c r="AP81" s="422"/>
      <c r="AQ81" s="422"/>
      <c r="AR81" s="422"/>
      <c r="AS81" s="422"/>
      <c r="AT81" s="422"/>
      <c r="AU81" s="422"/>
      <c r="AV81" s="422"/>
      <c r="AW81" s="422"/>
      <c r="AX81" s="422"/>
      <c r="AY81" s="422"/>
      <c r="AZ81" s="422"/>
      <c r="BA81" s="422"/>
      <c r="BB81" s="422"/>
      <c r="BC81" s="422"/>
      <c r="BD81" s="422"/>
      <c r="BE81" s="422"/>
      <c r="BF81" s="422"/>
      <c r="BG81" s="422"/>
      <c r="BH81" s="422"/>
    </row>
    <row r="82" spans="13:60" s="49" customFormat="1">
      <c r="M82" s="422"/>
      <c r="N82" s="121"/>
      <c r="O82" s="422"/>
      <c r="AC82" s="422"/>
      <c r="AD82" s="422"/>
      <c r="AE82" s="422"/>
      <c r="AF82" s="422"/>
      <c r="AG82" s="422"/>
      <c r="AH82" s="422"/>
      <c r="AI82" s="422"/>
      <c r="AJ82" s="422"/>
      <c r="AK82" s="422"/>
      <c r="AL82" s="422"/>
      <c r="AM82" s="422"/>
      <c r="AN82" s="422"/>
      <c r="AO82" s="422"/>
      <c r="AP82" s="422"/>
      <c r="AQ82" s="422"/>
      <c r="AR82" s="422"/>
      <c r="AS82" s="422"/>
      <c r="AT82" s="422"/>
      <c r="AU82" s="422"/>
      <c r="AV82" s="422"/>
      <c r="AW82" s="422"/>
      <c r="AX82" s="422"/>
      <c r="AY82" s="422"/>
      <c r="AZ82" s="422"/>
      <c r="BA82" s="422"/>
      <c r="BB82" s="422"/>
      <c r="BC82" s="422"/>
      <c r="BD82" s="422"/>
      <c r="BE82" s="422"/>
      <c r="BF82" s="422"/>
      <c r="BG82" s="422"/>
      <c r="BH82" s="422"/>
    </row>
    <row r="83" spans="13:60" s="49" customFormat="1">
      <c r="M83" s="422"/>
      <c r="N83" s="121"/>
      <c r="O83" s="422"/>
      <c r="AC83" s="422"/>
      <c r="AD83" s="422"/>
      <c r="AE83" s="422"/>
      <c r="AF83" s="422"/>
      <c r="AG83" s="422"/>
      <c r="AH83" s="422"/>
      <c r="AI83" s="422"/>
      <c r="AJ83" s="422"/>
      <c r="AK83" s="422"/>
      <c r="AL83" s="422"/>
      <c r="AM83" s="422"/>
      <c r="AN83" s="422"/>
      <c r="AO83" s="422"/>
      <c r="AP83" s="422"/>
      <c r="AQ83" s="422"/>
      <c r="AR83" s="422"/>
      <c r="AS83" s="422"/>
      <c r="AT83" s="422"/>
      <c r="AU83" s="422"/>
      <c r="AV83" s="422"/>
      <c r="AW83" s="422"/>
      <c r="AX83" s="422"/>
      <c r="AY83" s="422"/>
      <c r="AZ83" s="422"/>
      <c r="BA83" s="422"/>
      <c r="BB83" s="422"/>
      <c r="BC83" s="422"/>
      <c r="BD83" s="422"/>
      <c r="BE83" s="422"/>
      <c r="BF83" s="422"/>
      <c r="BG83" s="422"/>
      <c r="BH83" s="422"/>
    </row>
    <row r="84" spans="13:60" s="49" customFormat="1">
      <c r="M84" s="422"/>
      <c r="N84" s="121"/>
      <c r="O84" s="422"/>
      <c r="AC84" s="422"/>
      <c r="AD84" s="422"/>
      <c r="AE84" s="422"/>
      <c r="AF84" s="422"/>
      <c r="AG84" s="422"/>
      <c r="AH84" s="422"/>
      <c r="AI84" s="422"/>
      <c r="AJ84" s="422"/>
      <c r="AK84" s="422"/>
      <c r="AL84" s="422"/>
      <c r="AM84" s="422"/>
      <c r="AN84" s="422"/>
      <c r="AO84" s="422"/>
      <c r="AP84" s="422"/>
      <c r="AQ84" s="422"/>
      <c r="AR84" s="422"/>
      <c r="AS84" s="422"/>
      <c r="AT84" s="422"/>
      <c r="AU84" s="422"/>
      <c r="AV84" s="422"/>
      <c r="AW84" s="422"/>
      <c r="AX84" s="422"/>
      <c r="AY84" s="422"/>
      <c r="AZ84" s="422"/>
      <c r="BA84" s="422"/>
      <c r="BB84" s="422"/>
      <c r="BC84" s="422"/>
      <c r="BD84" s="422"/>
      <c r="BE84" s="422"/>
      <c r="BF84" s="422"/>
      <c r="BG84" s="422"/>
      <c r="BH84" s="422"/>
    </row>
    <row r="85" spans="13:60" s="49" customFormat="1">
      <c r="M85" s="422"/>
      <c r="N85" s="121"/>
      <c r="O85" s="422"/>
      <c r="AC85" s="422"/>
      <c r="AD85" s="422"/>
      <c r="AE85" s="422"/>
      <c r="AF85" s="422"/>
      <c r="AG85" s="422"/>
      <c r="AH85" s="422"/>
      <c r="AI85" s="422"/>
      <c r="AJ85" s="422"/>
      <c r="AK85" s="422"/>
      <c r="AL85" s="422"/>
      <c r="AM85" s="422"/>
      <c r="AN85" s="422"/>
      <c r="AO85" s="422"/>
      <c r="AP85" s="422"/>
      <c r="AQ85" s="422"/>
      <c r="AR85" s="422"/>
      <c r="AS85" s="422"/>
      <c r="AT85" s="422"/>
      <c r="AU85" s="422"/>
      <c r="AV85" s="422"/>
      <c r="AW85" s="422"/>
      <c r="AX85" s="422"/>
      <c r="AY85" s="422"/>
      <c r="AZ85" s="422"/>
      <c r="BA85" s="422"/>
      <c r="BB85" s="422"/>
      <c r="BC85" s="422"/>
      <c r="BD85" s="422"/>
      <c r="BE85" s="422"/>
      <c r="BF85" s="422"/>
      <c r="BG85" s="422"/>
      <c r="BH85" s="422"/>
    </row>
    <row r="86" spans="13:60" s="49" customFormat="1">
      <c r="M86" s="422"/>
      <c r="N86" s="121"/>
      <c r="O86" s="422"/>
      <c r="AC86" s="422"/>
      <c r="AD86" s="422"/>
      <c r="AE86" s="422"/>
      <c r="AF86" s="422"/>
      <c r="AG86" s="422"/>
      <c r="BB86" s="422"/>
      <c r="BC86" s="422"/>
      <c r="BD86" s="422"/>
    </row>
    <row r="87" spans="13:60" s="49" customFormat="1">
      <c r="M87" s="422"/>
      <c r="N87" s="121"/>
      <c r="O87" s="422"/>
      <c r="AC87" s="422"/>
      <c r="AD87" s="422"/>
      <c r="AE87" s="422"/>
      <c r="AF87" s="422"/>
      <c r="AG87" s="422"/>
      <c r="BB87" s="422"/>
      <c r="BC87" s="422"/>
      <c r="BD87" s="422"/>
    </row>
    <row r="88" spans="13:60" s="49" customFormat="1">
      <c r="M88" s="422"/>
      <c r="N88" s="121"/>
      <c r="O88" s="422"/>
      <c r="AC88" s="422"/>
      <c r="AD88" s="422"/>
      <c r="AE88" s="422"/>
      <c r="AF88" s="422"/>
      <c r="AG88" s="422"/>
      <c r="BB88" s="422"/>
      <c r="BC88" s="422"/>
      <c r="BD88" s="422"/>
    </row>
    <row r="89" spans="13:60" s="49" customFormat="1">
      <c r="M89" s="422"/>
      <c r="N89" s="121"/>
      <c r="O89" s="422"/>
      <c r="AC89" s="422"/>
      <c r="AD89" s="422"/>
      <c r="AE89" s="422"/>
      <c r="AF89" s="422"/>
      <c r="AG89" s="422"/>
      <c r="BB89" s="422"/>
      <c r="BC89" s="422"/>
      <c r="BD89" s="422"/>
    </row>
    <row r="90" spans="13:60" s="49" customFormat="1">
      <c r="M90" s="422"/>
      <c r="N90" s="121"/>
      <c r="O90" s="422"/>
      <c r="AC90" s="422"/>
      <c r="AD90" s="422"/>
      <c r="AE90" s="422"/>
      <c r="AF90" s="422"/>
      <c r="AG90" s="422"/>
      <c r="BB90" s="422"/>
      <c r="BC90" s="422"/>
      <c r="BD90" s="422"/>
    </row>
    <row r="91" spans="13:60" s="49" customFormat="1">
      <c r="M91" s="422"/>
      <c r="N91" s="121"/>
      <c r="O91" s="422"/>
      <c r="AC91" s="422"/>
      <c r="AD91" s="422"/>
      <c r="AE91" s="422"/>
      <c r="AF91" s="422"/>
      <c r="AG91" s="422"/>
      <c r="BB91" s="422"/>
      <c r="BC91" s="422"/>
      <c r="BD91" s="422"/>
    </row>
    <row r="92" spans="13:60" s="49" customFormat="1">
      <c r="M92" s="422"/>
      <c r="N92" s="121"/>
      <c r="O92" s="422"/>
      <c r="AC92" s="422"/>
      <c r="AD92" s="422"/>
      <c r="AE92" s="422"/>
      <c r="AF92" s="422"/>
      <c r="AG92" s="422"/>
      <c r="BB92" s="422"/>
      <c r="BC92" s="422"/>
      <c r="BD92" s="422"/>
    </row>
    <row r="93" spans="13:60" s="49" customFormat="1">
      <c r="M93" s="422"/>
      <c r="N93" s="121"/>
      <c r="O93" s="422"/>
      <c r="AC93" s="422"/>
      <c r="AD93" s="422"/>
      <c r="AE93" s="422"/>
      <c r="AF93" s="422"/>
      <c r="AG93" s="422"/>
      <c r="BB93" s="422"/>
      <c r="BC93" s="422"/>
      <c r="BD93" s="422"/>
    </row>
    <row r="94" spans="13:60" s="49" customFormat="1">
      <c r="M94" s="422"/>
      <c r="N94" s="121"/>
      <c r="O94" s="422"/>
      <c r="AC94" s="422"/>
      <c r="AD94" s="422"/>
      <c r="AE94" s="422"/>
      <c r="AF94" s="422"/>
      <c r="AG94" s="422"/>
      <c r="BB94" s="422"/>
      <c r="BC94" s="422"/>
      <c r="BD94" s="422"/>
    </row>
    <row r="95" spans="13:60" s="49" customFormat="1">
      <c r="M95" s="422"/>
      <c r="N95" s="121"/>
      <c r="O95" s="422"/>
      <c r="AC95" s="422"/>
      <c r="AD95" s="422"/>
      <c r="AE95" s="422"/>
      <c r="AF95" s="422"/>
      <c r="AG95" s="422"/>
      <c r="BB95" s="422"/>
      <c r="BC95" s="422"/>
      <c r="BD95" s="422"/>
    </row>
    <row r="96" spans="13:60" s="49" customFormat="1">
      <c r="M96" s="422"/>
      <c r="N96" s="121"/>
      <c r="O96" s="422"/>
      <c r="AC96" s="422"/>
      <c r="AD96" s="422"/>
      <c r="AE96" s="422"/>
      <c r="AF96" s="422"/>
      <c r="AG96" s="422"/>
      <c r="BB96" s="422"/>
      <c r="BC96" s="422"/>
      <c r="BD96" s="422"/>
    </row>
    <row r="97" spans="13:56" s="49" customFormat="1">
      <c r="M97" s="422"/>
      <c r="N97" s="121"/>
      <c r="O97" s="422"/>
      <c r="AC97" s="422"/>
      <c r="AD97" s="422"/>
      <c r="AE97" s="422"/>
      <c r="AF97" s="422"/>
      <c r="AG97" s="422"/>
      <c r="BB97" s="422"/>
      <c r="BC97" s="422"/>
      <c r="BD97" s="422"/>
    </row>
    <row r="98" spans="13:56" s="49" customFormat="1">
      <c r="M98" s="422"/>
      <c r="N98" s="121"/>
      <c r="O98" s="422"/>
      <c r="AC98" s="422"/>
      <c r="AD98" s="422"/>
      <c r="AE98" s="422"/>
      <c r="AF98" s="422"/>
      <c r="AG98" s="422"/>
      <c r="BB98" s="422"/>
      <c r="BC98" s="422"/>
      <c r="BD98" s="422"/>
    </row>
    <row r="99" spans="13:56" s="49" customFormat="1">
      <c r="M99" s="422"/>
      <c r="N99" s="121"/>
      <c r="O99" s="422"/>
      <c r="AC99" s="422"/>
      <c r="AD99" s="422"/>
      <c r="AE99" s="422"/>
      <c r="AF99" s="422"/>
      <c r="AG99" s="422"/>
      <c r="BB99" s="422"/>
      <c r="BC99" s="422"/>
      <c r="BD99" s="422"/>
    </row>
    <row r="100" spans="13:56" s="49" customFormat="1">
      <c r="M100" s="422"/>
      <c r="N100" s="121"/>
      <c r="O100" s="422"/>
      <c r="AC100" s="422"/>
      <c r="AD100" s="422"/>
      <c r="AE100" s="422"/>
      <c r="AF100" s="422"/>
      <c r="AG100" s="422"/>
      <c r="BB100" s="422"/>
      <c r="BC100" s="422"/>
      <c r="BD100" s="422"/>
    </row>
    <row r="101" spans="13:56" s="49" customFormat="1">
      <c r="M101" s="422"/>
      <c r="N101" s="121"/>
      <c r="O101" s="422"/>
      <c r="AC101" s="422"/>
      <c r="AD101" s="422"/>
      <c r="AE101" s="422"/>
      <c r="AF101" s="422"/>
      <c r="AG101" s="422"/>
      <c r="BB101" s="422"/>
      <c r="BC101" s="422"/>
      <c r="BD101" s="422"/>
    </row>
    <row r="102" spans="13:56" s="49" customFormat="1">
      <c r="M102" s="422"/>
      <c r="N102" s="121"/>
      <c r="O102" s="422"/>
      <c r="AC102" s="422"/>
      <c r="AD102" s="422"/>
      <c r="AE102" s="422"/>
      <c r="AF102" s="422"/>
      <c r="AG102" s="422"/>
      <c r="BB102" s="422"/>
      <c r="BC102" s="422"/>
      <c r="BD102" s="422"/>
    </row>
    <row r="103" spans="13:56" s="49" customFormat="1">
      <c r="M103" s="422"/>
      <c r="N103" s="121"/>
      <c r="O103" s="422"/>
      <c r="AC103" s="422"/>
      <c r="AD103" s="422"/>
      <c r="AE103" s="422"/>
      <c r="AF103" s="422"/>
      <c r="AG103" s="422"/>
      <c r="BB103" s="422"/>
      <c r="BC103" s="422"/>
      <c r="BD103" s="422"/>
    </row>
    <row r="104" spans="13:56" s="49" customFormat="1">
      <c r="M104" s="422"/>
      <c r="N104" s="121"/>
      <c r="O104" s="422"/>
      <c r="AC104" s="422"/>
      <c r="AD104" s="422"/>
      <c r="AE104" s="422"/>
      <c r="AF104" s="422"/>
      <c r="AG104" s="422"/>
      <c r="BB104" s="422"/>
      <c r="BC104" s="422"/>
      <c r="BD104" s="422"/>
    </row>
    <row r="105" spans="13:56" s="49" customFormat="1">
      <c r="M105" s="422"/>
      <c r="N105" s="121"/>
      <c r="O105" s="422"/>
      <c r="AC105" s="422"/>
      <c r="AD105" s="422"/>
      <c r="AE105" s="422"/>
      <c r="AF105" s="422"/>
      <c r="AG105" s="422"/>
      <c r="BB105" s="422"/>
      <c r="BC105" s="422"/>
      <c r="BD105" s="422"/>
    </row>
    <row r="106" spans="13:56" s="49" customFormat="1">
      <c r="M106" s="422"/>
      <c r="N106" s="121"/>
      <c r="O106" s="422"/>
      <c r="AC106" s="422"/>
      <c r="AD106" s="422"/>
      <c r="AE106" s="422"/>
      <c r="AF106" s="422"/>
      <c r="AG106" s="422"/>
      <c r="BB106" s="422"/>
      <c r="BC106" s="422"/>
      <c r="BD106" s="422"/>
    </row>
    <row r="107" spans="13:56" s="49" customFormat="1">
      <c r="M107" s="422"/>
      <c r="N107" s="121"/>
      <c r="O107" s="422"/>
      <c r="BB107" s="422"/>
      <c r="BC107" s="422"/>
      <c r="BD107" s="422"/>
    </row>
    <row r="108" spans="13:56" s="49" customFormat="1">
      <c r="M108" s="422"/>
      <c r="N108" s="121"/>
      <c r="O108" s="422"/>
      <c r="BB108" s="422"/>
      <c r="BC108" s="422"/>
      <c r="BD108" s="422"/>
    </row>
    <row r="109" spans="13:56" s="49" customFormat="1">
      <c r="M109" s="422"/>
      <c r="N109" s="121"/>
      <c r="O109" s="422"/>
      <c r="BB109" s="422"/>
      <c r="BC109" s="422"/>
      <c r="BD109" s="422"/>
    </row>
    <row r="110" spans="13:56" s="49" customFormat="1">
      <c r="M110" s="422"/>
      <c r="N110" s="121"/>
      <c r="O110" s="422"/>
      <c r="BB110" s="422"/>
      <c r="BC110" s="422"/>
      <c r="BD110" s="422"/>
    </row>
    <row r="111" spans="13:56" s="49" customFormat="1">
      <c r="M111" s="422"/>
      <c r="N111" s="121"/>
      <c r="O111" s="422"/>
      <c r="BB111" s="422"/>
      <c r="BC111" s="422"/>
      <c r="BD111" s="422"/>
    </row>
    <row r="112" spans="13:56" s="49" customFormat="1">
      <c r="M112" s="422"/>
      <c r="N112" s="121"/>
      <c r="O112" s="422"/>
      <c r="BB112" s="422"/>
      <c r="BC112" s="422"/>
      <c r="BD112" s="422"/>
    </row>
    <row r="113" spans="13:56" s="49" customFormat="1">
      <c r="M113" s="422"/>
      <c r="N113" s="121"/>
      <c r="O113" s="422"/>
      <c r="BB113" s="422"/>
      <c r="BC113" s="422"/>
      <c r="BD113" s="422"/>
    </row>
    <row r="114" spans="13:56" s="49" customFormat="1">
      <c r="M114" s="422"/>
      <c r="N114" s="121"/>
      <c r="O114" s="422"/>
      <c r="BB114" s="422"/>
      <c r="BC114" s="422"/>
      <c r="BD114" s="422"/>
    </row>
    <row r="115" spans="13:56" s="49" customFormat="1">
      <c r="M115" s="422"/>
      <c r="N115" s="121"/>
      <c r="O115" s="422"/>
      <c r="BB115" s="422"/>
      <c r="BC115" s="422"/>
      <c r="BD115" s="422"/>
    </row>
    <row r="116" spans="13:56" s="49" customFormat="1">
      <c r="M116" s="422"/>
      <c r="N116" s="121"/>
      <c r="O116" s="422"/>
      <c r="BB116" s="422"/>
      <c r="BC116" s="422"/>
      <c r="BD116" s="422"/>
    </row>
    <row r="117" spans="13:56" s="49" customFormat="1">
      <c r="M117" s="422"/>
      <c r="N117" s="121"/>
      <c r="O117" s="422"/>
      <c r="BB117" s="422"/>
      <c r="BC117" s="422"/>
      <c r="BD117" s="422"/>
    </row>
    <row r="118" spans="13:56" s="49" customFormat="1">
      <c r="M118" s="422"/>
      <c r="N118" s="121"/>
      <c r="O118" s="422"/>
      <c r="BB118" s="422"/>
      <c r="BC118" s="422"/>
      <c r="BD118" s="422"/>
    </row>
    <row r="119" spans="13:56" s="49" customFormat="1">
      <c r="M119" s="422"/>
      <c r="N119" s="121"/>
      <c r="O119" s="422"/>
      <c r="BB119" s="422"/>
      <c r="BC119" s="422"/>
      <c r="BD119" s="422"/>
    </row>
    <row r="120" spans="13:56" s="49" customFormat="1">
      <c r="M120" s="422"/>
      <c r="N120" s="121"/>
      <c r="O120" s="422"/>
      <c r="BB120" s="422"/>
      <c r="BC120" s="422"/>
      <c r="BD120" s="422"/>
    </row>
    <row r="121" spans="13:56" s="49" customFormat="1">
      <c r="M121" s="422"/>
      <c r="N121" s="121"/>
      <c r="O121" s="422"/>
      <c r="BB121" s="422"/>
      <c r="BC121" s="422"/>
      <c r="BD121" s="422"/>
    </row>
    <row r="122" spans="13:56" s="49" customFormat="1">
      <c r="M122" s="422"/>
      <c r="N122" s="121"/>
      <c r="O122" s="422"/>
      <c r="BB122" s="422"/>
      <c r="BC122" s="422"/>
      <c r="BD122" s="422"/>
    </row>
    <row r="123" spans="13:56" s="49" customFormat="1">
      <c r="M123" s="422"/>
      <c r="N123" s="121"/>
      <c r="O123" s="422"/>
      <c r="BB123" s="422"/>
      <c r="BC123" s="422"/>
      <c r="BD123" s="422"/>
    </row>
    <row r="124" spans="13:56" s="49" customFormat="1">
      <c r="M124" s="422"/>
      <c r="N124" s="121"/>
      <c r="O124" s="422"/>
      <c r="BB124" s="422"/>
      <c r="BC124" s="422"/>
      <c r="BD124" s="422"/>
    </row>
    <row r="125" spans="13:56" s="49" customFormat="1">
      <c r="M125" s="422"/>
      <c r="N125" s="121"/>
      <c r="O125" s="422"/>
      <c r="BB125" s="422"/>
      <c r="BC125" s="422"/>
      <c r="BD125" s="422"/>
    </row>
    <row r="126" spans="13:56" s="49" customFormat="1">
      <c r="M126" s="422"/>
      <c r="N126" s="121"/>
      <c r="O126" s="422"/>
      <c r="BB126" s="422"/>
      <c r="BC126" s="422"/>
      <c r="BD126" s="422"/>
    </row>
    <row r="127" spans="13:56" s="49" customFormat="1">
      <c r="M127" s="422"/>
      <c r="N127" s="121"/>
      <c r="O127" s="422"/>
      <c r="BB127" s="422"/>
      <c r="BC127" s="422"/>
      <c r="BD127" s="422"/>
    </row>
    <row r="128" spans="13:56" s="49" customFormat="1">
      <c r="M128" s="422"/>
      <c r="N128" s="121"/>
      <c r="O128" s="422"/>
      <c r="BB128" s="422"/>
      <c r="BC128" s="422"/>
      <c r="BD128" s="422"/>
    </row>
    <row r="129" spans="13:56" s="49" customFormat="1">
      <c r="M129" s="422"/>
      <c r="N129" s="121"/>
      <c r="O129" s="422"/>
      <c r="BB129" s="422"/>
      <c r="BC129" s="422"/>
      <c r="BD129" s="422"/>
    </row>
    <row r="130" spans="13:56" s="49" customFormat="1">
      <c r="M130" s="422"/>
      <c r="N130" s="121"/>
      <c r="O130" s="422"/>
      <c r="BB130" s="422"/>
      <c r="BC130" s="422"/>
      <c r="BD130" s="422"/>
    </row>
    <row r="131" spans="13:56" s="49" customFormat="1">
      <c r="M131" s="422"/>
      <c r="N131" s="121"/>
      <c r="O131" s="422"/>
      <c r="BB131" s="422"/>
      <c r="BC131" s="422"/>
      <c r="BD131" s="422"/>
    </row>
    <row r="132" spans="13:56" s="49" customFormat="1">
      <c r="M132" s="422"/>
      <c r="N132" s="121"/>
      <c r="O132" s="422"/>
      <c r="BB132" s="422"/>
      <c r="BC132" s="422"/>
      <c r="BD132" s="422"/>
    </row>
    <row r="133" spans="13:56" s="49" customFormat="1">
      <c r="M133" s="422"/>
      <c r="N133" s="121"/>
      <c r="O133" s="422"/>
      <c r="BB133" s="422"/>
      <c r="BC133" s="422"/>
      <c r="BD133" s="422"/>
    </row>
    <row r="134" spans="13:56" s="49" customFormat="1">
      <c r="M134" s="422"/>
      <c r="N134" s="121"/>
      <c r="O134" s="422"/>
      <c r="BB134" s="422"/>
      <c r="BC134" s="422"/>
      <c r="BD134" s="422"/>
    </row>
    <row r="135" spans="13:56" s="49" customFormat="1">
      <c r="M135" s="422"/>
      <c r="N135" s="121"/>
      <c r="O135" s="422"/>
      <c r="BB135" s="422"/>
      <c r="BC135" s="422"/>
      <c r="BD135" s="422"/>
    </row>
    <row r="136" spans="13:56" s="49" customFormat="1">
      <c r="M136" s="422"/>
      <c r="N136" s="121"/>
      <c r="O136" s="422"/>
      <c r="BB136" s="422"/>
      <c r="BC136" s="422"/>
      <c r="BD136" s="422"/>
    </row>
    <row r="137" spans="13:56" s="49" customFormat="1">
      <c r="M137" s="422"/>
      <c r="N137" s="121"/>
      <c r="O137" s="422"/>
      <c r="BB137" s="422"/>
      <c r="BC137" s="422"/>
      <c r="BD137" s="422"/>
    </row>
    <row r="138" spans="13:56" s="49" customFormat="1">
      <c r="M138" s="422"/>
      <c r="N138" s="121"/>
      <c r="O138" s="422"/>
      <c r="BB138" s="422"/>
      <c r="BC138" s="422"/>
      <c r="BD138" s="422"/>
    </row>
    <row r="139" spans="13:56" s="49" customFormat="1">
      <c r="M139" s="422"/>
      <c r="N139" s="121"/>
      <c r="O139" s="422"/>
      <c r="BB139" s="422"/>
      <c r="BC139" s="422"/>
      <c r="BD139" s="422"/>
    </row>
    <row r="140" spans="13:56" s="49" customFormat="1">
      <c r="M140" s="422"/>
      <c r="N140" s="121"/>
      <c r="O140" s="422"/>
      <c r="BB140" s="422"/>
      <c r="BC140" s="422"/>
      <c r="BD140" s="422"/>
    </row>
    <row r="141" spans="13:56" s="49" customFormat="1">
      <c r="M141" s="422"/>
      <c r="N141" s="121"/>
      <c r="O141" s="422"/>
      <c r="BB141" s="422"/>
      <c r="BC141" s="422"/>
      <c r="BD141" s="422"/>
    </row>
    <row r="142" spans="13:56" s="49" customFormat="1">
      <c r="M142" s="422"/>
      <c r="N142" s="121"/>
      <c r="O142" s="422"/>
      <c r="BB142" s="422"/>
      <c r="BC142" s="422"/>
      <c r="BD142" s="422"/>
    </row>
    <row r="143" spans="13:56" s="49" customFormat="1">
      <c r="M143" s="422"/>
      <c r="N143" s="121"/>
      <c r="O143" s="422"/>
      <c r="BB143" s="422"/>
      <c r="BC143" s="422"/>
      <c r="BD143" s="422"/>
    </row>
    <row r="144" spans="13:56" s="49" customFormat="1">
      <c r="M144" s="422"/>
      <c r="N144" s="121"/>
      <c r="O144" s="422"/>
      <c r="BB144" s="422"/>
      <c r="BC144" s="422"/>
      <c r="BD144" s="422"/>
    </row>
    <row r="145" spans="13:56" s="49" customFormat="1">
      <c r="M145" s="422"/>
      <c r="N145" s="121"/>
      <c r="O145" s="422"/>
      <c r="BB145" s="422"/>
      <c r="BC145" s="422"/>
      <c r="BD145" s="422"/>
    </row>
    <row r="146" spans="13:56" s="49" customFormat="1">
      <c r="M146" s="422"/>
      <c r="N146" s="121"/>
      <c r="O146" s="422"/>
      <c r="BB146" s="422"/>
      <c r="BC146" s="422"/>
      <c r="BD146" s="422"/>
    </row>
    <row r="147" spans="13:56" s="49" customFormat="1">
      <c r="M147" s="422"/>
      <c r="N147" s="121"/>
      <c r="O147" s="422"/>
      <c r="BB147" s="422"/>
      <c r="BC147" s="422"/>
      <c r="BD147" s="422"/>
    </row>
    <row r="148" spans="13:56" s="49" customFormat="1">
      <c r="M148" s="422"/>
      <c r="N148" s="121"/>
      <c r="O148" s="422"/>
      <c r="BB148" s="422"/>
      <c r="BC148" s="422"/>
      <c r="BD148" s="422"/>
    </row>
    <row r="149" spans="13:56" s="49" customFormat="1">
      <c r="M149" s="422"/>
      <c r="N149" s="121"/>
      <c r="O149" s="422"/>
      <c r="BB149" s="422"/>
      <c r="BC149" s="422"/>
      <c r="BD149" s="422"/>
    </row>
    <row r="150" spans="13:56" s="49" customFormat="1">
      <c r="M150" s="422"/>
      <c r="N150" s="121"/>
      <c r="O150" s="422"/>
      <c r="BB150" s="422"/>
      <c r="BC150" s="422"/>
      <c r="BD150" s="422"/>
    </row>
    <row r="151" spans="13:56" s="49" customFormat="1">
      <c r="M151" s="422"/>
      <c r="N151" s="121"/>
      <c r="O151" s="422"/>
      <c r="BB151" s="422"/>
      <c r="BC151" s="422"/>
      <c r="BD151" s="422"/>
    </row>
    <row r="152" spans="13:56" s="49" customFormat="1">
      <c r="M152" s="422"/>
      <c r="N152" s="121"/>
      <c r="O152" s="422"/>
      <c r="BB152" s="422"/>
      <c r="BC152" s="422"/>
      <c r="BD152" s="422"/>
    </row>
    <row r="153" spans="13:56" s="49" customFormat="1">
      <c r="M153" s="422"/>
      <c r="N153" s="121"/>
      <c r="O153" s="422"/>
      <c r="BB153" s="422"/>
      <c r="BC153" s="422"/>
      <c r="BD153" s="422"/>
    </row>
  </sheetData>
  <sheetProtection algorithmName="SHA-512" hashValue="Kn5FL5vPM49ew6BjYBDoX1jJcleU9jAiI1B7+e56MIkG0jlLzuIHV8OomHMEbhwyGOITrsCVaqKOlmc3AmgYLQ==" saltValue="CHn5iUHIOI40hGmPCZCkpQ==" spinCount="100000" sheet="1" objects="1" scenarios="1"/>
  <mergeCells count="99">
    <mergeCell ref="A60:E60"/>
    <mergeCell ref="A62:E62"/>
    <mergeCell ref="A64:D64"/>
    <mergeCell ref="A66:E66"/>
    <mergeCell ref="A68:B68"/>
    <mergeCell ref="D68:E68"/>
    <mergeCell ref="P59:R59"/>
    <mergeCell ref="A31:D31"/>
    <mergeCell ref="A33:D33"/>
    <mergeCell ref="A35:D35"/>
    <mergeCell ref="A45:D45"/>
    <mergeCell ref="A47:E47"/>
    <mergeCell ref="A49:C49"/>
    <mergeCell ref="A52:C52"/>
    <mergeCell ref="A54:D54"/>
    <mergeCell ref="A56:E56"/>
    <mergeCell ref="A58:E58"/>
    <mergeCell ref="P58:R58"/>
    <mergeCell ref="A28:B28"/>
    <mergeCell ref="P28:Q28"/>
    <mergeCell ref="R28:S28"/>
    <mergeCell ref="BA28:BC28"/>
    <mergeCell ref="P30:S30"/>
    <mergeCell ref="BA30:BC30"/>
    <mergeCell ref="A26:E26"/>
    <mergeCell ref="P26:Q26"/>
    <mergeCell ref="R26:S26"/>
    <mergeCell ref="BA26:BC26"/>
    <mergeCell ref="A27:B27"/>
    <mergeCell ref="BA27:BC27"/>
    <mergeCell ref="BA25:BC25"/>
    <mergeCell ref="A19:F19"/>
    <mergeCell ref="BA19:BC19"/>
    <mergeCell ref="A20:B20"/>
    <mergeCell ref="BA20:BC20"/>
    <mergeCell ref="A21:B21"/>
    <mergeCell ref="P21:Q21"/>
    <mergeCell ref="R21:S21"/>
    <mergeCell ref="BA21:BC21"/>
    <mergeCell ref="A22:E22"/>
    <mergeCell ref="BA22:BC22"/>
    <mergeCell ref="BA23:BC23"/>
    <mergeCell ref="A24:E24"/>
    <mergeCell ref="BA24:BC24"/>
    <mergeCell ref="BA17:BD17"/>
    <mergeCell ref="A18:B18"/>
    <mergeCell ref="D18:E18"/>
    <mergeCell ref="P18:Q18"/>
    <mergeCell ref="R18:S18"/>
    <mergeCell ref="AC18:AD18"/>
    <mergeCell ref="BA18:BC18"/>
    <mergeCell ref="A17:B17"/>
    <mergeCell ref="D17:E17"/>
    <mergeCell ref="A15:B15"/>
    <mergeCell ref="D15:E15"/>
    <mergeCell ref="A16:B16"/>
    <mergeCell ref="P16:S16"/>
    <mergeCell ref="AC16:AE16"/>
    <mergeCell ref="D12:E12"/>
    <mergeCell ref="P12:Q12"/>
    <mergeCell ref="R12:S12"/>
    <mergeCell ref="D13:E13"/>
    <mergeCell ref="A14:B14"/>
    <mergeCell ref="D14:E14"/>
    <mergeCell ref="P14:Q14"/>
    <mergeCell ref="R14:S14"/>
    <mergeCell ref="A10:B10"/>
    <mergeCell ref="D10:E10"/>
    <mergeCell ref="P10:Q10"/>
    <mergeCell ref="R10:S10"/>
    <mergeCell ref="A11:B11"/>
    <mergeCell ref="D11:E11"/>
    <mergeCell ref="A8:B8"/>
    <mergeCell ref="D8:E8"/>
    <mergeCell ref="P8:Q8"/>
    <mergeCell ref="R8:S8"/>
    <mergeCell ref="A9:B9"/>
    <mergeCell ref="D9:E9"/>
    <mergeCell ref="D6:E6"/>
    <mergeCell ref="P6:Q6"/>
    <mergeCell ref="R6:S6"/>
    <mergeCell ref="BA6:BC6"/>
    <mergeCell ref="A7:B7"/>
    <mergeCell ref="D7:E7"/>
    <mergeCell ref="BA7:BC7"/>
    <mergeCell ref="D4:E4"/>
    <mergeCell ref="P4:Q4"/>
    <mergeCell ref="R4:S4"/>
    <mergeCell ref="BA4:BC4"/>
    <mergeCell ref="D5:E5"/>
    <mergeCell ref="AD5:AE5"/>
    <mergeCell ref="BA5:BC5"/>
    <mergeCell ref="BA1:BD1"/>
    <mergeCell ref="A2:E2"/>
    <mergeCell ref="P2:S2"/>
    <mergeCell ref="B3:C3"/>
    <mergeCell ref="D3:E3"/>
    <mergeCell ref="AC3:AG3"/>
    <mergeCell ref="BA3:BC3"/>
  </mergeCells>
  <conditionalFormatting sqref="A28:E29">
    <cfRule type="containsBlanks" dxfId="354" priority="9">
      <formula>LEN(TRIM(A28))=0</formula>
    </cfRule>
  </conditionalFormatting>
  <conditionalFormatting sqref="B12:B13">
    <cfRule type="containsBlanks" dxfId="353" priority="6">
      <formula>LEN(TRIM(B12))=0</formula>
    </cfRule>
  </conditionalFormatting>
  <conditionalFormatting sqref="B3:C3">
    <cfRule type="containsBlanks" dxfId="352" priority="8">
      <formula>LEN(TRIM(B3))=0</formula>
    </cfRule>
  </conditionalFormatting>
  <conditionalFormatting sqref="C4:C5">
    <cfRule type="containsBlanks" dxfId="351" priority="14">
      <formula>LEN(TRIM(C4))=0</formula>
    </cfRule>
  </conditionalFormatting>
  <conditionalFormatting sqref="C7:C17">
    <cfRule type="containsBlanks" dxfId="350" priority="4">
      <formula>LEN(TRIM(C7))=0</formula>
    </cfRule>
  </conditionalFormatting>
  <conditionalFormatting sqref="C20:C21">
    <cfRule type="containsBlanks" dxfId="349" priority="7">
      <formula>LEN(TRIM(C20))=0</formula>
    </cfRule>
  </conditionalFormatting>
  <conditionalFormatting sqref="E16">
    <cfRule type="containsBlanks" dxfId="348" priority="10">
      <formula>LEN(TRIM(E16))=0</formula>
    </cfRule>
  </conditionalFormatting>
  <conditionalFormatting sqref="E20:E21">
    <cfRule type="containsBlanks" dxfId="347" priority="3">
      <formula>LEN(TRIM(E20))=0</formula>
    </cfRule>
  </conditionalFormatting>
  <conditionalFormatting sqref="F3:F4">
    <cfRule type="containsBlanks" dxfId="346" priority="13">
      <formula>LEN(TRIM(F3))=0</formula>
    </cfRule>
  </conditionalFormatting>
  <conditionalFormatting sqref="F7:F17">
    <cfRule type="containsBlanks" dxfId="345" priority="12">
      <formula>LEN(TRIM(F7))=0</formula>
    </cfRule>
  </conditionalFormatting>
  <conditionalFormatting sqref="F29">
    <cfRule type="containsBlanks" dxfId="344" priority="5">
      <formula>LEN(TRIM(F29))=0</formula>
    </cfRule>
  </conditionalFormatting>
  <conditionalFormatting sqref="F62">
    <cfRule type="containsBlanks" dxfId="343" priority="11">
      <formula>LEN(TRIM(F62))=0</formula>
    </cfRule>
  </conditionalFormatting>
  <conditionalFormatting sqref="R18:S18">
    <cfRule type="containsBlanks" dxfId="342" priority="2">
      <formula>LEN(TRIM(R18))=0</formula>
    </cfRule>
  </conditionalFormatting>
  <conditionalFormatting sqref="R21:S21">
    <cfRule type="containsBlanks" dxfId="341" priority="1">
      <formula>LEN(TRIM(R21))=0</formula>
    </cfRule>
  </conditionalFormatting>
  <dataValidations count="6">
    <dataValidation type="decimal" operator="greaterThan" allowBlank="1" showInputMessage="1" showErrorMessage="1" sqref="C12:C13 F7:F15" xr:uid="{07932A4F-1985-4498-AB92-2802671FECA1}">
      <formula1>0</formula1>
    </dataValidation>
    <dataValidation type="decimal" operator="lessThan" allowBlank="1" showInputMessage="1" showErrorMessage="1" sqref="C21 E21" xr:uid="{3B9F3D00-3203-416E-AD64-C95D1C2BEC18}">
      <formula1>0</formula1>
    </dataValidation>
    <dataValidation type="list" allowBlank="1" showInputMessage="1" showErrorMessage="1" sqref="AD5" xr:uid="{A14B36C1-7689-4041-9428-8A5FE756298D}">
      <formula1>status_list</formula1>
    </dataValidation>
    <dataValidation type="list" allowBlank="1" showInputMessage="1" showErrorMessage="1" sqref="F2" xr:uid="{0FDB3F00-52A7-46D9-9853-5492E7EB4813}">
      <formula1>$AL$12:$AL$14</formula1>
    </dataValidation>
    <dataValidation type="list" allowBlank="1" showInputMessage="1" showErrorMessage="1" prompt="Single: Single_x000a_MFJ: Married Filing Jointly_x000a_MFS: Married Filing Separately_x000a_HH: Head of Household" sqref="F5" xr:uid="{C50EA51D-1649-411E-9B1B-C5F7376277FA}">
      <formula1>"Single, MFJ, MFS, HH"</formula1>
    </dataValidation>
    <dataValidation type="list" allowBlank="1" showInputMessage="1" showErrorMessage="1" sqref="G5" xr:uid="{0B0AC8CE-D762-4682-8BE8-18B20713B057}">
      <formula1>$H$16:$H$53</formula1>
    </dataValidation>
  </dataValidations>
  <hyperlinks>
    <hyperlink ref="P30:S30" r:id="rId1" display="Click here to pay via IRS Direct Pay" xr:uid="{BA192EA7-D791-4AC6-82E9-FAFC04DB58D7}"/>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5E3A7-6B84-4AFD-9DDE-387962E5B416}">
  <sheetPr>
    <tabColor theme="8" tint="0.39997558519241921"/>
  </sheetPr>
  <dimension ref="A1:GV521"/>
  <sheetViews>
    <sheetView zoomScale="115" zoomScaleNormal="115" workbookViewId="0">
      <selection activeCell="X21" sqref="X21:Z21"/>
    </sheetView>
  </sheetViews>
  <sheetFormatPr defaultRowHeight="12.75"/>
  <cols>
    <col min="1" max="1" width="3.5703125" style="74" customWidth="1"/>
    <col min="2" max="2" width="3.140625" style="74" customWidth="1"/>
    <col min="3" max="3" width="12.7109375" style="74" customWidth="1"/>
    <col min="4" max="6" width="3.140625" style="74" customWidth="1"/>
    <col min="7" max="8" width="2" style="74" customWidth="1"/>
    <col min="9" max="9" width="1.28515625" style="74" customWidth="1"/>
    <col min="10" max="11" width="3.140625" style="74" customWidth="1"/>
    <col min="12" max="12" width="7.140625" style="74" customWidth="1"/>
    <col min="13" max="13" width="1.7109375" style="74" customWidth="1"/>
    <col min="14" max="22" width="3.140625" style="74" customWidth="1"/>
    <col min="23" max="23" width="4.42578125" style="74" customWidth="1"/>
    <col min="24" max="24" width="3.140625" style="74" customWidth="1"/>
    <col min="25" max="25" width="5.42578125" style="74" customWidth="1"/>
    <col min="26" max="26" width="5.28515625" style="74" customWidth="1"/>
    <col min="27" max="27" width="3.140625" style="74" customWidth="1"/>
    <col min="28" max="28" width="1.42578125" style="74" customWidth="1"/>
    <col min="29" max="29" width="3.5703125" style="74" customWidth="1"/>
    <col min="30" max="30" width="5.7109375" style="60" hidden="1" customWidth="1"/>
    <col min="31" max="31" width="10.140625" style="60" hidden="1" customWidth="1"/>
    <col min="32" max="32" width="3.140625" style="60" hidden="1" customWidth="1"/>
    <col min="33" max="48" width="3.140625" style="60" customWidth="1"/>
    <col min="49" max="58" width="3.140625" style="60" hidden="1" customWidth="1"/>
    <col min="59" max="59" width="5.28515625" style="60" hidden="1" customWidth="1"/>
    <col min="60" max="66" width="3.140625" style="60" hidden="1" customWidth="1"/>
    <col min="67" max="70" width="9.140625" style="60" hidden="1" customWidth="1"/>
    <col min="71" max="72" width="9.140625" style="58"/>
    <col min="73" max="73" width="9.140625" style="68"/>
    <col min="74" max="79" width="9.140625" style="68" customWidth="1"/>
    <col min="80" max="81" width="9.140625" style="75" customWidth="1"/>
    <col min="82" max="84" width="9.140625" style="75"/>
    <col min="85" max="85" width="11.7109375" style="75" bestFit="1" customWidth="1"/>
    <col min="86" max="89" width="9.140625" style="75"/>
    <col min="90" max="196" width="9.140625" style="76"/>
    <col min="197" max="204" width="9.140625" style="77"/>
    <col min="205" max="16384" width="9.140625" style="74"/>
  </cols>
  <sheetData>
    <row r="1" spans="1:88" ht="10.5" customHeight="1">
      <c r="A1" s="58"/>
      <c r="B1" s="402"/>
      <c r="C1" s="403"/>
      <c r="D1" s="666" t="s">
        <v>82</v>
      </c>
      <c r="E1" s="666"/>
      <c r="F1" s="666"/>
      <c r="G1" s="666"/>
      <c r="H1" s="666"/>
      <c r="I1" s="666"/>
      <c r="J1" s="666"/>
      <c r="K1" s="666"/>
      <c r="L1" s="666"/>
      <c r="M1" s="666"/>
      <c r="N1" s="666"/>
      <c r="O1" s="666"/>
      <c r="P1" s="666"/>
      <c r="Q1" s="666"/>
      <c r="R1" s="666"/>
      <c r="S1" s="666"/>
      <c r="T1" s="666"/>
      <c r="U1" s="795">
        <v>46204</v>
      </c>
      <c r="V1" s="796"/>
      <c r="W1" s="796"/>
      <c r="X1" s="796"/>
      <c r="Y1" s="796"/>
      <c r="Z1" s="796"/>
      <c r="AA1" s="796"/>
      <c r="AB1" s="404"/>
      <c r="AC1" s="58"/>
      <c r="BS1" s="60"/>
      <c r="BT1" s="60"/>
      <c r="BU1" s="75"/>
      <c r="BV1" s="75"/>
      <c r="BW1" s="75"/>
      <c r="BX1" s="75"/>
      <c r="BY1" s="75"/>
      <c r="BZ1" s="75"/>
      <c r="CA1" s="75"/>
    </row>
    <row r="2" spans="1:88" ht="20.25" customHeight="1">
      <c r="A2" s="58"/>
      <c r="B2" s="405"/>
      <c r="C2" s="79"/>
      <c r="D2" s="667"/>
      <c r="E2" s="667"/>
      <c r="F2" s="667"/>
      <c r="G2" s="667"/>
      <c r="H2" s="667"/>
      <c r="I2" s="667"/>
      <c r="J2" s="667"/>
      <c r="K2" s="667"/>
      <c r="L2" s="667"/>
      <c r="M2" s="667"/>
      <c r="N2" s="667"/>
      <c r="O2" s="667"/>
      <c r="P2" s="667"/>
      <c r="Q2" s="667"/>
      <c r="R2" s="667"/>
      <c r="S2" s="667"/>
      <c r="T2" s="667"/>
      <c r="U2" s="797"/>
      <c r="V2" s="797"/>
      <c r="W2" s="797"/>
      <c r="X2" s="797"/>
      <c r="Y2" s="797"/>
      <c r="Z2" s="797"/>
      <c r="AA2" s="797"/>
      <c r="AB2" s="406"/>
      <c r="AC2" s="58"/>
      <c r="AH2" s="80"/>
      <c r="AI2" s="80"/>
      <c r="AJ2" s="80"/>
      <c r="AK2" s="80"/>
      <c r="AL2" s="80"/>
      <c r="AM2" s="80"/>
      <c r="AN2" s="80"/>
      <c r="AO2" s="80"/>
      <c r="AP2" s="80"/>
      <c r="AQ2" s="80"/>
      <c r="AR2" s="80"/>
      <c r="AS2" s="80"/>
      <c r="AT2" s="80"/>
      <c r="AU2" s="80"/>
      <c r="BL2" s="62" t="s">
        <v>83</v>
      </c>
      <c r="BS2" s="60"/>
      <c r="BT2" s="60"/>
      <c r="BU2" s="75"/>
      <c r="BV2" s="75"/>
      <c r="BW2" s="75"/>
      <c r="BX2" s="75"/>
      <c r="BY2" s="75"/>
      <c r="BZ2" s="75"/>
      <c r="CA2" s="75"/>
    </row>
    <row r="3" spans="1:88" ht="20.25" customHeight="1">
      <c r="A3" s="58"/>
      <c r="B3" s="407"/>
      <c r="C3" s="82"/>
      <c r="D3" s="668" t="s">
        <v>84</v>
      </c>
      <c r="E3" s="669"/>
      <c r="F3" s="669"/>
      <c r="G3" s="669"/>
      <c r="H3" s="669"/>
      <c r="I3" s="669"/>
      <c r="J3" s="669"/>
      <c r="K3" s="669"/>
      <c r="L3" s="669"/>
      <c r="M3" s="669"/>
      <c r="N3" s="669"/>
      <c r="O3" s="669"/>
      <c r="P3" s="669"/>
      <c r="Q3" s="669"/>
      <c r="R3" s="669"/>
      <c r="S3" s="669"/>
      <c r="T3" s="669"/>
      <c r="U3" s="798" t="s">
        <v>325</v>
      </c>
      <c r="V3" s="799"/>
      <c r="W3" s="799"/>
      <c r="X3" s="799"/>
      <c r="Y3" s="799"/>
      <c r="Z3" s="799"/>
      <c r="AA3" s="210"/>
      <c r="AB3" s="408"/>
      <c r="AC3" s="58"/>
      <c r="AH3" s="80"/>
      <c r="AI3" s="80"/>
      <c r="AJ3" s="80"/>
      <c r="AK3" s="80"/>
      <c r="AL3" s="80"/>
      <c r="AM3" s="80"/>
      <c r="AN3" s="80"/>
      <c r="AO3" s="80"/>
      <c r="AP3" s="80"/>
      <c r="AQ3" s="80"/>
      <c r="AR3" s="80"/>
      <c r="AS3" s="80"/>
      <c r="AT3" s="80"/>
      <c r="AU3" s="80"/>
      <c r="AY3" s="62" t="s">
        <v>65</v>
      </c>
      <c r="BL3" s="60" t="s">
        <v>221</v>
      </c>
      <c r="BS3" s="60"/>
      <c r="BT3" s="60"/>
      <c r="BU3" s="75"/>
      <c r="BV3" s="75"/>
      <c r="BW3" s="75"/>
      <c r="BX3" s="75"/>
      <c r="BY3" s="75"/>
      <c r="BZ3" s="75"/>
      <c r="CA3" s="75"/>
    </row>
    <row r="4" spans="1:88" ht="4.5" hidden="1" customHeight="1">
      <c r="A4" s="58"/>
      <c r="B4" s="696"/>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409"/>
      <c r="AC4" s="58"/>
      <c r="AY4" s="62" t="s">
        <v>66</v>
      </c>
      <c r="BL4" s="62" t="s">
        <v>85</v>
      </c>
      <c r="BS4" s="60"/>
      <c r="BT4" s="60"/>
      <c r="BU4" s="75"/>
      <c r="BV4" s="75"/>
      <c r="BW4" s="75"/>
      <c r="BX4" s="75"/>
      <c r="BY4" s="75"/>
      <c r="BZ4" s="75"/>
      <c r="CA4" s="75"/>
    </row>
    <row r="5" spans="1:88" ht="16.5" hidden="1" customHeight="1">
      <c r="A5" s="58"/>
      <c r="B5" s="696" t="s">
        <v>86</v>
      </c>
      <c r="C5" s="697"/>
      <c r="D5" s="697" t="s">
        <v>217</v>
      </c>
      <c r="E5" s="697"/>
      <c r="F5" s="697"/>
      <c r="G5" s="697"/>
      <c r="H5" s="697"/>
      <c r="I5" s="697"/>
      <c r="J5" s="697"/>
      <c r="K5" s="697"/>
      <c r="L5" s="697"/>
      <c r="M5" s="697"/>
      <c r="N5" s="697"/>
      <c r="O5" s="697" t="s">
        <v>67</v>
      </c>
      <c r="P5" s="697"/>
      <c r="Q5" s="697"/>
      <c r="R5" s="697"/>
      <c r="S5" s="697"/>
      <c r="T5" s="697"/>
      <c r="U5" s="697" t="s">
        <v>87</v>
      </c>
      <c r="V5" s="697"/>
      <c r="W5" s="697"/>
      <c r="X5" s="697"/>
      <c r="Y5" s="697"/>
      <c r="Z5" s="697"/>
      <c r="AA5" s="697"/>
      <c r="AB5" s="409"/>
      <c r="AC5" s="58"/>
      <c r="AF5" s="83">
        <f>Q5</f>
        <v>0</v>
      </c>
      <c r="AG5" s="61"/>
      <c r="AH5" s="61"/>
      <c r="AY5" s="60" t="s">
        <v>88</v>
      </c>
      <c r="BL5" s="60" t="s">
        <v>89</v>
      </c>
      <c r="BS5" s="60"/>
      <c r="BT5" s="60"/>
      <c r="BU5" s="75"/>
      <c r="BV5" s="75"/>
      <c r="BW5" s="75"/>
      <c r="BX5" s="75"/>
      <c r="BY5" s="75"/>
      <c r="BZ5" s="75"/>
      <c r="CA5" s="75"/>
    </row>
    <row r="6" spans="1:88" ht="4.5" hidden="1" customHeight="1">
      <c r="A6" s="58"/>
      <c r="B6" s="696"/>
      <c r="C6" s="697"/>
      <c r="D6" s="697"/>
      <c r="E6" s="697"/>
      <c r="F6" s="697"/>
      <c r="G6" s="697"/>
      <c r="H6" s="697"/>
      <c r="I6" s="697"/>
      <c r="J6" s="697"/>
      <c r="K6" s="697"/>
      <c r="L6" s="697"/>
      <c r="M6" s="697"/>
      <c r="N6" s="697"/>
      <c r="O6" s="697"/>
      <c r="P6" s="697"/>
      <c r="Q6" s="697"/>
      <c r="R6" s="697"/>
      <c r="S6" s="697"/>
      <c r="T6" s="697"/>
      <c r="U6" s="697"/>
      <c r="V6" s="697"/>
      <c r="W6" s="697"/>
      <c r="X6" s="697"/>
      <c r="Y6" s="697"/>
      <c r="Z6" s="697"/>
      <c r="AA6" s="697"/>
      <c r="AB6" s="409"/>
      <c r="AC6" s="58"/>
      <c r="BL6" s="60" t="s">
        <v>220</v>
      </c>
      <c r="BS6" s="60"/>
      <c r="BT6" s="60"/>
      <c r="BU6" s="75"/>
      <c r="BV6" s="75"/>
      <c r="BW6" s="75"/>
      <c r="BX6" s="75"/>
      <c r="BY6" s="75"/>
      <c r="BZ6" s="75"/>
      <c r="CA6" s="75"/>
    </row>
    <row r="7" spans="1:88" ht="15" hidden="1" customHeight="1">
      <c r="A7" s="58"/>
      <c r="B7" s="696" t="s">
        <v>83</v>
      </c>
      <c r="C7" s="697"/>
      <c r="D7" s="697"/>
      <c r="E7" s="697"/>
      <c r="F7" s="697"/>
      <c r="G7" s="697"/>
      <c r="H7" s="697"/>
      <c r="I7" s="697"/>
      <c r="J7" s="697" t="s">
        <v>90</v>
      </c>
      <c r="K7" s="697"/>
      <c r="L7" s="697"/>
      <c r="M7" s="697"/>
      <c r="N7" s="697"/>
      <c r="O7" s="697"/>
      <c r="P7" s="697"/>
      <c r="Q7" s="697"/>
      <c r="R7" s="697"/>
      <c r="S7" s="697" t="s">
        <v>91</v>
      </c>
      <c r="T7" s="697"/>
      <c r="U7" s="697"/>
      <c r="V7" s="697"/>
      <c r="W7" s="697"/>
      <c r="X7" s="697"/>
      <c r="Y7" s="697"/>
      <c r="Z7" s="697"/>
      <c r="AA7" s="697"/>
      <c r="AB7" s="409"/>
      <c r="AC7" s="58"/>
      <c r="BS7" s="60"/>
      <c r="BT7" s="60"/>
      <c r="BU7" s="75"/>
      <c r="BV7" s="75"/>
      <c r="BW7" s="75"/>
      <c r="BX7" s="75"/>
      <c r="BY7" s="75"/>
      <c r="BZ7" s="75"/>
      <c r="CA7" s="75"/>
    </row>
    <row r="8" spans="1:88" ht="9" hidden="1" customHeight="1">
      <c r="A8" s="58"/>
      <c r="B8" s="696"/>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409"/>
      <c r="AC8" s="58"/>
      <c r="BS8" s="60"/>
      <c r="BT8" s="60"/>
      <c r="BU8" s="75"/>
      <c r="BV8" s="75"/>
      <c r="BW8" s="75"/>
      <c r="BX8" s="75"/>
      <c r="BY8" s="75"/>
      <c r="BZ8" s="75"/>
      <c r="CA8" s="75"/>
    </row>
    <row r="9" spans="1:88" ht="16.5" hidden="1" customHeight="1">
      <c r="A9" s="58"/>
      <c r="B9" s="696" t="s">
        <v>227</v>
      </c>
      <c r="C9" s="697"/>
      <c r="D9" s="697"/>
      <c r="E9" s="697"/>
      <c r="F9" s="697"/>
      <c r="G9" s="697"/>
      <c r="H9" s="697"/>
      <c r="I9" s="697"/>
      <c r="J9" s="697"/>
      <c r="K9" s="697"/>
      <c r="L9" s="697"/>
      <c r="M9" s="697"/>
      <c r="N9" s="697"/>
      <c r="O9" s="697"/>
      <c r="P9" s="697"/>
      <c r="Q9" s="697"/>
      <c r="R9" s="697"/>
      <c r="S9" s="697" t="s">
        <v>222</v>
      </c>
      <c r="T9" s="697"/>
      <c r="U9" s="697"/>
      <c r="V9" s="697"/>
      <c r="W9" s="697"/>
      <c r="X9" s="697"/>
      <c r="Y9" s="697"/>
      <c r="Z9" s="697"/>
      <c r="AA9" s="697"/>
      <c r="AB9" s="409"/>
      <c r="AC9" s="58"/>
      <c r="BS9" s="60"/>
      <c r="BT9" s="60"/>
      <c r="BU9" s="75"/>
      <c r="BV9" s="75"/>
      <c r="BW9" s="75"/>
      <c r="BX9" s="75"/>
      <c r="BY9" s="75"/>
      <c r="BZ9" s="75"/>
      <c r="CA9" s="75"/>
    </row>
    <row r="10" spans="1:88" ht="7.5" hidden="1" customHeight="1">
      <c r="A10" s="58"/>
      <c r="B10" s="696"/>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409"/>
      <c r="AC10" s="58"/>
      <c r="AY10" s="60" t="s">
        <v>92</v>
      </c>
      <c r="BL10" s="60" t="s">
        <v>93</v>
      </c>
      <c r="BS10" s="60"/>
      <c r="BT10" s="60"/>
      <c r="BU10" s="75"/>
      <c r="BV10" s="75"/>
      <c r="BW10" s="75"/>
      <c r="BX10" s="75"/>
      <c r="BY10" s="75"/>
      <c r="BZ10" s="75"/>
      <c r="CA10" s="75"/>
    </row>
    <row r="11" spans="1:88" ht="15" hidden="1" customHeight="1">
      <c r="A11" s="58"/>
      <c r="B11" s="696" t="s">
        <v>94</v>
      </c>
      <c r="C11" s="697"/>
      <c r="D11" s="697"/>
      <c r="E11" s="697"/>
      <c r="F11" s="697"/>
      <c r="G11" s="697"/>
      <c r="H11" s="697"/>
      <c r="I11" s="697"/>
      <c r="J11" s="697" t="s">
        <v>95</v>
      </c>
      <c r="K11" s="697"/>
      <c r="L11" s="697"/>
      <c r="M11" s="697"/>
      <c r="N11" s="697"/>
      <c r="O11" s="697"/>
      <c r="P11" s="697"/>
      <c r="Q11" s="697"/>
      <c r="R11" s="697"/>
      <c r="S11" s="697"/>
      <c r="T11" s="697"/>
      <c r="U11" s="697"/>
      <c r="V11" s="697"/>
      <c r="W11" s="697"/>
      <c r="X11" s="697"/>
      <c r="Y11" s="697"/>
      <c r="Z11" s="697"/>
      <c r="AA11" s="697"/>
      <c r="AB11" s="409"/>
      <c r="AC11" s="58"/>
      <c r="BL11" s="60" t="s">
        <v>96</v>
      </c>
      <c r="BS11" s="60"/>
      <c r="BT11" s="60"/>
      <c r="BU11" s="75"/>
      <c r="BV11" s="75"/>
      <c r="BW11" s="75"/>
      <c r="BX11" s="75"/>
      <c r="BY11" s="75"/>
      <c r="BZ11" s="75"/>
      <c r="CA11" s="75"/>
      <c r="CJ11" s="75" t="s">
        <v>44</v>
      </c>
    </row>
    <row r="12" spans="1:88" ht="4.5" hidden="1" customHeight="1">
      <c r="A12" s="58"/>
      <c r="B12" s="696"/>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409"/>
      <c r="AC12" s="58"/>
      <c r="BL12" s="60" t="s">
        <v>97</v>
      </c>
      <c r="BS12" s="60"/>
      <c r="BT12" s="60"/>
      <c r="BU12" s="75"/>
      <c r="BV12" s="75"/>
      <c r="BW12" s="75"/>
      <c r="BX12" s="75"/>
      <c r="BY12" s="75"/>
      <c r="BZ12" s="75"/>
      <c r="CA12" s="75"/>
    </row>
    <row r="13" spans="1:88" ht="15.75" hidden="1" customHeight="1">
      <c r="A13" s="58"/>
      <c r="B13" s="696" t="s">
        <v>98</v>
      </c>
      <c r="C13" s="697" t="s">
        <v>99</v>
      </c>
      <c r="D13" s="697"/>
      <c r="E13" s="697"/>
      <c r="F13" s="697"/>
      <c r="G13" s="697"/>
      <c r="H13" s="697"/>
      <c r="I13" s="697" t="s">
        <v>218</v>
      </c>
      <c r="J13" s="697"/>
      <c r="K13" s="697"/>
      <c r="L13" s="697"/>
      <c r="M13" s="697" t="s">
        <v>219</v>
      </c>
      <c r="N13" s="697"/>
      <c r="O13" s="697"/>
      <c r="P13" s="697"/>
      <c r="Q13" s="697"/>
      <c r="R13" s="697"/>
      <c r="S13" s="697"/>
      <c r="T13" s="697" t="s">
        <v>99</v>
      </c>
      <c r="U13" s="697"/>
      <c r="V13" s="697"/>
      <c r="W13" s="697"/>
      <c r="X13" s="697"/>
      <c r="Y13" s="697"/>
      <c r="Z13" s="697"/>
      <c r="AA13" s="697"/>
      <c r="AB13" s="409"/>
      <c r="AC13" s="58"/>
      <c r="BL13" s="60" t="s">
        <v>92</v>
      </c>
      <c r="BS13" s="60"/>
      <c r="BT13" s="60"/>
      <c r="BU13" s="75"/>
      <c r="BV13" s="75"/>
      <c r="BW13" s="75"/>
      <c r="BX13" s="75"/>
      <c r="BY13" s="75"/>
      <c r="BZ13" s="75"/>
      <c r="CA13" s="75"/>
    </row>
    <row r="14" spans="1:88" ht="5.25" hidden="1" customHeight="1">
      <c r="A14" s="58"/>
      <c r="B14" s="696"/>
      <c r="C14" s="697"/>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409"/>
      <c r="AC14" s="58"/>
      <c r="BL14" s="60" t="s">
        <v>100</v>
      </c>
      <c r="BS14" s="60"/>
      <c r="BT14" s="60"/>
      <c r="BU14" s="75"/>
      <c r="BV14" s="75"/>
      <c r="BW14" s="75"/>
      <c r="BX14" s="75"/>
      <c r="BY14" s="75"/>
      <c r="BZ14" s="75"/>
      <c r="CA14" s="75"/>
    </row>
    <row r="15" spans="1:88" ht="15.75" hidden="1" customHeight="1">
      <c r="A15" s="58"/>
      <c r="B15" s="696" t="s">
        <v>101</v>
      </c>
      <c r="C15" s="697"/>
      <c r="D15" s="697"/>
      <c r="E15" s="697"/>
      <c r="F15" s="697"/>
      <c r="G15" s="697"/>
      <c r="H15" s="697"/>
      <c r="I15" s="697"/>
      <c r="J15" s="697"/>
      <c r="K15" s="697" t="s">
        <v>102</v>
      </c>
      <c r="L15" s="697"/>
      <c r="M15" s="697"/>
      <c r="N15" s="697"/>
      <c r="O15" s="697"/>
      <c r="P15" s="697"/>
      <c r="Q15" s="697"/>
      <c r="R15" s="697"/>
      <c r="S15" s="697"/>
      <c r="T15" s="697"/>
      <c r="U15" s="697"/>
      <c r="V15" s="697"/>
      <c r="W15" s="697"/>
      <c r="X15" s="697"/>
      <c r="Y15" s="697"/>
      <c r="Z15" s="697"/>
      <c r="AA15" s="697"/>
      <c r="AB15" s="409"/>
      <c r="AC15" s="58"/>
      <c r="BS15" s="60"/>
      <c r="BT15" s="60"/>
      <c r="BU15" s="75"/>
      <c r="BV15" s="75"/>
      <c r="BW15" s="75"/>
      <c r="BX15" s="75"/>
      <c r="BY15" s="75"/>
      <c r="BZ15" s="75"/>
      <c r="CA15" s="75"/>
    </row>
    <row r="16" spans="1:88" ht="5.25" hidden="1" customHeight="1">
      <c r="A16" s="58"/>
      <c r="B16" s="696"/>
      <c r="C16" s="697"/>
      <c r="D16" s="697"/>
      <c r="E16" s="697"/>
      <c r="F16" s="697"/>
      <c r="G16" s="697"/>
      <c r="H16" s="697"/>
      <c r="I16" s="697"/>
      <c r="J16" s="697"/>
      <c r="K16" s="697"/>
      <c r="L16" s="697"/>
      <c r="M16" s="697"/>
      <c r="N16" s="697"/>
      <c r="O16" s="697"/>
      <c r="P16" s="697"/>
      <c r="Q16" s="697"/>
      <c r="R16" s="697"/>
      <c r="S16" s="697"/>
      <c r="T16" s="697"/>
      <c r="U16" s="697"/>
      <c r="V16" s="697"/>
      <c r="W16" s="697"/>
      <c r="X16" s="697"/>
      <c r="Y16" s="697"/>
      <c r="Z16" s="697"/>
      <c r="AA16" s="697"/>
      <c r="AB16" s="409"/>
      <c r="AC16" s="58"/>
      <c r="BS16" s="60"/>
      <c r="BT16" s="60"/>
      <c r="BU16" s="75"/>
      <c r="BV16" s="75"/>
      <c r="BW16" s="75"/>
      <c r="BX16" s="75"/>
      <c r="BY16" s="75"/>
      <c r="BZ16" s="75"/>
      <c r="CA16" s="75"/>
    </row>
    <row r="17" spans="1:204" s="107" customFormat="1" ht="15" hidden="1" customHeight="1">
      <c r="A17" s="72"/>
      <c r="B17" s="696"/>
      <c r="C17" s="697" t="s">
        <v>103</v>
      </c>
      <c r="D17" s="697"/>
      <c r="E17" s="697"/>
      <c r="F17" s="697"/>
      <c r="G17" s="697"/>
      <c r="H17" s="697"/>
      <c r="I17" s="697"/>
      <c r="J17" s="697"/>
      <c r="K17" s="697"/>
      <c r="L17" s="697" t="s">
        <v>104</v>
      </c>
      <c r="M17" s="697"/>
      <c r="N17" s="697"/>
      <c r="O17" s="697"/>
      <c r="P17" s="697"/>
      <c r="Q17" s="697"/>
      <c r="R17" s="697"/>
      <c r="S17" s="697" t="s">
        <v>105</v>
      </c>
      <c r="T17" s="697"/>
      <c r="U17" s="697"/>
      <c r="V17" s="697"/>
      <c r="W17" s="697"/>
      <c r="X17" s="697"/>
      <c r="Y17" s="697"/>
      <c r="Z17" s="697"/>
      <c r="AA17" s="697"/>
      <c r="AB17" s="409"/>
      <c r="AC17" s="72"/>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75"/>
      <c r="BV17" s="75"/>
      <c r="BW17" s="75"/>
      <c r="BX17" s="75"/>
      <c r="BY17" s="75"/>
      <c r="BZ17" s="75"/>
      <c r="CA17" s="75"/>
      <c r="CB17" s="75"/>
      <c r="CC17" s="75"/>
      <c r="CD17" s="75"/>
      <c r="CE17" s="75"/>
      <c r="CF17" s="75"/>
      <c r="CG17" s="75"/>
      <c r="CH17" s="75"/>
      <c r="CI17" s="75"/>
      <c r="CJ17" s="75"/>
      <c r="CK17" s="75"/>
      <c r="CL17" s="76"/>
      <c r="CM17" s="76"/>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6"/>
      <c r="GP17" s="106"/>
      <c r="GQ17" s="106"/>
      <c r="GR17" s="106"/>
      <c r="GS17" s="106"/>
      <c r="GT17" s="106"/>
      <c r="GU17" s="106"/>
      <c r="GV17" s="106"/>
    </row>
    <row r="18" spans="1:204" s="107" customFormat="1" ht="15" customHeight="1">
      <c r="A18" s="72"/>
      <c r="B18" s="698" t="s">
        <v>494</v>
      </c>
      <c r="C18" s="699"/>
      <c r="D18" s="699"/>
      <c r="E18" s="699"/>
      <c r="F18" s="699"/>
      <c r="G18" s="699"/>
      <c r="H18" s="699"/>
      <c r="I18" s="699"/>
      <c r="J18" s="699"/>
      <c r="K18" s="699"/>
      <c r="L18" s="699"/>
      <c r="M18" s="699"/>
      <c r="N18" s="699"/>
      <c r="O18" s="699"/>
      <c r="P18" s="699"/>
      <c r="Q18" s="699"/>
      <c r="R18" s="699"/>
      <c r="S18" s="699"/>
      <c r="T18" s="699"/>
      <c r="U18" s="699"/>
      <c r="V18" s="699"/>
      <c r="W18" s="699"/>
      <c r="X18" s="699"/>
      <c r="Y18" s="699"/>
      <c r="Z18" s="699"/>
      <c r="AA18" s="699"/>
      <c r="AB18" s="419"/>
      <c r="AC18" s="72"/>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75"/>
      <c r="BV18" s="75"/>
      <c r="BW18" s="75"/>
      <c r="BX18" s="75"/>
      <c r="BY18" s="75"/>
      <c r="BZ18" s="75"/>
      <c r="CA18" s="75"/>
      <c r="CB18" s="75"/>
      <c r="CC18" s="75"/>
      <c r="CD18" s="75"/>
      <c r="CE18" s="75"/>
      <c r="CF18" s="75"/>
      <c r="CG18" s="75"/>
      <c r="CH18" s="75"/>
      <c r="CI18" s="75"/>
      <c r="CJ18" s="75"/>
      <c r="CK18" s="75"/>
      <c r="CL18" s="76"/>
      <c r="CM18" s="76"/>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6"/>
      <c r="GP18" s="106"/>
      <c r="GQ18" s="106"/>
      <c r="GR18" s="106"/>
      <c r="GS18" s="106"/>
      <c r="GT18" s="106"/>
      <c r="GU18" s="106"/>
      <c r="GV18" s="106"/>
    </row>
    <row r="19" spans="1:204" ht="15" hidden="1" customHeight="1">
      <c r="A19" s="58"/>
      <c r="B19" s="696" t="s">
        <v>106</v>
      </c>
      <c r="C19" s="697"/>
      <c r="D19" s="697"/>
      <c r="E19" s="697"/>
      <c r="F19" s="697"/>
      <c r="G19" s="697"/>
      <c r="H19" s="697"/>
      <c r="I19" s="697"/>
      <c r="J19" s="697"/>
      <c r="K19" s="697"/>
      <c r="L19" s="697"/>
      <c r="M19" s="697"/>
      <c r="N19" s="697"/>
      <c r="O19" s="697"/>
      <c r="P19" s="697"/>
      <c r="Q19" s="697"/>
      <c r="R19" s="697"/>
      <c r="S19" s="697"/>
      <c r="T19" s="697"/>
      <c r="U19" s="697"/>
      <c r="V19" s="697"/>
      <c r="W19" s="697"/>
      <c r="X19" s="697"/>
      <c r="Y19" s="697"/>
      <c r="Z19" s="697"/>
      <c r="AA19" s="697"/>
      <c r="AB19" s="410"/>
      <c r="AC19" s="58"/>
      <c r="BL19" s="60" t="s">
        <v>44</v>
      </c>
      <c r="BS19" s="60"/>
      <c r="BT19" s="60"/>
      <c r="BU19" s="75"/>
      <c r="BV19" s="75"/>
      <c r="BW19" s="75"/>
      <c r="BX19" s="75"/>
      <c r="BY19" s="75"/>
      <c r="BZ19" s="75"/>
      <c r="CA19" s="75"/>
    </row>
    <row r="20" spans="1:204" ht="15" customHeight="1">
      <c r="A20" s="58"/>
      <c r="B20" s="690" t="s">
        <v>107</v>
      </c>
      <c r="C20" s="691"/>
      <c r="D20" s="691"/>
      <c r="E20" s="691"/>
      <c r="F20" s="691"/>
      <c r="G20" s="691"/>
      <c r="H20" s="691"/>
      <c r="I20" s="691"/>
      <c r="J20" s="691"/>
      <c r="K20" s="691"/>
      <c r="L20" s="691"/>
      <c r="M20" s="417"/>
      <c r="N20" s="694" t="s">
        <v>115</v>
      </c>
      <c r="O20" s="694"/>
      <c r="P20" s="694"/>
      <c r="Q20" s="694"/>
      <c r="R20" s="694"/>
      <c r="S20" s="694"/>
      <c r="T20" s="694"/>
      <c r="U20" s="694"/>
      <c r="V20" s="694"/>
      <c r="W20" s="694"/>
      <c r="X20" s="694"/>
      <c r="Y20" s="694"/>
      <c r="Z20" s="694"/>
      <c r="AA20" s="694"/>
      <c r="AB20" s="695"/>
      <c r="AC20" s="58"/>
      <c r="BS20" s="60"/>
      <c r="BT20" s="60"/>
      <c r="BU20" s="75"/>
      <c r="BV20" s="75"/>
      <c r="BW20" s="75"/>
      <c r="BX20" s="75"/>
      <c r="BY20" s="75"/>
      <c r="BZ20" s="75"/>
      <c r="CA20" s="75"/>
    </row>
    <row r="21" spans="1:204" ht="15" customHeight="1">
      <c r="A21" s="58"/>
      <c r="B21" s="670" t="s">
        <v>329</v>
      </c>
      <c r="C21" s="671"/>
      <c r="D21" s="671"/>
      <c r="E21" s="671"/>
      <c r="F21" s="671"/>
      <c r="G21" s="671"/>
      <c r="H21" s="671"/>
      <c r="I21" s="672"/>
      <c r="J21" s="1036"/>
      <c r="K21" s="1037"/>
      <c r="L21" s="1038"/>
      <c r="M21" s="58"/>
      <c r="N21" s="85"/>
      <c r="O21" s="676" t="s">
        <v>118</v>
      </c>
      <c r="P21" s="677"/>
      <c r="Q21" s="677"/>
      <c r="R21" s="677"/>
      <c r="S21" s="677"/>
      <c r="T21" s="677"/>
      <c r="U21" s="677"/>
      <c r="V21" s="677"/>
      <c r="W21" s="678"/>
      <c r="X21" s="1036"/>
      <c r="Y21" s="1037"/>
      <c r="Z21" s="1038"/>
      <c r="AA21" s="114"/>
      <c r="AB21" s="410"/>
      <c r="AC21" s="58"/>
      <c r="BL21" s="60" t="s">
        <v>65</v>
      </c>
      <c r="BS21" s="60"/>
      <c r="BT21" s="60"/>
      <c r="BU21" s="75"/>
      <c r="BV21" s="75"/>
      <c r="BW21" s="75"/>
      <c r="BX21" s="75"/>
      <c r="BY21" s="75"/>
      <c r="BZ21" s="75"/>
      <c r="CA21" s="75"/>
    </row>
    <row r="22" spans="1:204" ht="15" customHeight="1">
      <c r="A22" s="58"/>
      <c r="B22" s="682" t="s">
        <v>308</v>
      </c>
      <c r="C22" s="683"/>
      <c r="D22" s="683"/>
      <c r="E22" s="683"/>
      <c r="F22" s="683"/>
      <c r="G22" s="683"/>
      <c r="H22" s="683"/>
      <c r="I22" s="684"/>
      <c r="J22" s="1036"/>
      <c r="K22" s="1037"/>
      <c r="L22" s="1038"/>
      <c r="M22" s="58"/>
      <c r="N22" s="85"/>
      <c r="O22" s="685" t="s">
        <v>393</v>
      </c>
      <c r="P22" s="686"/>
      <c r="Q22" s="686"/>
      <c r="R22" s="686"/>
      <c r="S22" s="686"/>
      <c r="T22" s="686"/>
      <c r="U22" s="686"/>
      <c r="V22" s="686"/>
      <c r="W22" s="687"/>
      <c r="X22" s="1036"/>
      <c r="Y22" s="1037"/>
      <c r="Z22" s="1038"/>
      <c r="AA22" s="415"/>
      <c r="AB22" s="410"/>
      <c r="AC22" s="58"/>
      <c r="BL22" s="60" t="s">
        <v>109</v>
      </c>
      <c r="BS22" s="60"/>
      <c r="BT22" s="60"/>
      <c r="BU22" s="75"/>
      <c r="BV22" s="75"/>
      <c r="BW22" s="75"/>
      <c r="BX22" s="75"/>
      <c r="BY22" s="75"/>
      <c r="BZ22" s="75"/>
      <c r="CA22" s="75"/>
    </row>
    <row r="23" spans="1:204" ht="15" customHeight="1">
      <c r="A23" s="58"/>
      <c r="B23" s="670" t="s">
        <v>309</v>
      </c>
      <c r="C23" s="671"/>
      <c r="D23" s="671"/>
      <c r="E23" s="671"/>
      <c r="F23" s="671"/>
      <c r="G23" s="671"/>
      <c r="H23" s="727" t="s">
        <v>44</v>
      </c>
      <c r="I23" s="728"/>
      <c r="J23" s="1036"/>
      <c r="K23" s="1037"/>
      <c r="L23" s="1038"/>
      <c r="M23" s="58"/>
      <c r="N23" s="58"/>
      <c r="O23" s="670" t="s">
        <v>394</v>
      </c>
      <c r="P23" s="671"/>
      <c r="Q23" s="671"/>
      <c r="R23" s="671"/>
      <c r="S23" s="671"/>
      <c r="T23" s="671"/>
      <c r="U23" s="671"/>
      <c r="V23" s="671"/>
      <c r="W23" s="672"/>
      <c r="X23" s="1036"/>
      <c r="Y23" s="1037"/>
      <c r="Z23" s="1038"/>
      <c r="AA23" s="114"/>
      <c r="AB23" s="410"/>
      <c r="AC23" s="58"/>
      <c r="BL23" s="60" t="s">
        <v>100</v>
      </c>
      <c r="BS23" s="60"/>
      <c r="BT23" s="60"/>
      <c r="BU23" s="75"/>
      <c r="BV23" s="75"/>
      <c r="BW23" s="75"/>
      <c r="BX23" s="75"/>
      <c r="BY23" s="75"/>
      <c r="BZ23" s="75"/>
      <c r="CA23" s="75"/>
    </row>
    <row r="24" spans="1:204" ht="15" customHeight="1">
      <c r="A24" s="58"/>
      <c r="B24" s="730" t="s">
        <v>366</v>
      </c>
      <c r="C24" s="729"/>
      <c r="D24" s="729"/>
      <c r="E24" s="608"/>
      <c r="F24" s="607">
        <f>J24/2</f>
        <v>0</v>
      </c>
      <c r="G24" s="729"/>
      <c r="H24" s="729"/>
      <c r="I24" s="608"/>
      <c r="J24" s="1036"/>
      <c r="K24" s="1037"/>
      <c r="L24" s="1038"/>
      <c r="M24" s="58"/>
      <c r="N24" s="58"/>
      <c r="O24" s="670" t="s">
        <v>395</v>
      </c>
      <c r="P24" s="671"/>
      <c r="Q24" s="671"/>
      <c r="R24" s="671"/>
      <c r="S24" s="671"/>
      <c r="T24" s="671"/>
      <c r="U24" s="671"/>
      <c r="V24" s="671"/>
      <c r="W24" s="672"/>
      <c r="X24" s="1036"/>
      <c r="Y24" s="1037"/>
      <c r="Z24" s="1038"/>
      <c r="AA24" s="114"/>
      <c r="AB24" s="410"/>
      <c r="AC24" s="58"/>
      <c r="AY24" s="60" t="s">
        <v>90</v>
      </c>
      <c r="BS24" s="60"/>
      <c r="BT24" s="60"/>
      <c r="BU24" s="75"/>
      <c r="BV24" s="75"/>
      <c r="BW24" s="75"/>
      <c r="BX24" s="75"/>
      <c r="BY24" s="75"/>
      <c r="BZ24" s="75"/>
      <c r="CA24" s="75"/>
    </row>
    <row r="25" spans="1:204" ht="15" customHeight="1">
      <c r="A25" s="58"/>
      <c r="B25" s="670" t="s">
        <v>365</v>
      </c>
      <c r="C25" s="671"/>
      <c r="D25" s="671"/>
      <c r="E25" s="671"/>
      <c r="F25" s="671"/>
      <c r="G25" s="671"/>
      <c r="H25" s="671" t="s">
        <v>44</v>
      </c>
      <c r="I25" s="672"/>
      <c r="J25" s="1036"/>
      <c r="K25" s="1037"/>
      <c r="L25" s="1038"/>
      <c r="M25" s="58"/>
      <c r="N25" s="58"/>
      <c r="O25" s="730">
        <f>'2026 YTD'!O25</f>
        <v>0</v>
      </c>
      <c r="P25" s="815"/>
      <c r="Q25" s="815"/>
      <c r="R25" s="815"/>
      <c r="S25" s="815"/>
      <c r="T25" s="815"/>
      <c r="U25" s="815"/>
      <c r="V25" s="815"/>
      <c r="W25" s="816"/>
      <c r="X25" s="1036"/>
      <c r="Y25" s="1037"/>
      <c r="Z25" s="1038"/>
      <c r="AA25" s="114"/>
      <c r="AB25" s="410"/>
      <c r="AC25" s="58"/>
      <c r="AY25" s="60" t="s">
        <v>110</v>
      </c>
      <c r="BL25" s="60" t="s">
        <v>65</v>
      </c>
      <c r="BS25" s="60"/>
      <c r="BT25" s="60"/>
      <c r="BU25" s="75"/>
      <c r="BV25" s="75"/>
      <c r="BW25" s="75"/>
      <c r="BX25" s="75"/>
      <c r="BY25" s="75"/>
      <c r="BZ25" s="75"/>
      <c r="CA25" s="75"/>
    </row>
    <row r="26" spans="1:204" ht="15" customHeight="1">
      <c r="A26" s="58"/>
      <c r="B26" s="670" t="s">
        <v>207</v>
      </c>
      <c r="C26" s="671"/>
      <c r="D26" s="671"/>
      <c r="E26" s="671"/>
      <c r="F26" s="671"/>
      <c r="G26" s="671"/>
      <c r="H26" s="671"/>
      <c r="I26" s="704"/>
      <c r="J26" s="1036"/>
      <c r="K26" s="1037"/>
      <c r="L26" s="1038"/>
      <c r="M26" s="58"/>
      <c r="N26" s="58"/>
      <c r="O26" s="705" t="s">
        <v>123</v>
      </c>
      <c r="P26" s="706"/>
      <c r="Q26" s="706"/>
      <c r="R26" s="706"/>
      <c r="S26" s="706"/>
      <c r="T26" s="706"/>
      <c r="U26" s="706"/>
      <c r="V26" s="706"/>
      <c r="W26" s="707"/>
      <c r="X26" s="708">
        <f>X21-X22+X23+X24+X25</f>
        <v>0</v>
      </c>
      <c r="Y26" s="709"/>
      <c r="Z26" s="710"/>
      <c r="AA26" s="114"/>
      <c r="AB26" s="410"/>
      <c r="AC26" s="58"/>
      <c r="AY26" s="60" t="s">
        <v>112</v>
      </c>
      <c r="BL26" s="60" t="s">
        <v>66</v>
      </c>
      <c r="BS26" s="60"/>
      <c r="BT26" s="60"/>
      <c r="BU26" s="75"/>
      <c r="BV26" s="75"/>
      <c r="BW26" s="75"/>
      <c r="BX26" s="75"/>
      <c r="BY26" s="75"/>
      <c r="BZ26" s="75"/>
      <c r="CA26" s="75"/>
    </row>
    <row r="27" spans="1:204" ht="15" customHeight="1">
      <c r="A27" s="58"/>
      <c r="B27" s="670" t="s">
        <v>111</v>
      </c>
      <c r="C27" s="671"/>
      <c r="D27" s="671"/>
      <c r="E27" s="671"/>
      <c r="F27" s="671"/>
      <c r="G27" s="671"/>
      <c r="H27" s="671"/>
      <c r="I27" s="704"/>
      <c r="J27" s="1036"/>
      <c r="K27" s="1037"/>
      <c r="L27" s="1038"/>
      <c r="M27" s="58"/>
      <c r="N27" s="58"/>
      <c r="O27" s="58"/>
      <c r="P27" s="58"/>
      <c r="Q27" s="58"/>
      <c r="R27" s="58"/>
      <c r="S27" s="58"/>
      <c r="T27" s="58"/>
      <c r="U27" s="58"/>
      <c r="V27" s="58"/>
      <c r="W27" s="58"/>
      <c r="X27" s="58"/>
      <c r="Y27" s="58"/>
      <c r="Z27" s="58"/>
      <c r="AA27" s="58"/>
      <c r="AB27" s="410"/>
      <c r="AC27" s="58"/>
      <c r="AY27" s="60" t="s">
        <v>113</v>
      </c>
      <c r="BG27" s="60">
        <f>J47*5</f>
        <v>0</v>
      </c>
      <c r="BL27" s="60" t="s">
        <v>100</v>
      </c>
      <c r="BS27" s="60"/>
      <c r="BT27" s="60"/>
      <c r="BU27" s="75"/>
      <c r="BV27" s="75"/>
      <c r="BW27" s="75"/>
      <c r="BX27" s="75"/>
      <c r="BY27" s="75"/>
      <c r="BZ27" s="75"/>
      <c r="CA27" s="75"/>
    </row>
    <row r="28" spans="1:204" ht="15" customHeight="1">
      <c r="A28" s="58"/>
      <c r="B28" s="670" t="s">
        <v>310</v>
      </c>
      <c r="C28" s="671"/>
      <c r="D28" s="671"/>
      <c r="E28" s="671"/>
      <c r="F28" s="671"/>
      <c r="G28" s="671"/>
      <c r="H28" s="671"/>
      <c r="I28" s="704"/>
      <c r="J28" s="1036"/>
      <c r="K28" s="1037"/>
      <c r="L28" s="1038"/>
      <c r="M28" s="417"/>
      <c r="N28" s="712" t="s">
        <v>255</v>
      </c>
      <c r="O28" s="712"/>
      <c r="P28" s="712"/>
      <c r="Q28" s="712"/>
      <c r="R28" s="712"/>
      <c r="S28" s="712"/>
      <c r="T28" s="712"/>
      <c r="U28" s="712"/>
      <c r="V28" s="712"/>
      <c r="W28" s="712"/>
      <c r="X28" s="712"/>
      <c r="Y28" s="712"/>
      <c r="Z28" s="712"/>
      <c r="AA28" s="712"/>
      <c r="AB28" s="713"/>
      <c r="AC28" s="58"/>
      <c r="AY28" s="60" t="s">
        <v>116</v>
      </c>
      <c r="BG28" s="60">
        <v>1500</v>
      </c>
      <c r="BS28" s="60"/>
      <c r="BT28" s="60"/>
      <c r="BU28" s="75"/>
      <c r="BV28" s="75"/>
      <c r="BW28" s="75"/>
      <c r="BX28" s="75"/>
      <c r="BY28" s="75"/>
      <c r="BZ28" s="75"/>
      <c r="CA28" s="75"/>
    </row>
    <row r="29" spans="1:204" ht="15" customHeight="1">
      <c r="A29" s="58"/>
      <c r="B29" s="682" t="s">
        <v>114</v>
      </c>
      <c r="C29" s="683"/>
      <c r="D29" s="683"/>
      <c r="E29" s="683"/>
      <c r="F29" s="683"/>
      <c r="G29" s="683"/>
      <c r="H29" s="683"/>
      <c r="I29" s="714"/>
      <c r="J29" s="1036"/>
      <c r="K29" s="1037"/>
      <c r="L29" s="1038"/>
      <c r="M29" s="58"/>
      <c r="N29" s="58" t="s">
        <v>44</v>
      </c>
      <c r="O29" s="715" t="s">
        <v>544</v>
      </c>
      <c r="P29" s="716"/>
      <c r="Q29" s="716"/>
      <c r="R29" s="716"/>
      <c r="S29" s="716"/>
      <c r="T29" s="716"/>
      <c r="U29" s="716"/>
      <c r="V29" s="716"/>
      <c r="W29" s="717"/>
      <c r="X29" s="1036">
        <f>'June 2026'!X31</f>
        <v>0</v>
      </c>
      <c r="Y29" s="1037"/>
      <c r="Z29" s="1038"/>
      <c r="AA29" s="399"/>
      <c r="AB29" s="410"/>
      <c r="AC29" s="58"/>
      <c r="AY29" s="60" t="s">
        <v>119</v>
      </c>
      <c r="BL29" s="60" t="s">
        <v>101</v>
      </c>
      <c r="BS29" s="60"/>
      <c r="BT29" s="60"/>
      <c r="BU29" s="75"/>
      <c r="BV29" s="75"/>
      <c r="BW29" s="75"/>
      <c r="BX29" s="75"/>
      <c r="BY29" s="75"/>
      <c r="BZ29" s="75"/>
      <c r="CA29" s="75"/>
    </row>
    <row r="30" spans="1:204" ht="15" customHeight="1">
      <c r="A30" s="58"/>
      <c r="B30" s="670" t="s">
        <v>117</v>
      </c>
      <c r="C30" s="671"/>
      <c r="D30" s="671"/>
      <c r="E30" s="671"/>
      <c r="F30" s="671"/>
      <c r="G30" s="671"/>
      <c r="H30" s="671"/>
      <c r="I30" s="704"/>
      <c r="J30" s="1036"/>
      <c r="K30" s="1037"/>
      <c r="L30" s="1038"/>
      <c r="M30" s="58"/>
      <c r="N30" s="58" t="s">
        <v>44</v>
      </c>
      <c r="O30" s="715" t="s">
        <v>320</v>
      </c>
      <c r="P30" s="716"/>
      <c r="Q30" s="716"/>
      <c r="R30" s="716"/>
      <c r="S30" s="716"/>
      <c r="T30" s="716"/>
      <c r="U30" s="716"/>
      <c r="V30" s="716"/>
      <c r="W30" s="717"/>
      <c r="X30" s="1036"/>
      <c r="Y30" s="1037"/>
      <c r="Z30" s="1038"/>
      <c r="AA30" s="399"/>
      <c r="AB30" s="410"/>
      <c r="AC30" s="58"/>
      <c r="BL30" s="60" t="s">
        <v>121</v>
      </c>
      <c r="BS30" s="60"/>
      <c r="BT30" s="60"/>
      <c r="BU30" s="75"/>
      <c r="BV30" s="75"/>
      <c r="BW30" s="75"/>
      <c r="BX30" s="75"/>
      <c r="BY30" s="75"/>
      <c r="BZ30" s="75"/>
      <c r="CA30" s="75"/>
    </row>
    <row r="31" spans="1:204" ht="15" customHeight="1">
      <c r="A31" s="58"/>
      <c r="B31" s="670" t="s">
        <v>311</v>
      </c>
      <c r="C31" s="671"/>
      <c r="D31" s="671">
        <v>0</v>
      </c>
      <c r="E31" s="671"/>
      <c r="F31" s="671"/>
      <c r="G31" s="671"/>
      <c r="H31" s="671"/>
      <c r="I31" s="704"/>
      <c r="J31" s="1036"/>
      <c r="K31" s="1037"/>
      <c r="L31" s="1038"/>
      <c r="M31" s="58"/>
      <c r="N31" s="58" t="s">
        <v>44</v>
      </c>
      <c r="O31" s="670" t="s">
        <v>545</v>
      </c>
      <c r="P31" s="671"/>
      <c r="Q31" s="671"/>
      <c r="R31" s="671"/>
      <c r="S31" s="671"/>
      <c r="T31" s="671"/>
      <c r="U31" s="671"/>
      <c r="V31" s="671"/>
      <c r="W31" s="704"/>
      <c r="X31" s="1036"/>
      <c r="Y31" s="1037"/>
      <c r="Z31" s="1038"/>
      <c r="AA31" s="399"/>
      <c r="AB31" s="410"/>
      <c r="AC31" s="58"/>
      <c r="BL31" s="60" t="s">
        <v>122</v>
      </c>
      <c r="BS31" s="60"/>
      <c r="BT31" s="60"/>
      <c r="BU31" s="75"/>
      <c r="BV31" s="75"/>
      <c r="BW31" s="75"/>
      <c r="BX31" s="75"/>
      <c r="BY31" s="75"/>
      <c r="BZ31" s="75"/>
      <c r="CA31" s="75"/>
    </row>
    <row r="32" spans="1:204" ht="15" customHeight="1">
      <c r="A32" s="58"/>
      <c r="B32" s="682" t="s">
        <v>208</v>
      </c>
      <c r="C32" s="683"/>
      <c r="D32" s="683"/>
      <c r="E32" s="683"/>
      <c r="F32" s="683"/>
      <c r="G32" s="683"/>
      <c r="H32" s="683"/>
      <c r="I32" s="714"/>
      <c r="J32" s="1036"/>
      <c r="K32" s="1037"/>
      <c r="L32" s="1038"/>
      <c r="M32" s="58"/>
      <c r="N32" s="70"/>
      <c r="O32" s="721" t="s">
        <v>321</v>
      </c>
      <c r="P32" s="722"/>
      <c r="Q32" s="722"/>
      <c r="R32" s="722"/>
      <c r="S32" s="722"/>
      <c r="T32" s="722"/>
      <c r="U32" s="722"/>
      <c r="V32" s="722"/>
      <c r="W32" s="723"/>
      <c r="X32" s="724">
        <f>X29+X30-X31</f>
        <v>0</v>
      </c>
      <c r="Y32" s="725"/>
      <c r="Z32" s="726"/>
      <c r="AA32" s="70"/>
      <c r="AB32" s="411"/>
      <c r="AC32" s="58"/>
      <c r="BL32" s="60" t="s">
        <v>124</v>
      </c>
      <c r="BS32" s="60"/>
      <c r="BT32" s="60"/>
      <c r="BU32" s="75"/>
      <c r="BV32" s="75"/>
      <c r="BW32" s="75"/>
      <c r="BX32" s="75"/>
      <c r="BY32" s="75"/>
      <c r="BZ32" s="75"/>
      <c r="CA32" s="75"/>
    </row>
    <row r="33" spans="1:88" ht="15" customHeight="1">
      <c r="A33" s="58"/>
      <c r="B33" s="670" t="s">
        <v>312</v>
      </c>
      <c r="C33" s="671"/>
      <c r="D33" s="671"/>
      <c r="E33" s="671"/>
      <c r="F33" s="671"/>
      <c r="G33" s="671"/>
      <c r="H33" s="671"/>
      <c r="I33" s="704"/>
      <c r="J33" s="1036"/>
      <c r="K33" s="1037"/>
      <c r="L33" s="1038"/>
      <c r="M33" s="58"/>
      <c r="N33" s="58"/>
      <c r="O33" s="58"/>
      <c r="P33" s="58"/>
      <c r="Q33" s="58"/>
      <c r="R33" s="58"/>
      <c r="S33" s="58"/>
      <c r="T33" s="58"/>
      <c r="U33" s="58"/>
      <c r="V33" s="58"/>
      <c r="W33" s="58"/>
      <c r="X33" s="58"/>
      <c r="Y33" s="58"/>
      <c r="Z33" s="58"/>
      <c r="AA33" s="58"/>
      <c r="AB33" s="410"/>
      <c r="AC33" s="58"/>
      <c r="BL33" s="60" t="s">
        <v>125</v>
      </c>
      <c r="BS33" s="60"/>
      <c r="BT33" s="60"/>
      <c r="BU33" s="75"/>
      <c r="BV33" s="75"/>
      <c r="BW33" s="75"/>
      <c r="BX33" s="75"/>
      <c r="BY33" s="75"/>
      <c r="BZ33" s="75"/>
      <c r="CA33" s="75"/>
    </row>
    <row r="34" spans="1:88" ht="15" customHeight="1">
      <c r="A34" s="58"/>
      <c r="B34" s="735" t="s">
        <v>126</v>
      </c>
      <c r="C34" s="736"/>
      <c r="D34" s="736"/>
      <c r="E34" s="736"/>
      <c r="F34" s="736"/>
      <c r="G34" s="736"/>
      <c r="H34" s="736"/>
      <c r="I34" s="737"/>
      <c r="J34" s="1036"/>
      <c r="K34" s="1037"/>
      <c r="L34" s="1037"/>
      <c r="M34" s="417"/>
      <c r="N34" s="739" t="s">
        <v>127</v>
      </c>
      <c r="O34" s="739"/>
      <c r="P34" s="739"/>
      <c r="Q34" s="739"/>
      <c r="R34" s="739"/>
      <c r="S34" s="739"/>
      <c r="T34" s="739"/>
      <c r="U34" s="739"/>
      <c r="V34" s="739"/>
      <c r="W34" s="739"/>
      <c r="X34" s="739"/>
      <c r="Y34" s="739"/>
      <c r="Z34" s="739"/>
      <c r="AA34" s="739"/>
      <c r="AB34" s="740"/>
      <c r="AC34" s="58"/>
      <c r="BS34" s="60"/>
      <c r="BT34" s="60"/>
      <c r="BU34" s="75"/>
      <c r="BV34" s="75"/>
      <c r="BW34" s="75"/>
      <c r="BX34" s="75"/>
      <c r="BY34" s="75"/>
      <c r="BZ34" s="75"/>
      <c r="CA34" s="75"/>
    </row>
    <row r="35" spans="1:88" ht="15" customHeight="1">
      <c r="A35" s="58"/>
      <c r="B35" s="670" t="s">
        <v>313</v>
      </c>
      <c r="C35" s="671"/>
      <c r="D35" s="671"/>
      <c r="E35" s="671"/>
      <c r="F35" s="671"/>
      <c r="G35" s="671"/>
      <c r="H35" s="671"/>
      <c r="I35" s="704"/>
      <c r="J35" s="1036"/>
      <c r="K35" s="1037"/>
      <c r="L35" s="1038"/>
      <c r="M35" s="58"/>
      <c r="N35" s="58"/>
      <c r="O35" s="670" t="s">
        <v>128</v>
      </c>
      <c r="P35" s="671"/>
      <c r="Q35" s="671"/>
      <c r="R35" s="671"/>
      <c r="S35" s="671"/>
      <c r="T35" s="671"/>
      <c r="U35" s="671"/>
      <c r="V35" s="671"/>
      <c r="W35" s="704"/>
      <c r="X35" s="1036"/>
      <c r="Y35" s="1037"/>
      <c r="Z35" s="1038"/>
      <c r="AA35" s="400">
        <f>X35</f>
        <v>0</v>
      </c>
      <c r="AB35" s="410"/>
      <c r="AC35" s="58"/>
      <c r="BS35" s="60"/>
      <c r="BT35" s="60"/>
      <c r="BU35" s="75"/>
      <c r="BV35" s="75"/>
      <c r="BW35" s="75"/>
      <c r="BX35" s="75"/>
      <c r="BY35" s="75"/>
      <c r="BZ35" s="75"/>
      <c r="CA35" s="75"/>
    </row>
    <row r="36" spans="1:88" ht="15" customHeight="1">
      <c r="A36" s="58"/>
      <c r="B36" s="741" t="s">
        <v>314</v>
      </c>
      <c r="C36" s="742"/>
      <c r="D36" s="742"/>
      <c r="E36" s="742"/>
      <c r="F36" s="742"/>
      <c r="G36" s="743"/>
      <c r="H36" s="743"/>
      <c r="I36" s="744"/>
      <c r="J36" s="1036"/>
      <c r="K36" s="1037"/>
      <c r="L36" s="1038"/>
      <c r="M36" s="58"/>
      <c r="N36" s="58"/>
      <c r="O36" s="745" t="s">
        <v>322</v>
      </c>
      <c r="P36" s="746"/>
      <c r="Q36" s="746"/>
      <c r="R36" s="746"/>
      <c r="S36" s="746"/>
      <c r="T36" s="746"/>
      <c r="U36" s="746"/>
      <c r="V36" s="746"/>
      <c r="W36" s="747"/>
      <c r="X36" s="1036"/>
      <c r="Y36" s="1037"/>
      <c r="Z36" s="1038"/>
      <c r="AA36" s="400">
        <f>X36</f>
        <v>0</v>
      </c>
      <c r="AB36" s="410"/>
      <c r="AC36" s="58"/>
      <c r="BS36" s="60"/>
      <c r="BT36" s="60"/>
      <c r="BU36" s="75"/>
      <c r="BV36" s="75"/>
      <c r="BW36" s="75"/>
      <c r="BX36" s="75"/>
      <c r="BY36" s="75"/>
      <c r="BZ36" s="75"/>
      <c r="CA36" s="75"/>
    </row>
    <row r="37" spans="1:88" ht="15" customHeight="1">
      <c r="A37" s="58"/>
      <c r="B37" s="682" t="s">
        <v>130</v>
      </c>
      <c r="C37" s="683"/>
      <c r="D37" s="683"/>
      <c r="E37" s="683"/>
      <c r="F37" s="683"/>
      <c r="G37" s="683"/>
      <c r="H37" s="683"/>
      <c r="I37" s="714"/>
      <c r="J37" s="1036"/>
      <c r="K37" s="1037"/>
      <c r="L37" s="1038"/>
      <c r="M37" s="58"/>
      <c r="N37" s="58"/>
      <c r="O37" s="734" t="s">
        <v>131</v>
      </c>
      <c r="P37" s="671"/>
      <c r="Q37" s="671"/>
      <c r="R37" s="671"/>
      <c r="S37" s="671"/>
      <c r="T37" s="671"/>
      <c r="U37" s="671"/>
      <c r="V37" s="671"/>
      <c r="W37" s="704"/>
      <c r="X37" s="731">
        <f>SUM(X35:Z36)</f>
        <v>0</v>
      </c>
      <c r="Y37" s="732"/>
      <c r="Z37" s="733"/>
      <c r="AA37" s="58"/>
      <c r="AB37" s="410"/>
      <c r="AC37" s="58"/>
      <c r="BS37" s="60"/>
      <c r="BT37" s="60"/>
      <c r="BU37" s="75"/>
      <c r="BV37" s="75"/>
      <c r="BW37" s="75"/>
      <c r="BX37" s="75"/>
      <c r="BY37" s="75"/>
      <c r="BZ37" s="75"/>
      <c r="CA37" s="75"/>
    </row>
    <row r="38" spans="1:88" ht="15" customHeight="1">
      <c r="A38" s="58"/>
      <c r="B38" s="670" t="s">
        <v>271</v>
      </c>
      <c r="C38" s="671"/>
      <c r="D38" s="671"/>
      <c r="E38" s="671"/>
      <c r="F38" s="671"/>
      <c r="G38" s="671"/>
      <c r="H38" s="671"/>
      <c r="I38" s="704"/>
      <c r="J38" s="1036"/>
      <c r="K38" s="1037"/>
      <c r="L38" s="1038"/>
      <c r="M38" s="58"/>
      <c r="N38" s="58"/>
      <c r="O38" s="757" t="s">
        <v>44</v>
      </c>
      <c r="P38" s="671"/>
      <c r="Q38" s="671"/>
      <c r="R38" s="671"/>
      <c r="S38" s="671"/>
      <c r="T38" s="671"/>
      <c r="U38" s="671"/>
      <c r="V38" s="671"/>
      <c r="W38" s="671"/>
      <c r="X38" s="758" t="s">
        <v>44</v>
      </c>
      <c r="Y38" s="759"/>
      <c r="Z38" s="759"/>
      <c r="AA38" s="108"/>
      <c r="AB38" s="410"/>
      <c r="AC38" s="58"/>
      <c r="BS38" s="60"/>
      <c r="BT38" s="60"/>
      <c r="BU38" s="75"/>
      <c r="BV38" s="75"/>
      <c r="BW38" s="75"/>
      <c r="BX38" s="75"/>
      <c r="BY38" s="75"/>
      <c r="BZ38" s="75"/>
      <c r="CA38" s="75"/>
    </row>
    <row r="39" spans="1:88" ht="15" customHeight="1">
      <c r="A39" s="58"/>
      <c r="B39" s="670" t="s">
        <v>133</v>
      </c>
      <c r="C39" s="671"/>
      <c r="D39" s="671"/>
      <c r="E39" s="671"/>
      <c r="F39" s="671"/>
      <c r="G39" s="671"/>
      <c r="H39" s="671"/>
      <c r="I39" s="704"/>
      <c r="J39" s="1036"/>
      <c r="K39" s="1037"/>
      <c r="L39" s="1037"/>
      <c r="M39" s="417"/>
      <c r="N39" s="761" t="s">
        <v>134</v>
      </c>
      <c r="O39" s="761"/>
      <c r="P39" s="761"/>
      <c r="Q39" s="761"/>
      <c r="R39" s="761"/>
      <c r="S39" s="761"/>
      <c r="T39" s="761"/>
      <c r="U39" s="761"/>
      <c r="V39" s="761"/>
      <c r="W39" s="761"/>
      <c r="X39" s="761"/>
      <c r="Y39" s="761"/>
      <c r="Z39" s="761"/>
      <c r="AA39" s="761"/>
      <c r="AB39" s="762"/>
      <c r="AC39" s="58"/>
      <c r="BS39" s="60"/>
      <c r="BT39" s="60"/>
      <c r="BU39" s="75"/>
      <c r="BV39" s="75"/>
      <c r="BW39" s="75"/>
      <c r="BX39" s="75"/>
      <c r="BY39" s="75"/>
      <c r="BZ39" s="75"/>
      <c r="CA39" s="75"/>
      <c r="CJ39" s="75" t="s">
        <v>44</v>
      </c>
    </row>
    <row r="40" spans="1:88" ht="15" customHeight="1">
      <c r="A40" s="58"/>
      <c r="B40" s="670" t="s">
        <v>132</v>
      </c>
      <c r="C40" s="671"/>
      <c r="D40" s="671"/>
      <c r="E40" s="671"/>
      <c r="F40" s="671"/>
      <c r="G40" s="671"/>
      <c r="H40" s="671"/>
      <c r="I40" s="704"/>
      <c r="J40" s="1036"/>
      <c r="K40" s="1037"/>
      <c r="L40" s="1038"/>
      <c r="M40" s="71"/>
      <c r="N40" s="71"/>
      <c r="O40" s="397" t="s">
        <v>527</v>
      </c>
      <c r="P40" s="110"/>
      <c r="Q40" s="398"/>
      <c r="R40" s="110"/>
      <c r="S40" s="110"/>
      <c r="T40" s="110"/>
      <c r="U40" s="110"/>
      <c r="V40" s="110"/>
      <c r="W40" s="111"/>
      <c r="X40" s="873"/>
      <c r="Y40" s="874"/>
      <c r="Z40" s="875"/>
      <c r="AA40" s="401"/>
      <c r="AB40" s="412"/>
      <c r="AC40" s="71">
        <f>X40</f>
        <v>0</v>
      </c>
      <c r="AD40" s="129">
        <v>1500</v>
      </c>
      <c r="AE40" s="129"/>
      <c r="AF40" s="129"/>
      <c r="BS40" s="60"/>
      <c r="BT40" s="60"/>
      <c r="BU40" s="75"/>
      <c r="BV40" s="75"/>
      <c r="BW40" s="75"/>
      <c r="BX40" s="75"/>
      <c r="BY40" s="75"/>
      <c r="BZ40" s="75"/>
      <c r="CA40" s="75"/>
      <c r="CD40" s="61"/>
      <c r="CE40" s="61"/>
      <c r="CF40" s="61"/>
      <c r="CG40" s="61"/>
    </row>
    <row r="41" spans="1:88" ht="15" customHeight="1">
      <c r="A41" s="58"/>
      <c r="B41" s="670" t="s">
        <v>137</v>
      </c>
      <c r="C41" s="671"/>
      <c r="D41" s="671"/>
      <c r="E41" s="671"/>
      <c r="F41" s="671"/>
      <c r="G41" s="671"/>
      <c r="H41" s="671"/>
      <c r="I41" s="704"/>
      <c r="J41" s="1036"/>
      <c r="K41" s="1037"/>
      <c r="L41" s="1038"/>
      <c r="M41" s="71"/>
      <c r="N41" s="71"/>
      <c r="O41" s="750" t="s">
        <v>138</v>
      </c>
      <c r="P41" s="671"/>
      <c r="Q41" s="671"/>
      <c r="R41" s="671"/>
      <c r="S41" s="671"/>
      <c r="T41" s="671"/>
      <c r="U41" s="671"/>
      <c r="V41" s="671"/>
      <c r="W41" s="704"/>
      <c r="X41" s="873"/>
      <c r="Y41" s="874"/>
      <c r="Z41" s="875"/>
      <c r="AA41" s="112"/>
      <c r="AB41" s="413"/>
      <c r="AC41" s="71"/>
      <c r="AD41" s="129">
        <f>J48*5</f>
        <v>0</v>
      </c>
      <c r="AE41" s="129"/>
      <c r="AF41" s="129"/>
      <c r="BS41" s="60"/>
      <c r="BT41" s="60"/>
      <c r="BU41" s="75"/>
      <c r="BV41" s="75"/>
      <c r="BW41" s="75"/>
      <c r="BX41" s="75"/>
      <c r="BY41" s="75"/>
      <c r="BZ41" s="75"/>
      <c r="CA41" s="75"/>
      <c r="CD41" s="61" t="s">
        <v>139</v>
      </c>
      <c r="CE41" s="61"/>
      <c r="CF41" s="61"/>
      <c r="CG41" s="113">
        <f>J50</f>
        <v>0</v>
      </c>
    </row>
    <row r="42" spans="1:88" ht="15" customHeight="1">
      <c r="A42" s="58"/>
      <c r="B42" s="764" t="s">
        <v>140</v>
      </c>
      <c r="C42" s="765"/>
      <c r="D42" s="765"/>
      <c r="E42" s="765"/>
      <c r="F42" s="765"/>
      <c r="G42" s="683"/>
      <c r="H42" s="671"/>
      <c r="I42" s="672"/>
      <c r="J42" s="1036"/>
      <c r="K42" s="1037"/>
      <c r="L42" s="1038"/>
      <c r="M42" s="71"/>
      <c r="N42" s="71"/>
      <c r="O42" s="764" t="s">
        <v>141</v>
      </c>
      <c r="P42" s="683"/>
      <c r="Q42" s="683"/>
      <c r="R42" s="683"/>
      <c r="S42" s="683"/>
      <c r="T42" s="683"/>
      <c r="U42" s="683"/>
      <c r="V42" s="683"/>
      <c r="W42" s="714"/>
      <c r="X42" s="873"/>
      <c r="Y42" s="874"/>
      <c r="Z42" s="875"/>
      <c r="AA42" s="112"/>
      <c r="AB42" s="410"/>
      <c r="AC42" s="71"/>
      <c r="AD42" s="129"/>
      <c r="AE42" s="129"/>
      <c r="AF42" s="129"/>
      <c r="BS42" s="60"/>
      <c r="BT42" s="60"/>
      <c r="BU42" s="75"/>
      <c r="BV42" s="75"/>
      <c r="BW42" s="75"/>
      <c r="BX42" s="75"/>
      <c r="BY42" s="75"/>
      <c r="BZ42" s="75"/>
      <c r="CA42" s="75"/>
      <c r="CD42" s="61" t="s">
        <v>107</v>
      </c>
      <c r="CE42" s="61"/>
      <c r="CF42" s="61"/>
      <c r="CG42" s="113">
        <f>SUM(J50:L56)</f>
        <v>0</v>
      </c>
    </row>
    <row r="43" spans="1:88" ht="15" customHeight="1">
      <c r="A43" s="58"/>
      <c r="B43" s="670" t="s">
        <v>142</v>
      </c>
      <c r="C43" s="671"/>
      <c r="D43" s="671"/>
      <c r="E43" s="671"/>
      <c r="F43" s="671"/>
      <c r="G43" s="671"/>
      <c r="H43" s="671"/>
      <c r="I43" s="704"/>
      <c r="J43" s="1036"/>
      <c r="K43" s="1037"/>
      <c r="L43" s="1038"/>
      <c r="M43" s="71"/>
      <c r="N43" s="71"/>
      <c r="O43" s="730" t="s">
        <v>528</v>
      </c>
      <c r="P43" s="729"/>
      <c r="Q43" s="729"/>
      <c r="R43" s="729"/>
      <c r="S43" s="729"/>
      <c r="T43" s="729"/>
      <c r="U43" s="729"/>
      <c r="V43" s="729"/>
      <c r="W43" s="729"/>
      <c r="X43" s="729"/>
      <c r="Y43" s="729"/>
      <c r="Z43" s="608"/>
      <c r="AA43" s="112"/>
      <c r="AB43" s="410"/>
      <c r="AC43" s="71"/>
      <c r="AD43" s="129"/>
      <c r="AE43" s="129"/>
      <c r="AF43" s="129"/>
      <c r="AH43" s="763"/>
      <c r="AI43" s="763"/>
      <c r="AJ43" s="763"/>
      <c r="AK43" s="763"/>
      <c r="AL43" s="763"/>
      <c r="AM43" s="763"/>
      <c r="AN43" s="763"/>
      <c r="AO43" s="763"/>
      <c r="AP43" s="763"/>
      <c r="AQ43" s="763"/>
      <c r="AR43" s="763"/>
      <c r="AS43" s="763"/>
      <c r="AT43" s="763"/>
      <c r="AU43" s="763"/>
      <c r="AV43" s="763"/>
      <c r="BS43" s="763"/>
      <c r="BT43" s="763"/>
      <c r="BU43" s="75"/>
      <c r="BV43" s="75"/>
      <c r="BW43" s="75"/>
      <c r="BX43" s="75"/>
      <c r="BY43" s="75"/>
      <c r="BZ43" s="75"/>
      <c r="CA43" s="75"/>
      <c r="CD43" s="61" t="s">
        <v>131</v>
      </c>
      <c r="CE43" s="61"/>
      <c r="CF43" s="61"/>
      <c r="CG43" s="61">
        <f>X37</f>
        <v>0</v>
      </c>
    </row>
    <row r="44" spans="1:88" ht="15" customHeight="1">
      <c r="A44" s="58"/>
      <c r="B44" s="670" t="s">
        <v>315</v>
      </c>
      <c r="C44" s="671"/>
      <c r="D44" s="671"/>
      <c r="E44" s="671"/>
      <c r="F44" s="671"/>
      <c r="G44" s="671"/>
      <c r="H44" s="671"/>
      <c r="I44" s="704"/>
      <c r="J44" s="1036"/>
      <c r="K44" s="1037"/>
      <c r="L44" s="1038"/>
      <c r="M44" s="71"/>
      <c r="N44" s="71"/>
      <c r="O44" s="764" t="s">
        <v>529</v>
      </c>
      <c r="P44" s="683"/>
      <c r="Q44" s="683"/>
      <c r="R44" s="683"/>
      <c r="S44" s="683"/>
      <c r="T44" s="683"/>
      <c r="U44" s="683"/>
      <c r="V44" s="683"/>
      <c r="W44" s="714"/>
      <c r="X44" s="873"/>
      <c r="Y44" s="874"/>
      <c r="Z44" s="875"/>
      <c r="AA44" s="482">
        <f>X40*0.25</f>
        <v>0</v>
      </c>
      <c r="AB44" s="483"/>
      <c r="AC44" s="71">
        <f>X47</f>
        <v>0</v>
      </c>
      <c r="AF44" s="62" t="s">
        <v>44</v>
      </c>
      <c r="AH44" s="748"/>
      <c r="AI44" s="748"/>
      <c r="AJ44" s="748"/>
      <c r="AK44" s="748"/>
      <c r="AL44" s="748"/>
      <c r="AM44" s="748"/>
      <c r="AN44" s="748"/>
      <c r="AO44" s="748"/>
      <c r="AP44" s="748"/>
      <c r="AQ44" s="748"/>
      <c r="AR44" s="748"/>
      <c r="AS44" s="748"/>
      <c r="AT44" s="748"/>
      <c r="AU44" s="748"/>
      <c r="AV44" s="748"/>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749"/>
      <c r="BT44" s="749"/>
      <c r="BU44" s="75"/>
      <c r="BV44" s="75"/>
      <c r="BW44" s="75"/>
      <c r="BX44" s="75"/>
      <c r="BY44" s="75"/>
      <c r="BZ44" s="75"/>
      <c r="CA44" s="75"/>
      <c r="CD44" s="61" t="s">
        <v>136</v>
      </c>
      <c r="CE44" s="61"/>
      <c r="CF44" s="61"/>
      <c r="CG44" s="61">
        <f>X40</f>
        <v>0</v>
      </c>
    </row>
    <row r="45" spans="1:88" ht="15" customHeight="1">
      <c r="A45" s="58"/>
      <c r="B45" s="670" t="s">
        <v>397</v>
      </c>
      <c r="C45" s="671"/>
      <c r="D45" s="671"/>
      <c r="E45" s="671"/>
      <c r="F45" s="671"/>
      <c r="G45" s="671"/>
      <c r="H45" s="671"/>
      <c r="I45" s="704"/>
      <c r="J45" s="1036"/>
      <c r="K45" s="1037"/>
      <c r="L45" s="1038"/>
      <c r="M45" s="71">
        <f>MIN(AD40,AD41)</f>
        <v>0</v>
      </c>
      <c r="N45" s="71"/>
      <c r="O45" s="764" t="s">
        <v>530</v>
      </c>
      <c r="P45" s="683"/>
      <c r="Q45" s="683"/>
      <c r="R45" s="683"/>
      <c r="S45" s="683"/>
      <c r="T45" s="683"/>
      <c r="U45" s="683"/>
      <c r="V45" s="683"/>
      <c r="W45" s="714"/>
      <c r="X45" s="873"/>
      <c r="Y45" s="874"/>
      <c r="Z45" s="875"/>
      <c r="AA45" s="484">
        <f>X41*0.25</f>
        <v>0</v>
      </c>
      <c r="AB45" s="483"/>
      <c r="AC45" s="58"/>
      <c r="AF45" s="62" t="s">
        <v>44</v>
      </c>
      <c r="AH45" s="748"/>
      <c r="AI45" s="748"/>
      <c r="AJ45" s="748"/>
      <c r="AK45" s="748"/>
      <c r="AL45" s="748"/>
      <c r="AM45" s="748"/>
      <c r="AN45" s="748"/>
      <c r="AO45" s="748"/>
      <c r="AP45" s="748"/>
      <c r="AQ45" s="748"/>
      <c r="AR45" s="748"/>
      <c r="AS45" s="748"/>
      <c r="AT45" s="748"/>
      <c r="AU45" s="748"/>
      <c r="AV45" s="748"/>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749"/>
      <c r="BT45" s="749"/>
      <c r="BU45" s="75"/>
      <c r="BV45" s="75"/>
      <c r="BW45" s="75"/>
      <c r="BX45" s="75"/>
      <c r="BY45" s="75"/>
      <c r="BZ45" s="75"/>
      <c r="CA45" s="75"/>
      <c r="CD45" s="61" t="s">
        <v>145</v>
      </c>
      <c r="CE45" s="61"/>
      <c r="CF45" s="61"/>
      <c r="CG45" s="113">
        <f>X41+X42+X43</f>
        <v>0</v>
      </c>
    </row>
    <row r="46" spans="1:88" ht="15" customHeight="1">
      <c r="A46" s="58"/>
      <c r="B46" s="670" t="s">
        <v>147</v>
      </c>
      <c r="C46" s="671"/>
      <c r="D46" s="671"/>
      <c r="E46" s="671"/>
      <c r="F46" s="671"/>
      <c r="G46" s="671"/>
      <c r="H46" s="671"/>
      <c r="I46" s="704"/>
      <c r="J46" s="1036"/>
      <c r="K46" s="1037"/>
      <c r="L46" s="1038"/>
      <c r="M46" s="71"/>
      <c r="N46" s="71"/>
      <c r="O46" s="767" t="s">
        <v>531</v>
      </c>
      <c r="P46" s="768"/>
      <c r="Q46" s="768"/>
      <c r="R46" s="768"/>
      <c r="S46" s="768"/>
      <c r="T46" s="768"/>
      <c r="U46" s="768"/>
      <c r="V46" s="768"/>
      <c r="W46" s="769"/>
      <c r="X46" s="1042">
        <f>AA47+AA46</f>
        <v>0</v>
      </c>
      <c r="Y46" s="1043"/>
      <c r="Z46" s="1044"/>
      <c r="AA46" s="400">
        <f>IF(X44&gt;0,MIN(X44,AA44),0)</f>
        <v>0</v>
      </c>
      <c r="AB46" s="483"/>
      <c r="AC46" s="58"/>
      <c r="AH46" s="766"/>
      <c r="AI46" s="766"/>
      <c r="AJ46" s="766"/>
      <c r="AK46" s="766"/>
      <c r="AL46" s="766"/>
      <c r="AM46" s="766"/>
      <c r="AN46" s="766"/>
      <c r="AO46" s="766"/>
      <c r="AP46" s="766"/>
      <c r="AQ46" s="766"/>
      <c r="AR46" s="766"/>
      <c r="AS46" s="766"/>
      <c r="AT46" s="766"/>
      <c r="AU46" s="766"/>
      <c r="AV46" s="766"/>
      <c r="BS46" s="766"/>
      <c r="BT46" s="766"/>
      <c r="BU46" s="75"/>
      <c r="BV46" s="75"/>
      <c r="BW46" s="75"/>
      <c r="BX46" s="75"/>
      <c r="BY46" s="75"/>
      <c r="BZ46" s="75"/>
      <c r="CA46" s="75"/>
      <c r="CD46" s="61" t="s">
        <v>146</v>
      </c>
      <c r="CE46" s="61"/>
      <c r="CF46" s="61"/>
      <c r="CG46" s="113">
        <f>X54</f>
        <v>0</v>
      </c>
    </row>
    <row r="47" spans="1:88" ht="15" customHeight="1">
      <c r="A47" s="58"/>
      <c r="B47" s="670" t="s">
        <v>318</v>
      </c>
      <c r="C47" s="671"/>
      <c r="D47" s="671"/>
      <c r="E47" s="671"/>
      <c r="F47" s="671"/>
      <c r="G47" s="671"/>
      <c r="H47" s="671"/>
      <c r="I47" s="704"/>
      <c r="J47" s="1036"/>
      <c r="K47" s="1037"/>
      <c r="L47" s="1038"/>
      <c r="M47" s="71"/>
      <c r="N47" s="71"/>
      <c r="O47" s="767" t="s">
        <v>143</v>
      </c>
      <c r="P47" s="768"/>
      <c r="Q47" s="768"/>
      <c r="R47" s="768"/>
      <c r="S47" s="768"/>
      <c r="T47" s="768"/>
      <c r="U47" s="768"/>
      <c r="V47" s="768"/>
      <c r="W47" s="769"/>
      <c r="X47" s="782"/>
      <c r="Y47" s="783"/>
      <c r="Z47" s="784"/>
      <c r="AA47" s="400">
        <f>IF(X45&gt;0,MIN(X45,AA45),0)</f>
        <v>0</v>
      </c>
      <c r="AB47" s="410"/>
      <c r="AC47" s="58"/>
      <c r="AH47" s="753"/>
      <c r="AI47" s="753"/>
      <c r="AJ47" s="753"/>
      <c r="AK47" s="753"/>
      <c r="AL47" s="753"/>
      <c r="AM47" s="753"/>
      <c r="AN47" s="753"/>
      <c r="AO47" s="753"/>
      <c r="AP47" s="753"/>
      <c r="AQ47" s="753"/>
      <c r="AR47" s="753"/>
      <c r="AS47" s="753"/>
      <c r="AT47" s="753"/>
      <c r="AU47" s="753"/>
      <c r="AV47" s="753"/>
      <c r="BS47" s="700"/>
      <c r="BT47" s="700"/>
      <c r="BU47" s="75"/>
      <c r="BV47" s="75"/>
      <c r="BW47" s="75"/>
      <c r="BX47" s="75"/>
      <c r="BY47" s="75"/>
      <c r="BZ47" s="75"/>
      <c r="CA47" s="75"/>
      <c r="CD47" s="61"/>
      <c r="CE47" s="61"/>
      <c r="CF47" s="61"/>
      <c r="CG47" s="61"/>
    </row>
    <row r="48" spans="1:88" ht="15" customHeight="1">
      <c r="A48" s="58"/>
      <c r="B48" s="670" t="s">
        <v>148</v>
      </c>
      <c r="C48" s="671"/>
      <c r="D48" s="671"/>
      <c r="E48" s="671"/>
      <c r="F48" s="671"/>
      <c r="G48" s="671"/>
      <c r="H48" s="671"/>
      <c r="I48" s="704"/>
      <c r="J48" s="1036"/>
      <c r="K48" s="1037"/>
      <c r="L48" s="1038"/>
      <c r="M48" s="71" t="e">
        <f>J48/J47</f>
        <v>#DIV/0!</v>
      </c>
      <c r="N48" s="71"/>
      <c r="O48" s="754" t="s">
        <v>144</v>
      </c>
      <c r="P48" s="755"/>
      <c r="Q48" s="755"/>
      <c r="R48" s="755"/>
      <c r="S48" s="755"/>
      <c r="T48" s="755"/>
      <c r="U48" s="755"/>
      <c r="V48" s="755"/>
      <c r="W48" s="756"/>
      <c r="X48" s="806">
        <f>SUM(X40:Z42)+X46</f>
        <v>0</v>
      </c>
      <c r="Y48" s="807"/>
      <c r="Z48" s="808"/>
      <c r="AA48" s="485"/>
      <c r="AB48" s="410"/>
      <c r="AC48" s="58"/>
      <c r="AH48" s="753"/>
      <c r="AI48" s="753"/>
      <c r="AJ48" s="753"/>
      <c r="AK48" s="753"/>
      <c r="AL48" s="753"/>
      <c r="AM48" s="753"/>
      <c r="AN48" s="753"/>
      <c r="AO48" s="753"/>
      <c r="AP48" s="753"/>
      <c r="AQ48" s="753"/>
      <c r="AR48" s="753"/>
      <c r="AS48" s="753"/>
      <c r="AT48" s="753"/>
      <c r="AU48" s="753"/>
      <c r="AV48" s="753"/>
      <c r="BS48" s="700"/>
      <c r="BT48" s="700"/>
      <c r="BU48" s="75"/>
      <c r="BV48" s="75"/>
      <c r="BW48" s="75"/>
      <c r="BX48" s="75"/>
      <c r="BY48" s="75"/>
      <c r="BZ48" s="75"/>
      <c r="CA48" s="75"/>
      <c r="CD48" s="75" t="s">
        <v>44</v>
      </c>
    </row>
    <row r="49" spans="1:120" ht="15" customHeight="1">
      <c r="A49" s="58"/>
      <c r="B49" s="770" t="s">
        <v>319</v>
      </c>
      <c r="C49" s="771"/>
      <c r="D49" s="771"/>
      <c r="E49" s="771"/>
      <c r="F49" s="771"/>
      <c r="G49" s="771"/>
      <c r="H49" s="771"/>
      <c r="I49" s="772"/>
      <c r="J49" s="1036"/>
      <c r="K49" s="1037"/>
      <c r="L49" s="1038"/>
      <c r="M49" s="71"/>
      <c r="N49" s="71"/>
      <c r="O49" s="730" t="s">
        <v>328</v>
      </c>
      <c r="P49" s="815"/>
      <c r="Q49" s="815"/>
      <c r="R49" s="815"/>
      <c r="S49" s="815"/>
      <c r="T49" s="815"/>
      <c r="U49" s="815"/>
      <c r="V49" s="815"/>
      <c r="W49" s="816"/>
      <c r="X49" s="1045">
        <f>MIN(AA50,AA51)</f>
        <v>0</v>
      </c>
      <c r="Y49" s="626"/>
      <c r="Z49" s="627"/>
      <c r="AA49" s="112"/>
      <c r="AB49" s="410"/>
      <c r="AC49" s="58"/>
      <c r="AH49" s="753"/>
      <c r="AI49" s="753"/>
      <c r="AJ49" s="753"/>
      <c r="AK49" s="753"/>
      <c r="AL49" s="753"/>
      <c r="AM49" s="753"/>
      <c r="AN49" s="753"/>
      <c r="AO49" s="753"/>
      <c r="AP49" s="753"/>
      <c r="AQ49" s="753"/>
      <c r="AR49" s="753"/>
      <c r="AS49" s="753"/>
      <c r="AT49" s="753"/>
      <c r="AU49" s="753"/>
      <c r="AV49" s="753"/>
      <c r="BS49" s="700"/>
      <c r="BT49" s="700"/>
      <c r="BU49" s="75"/>
      <c r="BV49" s="75"/>
      <c r="BW49" s="75"/>
      <c r="BX49" s="75"/>
      <c r="BY49" s="75"/>
      <c r="BZ49" s="75"/>
      <c r="CA49" s="75"/>
    </row>
    <row r="50" spans="1:120" ht="15" customHeight="1">
      <c r="A50" s="58"/>
      <c r="B50" s="770" t="s">
        <v>151</v>
      </c>
      <c r="C50" s="771"/>
      <c r="D50" s="771"/>
      <c r="E50" s="771"/>
      <c r="F50" s="771"/>
      <c r="G50" s="771"/>
      <c r="H50" s="771"/>
      <c r="I50" s="772"/>
      <c r="J50" s="1036"/>
      <c r="K50" s="1037"/>
      <c r="L50" s="1038"/>
      <c r="M50" s="71"/>
      <c r="N50" s="460"/>
      <c r="O50" s="779" t="s">
        <v>316</v>
      </c>
      <c r="P50" s="780"/>
      <c r="Q50" s="780"/>
      <c r="R50" s="780"/>
      <c r="S50" s="780"/>
      <c r="T50" s="780"/>
      <c r="U50" s="780"/>
      <c r="V50" s="780"/>
      <c r="W50" s="781"/>
      <c r="X50" s="806">
        <f>MIN(AA50,AA51)</f>
        <v>0</v>
      </c>
      <c r="Y50" s="807"/>
      <c r="Z50" s="808"/>
      <c r="AA50" s="112">
        <v>1500</v>
      </c>
      <c r="AB50" s="410"/>
      <c r="AC50" s="58"/>
      <c r="AH50" s="753"/>
      <c r="AI50" s="753"/>
      <c r="AJ50" s="753"/>
      <c r="AK50" s="753"/>
      <c r="AL50" s="753"/>
      <c r="AM50" s="753"/>
      <c r="AN50" s="753"/>
      <c r="AO50" s="753"/>
      <c r="AP50" s="753"/>
      <c r="AQ50" s="753"/>
      <c r="AR50" s="753"/>
      <c r="AS50" s="753"/>
      <c r="AT50" s="753"/>
      <c r="AU50" s="753"/>
      <c r="AV50" s="753"/>
      <c r="BS50" s="700"/>
      <c r="BT50" s="700"/>
      <c r="BU50" s="75"/>
      <c r="BV50" s="75"/>
      <c r="BW50" s="75"/>
      <c r="BX50" s="75"/>
      <c r="BY50" s="75"/>
      <c r="BZ50" s="75"/>
      <c r="CA50" s="75"/>
    </row>
    <row r="51" spans="1:120" ht="15" customHeight="1">
      <c r="A51" s="789"/>
      <c r="B51" s="770" t="s">
        <v>331</v>
      </c>
      <c r="C51" s="771"/>
      <c r="D51" s="771"/>
      <c r="E51" s="771"/>
      <c r="F51" s="771"/>
      <c r="G51" s="771"/>
      <c r="H51" s="771"/>
      <c r="I51" s="772"/>
      <c r="J51" s="1036"/>
      <c r="K51" s="1037"/>
      <c r="L51" s="1038"/>
      <c r="M51" s="71"/>
      <c r="N51" s="71"/>
      <c r="O51" s="779" t="s">
        <v>317</v>
      </c>
      <c r="P51" s="780"/>
      <c r="Q51" s="780"/>
      <c r="R51" s="780"/>
      <c r="S51" s="780"/>
      <c r="T51" s="780"/>
      <c r="U51" s="780"/>
      <c r="V51" s="780"/>
      <c r="W51" s="781"/>
      <c r="X51" s="782"/>
      <c r="Y51" s="783"/>
      <c r="Z51" s="784"/>
      <c r="AA51" s="205">
        <f>X51*5</f>
        <v>0</v>
      </c>
      <c r="AB51" s="413"/>
      <c r="AC51" s="789"/>
      <c r="AH51" s="753"/>
      <c r="AI51" s="753"/>
      <c r="AJ51" s="753"/>
      <c r="AK51" s="753"/>
      <c r="AL51" s="753"/>
      <c r="AM51" s="753"/>
      <c r="AN51" s="753"/>
      <c r="AO51" s="753"/>
      <c r="AP51" s="753"/>
      <c r="AQ51" s="753"/>
      <c r="AR51" s="753"/>
      <c r="AS51" s="753"/>
      <c r="AT51" s="753"/>
      <c r="AU51" s="753"/>
      <c r="AV51" s="753"/>
      <c r="BS51" s="700"/>
      <c r="BT51" s="700"/>
      <c r="BU51" s="75"/>
      <c r="BV51" s="75"/>
      <c r="BW51" s="75"/>
      <c r="BX51" s="75"/>
      <c r="BY51" s="75"/>
      <c r="BZ51" s="75"/>
      <c r="CA51" s="75"/>
    </row>
    <row r="52" spans="1:120" ht="15" customHeight="1">
      <c r="A52" s="790"/>
      <c r="B52" s="770">
        <f>'2026 YTD'!B52</f>
        <v>0</v>
      </c>
      <c r="C52" s="771"/>
      <c r="D52" s="771"/>
      <c r="E52" s="771"/>
      <c r="F52" s="771"/>
      <c r="G52" s="771"/>
      <c r="H52" s="771"/>
      <c r="I52" s="772"/>
      <c r="J52" s="1036"/>
      <c r="K52" s="1037"/>
      <c r="L52" s="1038"/>
      <c r="M52" s="71"/>
      <c r="N52" s="71"/>
      <c r="O52" s="58"/>
      <c r="P52" s="58"/>
      <c r="Q52" s="58"/>
      <c r="R52" s="58"/>
      <c r="S52" s="58"/>
      <c r="T52" s="58"/>
      <c r="U52" s="58"/>
      <c r="V52" s="58"/>
      <c r="W52" s="58"/>
      <c r="X52" s="58"/>
      <c r="Y52" s="58"/>
      <c r="Z52" s="58"/>
      <c r="AA52" s="71"/>
      <c r="AB52" s="413"/>
      <c r="AC52" s="790"/>
      <c r="AH52" s="753"/>
      <c r="AI52" s="753"/>
      <c r="AJ52" s="753"/>
      <c r="AK52" s="753"/>
      <c r="AL52" s="753"/>
      <c r="AM52" s="753"/>
      <c r="AN52" s="753"/>
      <c r="AO52" s="753"/>
      <c r="AP52" s="753"/>
      <c r="AQ52" s="753"/>
      <c r="AR52" s="753"/>
      <c r="AS52" s="753"/>
      <c r="AT52" s="753"/>
      <c r="AU52" s="753"/>
      <c r="AV52" s="753"/>
      <c r="BS52" s="785"/>
      <c r="BT52" s="785"/>
      <c r="BU52" s="75"/>
      <c r="BV52" s="75"/>
      <c r="BW52" s="75"/>
      <c r="BX52" s="75"/>
      <c r="BY52" s="75"/>
      <c r="BZ52" s="75"/>
      <c r="CA52" s="75"/>
    </row>
    <row r="53" spans="1:120" ht="15" customHeight="1">
      <c r="A53" s="790"/>
      <c r="B53" s="770">
        <f>'2026 YTD'!B53</f>
        <v>0</v>
      </c>
      <c r="C53" s="771"/>
      <c r="D53" s="771"/>
      <c r="E53" s="771"/>
      <c r="F53" s="771"/>
      <c r="G53" s="771"/>
      <c r="H53" s="771"/>
      <c r="I53" s="772"/>
      <c r="J53" s="1036"/>
      <c r="K53" s="1037"/>
      <c r="L53" s="1038"/>
      <c r="M53" s="71"/>
      <c r="N53" s="71"/>
      <c r="O53" s="773" t="s">
        <v>146</v>
      </c>
      <c r="P53" s="774"/>
      <c r="Q53" s="774"/>
      <c r="R53" s="774"/>
      <c r="S53" s="774"/>
      <c r="T53" s="774"/>
      <c r="U53" s="774"/>
      <c r="V53" s="774"/>
      <c r="W53" s="775"/>
      <c r="X53" s="776">
        <f>X26-J57</f>
        <v>0</v>
      </c>
      <c r="Y53" s="777"/>
      <c r="Z53" s="778"/>
      <c r="AA53" s="71"/>
      <c r="AB53" s="413"/>
      <c r="AC53" s="790"/>
      <c r="AD53" s="125"/>
      <c r="AH53" s="753"/>
      <c r="AI53" s="753"/>
      <c r="AJ53" s="753"/>
      <c r="AK53" s="753"/>
      <c r="AL53" s="753"/>
      <c r="AM53" s="753"/>
      <c r="AN53" s="753"/>
      <c r="AO53" s="753"/>
      <c r="AP53" s="753"/>
      <c r="AQ53" s="753"/>
      <c r="AR53" s="753"/>
      <c r="AS53" s="753"/>
      <c r="AT53" s="753"/>
      <c r="AU53" s="753"/>
      <c r="AV53" s="753"/>
      <c r="BS53" s="700"/>
      <c r="BT53" s="700"/>
      <c r="BU53" s="75"/>
      <c r="BV53" s="75"/>
      <c r="BW53" s="75"/>
      <c r="BX53" s="75"/>
      <c r="BY53" s="75"/>
      <c r="BZ53" s="75"/>
      <c r="CA53" s="75"/>
    </row>
    <row r="54" spans="1:120" ht="15" customHeight="1">
      <c r="A54" s="790"/>
      <c r="B54" s="770">
        <f>'2026 YTD'!B54</f>
        <v>0</v>
      </c>
      <c r="C54" s="771"/>
      <c r="D54" s="771"/>
      <c r="E54" s="771"/>
      <c r="F54" s="771"/>
      <c r="G54" s="771"/>
      <c r="H54" s="771"/>
      <c r="I54" s="772"/>
      <c r="J54" s="1036"/>
      <c r="K54" s="1037"/>
      <c r="L54" s="1038"/>
      <c r="M54" s="71"/>
      <c r="N54" s="71" t="s">
        <v>150</v>
      </c>
      <c r="O54" s="820" t="s">
        <v>464</v>
      </c>
      <c r="P54" s="820"/>
      <c r="Q54" s="820"/>
      <c r="R54" s="820"/>
      <c r="S54" s="820"/>
      <c r="T54" s="820"/>
      <c r="U54" s="820"/>
      <c r="V54" s="820">
        <v>0</v>
      </c>
      <c r="W54" s="820"/>
      <c r="X54" s="821"/>
      <c r="Y54" s="821"/>
      <c r="Z54" s="821"/>
      <c r="AA54" s="460"/>
      <c r="AB54" s="410"/>
      <c r="AC54" s="790">
        <f>X53</f>
        <v>0</v>
      </c>
      <c r="AD54" s="125"/>
      <c r="AE54" s="75">
        <v>0</v>
      </c>
      <c r="AF54" s="75"/>
      <c r="AH54" s="753"/>
      <c r="AI54" s="753"/>
      <c r="AJ54" s="753"/>
      <c r="AK54" s="753"/>
      <c r="AL54" s="753"/>
      <c r="AM54" s="753"/>
      <c r="AN54" s="753"/>
      <c r="AO54" s="753"/>
      <c r="AP54" s="753"/>
      <c r="AQ54" s="794"/>
      <c r="AR54" s="794"/>
      <c r="AS54" s="794"/>
      <c r="AT54" s="794"/>
      <c r="AU54" s="794"/>
      <c r="AV54" s="794"/>
      <c r="BS54" s="700"/>
      <c r="BT54" s="700"/>
      <c r="BU54" s="75"/>
      <c r="BV54" s="75"/>
      <c r="BW54" s="75"/>
      <c r="BX54" s="75"/>
      <c r="BY54" s="75"/>
      <c r="BZ54" s="75"/>
      <c r="CA54" s="75"/>
    </row>
    <row r="55" spans="1:120" ht="15" customHeight="1">
      <c r="A55" s="790"/>
      <c r="B55" s="770">
        <f>'2026 YTD'!B55</f>
        <v>0</v>
      </c>
      <c r="C55" s="771"/>
      <c r="D55" s="771"/>
      <c r="E55" s="771"/>
      <c r="F55" s="771"/>
      <c r="G55" s="771"/>
      <c r="H55" s="771"/>
      <c r="I55" s="772"/>
      <c r="J55" s="1036"/>
      <c r="K55" s="1037"/>
      <c r="L55" s="1038"/>
      <c r="M55" s="71"/>
      <c r="N55" s="71"/>
      <c r="O55" s="779" t="s">
        <v>532</v>
      </c>
      <c r="P55" s="780"/>
      <c r="Q55" s="780"/>
      <c r="R55" s="780"/>
      <c r="S55" s="780"/>
      <c r="T55" s="780"/>
      <c r="U55" s="780"/>
      <c r="V55" s="780"/>
      <c r="W55" s="780"/>
      <c r="X55" s="782"/>
      <c r="Y55" s="783"/>
      <c r="Z55" s="784"/>
      <c r="AA55" s="71"/>
      <c r="AB55" s="413"/>
      <c r="AC55" s="790"/>
      <c r="AD55" s="126"/>
      <c r="AE55" s="124">
        <f>X54*V55</f>
        <v>0</v>
      </c>
      <c r="AF55" s="75"/>
      <c r="BS55" s="60"/>
      <c r="BT55" s="60"/>
      <c r="BU55" s="75"/>
      <c r="BV55" s="75"/>
      <c r="BW55" s="75"/>
      <c r="BX55" s="75"/>
      <c r="BY55" s="75"/>
      <c r="BZ55" s="75"/>
      <c r="CA55" s="75"/>
    </row>
    <row r="56" spans="1:120" ht="15" customHeight="1" thickBot="1">
      <c r="A56" s="790"/>
      <c r="B56" s="770">
        <f>'2026 YTD'!B56</f>
        <v>0</v>
      </c>
      <c r="C56" s="771"/>
      <c r="D56" s="771"/>
      <c r="E56" s="771"/>
      <c r="F56" s="771"/>
      <c r="G56" s="771"/>
      <c r="H56" s="771"/>
      <c r="I56" s="772"/>
      <c r="J56" s="1036"/>
      <c r="K56" s="1037"/>
      <c r="L56" s="1038"/>
      <c r="M56" s="71"/>
      <c r="N56" s="71"/>
      <c r="O56" s="791" t="s">
        <v>465</v>
      </c>
      <c r="P56" s="792"/>
      <c r="Q56" s="792"/>
      <c r="R56" s="792"/>
      <c r="S56" s="792"/>
      <c r="T56" s="792"/>
      <c r="U56" s="792"/>
      <c r="V56" s="792" t="e">
        <f>#REF!</f>
        <v>#REF!</v>
      </c>
      <c r="W56" s="793">
        <v>0.18</v>
      </c>
      <c r="X56" s="809"/>
      <c r="Y56" s="810"/>
      <c r="Z56" s="811"/>
      <c r="AA56" s="71"/>
      <c r="AB56" s="413"/>
      <c r="AC56" s="790"/>
      <c r="AD56" s="126">
        <f>X54*0.8</f>
        <v>0</v>
      </c>
      <c r="AE56" s="124" t="e">
        <f>(AD56+X40-X44)*V56</f>
        <v>#REF!</v>
      </c>
      <c r="AF56" s="75"/>
      <c r="BS56" s="60"/>
      <c r="BT56" s="60"/>
      <c r="BU56" s="75"/>
      <c r="BV56" s="75"/>
      <c r="BW56" s="75"/>
      <c r="BX56" s="75"/>
      <c r="BY56" s="75"/>
      <c r="BZ56" s="75"/>
      <c r="CA56" s="75"/>
    </row>
    <row r="57" spans="1:120" ht="15" customHeight="1" thickTop="1">
      <c r="A57" s="790"/>
      <c r="B57" s="803" t="s">
        <v>152</v>
      </c>
      <c r="C57" s="804"/>
      <c r="D57" s="804"/>
      <c r="E57" s="804"/>
      <c r="F57" s="804"/>
      <c r="G57" s="804"/>
      <c r="H57" s="804"/>
      <c r="I57" s="805"/>
      <c r="J57" s="812">
        <f>SUM(J21:L56)-F24+X32+X37+X48+X49+X55</f>
        <v>0</v>
      </c>
      <c r="K57" s="813"/>
      <c r="L57" s="814"/>
      <c r="M57" s="71"/>
      <c r="N57" s="71"/>
      <c r="O57" s="791" t="s">
        <v>466</v>
      </c>
      <c r="P57" s="792"/>
      <c r="Q57" s="792"/>
      <c r="R57" s="792"/>
      <c r="S57" s="792"/>
      <c r="T57" s="792"/>
      <c r="U57" s="792"/>
      <c r="V57" s="792">
        <v>0</v>
      </c>
      <c r="W57" s="793">
        <v>4.9500000000000002E-2</v>
      </c>
      <c r="X57" s="800">
        <f>X53-X56</f>
        <v>0</v>
      </c>
      <c r="Y57" s="801">
        <f>(X53*0.8)-X47*W57</f>
        <v>0</v>
      </c>
      <c r="Z57" s="802"/>
      <c r="AA57" s="71"/>
      <c r="AB57" s="413"/>
      <c r="AC57" s="790"/>
      <c r="AD57" s="75"/>
      <c r="AE57" s="75">
        <f>(AD56+X40-X44)*V57</f>
        <v>0</v>
      </c>
      <c r="AF57" s="75"/>
      <c r="BS57" s="60"/>
      <c r="BT57" s="60"/>
      <c r="BU57" s="75"/>
      <c r="BV57" s="75"/>
      <c r="BW57" s="75"/>
      <c r="BX57" s="75"/>
      <c r="BY57" s="75"/>
      <c r="BZ57" s="75"/>
      <c r="CA57" s="75"/>
    </row>
    <row r="58" spans="1:120" ht="10.5" customHeight="1">
      <c r="A58" s="790"/>
      <c r="B58" s="397"/>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486"/>
      <c r="AB58" s="414"/>
      <c r="AC58" s="790"/>
      <c r="AD58" s="75"/>
      <c r="AE58" s="75"/>
      <c r="AF58" s="75"/>
      <c r="BS58" s="60"/>
      <c r="BT58" s="60"/>
      <c r="BU58" s="75"/>
      <c r="BV58" s="75"/>
      <c r="BW58" s="75"/>
      <c r="BX58" s="75"/>
      <c r="BY58" s="75"/>
      <c r="BZ58" s="75"/>
      <c r="CA58" s="75"/>
    </row>
    <row r="59" spans="1:120">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BS59" s="60"/>
      <c r="BT59" s="60"/>
      <c r="BU59" s="75"/>
      <c r="BV59" s="75"/>
      <c r="BW59" s="75"/>
      <c r="BX59" s="75"/>
      <c r="BY59" s="75"/>
      <c r="BZ59" s="75"/>
      <c r="CA59" s="75"/>
    </row>
    <row r="60" spans="1:120">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BS60" s="60"/>
      <c r="BT60" s="60"/>
      <c r="BU60" s="75"/>
      <c r="BV60" s="75"/>
      <c r="BW60" s="75"/>
      <c r="BX60" s="75"/>
      <c r="BY60" s="75"/>
      <c r="BZ60" s="75"/>
      <c r="CA60" s="75"/>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row>
    <row r="61" spans="1:120">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BS61" s="60"/>
      <c r="BT61" s="60"/>
      <c r="BU61" s="75"/>
      <c r="BV61" s="75"/>
      <c r="BW61" s="75"/>
      <c r="BX61" s="75"/>
      <c r="BY61" s="75"/>
      <c r="BZ61" s="75"/>
      <c r="CA61" s="75"/>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row>
    <row r="62" spans="1:120">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BS62" s="60"/>
      <c r="BT62" s="60"/>
      <c r="BU62" s="75"/>
      <c r="BV62" s="75"/>
      <c r="BW62" s="75"/>
      <c r="BX62" s="75"/>
      <c r="BY62" s="75"/>
      <c r="BZ62" s="75"/>
      <c r="CA62" s="75"/>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row>
    <row r="63" spans="1:120">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BS63" s="60"/>
      <c r="BT63" s="60"/>
      <c r="BU63" s="75"/>
      <c r="BV63" s="75"/>
      <c r="BW63" s="75"/>
      <c r="BX63" s="75"/>
      <c r="BY63" s="75"/>
      <c r="BZ63" s="75"/>
      <c r="CA63" s="75"/>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row>
    <row r="64" spans="1:120">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BS64" s="60"/>
      <c r="BT64" s="60"/>
      <c r="BU64" s="75"/>
      <c r="BV64" s="75"/>
      <c r="BW64" s="75"/>
      <c r="BX64" s="75"/>
      <c r="BY64" s="75"/>
      <c r="BZ64" s="75"/>
      <c r="CA64" s="75"/>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row>
    <row r="65" spans="1:120">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BS65" s="60"/>
      <c r="BT65" s="60"/>
      <c r="BU65" s="75"/>
      <c r="BV65" s="75"/>
      <c r="BW65" s="75"/>
      <c r="BX65" s="75"/>
      <c r="BY65" s="75"/>
      <c r="BZ65" s="75"/>
      <c r="CA65" s="75"/>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row>
    <row r="66" spans="1:120">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BS66" s="60"/>
      <c r="BT66" s="60"/>
      <c r="BU66" s="75"/>
      <c r="BV66" s="75"/>
      <c r="BW66" s="75"/>
      <c r="BX66" s="75"/>
      <c r="BY66" s="75"/>
      <c r="BZ66" s="75"/>
      <c r="CA66" s="75"/>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row>
    <row r="67" spans="1:120">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Y67" s="60" t="s">
        <v>226</v>
      </c>
      <c r="BS67" s="60"/>
      <c r="BT67" s="60"/>
      <c r="BU67" s="75"/>
      <c r="BV67" s="75"/>
      <c r="BW67" s="75"/>
      <c r="BX67" s="75"/>
      <c r="BY67" s="75"/>
      <c r="BZ67" s="75"/>
      <c r="CA67" s="75"/>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row>
    <row r="68" spans="1:120">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Y68" s="60" t="s">
        <v>222</v>
      </c>
      <c r="BS68" s="60"/>
      <c r="BT68" s="60"/>
      <c r="BU68" s="75"/>
      <c r="BV68" s="75"/>
      <c r="BW68" s="75"/>
      <c r="BX68" s="75"/>
      <c r="BY68" s="75"/>
      <c r="BZ68" s="75"/>
      <c r="CA68" s="75"/>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row>
    <row r="69" spans="1:120">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Y69" s="60" t="s">
        <v>223</v>
      </c>
      <c r="BS69" s="60"/>
      <c r="BT69" s="60"/>
      <c r="BU69" s="75"/>
      <c r="BV69" s="75"/>
      <c r="BW69" s="75"/>
      <c r="BX69" s="75"/>
      <c r="BY69" s="75"/>
      <c r="BZ69" s="75"/>
      <c r="CA69" s="75"/>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row>
    <row r="70" spans="1:120">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Y70" s="60" t="s">
        <v>224</v>
      </c>
      <c r="BS70" s="60"/>
      <c r="BT70" s="60"/>
      <c r="BU70" s="75"/>
      <c r="BV70" s="75"/>
      <c r="BW70" s="75"/>
      <c r="BX70" s="75"/>
      <c r="BY70" s="75"/>
      <c r="BZ70" s="75"/>
      <c r="CA70" s="75"/>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row>
    <row r="71" spans="1:120">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Y71" s="60" t="s">
        <v>225</v>
      </c>
      <c r="BS71" s="60"/>
      <c r="BT71" s="60"/>
      <c r="BU71" s="75"/>
      <c r="BV71" s="75"/>
      <c r="BW71" s="75"/>
      <c r="BX71" s="75"/>
      <c r="BY71" s="75"/>
      <c r="BZ71" s="75"/>
      <c r="CA71" s="75"/>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row>
    <row r="72" spans="1:120">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BS72" s="60"/>
      <c r="BT72" s="60"/>
      <c r="BU72" s="75"/>
      <c r="BV72" s="75"/>
      <c r="BW72" s="75"/>
      <c r="BX72" s="75"/>
      <c r="BY72" s="75"/>
      <c r="BZ72" s="75"/>
      <c r="CA72" s="75"/>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row>
    <row r="73" spans="1:120">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BS73" s="60"/>
      <c r="BT73" s="60"/>
      <c r="BU73" s="75"/>
      <c r="BV73" s="75"/>
      <c r="BW73" s="75"/>
      <c r="BX73" s="75"/>
      <c r="BY73" s="75"/>
      <c r="BZ73" s="75"/>
      <c r="CA73" s="75"/>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row>
    <row r="74" spans="1:120">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BS74" s="60"/>
      <c r="BT74" s="60"/>
      <c r="BU74" s="75"/>
      <c r="BV74" s="75"/>
      <c r="BW74" s="75"/>
      <c r="BX74" s="75"/>
      <c r="BY74" s="75"/>
      <c r="BZ74" s="75"/>
      <c r="CA74" s="75"/>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row>
    <row r="75" spans="1:120">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BS75" s="60"/>
      <c r="BT75" s="60"/>
      <c r="BU75" s="75"/>
      <c r="BV75" s="75"/>
      <c r="BW75" s="75"/>
      <c r="BX75" s="75"/>
      <c r="BY75" s="75"/>
      <c r="BZ75" s="75"/>
      <c r="CA75" s="75"/>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row>
    <row r="76" spans="1:120">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BS76" s="60"/>
      <c r="BT76" s="60"/>
      <c r="BU76" s="75"/>
      <c r="BV76" s="75"/>
      <c r="BW76" s="75"/>
      <c r="BX76" s="75"/>
      <c r="BY76" s="75"/>
      <c r="BZ76" s="75"/>
      <c r="CA76" s="75"/>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row>
    <row r="77" spans="1:120">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BS77" s="60"/>
      <c r="BT77" s="60"/>
      <c r="BU77" s="75"/>
      <c r="BV77" s="75"/>
      <c r="BW77" s="75"/>
      <c r="BX77" s="75"/>
      <c r="BY77" s="75"/>
      <c r="BZ77" s="75"/>
      <c r="CA77" s="75"/>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row>
    <row r="78" spans="1:120">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BS78" s="60"/>
      <c r="BT78" s="60"/>
      <c r="BU78" s="75"/>
      <c r="BV78" s="75"/>
      <c r="BW78" s="75"/>
      <c r="BX78" s="75"/>
      <c r="BY78" s="75"/>
      <c r="BZ78" s="75"/>
      <c r="CA78" s="75"/>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row>
    <row r="79" spans="1:120">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BS79" s="60"/>
      <c r="BT79" s="60"/>
      <c r="BU79" s="75"/>
      <c r="BV79" s="75"/>
      <c r="BW79" s="75"/>
      <c r="BX79" s="75"/>
      <c r="BY79" s="75"/>
      <c r="BZ79" s="75"/>
      <c r="CA79" s="75"/>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row>
    <row r="80" spans="1:120">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BS80" s="60"/>
      <c r="BT80" s="60"/>
      <c r="BU80" s="75"/>
      <c r="BV80" s="75"/>
      <c r="BW80" s="75"/>
      <c r="BX80" s="75"/>
      <c r="BY80" s="75"/>
      <c r="BZ80" s="75"/>
      <c r="CA80" s="75"/>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row>
    <row r="81" spans="1:120">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BS81" s="60"/>
      <c r="BT81" s="60"/>
      <c r="BU81" s="75"/>
      <c r="BV81" s="75"/>
      <c r="BW81" s="75"/>
      <c r="BX81" s="75"/>
      <c r="BY81" s="75"/>
      <c r="BZ81" s="75"/>
      <c r="CA81" s="75"/>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row>
    <row r="82" spans="1:120">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BS82" s="60"/>
      <c r="BT82" s="60"/>
      <c r="BU82" s="75"/>
      <c r="BV82" s="75"/>
      <c r="BW82" s="75"/>
      <c r="BX82" s="75"/>
      <c r="BY82" s="75"/>
      <c r="BZ82" s="75"/>
      <c r="CA82" s="75"/>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row>
    <row r="83" spans="1:120">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BS83" s="60"/>
      <c r="BT83" s="60"/>
      <c r="BU83" s="75"/>
      <c r="BV83" s="75"/>
      <c r="BW83" s="75"/>
      <c r="BX83" s="75"/>
      <c r="BY83" s="75"/>
      <c r="BZ83" s="75"/>
      <c r="CA83" s="75"/>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row>
    <row r="84" spans="1:120">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BS84" s="60"/>
      <c r="BT84" s="60"/>
      <c r="BU84" s="75"/>
      <c r="BV84" s="75"/>
      <c r="BW84" s="75"/>
      <c r="BX84" s="75"/>
      <c r="BY84" s="75"/>
      <c r="BZ84" s="75"/>
      <c r="CA84" s="75"/>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row>
    <row r="85" spans="1:120">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BS85" s="60"/>
      <c r="BT85" s="60"/>
      <c r="BU85" s="75"/>
      <c r="BV85" s="75"/>
      <c r="BW85" s="75"/>
      <c r="BX85" s="75"/>
      <c r="BY85" s="75"/>
      <c r="BZ85" s="75"/>
      <c r="CA85" s="75"/>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row>
    <row r="86" spans="1:120">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BS86" s="60"/>
      <c r="BT86" s="60"/>
      <c r="BU86" s="75"/>
      <c r="BV86" s="75"/>
      <c r="BW86" s="75"/>
      <c r="BX86" s="75"/>
      <c r="BY86" s="75"/>
      <c r="BZ86" s="75"/>
      <c r="CA86" s="75"/>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row>
    <row r="87" spans="1:120">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BS87" s="60"/>
      <c r="BT87" s="60"/>
      <c r="BU87" s="75"/>
      <c r="BV87" s="75"/>
      <c r="BW87" s="75"/>
      <c r="BX87" s="75"/>
      <c r="BY87" s="75"/>
      <c r="BZ87" s="75"/>
      <c r="CA87" s="75"/>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row>
    <row r="88" spans="1:120">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BS88" s="60"/>
      <c r="BT88" s="60"/>
      <c r="BU88" s="75"/>
      <c r="BV88" s="75"/>
      <c r="BW88" s="75"/>
      <c r="BX88" s="75"/>
      <c r="BY88" s="75"/>
      <c r="BZ88" s="75"/>
      <c r="CA88" s="75"/>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row>
    <row r="89" spans="1:120">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BS89" s="60"/>
      <c r="BT89" s="60"/>
      <c r="BU89" s="75"/>
      <c r="BV89" s="75"/>
      <c r="BW89" s="75"/>
      <c r="BX89" s="75"/>
      <c r="BY89" s="75"/>
      <c r="BZ89" s="75"/>
      <c r="CA89" s="75"/>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row>
    <row r="90" spans="1:120">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BS90" s="60"/>
      <c r="BT90" s="60"/>
      <c r="BU90" s="75"/>
      <c r="BV90" s="75"/>
      <c r="BW90" s="75"/>
      <c r="BX90" s="75"/>
      <c r="BY90" s="75"/>
      <c r="BZ90" s="75"/>
      <c r="CA90" s="75"/>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row>
    <row r="91" spans="1:120">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BS91" s="60"/>
      <c r="BT91" s="60"/>
      <c r="BU91" s="75"/>
      <c r="BV91" s="75"/>
      <c r="BW91" s="75"/>
      <c r="BX91" s="75"/>
      <c r="BY91" s="75"/>
      <c r="BZ91" s="75"/>
      <c r="CA91" s="75"/>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row>
    <row r="92" spans="1:120">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BS92" s="60"/>
      <c r="BT92" s="60"/>
      <c r="BU92" s="75"/>
      <c r="BV92" s="75"/>
      <c r="BW92" s="75"/>
      <c r="BX92" s="75"/>
      <c r="BY92" s="75"/>
      <c r="BZ92" s="75"/>
      <c r="CA92" s="75"/>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row>
    <row r="93" spans="1:120">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BS93" s="60"/>
      <c r="BT93" s="60"/>
      <c r="BU93" s="75"/>
      <c r="BV93" s="75"/>
      <c r="BW93" s="75"/>
      <c r="BX93" s="75"/>
      <c r="BY93" s="75"/>
      <c r="BZ93" s="75"/>
      <c r="CA93" s="75"/>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row>
    <row r="94" spans="1:120">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BS94" s="60"/>
      <c r="BT94" s="60"/>
      <c r="BU94" s="75"/>
      <c r="BV94" s="75"/>
      <c r="BW94" s="75"/>
      <c r="BX94" s="75"/>
      <c r="BY94" s="75"/>
      <c r="BZ94" s="75"/>
      <c r="CA94" s="75"/>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row>
    <row r="95" spans="1:120">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BS95" s="60"/>
      <c r="BT95" s="60"/>
      <c r="BU95" s="75"/>
      <c r="BV95" s="75"/>
      <c r="BW95" s="75"/>
      <c r="BX95" s="75"/>
      <c r="BY95" s="75"/>
      <c r="BZ95" s="75"/>
      <c r="CA95" s="75"/>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row>
    <row r="96" spans="1:120">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BS96" s="60"/>
      <c r="BT96" s="60"/>
      <c r="BU96" s="75"/>
      <c r="BV96" s="75"/>
      <c r="BW96" s="75"/>
      <c r="BX96" s="75"/>
      <c r="BY96" s="75"/>
      <c r="BZ96" s="75"/>
      <c r="CA96" s="75"/>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0"/>
      <c r="DJ96" s="60"/>
      <c r="DK96" s="60"/>
      <c r="DL96" s="60"/>
      <c r="DM96" s="60"/>
      <c r="DN96" s="60"/>
      <c r="DO96" s="60"/>
      <c r="DP96" s="60"/>
    </row>
    <row r="97" spans="1:120">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BS97" s="60"/>
      <c r="BT97" s="60"/>
      <c r="BU97" s="75"/>
      <c r="BV97" s="75"/>
      <c r="BW97" s="75"/>
      <c r="BX97" s="75"/>
      <c r="BY97" s="75"/>
      <c r="BZ97" s="75"/>
      <c r="CA97" s="75"/>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row>
    <row r="98" spans="1:120">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BS98" s="60"/>
      <c r="BT98" s="60"/>
      <c r="BU98" s="75"/>
      <c r="BV98" s="75"/>
      <c r="BW98" s="75"/>
      <c r="BX98" s="75"/>
      <c r="BY98" s="75"/>
      <c r="BZ98" s="75"/>
      <c r="CA98" s="75"/>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0"/>
      <c r="DJ98" s="60"/>
      <c r="DK98" s="60"/>
      <c r="DL98" s="60"/>
      <c r="DM98" s="60"/>
      <c r="DN98" s="60"/>
      <c r="DO98" s="60"/>
      <c r="DP98" s="60"/>
    </row>
    <row r="99" spans="1:120">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BS99" s="60"/>
      <c r="BT99" s="60"/>
      <c r="BU99" s="75"/>
      <c r="BV99" s="75"/>
      <c r="BW99" s="75"/>
      <c r="BX99" s="75"/>
      <c r="BY99" s="75"/>
      <c r="BZ99" s="75"/>
      <c r="CA99" s="75"/>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row>
    <row r="100" spans="1:120">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BS100" s="60"/>
      <c r="BT100" s="60"/>
      <c r="BU100" s="75"/>
      <c r="BV100" s="75"/>
      <c r="BW100" s="75"/>
      <c r="BX100" s="75"/>
      <c r="BY100" s="75"/>
      <c r="BZ100" s="75"/>
      <c r="CA100" s="75"/>
      <c r="CL100" s="60"/>
      <c r="CM100" s="60"/>
      <c r="CN100" s="60"/>
      <c r="CO100" s="60"/>
      <c r="CP100" s="60"/>
      <c r="CQ100" s="60"/>
      <c r="CR100" s="60"/>
      <c r="CS100" s="60"/>
      <c r="CT100" s="60"/>
      <c r="CU100" s="60"/>
      <c r="CV100" s="60"/>
      <c r="CW100" s="60"/>
      <c r="CX100" s="60"/>
      <c r="CY100" s="60"/>
      <c r="CZ100" s="60"/>
      <c r="DA100" s="60"/>
      <c r="DB100" s="60"/>
      <c r="DC100" s="60"/>
      <c r="DD100" s="60"/>
      <c r="DE100" s="60"/>
      <c r="DF100" s="60"/>
      <c r="DG100" s="60"/>
      <c r="DH100" s="60"/>
      <c r="DI100" s="60"/>
      <c r="DJ100" s="60"/>
      <c r="DK100" s="60"/>
      <c r="DL100" s="60"/>
      <c r="DM100" s="60"/>
      <c r="DN100" s="60"/>
      <c r="DO100" s="60"/>
      <c r="DP100" s="60"/>
    </row>
    <row r="101" spans="1:120">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BS101" s="60"/>
      <c r="BT101" s="60"/>
      <c r="BU101" s="75"/>
      <c r="BV101" s="75"/>
      <c r="BW101" s="75"/>
      <c r="BX101" s="75"/>
      <c r="BY101" s="75"/>
      <c r="BZ101" s="75"/>
      <c r="CA101" s="75"/>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60"/>
      <c r="DJ101" s="60"/>
      <c r="DK101" s="60"/>
      <c r="DL101" s="60"/>
      <c r="DM101" s="60"/>
      <c r="DN101" s="60"/>
      <c r="DO101" s="60"/>
      <c r="DP101" s="60"/>
    </row>
    <row r="102" spans="1:120">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BS102" s="60"/>
      <c r="BT102" s="60"/>
      <c r="BU102" s="75"/>
      <c r="BV102" s="75"/>
      <c r="BW102" s="75"/>
      <c r="BX102" s="75"/>
      <c r="BY102" s="75"/>
      <c r="BZ102" s="75"/>
      <c r="CA102" s="75"/>
      <c r="CL102" s="60"/>
      <c r="CM102" s="60"/>
      <c r="CN102" s="60"/>
      <c r="CO102" s="60"/>
      <c r="CP102" s="60"/>
      <c r="CQ102" s="60"/>
      <c r="CR102" s="60"/>
      <c r="CS102" s="60"/>
      <c r="CT102" s="60"/>
      <c r="CU102" s="60"/>
      <c r="CV102" s="60"/>
      <c r="CW102" s="60"/>
      <c r="CX102" s="60"/>
      <c r="CY102" s="60"/>
      <c r="CZ102" s="60"/>
      <c r="DA102" s="60"/>
      <c r="DB102" s="60"/>
      <c r="DC102" s="60"/>
      <c r="DD102" s="60"/>
      <c r="DE102" s="60"/>
      <c r="DF102" s="60"/>
      <c r="DG102" s="60"/>
      <c r="DH102" s="60"/>
      <c r="DI102" s="60"/>
      <c r="DJ102" s="60"/>
      <c r="DK102" s="60"/>
      <c r="DL102" s="60"/>
      <c r="DM102" s="60"/>
      <c r="DN102" s="60"/>
      <c r="DO102" s="60"/>
      <c r="DP102" s="60"/>
    </row>
    <row r="103" spans="1:120">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BS103" s="60"/>
      <c r="BT103" s="60"/>
      <c r="BU103" s="75"/>
      <c r="BV103" s="75"/>
      <c r="BW103" s="75"/>
      <c r="BX103" s="75"/>
      <c r="BY103" s="75"/>
      <c r="BZ103" s="75"/>
      <c r="CA103" s="75"/>
      <c r="CL103" s="60"/>
      <c r="CM103" s="60"/>
      <c r="CN103" s="60"/>
      <c r="CO103" s="60"/>
      <c r="CP103" s="60"/>
      <c r="CQ103" s="60"/>
      <c r="CR103" s="60"/>
      <c r="CS103" s="60"/>
      <c r="CT103" s="60"/>
      <c r="CU103" s="60"/>
      <c r="CV103" s="60"/>
      <c r="CW103" s="60"/>
      <c r="CX103" s="60"/>
      <c r="CY103" s="60"/>
      <c r="CZ103" s="60"/>
      <c r="DA103" s="60"/>
      <c r="DB103" s="60"/>
      <c r="DC103" s="60"/>
      <c r="DD103" s="60"/>
      <c r="DE103" s="60"/>
      <c r="DF103" s="60"/>
      <c r="DG103" s="60"/>
      <c r="DH103" s="60"/>
      <c r="DI103" s="60"/>
      <c r="DJ103" s="60"/>
      <c r="DK103" s="60"/>
      <c r="DL103" s="60"/>
      <c r="DM103" s="60"/>
      <c r="DN103" s="60"/>
      <c r="DO103" s="60"/>
      <c r="DP103" s="60"/>
    </row>
    <row r="104" spans="1:120">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BS104" s="60"/>
      <c r="BT104" s="60"/>
      <c r="BU104" s="75"/>
      <c r="BV104" s="75"/>
      <c r="BW104" s="75"/>
      <c r="BX104" s="75"/>
      <c r="BY104" s="75"/>
      <c r="BZ104" s="75"/>
      <c r="CA104" s="75"/>
      <c r="CL104" s="60"/>
      <c r="CM104" s="60"/>
      <c r="CN104" s="60"/>
      <c r="CO104" s="60"/>
      <c r="CP104" s="60"/>
      <c r="CQ104" s="60"/>
      <c r="CR104" s="60"/>
      <c r="CS104" s="60"/>
      <c r="CT104" s="60"/>
      <c r="CU104" s="60"/>
      <c r="CV104" s="60"/>
      <c r="CW104" s="60"/>
      <c r="CX104" s="60"/>
      <c r="CY104" s="60"/>
      <c r="CZ104" s="60"/>
      <c r="DA104" s="60"/>
      <c r="DB104" s="60"/>
      <c r="DC104" s="60"/>
      <c r="DD104" s="60"/>
      <c r="DE104" s="60"/>
      <c r="DF104" s="60"/>
      <c r="DG104" s="60"/>
      <c r="DH104" s="60"/>
      <c r="DI104" s="60"/>
      <c r="DJ104" s="60"/>
      <c r="DK104" s="60"/>
      <c r="DL104" s="60"/>
      <c r="DM104" s="60"/>
      <c r="DN104" s="60"/>
      <c r="DO104" s="60"/>
      <c r="DP104" s="60"/>
    </row>
    <row r="105" spans="1:120">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BS105" s="60"/>
      <c r="BT105" s="60"/>
      <c r="BU105" s="75"/>
      <c r="BV105" s="75"/>
      <c r="BW105" s="75"/>
      <c r="BX105" s="75"/>
      <c r="BY105" s="75"/>
      <c r="BZ105" s="75"/>
      <c r="CA105" s="75"/>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0"/>
      <c r="DJ105" s="60"/>
      <c r="DK105" s="60"/>
      <c r="DL105" s="60"/>
      <c r="DM105" s="60"/>
      <c r="DN105" s="60"/>
      <c r="DO105" s="60"/>
      <c r="DP105" s="60"/>
    </row>
    <row r="106" spans="1:120">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BS106" s="60"/>
      <c r="BT106" s="60"/>
      <c r="BU106" s="75"/>
      <c r="BV106" s="75"/>
      <c r="BW106" s="75"/>
      <c r="BX106" s="75"/>
      <c r="BY106" s="75"/>
      <c r="BZ106" s="75"/>
      <c r="CA106" s="75"/>
      <c r="CL106" s="60"/>
      <c r="CM106" s="60"/>
      <c r="CN106" s="60"/>
      <c r="CO106" s="60"/>
      <c r="CP106" s="60"/>
      <c r="CQ106" s="60"/>
      <c r="CR106" s="60"/>
      <c r="CS106" s="60"/>
      <c r="CT106" s="60"/>
      <c r="CU106" s="60"/>
      <c r="CV106" s="60"/>
      <c r="CW106" s="60"/>
      <c r="CX106" s="60"/>
      <c r="CY106" s="60"/>
      <c r="CZ106" s="60"/>
      <c r="DA106" s="60"/>
      <c r="DB106" s="60"/>
      <c r="DC106" s="60"/>
      <c r="DD106" s="60"/>
      <c r="DE106" s="60"/>
      <c r="DF106" s="60"/>
      <c r="DG106" s="60"/>
      <c r="DH106" s="60"/>
      <c r="DI106" s="60"/>
      <c r="DJ106" s="60"/>
      <c r="DK106" s="60"/>
      <c r="DL106" s="60"/>
      <c r="DM106" s="60"/>
      <c r="DN106" s="60"/>
      <c r="DO106" s="60"/>
      <c r="DP106" s="60"/>
    </row>
    <row r="107" spans="1:120">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BS107" s="60"/>
      <c r="BT107" s="60"/>
      <c r="BU107" s="75"/>
      <c r="BV107" s="75"/>
      <c r="BW107" s="75"/>
      <c r="BX107" s="75"/>
      <c r="BY107" s="75"/>
      <c r="BZ107" s="75"/>
      <c r="CA107" s="75"/>
      <c r="CL107" s="60"/>
      <c r="CM107" s="60"/>
      <c r="CN107" s="60"/>
      <c r="CO107" s="60"/>
      <c r="CP107" s="60"/>
      <c r="CQ107" s="60"/>
      <c r="CR107" s="60"/>
      <c r="CS107" s="60"/>
      <c r="CT107" s="60"/>
      <c r="CU107" s="60"/>
      <c r="CV107" s="60"/>
      <c r="CW107" s="60"/>
      <c r="CX107" s="60"/>
      <c r="CY107" s="60"/>
      <c r="CZ107" s="60"/>
      <c r="DA107" s="60"/>
      <c r="DB107" s="60"/>
      <c r="DC107" s="60"/>
      <c r="DD107" s="60"/>
      <c r="DE107" s="60"/>
      <c r="DF107" s="60"/>
      <c r="DG107" s="60"/>
      <c r="DH107" s="60"/>
      <c r="DI107" s="60"/>
      <c r="DJ107" s="60"/>
      <c r="DK107" s="60"/>
      <c r="DL107" s="60"/>
      <c r="DM107" s="60"/>
      <c r="DN107" s="60"/>
      <c r="DO107" s="60"/>
      <c r="DP107" s="60"/>
    </row>
    <row r="108" spans="1:120">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BS108" s="60"/>
      <c r="BT108" s="60"/>
      <c r="BU108" s="75"/>
      <c r="BV108" s="75"/>
      <c r="BW108" s="75"/>
      <c r="BX108" s="75"/>
      <c r="BY108" s="75"/>
      <c r="BZ108" s="75"/>
      <c r="CA108" s="75"/>
      <c r="CL108" s="60"/>
      <c r="CM108" s="60"/>
      <c r="CN108" s="60"/>
      <c r="CO108" s="60"/>
      <c r="CP108" s="60"/>
      <c r="CQ108" s="60"/>
      <c r="CR108" s="60"/>
      <c r="CS108" s="60"/>
      <c r="CT108" s="60"/>
      <c r="CU108" s="60"/>
      <c r="CV108" s="60"/>
      <c r="CW108" s="60"/>
      <c r="CX108" s="60"/>
      <c r="CY108" s="60"/>
      <c r="CZ108" s="60"/>
      <c r="DA108" s="60"/>
      <c r="DB108" s="60"/>
      <c r="DC108" s="60"/>
      <c r="DD108" s="60"/>
      <c r="DE108" s="60"/>
      <c r="DF108" s="60"/>
      <c r="DG108" s="60"/>
      <c r="DH108" s="60"/>
      <c r="DI108" s="60"/>
      <c r="DJ108" s="60"/>
      <c r="DK108" s="60"/>
      <c r="DL108" s="60"/>
      <c r="DM108" s="60"/>
      <c r="DN108" s="60"/>
      <c r="DO108" s="60"/>
      <c r="DP108" s="60"/>
    </row>
    <row r="109" spans="1:120">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BS109" s="60"/>
      <c r="BT109" s="60"/>
      <c r="BU109" s="75"/>
      <c r="BV109" s="75"/>
      <c r="BW109" s="75"/>
      <c r="BX109" s="75"/>
      <c r="BY109" s="75"/>
      <c r="BZ109" s="75"/>
      <c r="CA109" s="75"/>
      <c r="CL109" s="60"/>
      <c r="CM109" s="60"/>
      <c r="CN109" s="60"/>
      <c r="CO109" s="60"/>
      <c r="CP109" s="60"/>
      <c r="CQ109" s="60"/>
      <c r="CR109" s="60"/>
      <c r="CS109" s="60"/>
      <c r="CT109" s="60"/>
      <c r="CU109" s="60"/>
      <c r="CV109" s="60"/>
      <c r="CW109" s="60"/>
      <c r="CX109" s="60"/>
      <c r="CY109" s="60"/>
      <c r="CZ109" s="60"/>
      <c r="DA109" s="60"/>
      <c r="DB109" s="60"/>
      <c r="DC109" s="60"/>
      <c r="DD109" s="60"/>
      <c r="DE109" s="60"/>
      <c r="DF109" s="60"/>
      <c r="DG109" s="60"/>
      <c r="DH109" s="60"/>
      <c r="DI109" s="60"/>
      <c r="DJ109" s="60"/>
      <c r="DK109" s="60"/>
      <c r="DL109" s="60"/>
      <c r="DM109" s="60"/>
      <c r="DN109" s="60"/>
      <c r="DO109" s="60"/>
      <c r="DP109" s="60"/>
    </row>
    <row r="110" spans="1:120">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BS110" s="60"/>
      <c r="BT110" s="60"/>
      <c r="BU110" s="75"/>
      <c r="BV110" s="75"/>
      <c r="BW110" s="75"/>
      <c r="BX110" s="75"/>
      <c r="BY110" s="75"/>
      <c r="BZ110" s="75"/>
      <c r="CA110" s="75"/>
      <c r="CL110" s="60"/>
      <c r="CM110" s="60"/>
      <c r="CN110" s="60"/>
      <c r="CO110" s="60"/>
      <c r="CP110" s="60"/>
      <c r="CQ110" s="60"/>
      <c r="CR110" s="60"/>
      <c r="CS110" s="60"/>
      <c r="CT110" s="60"/>
      <c r="CU110" s="60"/>
      <c r="CV110" s="60"/>
      <c r="CW110" s="60"/>
      <c r="CX110" s="60"/>
      <c r="CY110" s="60"/>
      <c r="CZ110" s="60"/>
      <c r="DA110" s="60"/>
      <c r="DB110" s="60"/>
      <c r="DC110" s="60"/>
      <c r="DD110" s="60"/>
      <c r="DE110" s="60"/>
      <c r="DF110" s="60"/>
      <c r="DG110" s="60"/>
      <c r="DH110" s="60"/>
      <c r="DI110" s="60"/>
      <c r="DJ110" s="60"/>
      <c r="DK110" s="60"/>
      <c r="DL110" s="60"/>
      <c r="DM110" s="60"/>
      <c r="DN110" s="60"/>
      <c r="DO110" s="60"/>
      <c r="DP110" s="60"/>
    </row>
    <row r="111" spans="1:120">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BS111" s="60"/>
      <c r="BT111" s="60"/>
      <c r="BU111" s="75"/>
      <c r="BV111" s="75"/>
      <c r="BW111" s="75"/>
      <c r="BX111" s="75"/>
      <c r="BY111" s="75"/>
      <c r="BZ111" s="75"/>
      <c r="CA111" s="75"/>
      <c r="CL111" s="60"/>
      <c r="CM111" s="60"/>
      <c r="CN111" s="60"/>
      <c r="CO111" s="60"/>
      <c r="CP111" s="60"/>
      <c r="CQ111" s="60"/>
      <c r="CR111" s="60"/>
      <c r="CS111" s="60"/>
      <c r="CT111" s="60"/>
      <c r="CU111" s="60"/>
      <c r="CV111" s="60"/>
      <c r="CW111" s="60"/>
      <c r="CX111" s="60"/>
      <c r="CY111" s="60"/>
      <c r="CZ111" s="60"/>
      <c r="DA111" s="60"/>
      <c r="DB111" s="60"/>
      <c r="DC111" s="60"/>
      <c r="DD111" s="60"/>
      <c r="DE111" s="60"/>
      <c r="DF111" s="60"/>
      <c r="DG111" s="60"/>
      <c r="DH111" s="60"/>
      <c r="DI111" s="60"/>
      <c r="DJ111" s="60"/>
      <c r="DK111" s="60"/>
      <c r="DL111" s="60"/>
      <c r="DM111" s="60"/>
      <c r="DN111" s="60"/>
      <c r="DO111" s="60"/>
      <c r="DP111" s="60"/>
    </row>
    <row r="112" spans="1:120">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BS112" s="60"/>
      <c r="BT112" s="60"/>
      <c r="BU112" s="75"/>
      <c r="BV112" s="75"/>
      <c r="BW112" s="75"/>
      <c r="BX112" s="75"/>
      <c r="BY112" s="75"/>
      <c r="BZ112" s="75"/>
      <c r="CA112" s="75"/>
      <c r="CL112" s="60"/>
      <c r="CM112" s="60"/>
      <c r="CN112" s="60"/>
      <c r="CO112" s="60"/>
      <c r="CP112" s="60"/>
      <c r="CQ112" s="60"/>
      <c r="CR112" s="60"/>
      <c r="CS112" s="60"/>
      <c r="CT112" s="60"/>
      <c r="CU112" s="60"/>
      <c r="CV112" s="60"/>
      <c r="CW112" s="60"/>
      <c r="CX112" s="60"/>
      <c r="CY112" s="60"/>
      <c r="CZ112" s="60"/>
      <c r="DA112" s="60"/>
      <c r="DB112" s="60"/>
      <c r="DC112" s="60"/>
      <c r="DD112" s="60"/>
      <c r="DE112" s="60"/>
      <c r="DF112" s="60"/>
      <c r="DG112" s="60"/>
      <c r="DH112" s="60"/>
      <c r="DI112" s="60"/>
      <c r="DJ112" s="60"/>
      <c r="DK112" s="60"/>
      <c r="DL112" s="60"/>
      <c r="DM112" s="60"/>
      <c r="DN112" s="60"/>
      <c r="DO112" s="60"/>
      <c r="DP112" s="60"/>
    </row>
    <row r="113" spans="1:120">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BS113" s="60"/>
      <c r="BT113" s="60"/>
      <c r="BU113" s="75"/>
      <c r="BV113" s="75"/>
      <c r="BW113" s="75"/>
      <c r="BX113" s="75"/>
      <c r="BY113" s="75"/>
      <c r="BZ113" s="75"/>
      <c r="CA113" s="75"/>
      <c r="CL113" s="60"/>
      <c r="CM113" s="60"/>
      <c r="CN113" s="60"/>
      <c r="CO113" s="60"/>
      <c r="CP113" s="60"/>
      <c r="CQ113" s="60"/>
      <c r="CR113" s="60"/>
      <c r="CS113" s="60"/>
      <c r="CT113" s="60"/>
      <c r="CU113" s="60"/>
      <c r="CV113" s="60"/>
      <c r="CW113" s="60"/>
      <c r="CX113" s="60"/>
      <c r="CY113" s="60"/>
      <c r="CZ113" s="60"/>
      <c r="DA113" s="60"/>
      <c r="DB113" s="60"/>
      <c r="DC113" s="60"/>
      <c r="DD113" s="60"/>
      <c r="DE113" s="60"/>
      <c r="DF113" s="60"/>
      <c r="DG113" s="60"/>
      <c r="DH113" s="60"/>
      <c r="DI113" s="60"/>
      <c r="DJ113" s="60"/>
      <c r="DK113" s="60"/>
      <c r="DL113" s="60"/>
      <c r="DM113" s="60"/>
      <c r="DN113" s="60"/>
      <c r="DO113" s="60"/>
      <c r="DP113" s="60"/>
    </row>
    <row r="114" spans="1:120">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BS114" s="60"/>
      <c r="BT114" s="60"/>
      <c r="BU114" s="75"/>
      <c r="BV114" s="75"/>
      <c r="BW114" s="75"/>
      <c r="BX114" s="75"/>
      <c r="BY114" s="75"/>
      <c r="BZ114" s="75"/>
      <c r="CA114" s="75"/>
      <c r="CL114" s="60"/>
      <c r="CM114" s="60"/>
      <c r="CN114" s="60"/>
      <c r="CO114" s="60"/>
      <c r="CP114" s="60"/>
      <c r="CQ114" s="60"/>
      <c r="CR114" s="60"/>
      <c r="CS114" s="60"/>
      <c r="CT114" s="60"/>
      <c r="CU114" s="60"/>
      <c r="CV114" s="60"/>
      <c r="CW114" s="60"/>
      <c r="CX114" s="60"/>
      <c r="CY114" s="60"/>
      <c r="CZ114" s="60"/>
      <c r="DA114" s="60"/>
      <c r="DB114" s="60"/>
      <c r="DC114" s="60"/>
      <c r="DD114" s="60"/>
      <c r="DE114" s="60"/>
      <c r="DF114" s="60"/>
      <c r="DG114" s="60"/>
      <c r="DH114" s="60"/>
      <c r="DI114" s="60"/>
      <c r="DJ114" s="60"/>
      <c r="DK114" s="60"/>
      <c r="DL114" s="60"/>
      <c r="DM114" s="60"/>
      <c r="DN114" s="60"/>
      <c r="DO114" s="60"/>
      <c r="DP114" s="60"/>
    </row>
    <row r="115" spans="1:120">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BS115" s="60"/>
      <c r="BT115" s="60"/>
      <c r="BU115" s="75"/>
      <c r="BV115" s="75"/>
      <c r="BW115" s="75"/>
      <c r="BX115" s="75"/>
      <c r="BY115" s="75"/>
      <c r="BZ115" s="75"/>
      <c r="CA115" s="75"/>
      <c r="CL115" s="60"/>
      <c r="CM115" s="60"/>
      <c r="CN115" s="60"/>
      <c r="CO115" s="60"/>
      <c r="CP115" s="60"/>
      <c r="CQ115" s="60"/>
      <c r="CR115" s="60"/>
      <c r="CS115" s="60"/>
      <c r="CT115" s="60"/>
      <c r="CU115" s="60"/>
      <c r="CV115" s="60"/>
      <c r="CW115" s="60"/>
      <c r="CX115" s="60"/>
      <c r="CY115" s="60"/>
      <c r="CZ115" s="60"/>
      <c r="DA115" s="60"/>
      <c r="DB115" s="60"/>
      <c r="DC115" s="60"/>
      <c r="DD115" s="60"/>
      <c r="DE115" s="60"/>
      <c r="DF115" s="60"/>
      <c r="DG115" s="60"/>
      <c r="DH115" s="60"/>
      <c r="DI115" s="60"/>
      <c r="DJ115" s="60"/>
      <c r="DK115" s="60"/>
      <c r="DL115" s="60"/>
      <c r="DM115" s="60"/>
      <c r="DN115" s="60"/>
      <c r="DO115" s="60"/>
      <c r="DP115" s="60"/>
    </row>
    <row r="116" spans="1:120">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BS116" s="60"/>
      <c r="BT116" s="60"/>
      <c r="BU116" s="75"/>
      <c r="BV116" s="75"/>
      <c r="BW116" s="75"/>
      <c r="BX116" s="75"/>
      <c r="BY116" s="75"/>
      <c r="BZ116" s="75"/>
      <c r="CA116" s="75"/>
      <c r="CL116" s="60"/>
      <c r="CM116" s="60"/>
      <c r="CN116" s="60"/>
      <c r="CO116" s="60"/>
      <c r="CP116" s="60"/>
      <c r="CQ116" s="60"/>
      <c r="CR116" s="60"/>
      <c r="CS116" s="60"/>
      <c r="CT116" s="60"/>
      <c r="CU116" s="60"/>
      <c r="CV116" s="60"/>
      <c r="CW116" s="60"/>
      <c r="CX116" s="60"/>
      <c r="CY116" s="60"/>
      <c r="CZ116" s="60"/>
      <c r="DA116" s="60"/>
      <c r="DB116" s="60"/>
      <c r="DC116" s="60"/>
      <c r="DD116" s="60"/>
      <c r="DE116" s="60"/>
      <c r="DF116" s="60"/>
      <c r="DG116" s="60"/>
      <c r="DH116" s="60"/>
      <c r="DI116" s="60"/>
      <c r="DJ116" s="60"/>
      <c r="DK116" s="60"/>
      <c r="DL116" s="60"/>
      <c r="DM116" s="60"/>
      <c r="DN116" s="60"/>
      <c r="DO116" s="60"/>
      <c r="DP116" s="60"/>
    </row>
    <row r="117" spans="1:120">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BS117" s="60"/>
      <c r="BT117" s="60"/>
      <c r="BU117" s="75"/>
      <c r="BV117" s="75"/>
      <c r="BW117" s="75"/>
      <c r="BX117" s="75"/>
      <c r="BY117" s="75"/>
      <c r="BZ117" s="75"/>
      <c r="CA117" s="75"/>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row>
    <row r="118" spans="1:120">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BS118" s="60"/>
      <c r="BT118" s="60"/>
      <c r="BU118" s="75"/>
      <c r="BV118" s="75"/>
      <c r="BW118" s="75"/>
      <c r="BX118" s="75"/>
      <c r="BY118" s="75"/>
      <c r="BZ118" s="75"/>
      <c r="CA118" s="75"/>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0"/>
      <c r="DJ118" s="60"/>
      <c r="DK118" s="60"/>
      <c r="DL118" s="60"/>
      <c r="DM118" s="60"/>
      <c r="DN118" s="60"/>
      <c r="DO118" s="60"/>
      <c r="DP118" s="60"/>
    </row>
    <row r="119" spans="1:120">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BS119" s="60"/>
      <c r="BT119" s="60"/>
      <c r="BU119" s="75"/>
      <c r="BV119" s="75"/>
      <c r="BW119" s="75"/>
      <c r="BX119" s="75"/>
      <c r="BY119" s="75"/>
      <c r="BZ119" s="75"/>
      <c r="CA119" s="75"/>
      <c r="CL119" s="60"/>
      <c r="CM119" s="60"/>
      <c r="CN119" s="60"/>
      <c r="CO119" s="60"/>
      <c r="CP119" s="60"/>
      <c r="CQ119" s="60"/>
      <c r="CR119" s="60"/>
      <c r="CS119" s="60"/>
      <c r="CT119" s="60"/>
      <c r="CU119" s="60"/>
      <c r="CV119" s="60"/>
      <c r="CW119" s="60"/>
      <c r="CX119" s="60"/>
      <c r="CY119" s="60"/>
      <c r="CZ119" s="60"/>
      <c r="DA119" s="60"/>
      <c r="DB119" s="60"/>
      <c r="DC119" s="60"/>
      <c r="DD119" s="60"/>
      <c r="DE119" s="60"/>
      <c r="DF119" s="60"/>
      <c r="DG119" s="60"/>
      <c r="DH119" s="60"/>
      <c r="DI119" s="60"/>
      <c r="DJ119" s="60"/>
      <c r="DK119" s="60"/>
      <c r="DL119" s="60"/>
      <c r="DM119" s="60"/>
      <c r="DN119" s="60"/>
      <c r="DO119" s="60"/>
      <c r="DP119" s="60"/>
    </row>
    <row r="120" spans="1:120">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BS120" s="60"/>
      <c r="BT120" s="60"/>
      <c r="BU120" s="75"/>
      <c r="BV120" s="75"/>
      <c r="BW120" s="75"/>
      <c r="BX120" s="75"/>
      <c r="BY120" s="75"/>
      <c r="BZ120" s="75"/>
      <c r="CA120" s="75"/>
      <c r="CL120" s="60"/>
      <c r="CM120" s="60"/>
      <c r="CN120" s="60"/>
      <c r="CO120" s="60"/>
      <c r="CP120" s="60"/>
      <c r="CQ120" s="60"/>
      <c r="CR120" s="60"/>
      <c r="CS120" s="60"/>
      <c r="CT120" s="60"/>
      <c r="CU120" s="60"/>
      <c r="CV120" s="60"/>
      <c r="CW120" s="60"/>
      <c r="CX120" s="60"/>
      <c r="CY120" s="60"/>
      <c r="CZ120" s="60"/>
      <c r="DA120" s="60"/>
      <c r="DB120" s="60"/>
      <c r="DC120" s="60"/>
      <c r="DD120" s="60"/>
      <c r="DE120" s="60"/>
      <c r="DF120" s="60"/>
      <c r="DG120" s="60"/>
      <c r="DH120" s="60"/>
      <c r="DI120" s="60"/>
      <c r="DJ120" s="60"/>
      <c r="DK120" s="60"/>
      <c r="DL120" s="60"/>
      <c r="DM120" s="60"/>
      <c r="DN120" s="60"/>
      <c r="DO120" s="60"/>
      <c r="DP120" s="60"/>
    </row>
    <row r="121" spans="1:120">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BS121" s="60"/>
      <c r="BT121" s="60"/>
      <c r="BU121" s="75"/>
      <c r="BV121" s="75"/>
      <c r="BW121" s="75"/>
      <c r="BX121" s="75"/>
      <c r="BY121" s="75"/>
      <c r="BZ121" s="75"/>
      <c r="CA121" s="75"/>
      <c r="CL121" s="60"/>
      <c r="CM121" s="60"/>
      <c r="CN121" s="60"/>
      <c r="CO121" s="60"/>
      <c r="CP121" s="60"/>
      <c r="CQ121" s="60"/>
      <c r="CR121" s="60"/>
      <c r="CS121" s="60"/>
      <c r="CT121" s="60"/>
      <c r="CU121" s="60"/>
      <c r="CV121" s="60"/>
      <c r="CW121" s="60"/>
      <c r="CX121" s="60"/>
      <c r="CY121" s="60"/>
      <c r="CZ121" s="60"/>
      <c r="DA121" s="60"/>
      <c r="DB121" s="60"/>
      <c r="DC121" s="60"/>
      <c r="DD121" s="60"/>
      <c r="DE121" s="60"/>
      <c r="DF121" s="60"/>
      <c r="DG121" s="60"/>
      <c r="DH121" s="60"/>
      <c r="DI121" s="60"/>
      <c r="DJ121" s="60"/>
      <c r="DK121" s="60"/>
      <c r="DL121" s="60"/>
      <c r="DM121" s="60"/>
      <c r="DN121" s="60"/>
      <c r="DO121" s="60"/>
      <c r="DP121" s="60"/>
    </row>
    <row r="122" spans="1:120">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BS122" s="60"/>
      <c r="BT122" s="60"/>
      <c r="BU122" s="75"/>
      <c r="BV122" s="75"/>
      <c r="BW122" s="75"/>
      <c r="BX122" s="75"/>
      <c r="BY122" s="75"/>
      <c r="BZ122" s="75"/>
      <c r="CA122" s="75"/>
      <c r="CL122" s="60"/>
      <c r="CM122" s="60"/>
      <c r="CN122" s="60"/>
      <c r="CO122" s="60"/>
      <c r="CP122" s="60"/>
      <c r="CQ122" s="60"/>
      <c r="CR122" s="60"/>
      <c r="CS122" s="60"/>
      <c r="CT122" s="60"/>
      <c r="CU122" s="60"/>
      <c r="CV122" s="60"/>
      <c r="CW122" s="60"/>
      <c r="CX122" s="60"/>
      <c r="CY122" s="60"/>
      <c r="CZ122" s="60"/>
      <c r="DA122" s="60"/>
      <c r="DB122" s="60"/>
      <c r="DC122" s="60"/>
      <c r="DD122" s="60"/>
      <c r="DE122" s="60"/>
      <c r="DF122" s="60"/>
      <c r="DG122" s="60"/>
      <c r="DH122" s="60"/>
      <c r="DI122" s="60"/>
      <c r="DJ122" s="60"/>
      <c r="DK122" s="60"/>
      <c r="DL122" s="60"/>
      <c r="DM122" s="60"/>
      <c r="DN122" s="60"/>
      <c r="DO122" s="60"/>
      <c r="DP122" s="60"/>
    </row>
    <row r="123" spans="1:120">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BS123" s="60"/>
      <c r="BT123" s="60"/>
      <c r="BU123" s="75"/>
      <c r="BV123" s="75"/>
      <c r="BW123" s="75"/>
      <c r="BX123" s="75"/>
      <c r="BY123" s="75"/>
      <c r="BZ123" s="75"/>
      <c r="CA123" s="75"/>
      <c r="CL123" s="60"/>
      <c r="CM123" s="60"/>
      <c r="CN123" s="60"/>
      <c r="CO123" s="60"/>
      <c r="CP123" s="60"/>
      <c r="CQ123" s="60"/>
      <c r="CR123" s="60"/>
      <c r="CS123" s="60"/>
      <c r="CT123" s="60"/>
      <c r="CU123" s="60"/>
      <c r="CV123" s="60"/>
      <c r="CW123" s="60"/>
      <c r="CX123" s="60"/>
      <c r="CY123" s="60"/>
      <c r="CZ123" s="60"/>
      <c r="DA123" s="60"/>
      <c r="DB123" s="60"/>
      <c r="DC123" s="60"/>
      <c r="DD123" s="60"/>
      <c r="DE123" s="60"/>
      <c r="DF123" s="60"/>
      <c r="DG123" s="60"/>
      <c r="DH123" s="60"/>
      <c r="DI123" s="60"/>
      <c r="DJ123" s="60"/>
      <c r="DK123" s="60"/>
      <c r="DL123" s="60"/>
      <c r="DM123" s="60"/>
      <c r="DN123" s="60"/>
      <c r="DO123" s="60"/>
      <c r="DP123" s="60"/>
    </row>
    <row r="124" spans="1:120">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BS124" s="60"/>
      <c r="BT124" s="60"/>
      <c r="BU124" s="75"/>
      <c r="BV124" s="75"/>
      <c r="BW124" s="75"/>
      <c r="BX124" s="75"/>
      <c r="BY124" s="75"/>
      <c r="BZ124" s="75"/>
      <c r="CA124" s="75"/>
      <c r="CL124" s="60"/>
      <c r="CM124" s="60"/>
      <c r="CN124" s="60"/>
      <c r="CO124" s="60"/>
      <c r="CP124" s="60"/>
      <c r="CQ124" s="60"/>
      <c r="CR124" s="60"/>
      <c r="CS124" s="60"/>
      <c r="CT124" s="60"/>
      <c r="CU124" s="60"/>
      <c r="CV124" s="60"/>
      <c r="CW124" s="60"/>
      <c r="CX124" s="60"/>
      <c r="CY124" s="60"/>
      <c r="CZ124" s="60"/>
      <c r="DA124" s="60"/>
      <c r="DB124" s="60"/>
      <c r="DC124" s="60"/>
      <c r="DD124" s="60"/>
      <c r="DE124" s="60"/>
      <c r="DF124" s="60"/>
      <c r="DG124" s="60"/>
      <c r="DH124" s="60"/>
      <c r="DI124" s="60"/>
      <c r="DJ124" s="60"/>
      <c r="DK124" s="60"/>
      <c r="DL124" s="60"/>
      <c r="DM124" s="60"/>
      <c r="DN124" s="60"/>
      <c r="DO124" s="60"/>
      <c r="DP124" s="60"/>
    </row>
    <row r="125" spans="1:120">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BS125" s="60"/>
      <c r="BT125" s="60"/>
      <c r="BU125" s="75"/>
      <c r="BV125" s="75"/>
      <c r="BW125" s="75"/>
      <c r="BX125" s="75"/>
      <c r="BY125" s="75"/>
      <c r="BZ125" s="75"/>
      <c r="CA125" s="75"/>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row>
    <row r="126" spans="1:120">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BS126" s="60"/>
      <c r="BT126" s="60"/>
      <c r="BU126" s="75"/>
      <c r="BV126" s="75"/>
      <c r="BW126" s="75"/>
      <c r="BX126" s="75"/>
      <c r="BY126" s="75"/>
      <c r="BZ126" s="75"/>
      <c r="CA126" s="75"/>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row>
    <row r="127" spans="1:120">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BS127" s="60"/>
      <c r="BT127" s="60"/>
      <c r="BU127" s="75"/>
      <c r="BV127" s="75"/>
      <c r="BW127" s="75"/>
      <c r="BX127" s="75"/>
      <c r="BY127" s="75"/>
      <c r="BZ127" s="75"/>
      <c r="CA127" s="75"/>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row>
    <row r="128" spans="1:120">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BS128" s="60"/>
      <c r="BT128" s="60"/>
      <c r="BU128" s="75"/>
      <c r="BV128" s="75"/>
      <c r="BW128" s="75"/>
      <c r="BX128" s="75"/>
      <c r="BY128" s="75"/>
      <c r="BZ128" s="75"/>
      <c r="CA128" s="75"/>
      <c r="CL128" s="60"/>
      <c r="CM128" s="60"/>
      <c r="CN128" s="60"/>
      <c r="CO128" s="60"/>
      <c r="CP128" s="60"/>
      <c r="CQ128" s="60"/>
      <c r="CR128" s="60"/>
      <c r="CS128" s="60"/>
      <c r="CT128" s="60"/>
      <c r="CU128" s="60"/>
      <c r="CV128" s="60"/>
      <c r="CW128" s="60"/>
      <c r="CX128" s="60"/>
      <c r="CY128" s="60"/>
      <c r="CZ128" s="60"/>
      <c r="DA128" s="60"/>
      <c r="DB128" s="60"/>
      <c r="DC128" s="60"/>
      <c r="DD128" s="60"/>
      <c r="DE128" s="60"/>
      <c r="DF128" s="60"/>
      <c r="DG128" s="60"/>
      <c r="DH128" s="60"/>
      <c r="DI128" s="60"/>
      <c r="DJ128" s="60"/>
      <c r="DK128" s="60"/>
      <c r="DL128" s="60"/>
      <c r="DM128" s="60"/>
      <c r="DN128" s="60"/>
      <c r="DO128" s="60"/>
      <c r="DP128" s="60"/>
    </row>
    <row r="129" spans="1:120">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BS129" s="60"/>
      <c r="BT129" s="60"/>
      <c r="BU129" s="75"/>
      <c r="BV129" s="75"/>
      <c r="BW129" s="75"/>
      <c r="BX129" s="75"/>
      <c r="BY129" s="75"/>
      <c r="BZ129" s="75"/>
      <c r="CA129" s="75"/>
      <c r="CL129" s="60"/>
      <c r="CM129" s="60"/>
      <c r="CN129" s="60"/>
      <c r="CO129" s="60"/>
      <c r="CP129" s="60"/>
      <c r="CQ129" s="60"/>
      <c r="CR129" s="60"/>
      <c r="CS129" s="60"/>
      <c r="CT129" s="60"/>
      <c r="CU129" s="60"/>
      <c r="CV129" s="60"/>
      <c r="CW129" s="60"/>
      <c r="CX129" s="60"/>
      <c r="CY129" s="60"/>
      <c r="CZ129" s="60"/>
      <c r="DA129" s="60"/>
      <c r="DB129" s="60"/>
      <c r="DC129" s="60"/>
      <c r="DD129" s="60"/>
      <c r="DE129" s="60"/>
      <c r="DF129" s="60"/>
      <c r="DG129" s="60"/>
      <c r="DH129" s="60"/>
      <c r="DI129" s="60"/>
      <c r="DJ129" s="60"/>
      <c r="DK129" s="60"/>
      <c r="DL129" s="60"/>
      <c r="DM129" s="60"/>
      <c r="DN129" s="60"/>
      <c r="DO129" s="60"/>
      <c r="DP129" s="60"/>
    </row>
    <row r="130" spans="1:120">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BS130" s="60"/>
      <c r="BT130" s="60"/>
      <c r="BU130" s="75"/>
      <c r="BV130" s="75"/>
      <c r="BW130" s="75"/>
      <c r="BX130" s="75"/>
      <c r="BY130" s="75"/>
      <c r="BZ130" s="75"/>
      <c r="CA130" s="75"/>
      <c r="CL130" s="60"/>
      <c r="CM130" s="60"/>
      <c r="CN130" s="60"/>
      <c r="CO130" s="60"/>
      <c r="CP130" s="60"/>
      <c r="CQ130" s="60"/>
      <c r="CR130" s="60"/>
      <c r="CS130" s="60"/>
      <c r="CT130" s="60"/>
      <c r="CU130" s="60"/>
      <c r="CV130" s="60"/>
      <c r="CW130" s="60"/>
      <c r="CX130" s="60"/>
      <c r="CY130" s="60"/>
      <c r="CZ130" s="60"/>
      <c r="DA130" s="60"/>
      <c r="DB130" s="60"/>
      <c r="DC130" s="60"/>
      <c r="DD130" s="60"/>
      <c r="DE130" s="60"/>
      <c r="DF130" s="60"/>
      <c r="DG130" s="60"/>
      <c r="DH130" s="60"/>
      <c r="DI130" s="60"/>
      <c r="DJ130" s="60"/>
      <c r="DK130" s="60"/>
      <c r="DL130" s="60"/>
      <c r="DM130" s="60"/>
      <c r="DN130" s="60"/>
      <c r="DO130" s="60"/>
      <c r="DP130" s="60"/>
    </row>
    <row r="131" spans="1:120">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BS131" s="60"/>
      <c r="BT131" s="60"/>
      <c r="BU131" s="75"/>
      <c r="BV131" s="75"/>
      <c r="BW131" s="75"/>
      <c r="BX131" s="75"/>
      <c r="BY131" s="75"/>
      <c r="BZ131" s="75"/>
      <c r="CA131" s="75"/>
      <c r="CL131" s="60"/>
      <c r="CM131" s="60"/>
      <c r="CN131" s="60"/>
      <c r="CO131" s="60"/>
      <c r="CP131" s="60"/>
      <c r="CQ131" s="60"/>
      <c r="CR131" s="60"/>
      <c r="CS131" s="60"/>
      <c r="CT131" s="60"/>
      <c r="CU131" s="60"/>
      <c r="CV131" s="60"/>
      <c r="CW131" s="60"/>
      <c r="CX131" s="60"/>
      <c r="CY131" s="60"/>
      <c r="CZ131" s="60"/>
      <c r="DA131" s="60"/>
      <c r="DB131" s="60"/>
      <c r="DC131" s="60"/>
      <c r="DD131" s="60"/>
      <c r="DE131" s="60"/>
      <c r="DF131" s="60"/>
      <c r="DG131" s="60"/>
      <c r="DH131" s="60"/>
      <c r="DI131" s="60"/>
      <c r="DJ131" s="60"/>
      <c r="DK131" s="60"/>
      <c r="DL131" s="60"/>
      <c r="DM131" s="60"/>
      <c r="DN131" s="60"/>
      <c r="DO131" s="60"/>
      <c r="DP131" s="60"/>
    </row>
    <row r="132" spans="1:120">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BS132" s="60"/>
      <c r="BT132" s="60"/>
      <c r="BU132" s="75"/>
      <c r="BV132" s="75"/>
      <c r="BW132" s="75"/>
      <c r="BX132" s="75"/>
      <c r="BY132" s="75"/>
      <c r="BZ132" s="75"/>
      <c r="CA132" s="75"/>
      <c r="CL132" s="60"/>
      <c r="CM132" s="60"/>
      <c r="CN132" s="60"/>
      <c r="CO132" s="60"/>
      <c r="CP132" s="60"/>
      <c r="CQ132" s="60"/>
      <c r="CR132" s="60"/>
      <c r="CS132" s="60"/>
      <c r="CT132" s="60"/>
      <c r="CU132" s="60"/>
      <c r="CV132" s="60"/>
      <c r="CW132" s="60"/>
      <c r="CX132" s="60"/>
      <c r="CY132" s="60"/>
      <c r="CZ132" s="60"/>
      <c r="DA132" s="60"/>
      <c r="DB132" s="60"/>
      <c r="DC132" s="60"/>
      <c r="DD132" s="60"/>
      <c r="DE132" s="60"/>
      <c r="DF132" s="60"/>
      <c r="DG132" s="60"/>
      <c r="DH132" s="60"/>
      <c r="DI132" s="60"/>
      <c r="DJ132" s="60"/>
      <c r="DK132" s="60"/>
      <c r="DL132" s="60"/>
      <c r="DM132" s="60"/>
      <c r="DN132" s="60"/>
      <c r="DO132" s="60"/>
      <c r="DP132" s="60"/>
    </row>
    <row r="133" spans="1:120">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BS133" s="60"/>
      <c r="BT133" s="60"/>
      <c r="BU133" s="75"/>
      <c r="BV133" s="75"/>
      <c r="BW133" s="75"/>
      <c r="BX133" s="75"/>
      <c r="BY133" s="75"/>
      <c r="BZ133" s="75"/>
      <c r="CA133" s="75"/>
      <c r="CL133" s="60"/>
      <c r="CM133" s="60"/>
      <c r="CN133" s="60"/>
      <c r="CO133" s="60"/>
      <c r="CP133" s="60"/>
      <c r="CQ133" s="60"/>
      <c r="CR133" s="60"/>
      <c r="CS133" s="60"/>
      <c r="CT133" s="60"/>
      <c r="CU133" s="60"/>
      <c r="CV133" s="60"/>
      <c r="CW133" s="60"/>
      <c r="CX133" s="60"/>
      <c r="CY133" s="60"/>
      <c r="CZ133" s="60"/>
      <c r="DA133" s="60"/>
      <c r="DB133" s="60"/>
      <c r="DC133" s="60"/>
      <c r="DD133" s="60"/>
      <c r="DE133" s="60"/>
      <c r="DF133" s="60"/>
      <c r="DG133" s="60"/>
      <c r="DH133" s="60"/>
      <c r="DI133" s="60"/>
      <c r="DJ133" s="60"/>
      <c r="DK133" s="60"/>
      <c r="DL133" s="60"/>
      <c r="DM133" s="60"/>
      <c r="DN133" s="60"/>
      <c r="DO133" s="60"/>
      <c r="DP133" s="60"/>
    </row>
    <row r="134" spans="1:120">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BS134" s="60"/>
      <c r="BT134" s="60"/>
      <c r="BU134" s="75"/>
      <c r="BV134" s="75"/>
      <c r="BW134" s="75"/>
      <c r="BX134" s="75"/>
      <c r="BY134" s="75"/>
      <c r="BZ134" s="75"/>
      <c r="CA134" s="75"/>
      <c r="CL134" s="60"/>
      <c r="CM134" s="60"/>
      <c r="CN134" s="60"/>
      <c r="CO134" s="60"/>
      <c r="CP134" s="60"/>
      <c r="CQ134" s="60"/>
      <c r="CR134" s="60"/>
      <c r="CS134" s="60"/>
      <c r="CT134" s="60"/>
      <c r="CU134" s="60"/>
      <c r="CV134" s="60"/>
      <c r="CW134" s="60"/>
      <c r="CX134" s="60"/>
      <c r="CY134" s="60"/>
      <c r="CZ134" s="60"/>
      <c r="DA134" s="60"/>
      <c r="DB134" s="60"/>
      <c r="DC134" s="60"/>
      <c r="DD134" s="60"/>
      <c r="DE134" s="60"/>
      <c r="DF134" s="60"/>
      <c r="DG134" s="60"/>
      <c r="DH134" s="60"/>
      <c r="DI134" s="60"/>
      <c r="DJ134" s="60"/>
      <c r="DK134" s="60"/>
      <c r="DL134" s="60"/>
      <c r="DM134" s="60"/>
      <c r="DN134" s="60"/>
      <c r="DO134" s="60"/>
      <c r="DP134" s="60"/>
    </row>
    <row r="135" spans="1:120">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BS135" s="60"/>
      <c r="BT135" s="60"/>
      <c r="BU135" s="75"/>
      <c r="BV135" s="75"/>
      <c r="BW135" s="75"/>
      <c r="BX135" s="75"/>
      <c r="BY135" s="75"/>
      <c r="BZ135" s="75"/>
      <c r="CA135" s="75"/>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60"/>
      <c r="DI135" s="60"/>
      <c r="DJ135" s="60"/>
      <c r="DK135" s="60"/>
      <c r="DL135" s="60"/>
      <c r="DM135" s="60"/>
      <c r="DN135" s="60"/>
      <c r="DO135" s="60"/>
      <c r="DP135" s="60"/>
    </row>
    <row r="136" spans="1:120">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BS136" s="60"/>
      <c r="BT136" s="60"/>
      <c r="BU136" s="75"/>
      <c r="BV136" s="75"/>
      <c r="BW136" s="75"/>
      <c r="BX136" s="75"/>
      <c r="BY136" s="75"/>
      <c r="BZ136" s="75"/>
      <c r="CA136" s="75"/>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60"/>
      <c r="DJ136" s="60"/>
      <c r="DK136" s="60"/>
      <c r="DL136" s="60"/>
      <c r="DM136" s="60"/>
      <c r="DN136" s="60"/>
      <c r="DO136" s="60"/>
      <c r="DP136" s="60"/>
    </row>
    <row r="137" spans="1:120">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BS137" s="60"/>
      <c r="BT137" s="60"/>
      <c r="BU137" s="75"/>
      <c r="BV137" s="75"/>
      <c r="BW137" s="75"/>
      <c r="BX137" s="75"/>
      <c r="BY137" s="75"/>
      <c r="BZ137" s="75"/>
      <c r="CA137" s="75"/>
      <c r="CL137" s="60"/>
      <c r="CM137" s="60"/>
      <c r="CN137" s="60"/>
      <c r="CO137" s="60"/>
      <c r="CP137" s="60"/>
      <c r="CQ137" s="60"/>
      <c r="CR137" s="60"/>
      <c r="CS137" s="60"/>
      <c r="CT137" s="60"/>
      <c r="CU137" s="60"/>
      <c r="CV137" s="60"/>
      <c r="CW137" s="60"/>
      <c r="CX137" s="60"/>
      <c r="CY137" s="60"/>
      <c r="CZ137" s="60"/>
      <c r="DA137" s="60"/>
      <c r="DB137" s="60"/>
      <c r="DC137" s="60"/>
      <c r="DD137" s="60"/>
      <c r="DE137" s="60"/>
      <c r="DF137" s="60"/>
      <c r="DG137" s="60"/>
      <c r="DH137" s="60"/>
      <c r="DI137" s="60"/>
      <c r="DJ137" s="60"/>
      <c r="DK137" s="60"/>
      <c r="DL137" s="60"/>
      <c r="DM137" s="60"/>
      <c r="DN137" s="60"/>
      <c r="DO137" s="60"/>
      <c r="DP137" s="60"/>
    </row>
    <row r="138" spans="1:120">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BS138" s="60"/>
      <c r="BT138" s="60"/>
      <c r="BU138" s="75"/>
      <c r="BV138" s="75"/>
      <c r="BW138" s="75"/>
      <c r="BX138" s="75"/>
      <c r="BY138" s="75"/>
      <c r="BZ138" s="75"/>
      <c r="CA138" s="75"/>
      <c r="CL138" s="60"/>
      <c r="CM138" s="60"/>
      <c r="CN138" s="60"/>
      <c r="CO138" s="60"/>
      <c r="CP138" s="60"/>
      <c r="CQ138" s="60"/>
      <c r="CR138" s="60"/>
      <c r="CS138" s="60"/>
      <c r="CT138" s="60"/>
      <c r="CU138" s="60"/>
      <c r="CV138" s="60"/>
      <c r="CW138" s="60"/>
      <c r="CX138" s="60"/>
      <c r="CY138" s="60"/>
      <c r="CZ138" s="60"/>
      <c r="DA138" s="60"/>
      <c r="DB138" s="60"/>
      <c r="DC138" s="60"/>
      <c r="DD138" s="60"/>
      <c r="DE138" s="60"/>
      <c r="DF138" s="60"/>
      <c r="DG138" s="60"/>
      <c r="DH138" s="60"/>
      <c r="DI138" s="60"/>
      <c r="DJ138" s="60"/>
      <c r="DK138" s="60"/>
      <c r="DL138" s="60"/>
      <c r="DM138" s="60"/>
      <c r="DN138" s="60"/>
      <c r="DO138" s="60"/>
      <c r="DP138" s="60"/>
    </row>
    <row r="139" spans="1:120">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BS139" s="60"/>
      <c r="BT139" s="60"/>
      <c r="BU139" s="75"/>
      <c r="BV139" s="75"/>
      <c r="BW139" s="75"/>
      <c r="BX139" s="75"/>
      <c r="BY139" s="75"/>
      <c r="BZ139" s="75"/>
      <c r="CA139" s="75"/>
      <c r="CL139" s="60"/>
      <c r="CM139" s="60"/>
      <c r="CN139" s="60"/>
      <c r="CO139" s="60"/>
      <c r="CP139" s="60"/>
      <c r="CQ139" s="60"/>
      <c r="CR139" s="60"/>
      <c r="CS139" s="60"/>
      <c r="CT139" s="60"/>
      <c r="CU139" s="60"/>
      <c r="CV139" s="60"/>
      <c r="CW139" s="60"/>
      <c r="CX139" s="60"/>
      <c r="CY139" s="60"/>
      <c r="CZ139" s="60"/>
      <c r="DA139" s="60"/>
      <c r="DB139" s="60"/>
      <c r="DC139" s="60"/>
      <c r="DD139" s="60"/>
      <c r="DE139" s="60"/>
      <c r="DF139" s="60"/>
      <c r="DG139" s="60"/>
      <c r="DH139" s="60"/>
      <c r="DI139" s="60"/>
      <c r="DJ139" s="60"/>
      <c r="DK139" s="60"/>
      <c r="DL139" s="60"/>
      <c r="DM139" s="60"/>
      <c r="DN139" s="60"/>
      <c r="DO139" s="60"/>
      <c r="DP139" s="60"/>
    </row>
    <row r="140" spans="1:120">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BS140" s="60"/>
      <c r="BT140" s="60"/>
      <c r="BU140" s="75"/>
      <c r="BV140" s="75"/>
      <c r="BW140" s="75"/>
      <c r="BX140" s="75"/>
      <c r="BY140" s="75"/>
      <c r="BZ140" s="75"/>
      <c r="CA140" s="75"/>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row>
    <row r="141" spans="1:120">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BS141" s="60"/>
      <c r="BT141" s="60"/>
      <c r="BU141" s="75"/>
      <c r="BV141" s="75"/>
      <c r="BW141" s="75"/>
      <c r="BX141" s="75"/>
      <c r="BY141" s="75"/>
      <c r="BZ141" s="75"/>
      <c r="CA141" s="75"/>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60"/>
      <c r="DN141" s="60"/>
      <c r="DO141" s="60"/>
      <c r="DP141" s="60"/>
    </row>
    <row r="142" spans="1:120">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BS142" s="60"/>
      <c r="BT142" s="60"/>
      <c r="BU142" s="75"/>
      <c r="BV142" s="75"/>
      <c r="BW142" s="75"/>
      <c r="BX142" s="75"/>
      <c r="BY142" s="75"/>
      <c r="BZ142" s="75"/>
      <c r="CA142" s="75"/>
      <c r="CL142" s="60"/>
      <c r="CM142" s="60"/>
      <c r="CN142" s="60"/>
      <c r="CO142" s="60"/>
      <c r="CP142" s="60"/>
      <c r="CQ142" s="60"/>
      <c r="CR142" s="60"/>
      <c r="CS142" s="60"/>
      <c r="CT142" s="60"/>
      <c r="CU142" s="60"/>
      <c r="CV142" s="60"/>
      <c r="CW142" s="60"/>
      <c r="CX142" s="60"/>
      <c r="CY142" s="60"/>
      <c r="CZ142" s="60"/>
      <c r="DA142" s="60"/>
      <c r="DB142" s="60"/>
      <c r="DC142" s="60"/>
      <c r="DD142" s="60"/>
      <c r="DE142" s="60"/>
      <c r="DF142" s="60"/>
      <c r="DG142" s="60"/>
      <c r="DH142" s="60"/>
      <c r="DI142" s="60"/>
      <c r="DJ142" s="60"/>
      <c r="DK142" s="60"/>
      <c r="DL142" s="60"/>
      <c r="DM142" s="60"/>
      <c r="DN142" s="60"/>
      <c r="DO142" s="60"/>
      <c r="DP142" s="60"/>
    </row>
    <row r="143" spans="1:120">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BS143" s="60"/>
      <c r="BT143" s="60"/>
      <c r="BU143" s="75"/>
      <c r="BV143" s="75"/>
      <c r="BW143" s="75"/>
      <c r="BX143" s="75"/>
      <c r="BY143" s="75"/>
      <c r="BZ143" s="75"/>
      <c r="CA143" s="75"/>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row>
    <row r="144" spans="1:120">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BS144" s="60"/>
      <c r="BT144" s="60"/>
      <c r="BU144" s="75"/>
      <c r="BV144" s="75"/>
      <c r="BW144" s="75"/>
      <c r="BX144" s="75"/>
      <c r="BY144" s="75"/>
      <c r="BZ144" s="75"/>
      <c r="CA144" s="75"/>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60"/>
      <c r="DI144" s="60"/>
      <c r="DJ144" s="60"/>
      <c r="DK144" s="60"/>
      <c r="DL144" s="60"/>
      <c r="DM144" s="60"/>
      <c r="DN144" s="60"/>
      <c r="DO144" s="60"/>
      <c r="DP144" s="60"/>
    </row>
    <row r="145" spans="1:120">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BS145" s="60"/>
      <c r="BT145" s="60"/>
      <c r="BU145" s="75"/>
      <c r="BV145" s="75"/>
      <c r="BW145" s="75"/>
      <c r="BX145" s="75"/>
      <c r="BY145" s="75"/>
      <c r="BZ145" s="75"/>
      <c r="CA145" s="75"/>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row>
    <row r="146" spans="1:120">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BS146" s="60"/>
      <c r="BT146" s="60"/>
      <c r="BU146" s="75"/>
      <c r="BV146" s="75"/>
      <c r="BW146" s="75"/>
      <c r="BX146" s="75"/>
      <c r="BY146" s="75"/>
      <c r="BZ146" s="75"/>
      <c r="CA146" s="75"/>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row>
    <row r="147" spans="1:120">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BS147" s="60"/>
      <c r="BT147" s="60"/>
      <c r="BU147" s="75"/>
      <c r="BV147" s="75"/>
      <c r="BW147" s="75"/>
      <c r="BX147" s="75"/>
      <c r="BY147" s="75"/>
      <c r="BZ147" s="75"/>
      <c r="CA147" s="75"/>
      <c r="CL147" s="60"/>
      <c r="CM147" s="60"/>
      <c r="CN147" s="60"/>
      <c r="CO147" s="60"/>
      <c r="CP147" s="60"/>
      <c r="CQ147" s="60"/>
      <c r="CR147" s="60"/>
      <c r="CS147" s="60"/>
      <c r="CT147" s="60"/>
      <c r="CU147" s="60"/>
      <c r="CV147" s="60"/>
      <c r="CW147" s="60"/>
      <c r="CX147" s="60"/>
      <c r="CY147" s="60"/>
      <c r="CZ147" s="60"/>
      <c r="DA147" s="60"/>
      <c r="DB147" s="60"/>
      <c r="DC147" s="60"/>
      <c r="DD147" s="60"/>
      <c r="DE147" s="60"/>
      <c r="DF147" s="60"/>
      <c r="DG147" s="60"/>
      <c r="DH147" s="60"/>
      <c r="DI147" s="60"/>
      <c r="DJ147" s="60"/>
      <c r="DK147" s="60"/>
      <c r="DL147" s="60"/>
      <c r="DM147" s="60"/>
      <c r="DN147" s="60"/>
      <c r="DO147" s="60"/>
      <c r="DP147" s="60"/>
    </row>
    <row r="148" spans="1:120">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BS148" s="60"/>
      <c r="BT148" s="60"/>
      <c r="BU148" s="75"/>
      <c r="BV148" s="75"/>
      <c r="BW148" s="75"/>
      <c r="BX148" s="75"/>
      <c r="BY148" s="75"/>
      <c r="BZ148" s="75"/>
      <c r="CA148" s="75"/>
      <c r="CL148" s="60"/>
      <c r="CM148" s="60"/>
      <c r="CN148" s="60"/>
      <c r="CO148" s="60"/>
      <c r="CP148" s="60"/>
      <c r="CQ148" s="60"/>
      <c r="CR148" s="60"/>
      <c r="CS148" s="60"/>
      <c r="CT148" s="60"/>
      <c r="CU148" s="60"/>
      <c r="CV148" s="60"/>
      <c r="CW148" s="60"/>
      <c r="CX148" s="60"/>
      <c r="CY148" s="60"/>
      <c r="CZ148" s="60"/>
      <c r="DA148" s="60"/>
      <c r="DB148" s="60"/>
      <c r="DC148" s="60"/>
      <c r="DD148" s="60"/>
      <c r="DE148" s="60"/>
      <c r="DF148" s="60"/>
      <c r="DG148" s="60"/>
      <c r="DH148" s="60"/>
      <c r="DI148" s="60"/>
      <c r="DJ148" s="60"/>
      <c r="DK148" s="60"/>
      <c r="DL148" s="60"/>
      <c r="DM148" s="60"/>
      <c r="DN148" s="60"/>
      <c r="DO148" s="60"/>
      <c r="DP148" s="60"/>
    </row>
    <row r="149" spans="1:120">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BS149" s="60"/>
      <c r="BT149" s="60"/>
      <c r="BU149" s="75"/>
      <c r="BV149" s="75"/>
      <c r="BW149" s="75"/>
      <c r="BX149" s="75"/>
      <c r="BY149" s="75"/>
      <c r="BZ149" s="75"/>
      <c r="CA149" s="75"/>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row>
    <row r="150" spans="1:120">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BS150" s="60"/>
      <c r="BT150" s="60"/>
      <c r="BU150" s="75"/>
      <c r="BV150" s="75"/>
      <c r="BW150" s="75"/>
      <c r="BX150" s="75"/>
      <c r="BY150" s="75"/>
      <c r="BZ150" s="75"/>
      <c r="CA150" s="75"/>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row>
    <row r="151" spans="1:120">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BS151" s="60"/>
      <c r="BT151" s="60"/>
      <c r="BU151" s="75"/>
      <c r="BV151" s="75"/>
      <c r="BW151" s="75"/>
      <c r="BX151" s="75"/>
      <c r="BY151" s="75"/>
      <c r="BZ151" s="75"/>
      <c r="CA151" s="75"/>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row>
    <row r="152" spans="1:120">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BS152" s="60"/>
      <c r="BT152" s="60"/>
      <c r="BU152" s="75"/>
      <c r="BV152" s="75"/>
      <c r="BW152" s="75"/>
      <c r="BX152" s="75"/>
      <c r="BY152" s="75"/>
      <c r="BZ152" s="75"/>
      <c r="CA152" s="75"/>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0"/>
      <c r="DO152" s="60"/>
      <c r="DP152" s="60"/>
    </row>
    <row r="153" spans="1:120">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BS153" s="60"/>
      <c r="BT153" s="60"/>
      <c r="BU153" s="75"/>
      <c r="BV153" s="75"/>
      <c r="BW153" s="75"/>
      <c r="BX153" s="75"/>
      <c r="BY153" s="75"/>
      <c r="BZ153" s="75"/>
      <c r="CA153" s="75"/>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row>
    <row r="154" spans="1:120">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BS154" s="60"/>
      <c r="BT154" s="60"/>
      <c r="BU154" s="75"/>
      <c r="BV154" s="75"/>
      <c r="BW154" s="75"/>
      <c r="BX154" s="75"/>
      <c r="BY154" s="75"/>
      <c r="BZ154" s="75"/>
      <c r="CA154" s="75"/>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row>
    <row r="155" spans="1:120">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BS155" s="60"/>
      <c r="BT155" s="60"/>
      <c r="BU155" s="75"/>
      <c r="BV155" s="75"/>
      <c r="BW155" s="75"/>
      <c r="BX155" s="75"/>
      <c r="BY155" s="75"/>
      <c r="BZ155" s="75"/>
      <c r="CA155" s="75"/>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row>
    <row r="156" spans="1:120">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BS156" s="60"/>
      <c r="BT156" s="60"/>
      <c r="BU156" s="75"/>
      <c r="BV156" s="75"/>
      <c r="BW156" s="75"/>
      <c r="BX156" s="75"/>
      <c r="BY156" s="75"/>
      <c r="BZ156" s="75"/>
      <c r="CA156" s="75"/>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row>
    <row r="157" spans="1:120">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BS157" s="60"/>
      <c r="BT157" s="60"/>
      <c r="BU157" s="75"/>
      <c r="BV157" s="75"/>
      <c r="BW157" s="75"/>
      <c r="BX157" s="75"/>
      <c r="BY157" s="75"/>
      <c r="BZ157" s="75"/>
      <c r="CA157" s="75"/>
      <c r="CL157" s="60"/>
      <c r="CM157" s="60"/>
      <c r="CN157" s="60"/>
      <c r="CO157" s="60"/>
      <c r="CP157" s="60"/>
      <c r="CQ157" s="60"/>
      <c r="CR157" s="60"/>
      <c r="CS157" s="60"/>
      <c r="CT157" s="60"/>
      <c r="CU157" s="60"/>
      <c r="CV157" s="60"/>
      <c r="CW157" s="60"/>
      <c r="CX157" s="60"/>
      <c r="CY157" s="60"/>
      <c r="CZ157" s="60"/>
      <c r="DA157" s="60"/>
      <c r="DB157" s="60"/>
      <c r="DC157" s="60"/>
      <c r="DD157" s="60"/>
      <c r="DE157" s="60"/>
      <c r="DF157" s="60"/>
      <c r="DG157" s="60"/>
      <c r="DH157" s="60"/>
      <c r="DI157" s="60"/>
      <c r="DJ157" s="60"/>
      <c r="DK157" s="60"/>
      <c r="DL157" s="60"/>
      <c r="DM157" s="60"/>
      <c r="DN157" s="60"/>
      <c r="DO157" s="60"/>
      <c r="DP157" s="60"/>
    </row>
    <row r="158" spans="1:120">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BS158" s="60"/>
      <c r="BT158" s="60"/>
      <c r="BU158" s="75"/>
      <c r="BV158" s="75"/>
      <c r="BW158" s="75"/>
      <c r="BX158" s="75"/>
      <c r="BY158" s="75"/>
      <c r="BZ158" s="75"/>
      <c r="CA158" s="75"/>
      <c r="CL158" s="60"/>
      <c r="CM158" s="60"/>
      <c r="CN158" s="60"/>
      <c r="CO158" s="60"/>
      <c r="CP158" s="60"/>
      <c r="CQ158" s="60"/>
      <c r="CR158" s="60"/>
      <c r="CS158" s="60"/>
      <c r="CT158" s="60"/>
      <c r="CU158" s="60"/>
      <c r="CV158" s="60"/>
      <c r="CW158" s="60"/>
      <c r="CX158" s="60"/>
      <c r="CY158" s="60"/>
      <c r="CZ158" s="60"/>
      <c r="DA158" s="60"/>
      <c r="DB158" s="60"/>
      <c r="DC158" s="60"/>
      <c r="DD158" s="60"/>
      <c r="DE158" s="60"/>
      <c r="DF158" s="60"/>
      <c r="DG158" s="60"/>
      <c r="DH158" s="60"/>
      <c r="DI158" s="60"/>
      <c r="DJ158" s="60"/>
      <c r="DK158" s="60"/>
      <c r="DL158" s="60"/>
      <c r="DM158" s="60"/>
      <c r="DN158" s="60"/>
      <c r="DO158" s="60"/>
      <c r="DP158" s="60"/>
    </row>
    <row r="159" spans="1:120">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BS159" s="60"/>
      <c r="BT159" s="60"/>
      <c r="BU159" s="75"/>
      <c r="BV159" s="75"/>
      <c r="BW159" s="75"/>
      <c r="BX159" s="75"/>
      <c r="BY159" s="75"/>
      <c r="BZ159" s="75"/>
      <c r="CA159" s="75"/>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row>
    <row r="160" spans="1:120">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BS160" s="60"/>
      <c r="BT160" s="60"/>
      <c r="BU160" s="75"/>
      <c r="BV160" s="75"/>
      <c r="BW160" s="75"/>
      <c r="BX160" s="75"/>
      <c r="BY160" s="75"/>
      <c r="BZ160" s="75"/>
      <c r="CA160" s="75"/>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row>
    <row r="161" spans="1:120">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BS161" s="60"/>
      <c r="BT161" s="60"/>
      <c r="BU161" s="75"/>
      <c r="BV161" s="75"/>
      <c r="BW161" s="75"/>
      <c r="BX161" s="75"/>
      <c r="BY161" s="75"/>
      <c r="BZ161" s="75"/>
      <c r="CA161" s="75"/>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row>
    <row r="162" spans="1:120">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BS162" s="60"/>
      <c r="BT162" s="60"/>
      <c r="BU162" s="75"/>
      <c r="BV162" s="75"/>
      <c r="BW162" s="75"/>
      <c r="BX162" s="75"/>
      <c r="BY162" s="75"/>
      <c r="BZ162" s="75"/>
      <c r="CA162" s="75"/>
      <c r="CL162" s="60"/>
      <c r="CM162" s="60"/>
      <c r="CN162" s="60"/>
      <c r="CO162" s="60"/>
      <c r="CP162" s="60"/>
      <c r="CQ162" s="60"/>
      <c r="CR162" s="60"/>
      <c r="CS162" s="60"/>
      <c r="CT162" s="60"/>
      <c r="CU162" s="60"/>
      <c r="CV162" s="60"/>
      <c r="CW162" s="60"/>
      <c r="CX162" s="60"/>
      <c r="CY162" s="60"/>
      <c r="CZ162" s="60"/>
      <c r="DA162" s="60"/>
      <c r="DB162" s="60"/>
      <c r="DC162" s="60"/>
      <c r="DD162" s="60"/>
      <c r="DE162" s="60"/>
      <c r="DF162" s="60"/>
      <c r="DG162" s="60"/>
      <c r="DH162" s="60"/>
      <c r="DI162" s="60"/>
      <c r="DJ162" s="60"/>
      <c r="DK162" s="60"/>
      <c r="DL162" s="60"/>
      <c r="DM162" s="60"/>
      <c r="DN162" s="60"/>
      <c r="DO162" s="60"/>
      <c r="DP162" s="60"/>
    </row>
    <row r="163" spans="1:120">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BS163" s="60"/>
      <c r="BT163" s="60"/>
      <c r="BU163" s="75"/>
      <c r="BV163" s="75"/>
      <c r="BW163" s="75"/>
      <c r="BX163" s="75"/>
      <c r="BY163" s="75"/>
      <c r="BZ163" s="75"/>
      <c r="CA163" s="75"/>
      <c r="CL163" s="60"/>
      <c r="CM163" s="60"/>
      <c r="CN163" s="60"/>
      <c r="CO163" s="60"/>
      <c r="CP163" s="60"/>
      <c r="CQ163" s="60"/>
      <c r="CR163" s="60"/>
      <c r="CS163" s="60"/>
      <c r="CT163" s="60"/>
      <c r="CU163" s="60"/>
      <c r="CV163" s="60"/>
      <c r="CW163" s="60"/>
      <c r="CX163" s="60"/>
      <c r="CY163" s="60"/>
      <c r="CZ163" s="60"/>
      <c r="DA163" s="60"/>
      <c r="DB163" s="60"/>
      <c r="DC163" s="60"/>
      <c r="DD163" s="60"/>
      <c r="DE163" s="60"/>
      <c r="DF163" s="60"/>
      <c r="DG163" s="60"/>
      <c r="DH163" s="60"/>
      <c r="DI163" s="60"/>
      <c r="DJ163" s="60"/>
      <c r="DK163" s="60"/>
      <c r="DL163" s="60"/>
      <c r="DM163" s="60"/>
      <c r="DN163" s="60"/>
      <c r="DO163" s="60"/>
      <c r="DP163" s="60"/>
    </row>
    <row r="164" spans="1:120">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BS164" s="60"/>
      <c r="BT164" s="60"/>
      <c r="BU164" s="75"/>
      <c r="BV164" s="75"/>
      <c r="BW164" s="75"/>
      <c r="BX164" s="75"/>
      <c r="BY164" s="75"/>
      <c r="BZ164" s="75"/>
      <c r="CA164" s="75"/>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row>
    <row r="165" spans="1:120">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BS165" s="60"/>
      <c r="BT165" s="60"/>
      <c r="BU165" s="75"/>
      <c r="BV165" s="75"/>
      <c r="BW165" s="75"/>
      <c r="BX165" s="75"/>
      <c r="BY165" s="75"/>
      <c r="BZ165" s="75"/>
      <c r="CA165" s="75"/>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row>
    <row r="166" spans="1:120">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BS166" s="60"/>
      <c r="BT166" s="60"/>
      <c r="BU166" s="75"/>
      <c r="BV166" s="75"/>
      <c r="BW166" s="75"/>
      <c r="BX166" s="75"/>
      <c r="BY166" s="75"/>
      <c r="BZ166" s="75"/>
      <c r="CA166" s="75"/>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row>
    <row r="167" spans="1:120">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BS167" s="60"/>
      <c r="BT167" s="60"/>
      <c r="BU167" s="75"/>
      <c r="BV167" s="75"/>
      <c r="BW167" s="75"/>
      <c r="BX167" s="75"/>
      <c r="BY167" s="75"/>
      <c r="BZ167" s="75"/>
      <c r="CA167" s="75"/>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0"/>
      <c r="DJ167" s="60"/>
      <c r="DK167" s="60"/>
      <c r="DL167" s="60"/>
      <c r="DM167" s="60"/>
      <c r="DN167" s="60"/>
      <c r="DO167" s="60"/>
      <c r="DP167" s="60"/>
    </row>
    <row r="168" spans="1:120">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BS168" s="60"/>
      <c r="BT168" s="60"/>
      <c r="BU168" s="75"/>
      <c r="BV168" s="75"/>
      <c r="BW168" s="75"/>
      <c r="BX168" s="75"/>
      <c r="BY168" s="75"/>
      <c r="BZ168" s="75"/>
      <c r="CA168" s="75"/>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0"/>
      <c r="DJ168" s="60"/>
      <c r="DK168" s="60"/>
      <c r="DL168" s="60"/>
      <c r="DM168" s="60"/>
      <c r="DN168" s="60"/>
      <c r="DO168" s="60"/>
      <c r="DP168" s="60"/>
    </row>
    <row r="169" spans="1:120">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BS169" s="60"/>
      <c r="BT169" s="60"/>
      <c r="BU169" s="75"/>
      <c r="BV169" s="75"/>
      <c r="BW169" s="75"/>
      <c r="BX169" s="75"/>
      <c r="BY169" s="75"/>
      <c r="BZ169" s="75"/>
      <c r="CA169" s="75"/>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row>
    <row r="170" spans="1:120">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BS170" s="60"/>
      <c r="BT170" s="60"/>
      <c r="BU170" s="75"/>
      <c r="BV170" s="75"/>
      <c r="BW170" s="75"/>
      <c r="BX170" s="75"/>
      <c r="BY170" s="75"/>
      <c r="BZ170" s="75"/>
      <c r="CA170" s="75"/>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row>
    <row r="171" spans="1:120">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BS171" s="60"/>
      <c r="BT171" s="60"/>
      <c r="BU171" s="75"/>
      <c r="BV171" s="75"/>
      <c r="BW171" s="75"/>
      <c r="BX171" s="75"/>
      <c r="BY171" s="75"/>
      <c r="BZ171" s="75"/>
      <c r="CA171" s="75"/>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row>
    <row r="172" spans="1:120">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BS172" s="60"/>
      <c r="BT172" s="60"/>
      <c r="BU172" s="75"/>
      <c r="BV172" s="75"/>
      <c r="BW172" s="75"/>
      <c r="BX172" s="75"/>
      <c r="BY172" s="75"/>
      <c r="BZ172" s="75"/>
      <c r="CA172" s="75"/>
      <c r="CL172" s="60"/>
      <c r="CM172" s="60"/>
      <c r="CN172" s="60"/>
      <c r="CO172" s="60"/>
      <c r="CP172" s="60"/>
      <c r="CQ172" s="60"/>
      <c r="CR172" s="60"/>
      <c r="CS172" s="60"/>
      <c r="CT172" s="60"/>
      <c r="CU172" s="60"/>
      <c r="CV172" s="60"/>
      <c r="CW172" s="60"/>
      <c r="CX172" s="60"/>
      <c r="CY172" s="60"/>
      <c r="CZ172" s="60"/>
      <c r="DA172" s="60"/>
      <c r="DB172" s="60"/>
      <c r="DC172" s="60"/>
      <c r="DD172" s="60"/>
      <c r="DE172" s="60"/>
      <c r="DF172" s="60"/>
      <c r="DG172" s="60"/>
      <c r="DH172" s="60"/>
      <c r="DI172" s="60"/>
      <c r="DJ172" s="60"/>
      <c r="DK172" s="60"/>
      <c r="DL172" s="60"/>
      <c r="DM172" s="60"/>
      <c r="DN172" s="60"/>
      <c r="DO172" s="60"/>
      <c r="DP172" s="60"/>
    </row>
    <row r="173" spans="1:120">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BS173" s="60"/>
      <c r="BT173" s="60"/>
      <c r="BU173" s="75"/>
      <c r="BV173" s="75"/>
      <c r="BW173" s="75"/>
      <c r="BX173" s="75"/>
      <c r="BY173" s="75"/>
      <c r="BZ173" s="75"/>
      <c r="CA173" s="75"/>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60"/>
      <c r="DJ173" s="60"/>
      <c r="DK173" s="60"/>
      <c r="DL173" s="60"/>
      <c r="DM173" s="60"/>
      <c r="DN173" s="60"/>
      <c r="DO173" s="60"/>
      <c r="DP173" s="60"/>
    </row>
    <row r="174" spans="1:120">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BS174" s="60"/>
      <c r="BT174" s="60"/>
      <c r="BU174" s="75"/>
      <c r="BV174" s="75"/>
      <c r="BW174" s="75"/>
      <c r="BX174" s="75"/>
      <c r="BY174" s="75"/>
      <c r="BZ174" s="75"/>
      <c r="CA174" s="75"/>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row>
    <row r="175" spans="1:120">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BS175" s="60"/>
      <c r="BT175" s="60"/>
      <c r="BU175" s="75"/>
      <c r="BV175" s="75"/>
      <c r="BW175" s="75"/>
      <c r="BX175" s="75"/>
      <c r="BY175" s="75"/>
      <c r="BZ175" s="75"/>
      <c r="CA175" s="75"/>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row>
    <row r="176" spans="1:120">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BS176" s="60"/>
      <c r="BT176" s="60"/>
      <c r="BU176" s="75"/>
      <c r="BV176" s="75"/>
      <c r="BW176" s="75"/>
      <c r="BX176" s="75"/>
      <c r="BY176" s="75"/>
      <c r="BZ176" s="75"/>
      <c r="CA176" s="75"/>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row>
    <row r="177" spans="1:120">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BS177" s="60"/>
      <c r="BT177" s="60"/>
      <c r="BU177" s="75"/>
      <c r="BV177" s="75"/>
      <c r="BW177" s="75"/>
      <c r="BX177" s="75"/>
      <c r="BY177" s="75"/>
      <c r="BZ177" s="75"/>
      <c r="CA177" s="75"/>
      <c r="CL177" s="60"/>
      <c r="CM177" s="60"/>
      <c r="CN177" s="60"/>
      <c r="CO177" s="60"/>
      <c r="CP177" s="60"/>
      <c r="CQ177" s="60"/>
      <c r="CR177" s="60"/>
      <c r="CS177" s="60"/>
      <c r="CT177" s="60"/>
      <c r="CU177" s="60"/>
      <c r="CV177" s="60"/>
      <c r="CW177" s="60"/>
      <c r="CX177" s="60"/>
      <c r="CY177" s="60"/>
      <c r="CZ177" s="60"/>
      <c r="DA177" s="60"/>
      <c r="DB177" s="60"/>
      <c r="DC177" s="60"/>
      <c r="DD177" s="60"/>
      <c r="DE177" s="60"/>
      <c r="DF177" s="60"/>
      <c r="DG177" s="60"/>
      <c r="DH177" s="60"/>
      <c r="DI177" s="60"/>
      <c r="DJ177" s="60"/>
      <c r="DK177" s="60"/>
      <c r="DL177" s="60"/>
      <c r="DM177" s="60"/>
      <c r="DN177" s="60"/>
      <c r="DO177" s="60"/>
      <c r="DP177" s="60"/>
    </row>
    <row r="178" spans="1:120">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BS178" s="60"/>
      <c r="BT178" s="60"/>
      <c r="BU178" s="75"/>
      <c r="BV178" s="75"/>
      <c r="BW178" s="75"/>
      <c r="BX178" s="75"/>
      <c r="BY178" s="75"/>
      <c r="BZ178" s="75"/>
      <c r="CA178" s="75"/>
      <c r="CL178" s="60"/>
      <c r="CM178" s="60"/>
      <c r="CN178" s="60"/>
      <c r="CO178" s="60"/>
      <c r="CP178" s="60"/>
      <c r="CQ178" s="60"/>
      <c r="CR178" s="60"/>
      <c r="CS178" s="60"/>
      <c r="CT178" s="60"/>
      <c r="CU178" s="60"/>
      <c r="CV178" s="60"/>
      <c r="CW178" s="60"/>
      <c r="CX178" s="60"/>
      <c r="CY178" s="60"/>
      <c r="CZ178" s="60"/>
      <c r="DA178" s="60"/>
      <c r="DB178" s="60"/>
      <c r="DC178" s="60"/>
      <c r="DD178" s="60"/>
      <c r="DE178" s="60"/>
      <c r="DF178" s="60"/>
      <c r="DG178" s="60"/>
      <c r="DH178" s="60"/>
      <c r="DI178" s="60"/>
      <c r="DJ178" s="60"/>
      <c r="DK178" s="60"/>
      <c r="DL178" s="60"/>
      <c r="DM178" s="60"/>
      <c r="DN178" s="60"/>
      <c r="DO178" s="60"/>
      <c r="DP178" s="60"/>
    </row>
    <row r="179" spans="1:120">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BS179" s="60"/>
      <c r="BT179" s="60"/>
      <c r="BU179" s="75"/>
      <c r="BV179" s="75"/>
      <c r="BW179" s="75"/>
      <c r="BX179" s="75"/>
      <c r="BY179" s="75"/>
      <c r="BZ179" s="75"/>
      <c r="CA179" s="75"/>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row>
    <row r="180" spans="1:120">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BS180" s="60"/>
      <c r="BT180" s="60"/>
      <c r="BU180" s="75"/>
      <c r="BV180" s="75"/>
      <c r="BW180" s="75"/>
      <c r="BX180" s="75"/>
      <c r="BY180" s="75"/>
      <c r="BZ180" s="75"/>
      <c r="CA180" s="75"/>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row>
    <row r="181" spans="1:120">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BS181" s="60"/>
      <c r="BT181" s="60"/>
      <c r="BU181" s="75"/>
      <c r="BV181" s="75"/>
      <c r="BW181" s="75"/>
      <c r="BX181" s="75"/>
      <c r="BY181" s="75"/>
      <c r="BZ181" s="75"/>
      <c r="CA181" s="75"/>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row>
    <row r="182" spans="1:120">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BS182" s="60"/>
      <c r="BT182" s="60"/>
      <c r="BU182" s="75"/>
      <c r="BV182" s="75"/>
      <c r="BW182" s="75"/>
      <c r="BX182" s="75"/>
      <c r="BY182" s="75"/>
      <c r="BZ182" s="75"/>
      <c r="CA182" s="75"/>
      <c r="CL182" s="60"/>
      <c r="CM182" s="60"/>
      <c r="CN182" s="60"/>
      <c r="CO182" s="60"/>
      <c r="CP182" s="60"/>
      <c r="CQ182" s="60"/>
      <c r="CR182" s="60"/>
      <c r="CS182" s="60"/>
      <c r="CT182" s="60"/>
      <c r="CU182" s="60"/>
      <c r="CV182" s="60"/>
      <c r="CW182" s="60"/>
      <c r="CX182" s="60"/>
      <c r="CY182" s="60"/>
      <c r="CZ182" s="60"/>
      <c r="DA182" s="60"/>
      <c r="DB182" s="60"/>
      <c r="DC182" s="60"/>
      <c r="DD182" s="60"/>
      <c r="DE182" s="60"/>
      <c r="DF182" s="60"/>
      <c r="DG182" s="60"/>
      <c r="DH182" s="60"/>
      <c r="DI182" s="60"/>
      <c r="DJ182" s="60"/>
      <c r="DK182" s="60"/>
      <c r="DL182" s="60"/>
      <c r="DM182" s="60"/>
      <c r="DN182" s="60"/>
      <c r="DO182" s="60"/>
      <c r="DP182" s="60"/>
    </row>
    <row r="183" spans="1:120">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BS183" s="60"/>
      <c r="BT183" s="60"/>
      <c r="BU183" s="75"/>
      <c r="BV183" s="75"/>
      <c r="BW183" s="75"/>
      <c r="BX183" s="75"/>
      <c r="BY183" s="75"/>
      <c r="BZ183" s="75"/>
      <c r="CA183" s="75"/>
      <c r="CL183" s="60"/>
      <c r="CM183" s="60"/>
      <c r="CN183" s="60"/>
      <c r="CO183" s="60"/>
      <c r="CP183" s="60"/>
      <c r="CQ183" s="60"/>
      <c r="CR183" s="60"/>
      <c r="CS183" s="60"/>
      <c r="CT183" s="60"/>
      <c r="CU183" s="60"/>
      <c r="CV183" s="60"/>
      <c r="CW183" s="60"/>
      <c r="CX183" s="60"/>
      <c r="CY183" s="60"/>
      <c r="CZ183" s="60"/>
      <c r="DA183" s="60"/>
      <c r="DB183" s="60"/>
      <c r="DC183" s="60"/>
      <c r="DD183" s="60"/>
      <c r="DE183" s="60"/>
      <c r="DF183" s="60"/>
      <c r="DG183" s="60"/>
      <c r="DH183" s="60"/>
      <c r="DI183" s="60"/>
      <c r="DJ183" s="60"/>
      <c r="DK183" s="60"/>
      <c r="DL183" s="60"/>
      <c r="DM183" s="60"/>
      <c r="DN183" s="60"/>
      <c r="DO183" s="60"/>
      <c r="DP183" s="60"/>
    </row>
    <row r="184" spans="1:120">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BS184" s="60"/>
      <c r="BT184" s="60"/>
      <c r="BU184" s="75"/>
      <c r="BV184" s="75"/>
      <c r="BW184" s="75"/>
      <c r="BX184" s="75"/>
      <c r="BY184" s="75"/>
      <c r="BZ184" s="75"/>
      <c r="CA184" s="75"/>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row>
    <row r="185" spans="1:120">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BS185" s="60"/>
      <c r="BT185" s="60"/>
      <c r="BU185" s="75"/>
      <c r="BV185" s="75"/>
      <c r="BW185" s="75"/>
      <c r="BX185" s="75"/>
      <c r="BY185" s="75"/>
      <c r="BZ185" s="75"/>
      <c r="CA185" s="75"/>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row>
    <row r="186" spans="1:120">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BS186" s="60"/>
      <c r="BT186" s="60"/>
      <c r="BU186" s="75"/>
      <c r="BV186" s="75"/>
      <c r="BW186" s="75"/>
      <c r="BX186" s="75"/>
      <c r="BY186" s="75"/>
      <c r="BZ186" s="75"/>
      <c r="CA186" s="75"/>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row>
    <row r="187" spans="1:120">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BS187" s="60"/>
      <c r="BT187" s="60"/>
      <c r="BU187" s="75"/>
      <c r="BV187" s="75"/>
      <c r="BW187" s="75"/>
      <c r="BX187" s="75"/>
      <c r="BY187" s="75"/>
      <c r="BZ187" s="75"/>
      <c r="CA187" s="75"/>
      <c r="CL187" s="60"/>
      <c r="CM187" s="60"/>
      <c r="CN187" s="60"/>
      <c r="CO187" s="60"/>
      <c r="CP187" s="60"/>
      <c r="CQ187" s="60"/>
      <c r="CR187" s="60"/>
      <c r="CS187" s="60"/>
      <c r="CT187" s="60"/>
      <c r="CU187" s="60"/>
      <c r="CV187" s="60"/>
      <c r="CW187" s="60"/>
      <c r="CX187" s="60"/>
      <c r="CY187" s="60"/>
      <c r="CZ187" s="60"/>
      <c r="DA187" s="60"/>
      <c r="DB187" s="60"/>
      <c r="DC187" s="60"/>
      <c r="DD187" s="60"/>
      <c r="DE187" s="60"/>
      <c r="DF187" s="60"/>
      <c r="DG187" s="60"/>
      <c r="DH187" s="60"/>
      <c r="DI187" s="60"/>
      <c r="DJ187" s="60"/>
      <c r="DK187" s="60"/>
      <c r="DL187" s="60"/>
      <c r="DM187" s="60"/>
      <c r="DN187" s="60"/>
      <c r="DO187" s="60"/>
      <c r="DP187" s="60"/>
    </row>
    <row r="188" spans="1:120">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BS188" s="60"/>
      <c r="BT188" s="60"/>
      <c r="BU188" s="75"/>
      <c r="BV188" s="75"/>
      <c r="BW188" s="75"/>
      <c r="BX188" s="75"/>
      <c r="BY188" s="75"/>
      <c r="BZ188" s="75"/>
      <c r="CA188" s="75"/>
      <c r="CL188" s="60"/>
      <c r="CM188" s="60"/>
      <c r="CN188" s="60"/>
      <c r="CO188" s="60"/>
      <c r="CP188" s="60"/>
      <c r="CQ188" s="60"/>
      <c r="CR188" s="60"/>
      <c r="CS188" s="60"/>
      <c r="CT188" s="60"/>
      <c r="CU188" s="60"/>
      <c r="CV188" s="60"/>
      <c r="CW188" s="60"/>
      <c r="CX188" s="60"/>
      <c r="CY188" s="60"/>
      <c r="CZ188" s="60"/>
      <c r="DA188" s="60"/>
      <c r="DB188" s="60"/>
      <c r="DC188" s="60"/>
      <c r="DD188" s="60"/>
      <c r="DE188" s="60"/>
      <c r="DF188" s="60"/>
      <c r="DG188" s="60"/>
      <c r="DH188" s="60"/>
      <c r="DI188" s="60"/>
      <c r="DJ188" s="60"/>
      <c r="DK188" s="60"/>
      <c r="DL188" s="60"/>
      <c r="DM188" s="60"/>
      <c r="DN188" s="60"/>
      <c r="DO188" s="60"/>
      <c r="DP188" s="60"/>
    </row>
    <row r="189" spans="1:120">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BS189" s="60"/>
      <c r="BT189" s="60"/>
      <c r="BU189" s="75"/>
      <c r="BV189" s="75"/>
      <c r="BW189" s="75"/>
      <c r="BX189" s="75"/>
      <c r="BY189" s="75"/>
      <c r="BZ189" s="75"/>
      <c r="CA189" s="75"/>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row>
    <row r="190" spans="1:120">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BS190" s="60"/>
      <c r="BT190" s="60"/>
      <c r="BU190" s="75"/>
      <c r="BV190" s="75"/>
      <c r="BW190" s="75"/>
      <c r="BX190" s="75"/>
      <c r="BY190" s="75"/>
      <c r="BZ190" s="75"/>
      <c r="CA190" s="75"/>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row>
    <row r="191" spans="1:120">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BS191" s="60"/>
      <c r="BT191" s="60"/>
      <c r="BU191" s="75"/>
      <c r="BV191" s="75"/>
      <c r="BW191" s="75"/>
      <c r="BX191" s="75"/>
      <c r="BY191" s="75"/>
      <c r="BZ191" s="75"/>
      <c r="CA191" s="75"/>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row>
    <row r="192" spans="1:120">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BS192" s="60"/>
      <c r="BT192" s="60"/>
      <c r="BU192" s="75"/>
      <c r="BV192" s="75"/>
      <c r="BW192" s="75"/>
      <c r="BX192" s="75"/>
      <c r="BY192" s="75"/>
      <c r="BZ192" s="75"/>
      <c r="CA192" s="75"/>
      <c r="CL192" s="60"/>
      <c r="CM192" s="60"/>
      <c r="CN192" s="60"/>
      <c r="CO192" s="60"/>
      <c r="CP192" s="60"/>
      <c r="CQ192" s="60"/>
      <c r="CR192" s="60"/>
      <c r="CS192" s="60"/>
      <c r="CT192" s="60"/>
      <c r="CU192" s="60"/>
      <c r="CV192" s="60"/>
      <c r="CW192" s="60"/>
      <c r="CX192" s="60"/>
      <c r="CY192" s="60"/>
      <c r="CZ192" s="60"/>
      <c r="DA192" s="60"/>
      <c r="DB192" s="60"/>
      <c r="DC192" s="60"/>
      <c r="DD192" s="60"/>
      <c r="DE192" s="60"/>
      <c r="DF192" s="60"/>
      <c r="DG192" s="60"/>
      <c r="DH192" s="60"/>
      <c r="DI192" s="60"/>
      <c r="DJ192" s="60"/>
      <c r="DK192" s="60"/>
      <c r="DL192" s="60"/>
      <c r="DM192" s="60"/>
      <c r="DN192" s="60"/>
      <c r="DO192" s="60"/>
      <c r="DP192" s="60"/>
    </row>
    <row r="193" spans="1:120">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BS193" s="60"/>
      <c r="BT193" s="60"/>
      <c r="BU193" s="75"/>
      <c r="BV193" s="75"/>
      <c r="BW193" s="75"/>
      <c r="BX193" s="75"/>
      <c r="BY193" s="75"/>
      <c r="BZ193" s="75"/>
      <c r="CA193" s="75"/>
      <c r="CL193" s="60"/>
      <c r="CM193" s="60"/>
      <c r="CN193" s="60"/>
      <c r="CO193" s="60"/>
      <c r="CP193" s="60"/>
      <c r="CQ193" s="60"/>
      <c r="CR193" s="60"/>
      <c r="CS193" s="60"/>
      <c r="CT193" s="60"/>
      <c r="CU193" s="60"/>
      <c r="CV193" s="60"/>
      <c r="CW193" s="60"/>
      <c r="CX193" s="60"/>
      <c r="CY193" s="60"/>
      <c r="CZ193" s="60"/>
      <c r="DA193" s="60"/>
      <c r="DB193" s="60"/>
      <c r="DC193" s="60"/>
      <c r="DD193" s="60"/>
      <c r="DE193" s="60"/>
      <c r="DF193" s="60"/>
      <c r="DG193" s="60"/>
      <c r="DH193" s="60"/>
      <c r="DI193" s="60"/>
      <c r="DJ193" s="60"/>
      <c r="DK193" s="60"/>
      <c r="DL193" s="60"/>
      <c r="DM193" s="60"/>
      <c r="DN193" s="60"/>
      <c r="DO193" s="60"/>
      <c r="DP193" s="60"/>
    </row>
    <row r="194" spans="1:120">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BS194" s="60"/>
      <c r="BT194" s="60"/>
      <c r="BU194" s="75"/>
      <c r="BV194" s="75"/>
      <c r="BW194" s="75"/>
      <c r="BX194" s="75"/>
      <c r="BY194" s="75"/>
      <c r="BZ194" s="75"/>
      <c r="CA194" s="75"/>
      <c r="CL194" s="60"/>
      <c r="CM194" s="60"/>
      <c r="CN194" s="60"/>
      <c r="CO194" s="60"/>
      <c r="CP194" s="60"/>
      <c r="CQ194" s="60"/>
      <c r="CR194" s="60"/>
      <c r="CS194" s="60"/>
      <c r="CT194" s="60"/>
      <c r="CU194" s="60"/>
      <c r="CV194" s="60"/>
      <c r="CW194" s="60"/>
      <c r="CX194" s="60"/>
      <c r="CY194" s="60"/>
      <c r="CZ194" s="60"/>
      <c r="DA194" s="60"/>
      <c r="DB194" s="60"/>
      <c r="DC194" s="60"/>
      <c r="DD194" s="60"/>
      <c r="DE194" s="60"/>
      <c r="DF194" s="60"/>
      <c r="DG194" s="60"/>
      <c r="DH194" s="60"/>
      <c r="DI194" s="60"/>
      <c r="DJ194" s="60"/>
      <c r="DK194" s="60"/>
      <c r="DL194" s="60"/>
      <c r="DM194" s="60"/>
      <c r="DN194" s="60"/>
      <c r="DO194" s="60"/>
      <c r="DP194" s="60"/>
    </row>
    <row r="195" spans="1:120">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BS195" s="60"/>
      <c r="BT195" s="60"/>
      <c r="BU195" s="75"/>
      <c r="BV195" s="75"/>
      <c r="BW195" s="75"/>
      <c r="BX195" s="75"/>
      <c r="BY195" s="75"/>
      <c r="BZ195" s="75"/>
      <c r="CA195" s="75"/>
      <c r="CL195" s="60"/>
      <c r="CM195" s="60"/>
      <c r="CN195" s="60"/>
      <c r="CO195" s="60"/>
      <c r="CP195" s="60"/>
      <c r="CQ195" s="60"/>
      <c r="CR195" s="60"/>
      <c r="CS195" s="60"/>
      <c r="CT195" s="60"/>
      <c r="CU195" s="60"/>
      <c r="CV195" s="60"/>
      <c r="CW195" s="60"/>
      <c r="CX195" s="60"/>
      <c r="CY195" s="60"/>
      <c r="CZ195" s="60"/>
      <c r="DA195" s="60"/>
      <c r="DB195" s="60"/>
      <c r="DC195" s="60"/>
      <c r="DD195" s="60"/>
      <c r="DE195" s="60"/>
      <c r="DF195" s="60"/>
      <c r="DG195" s="60"/>
      <c r="DH195" s="60"/>
      <c r="DI195" s="60"/>
      <c r="DJ195" s="60"/>
      <c r="DK195" s="60"/>
      <c r="DL195" s="60"/>
      <c r="DM195" s="60"/>
      <c r="DN195" s="60"/>
      <c r="DO195" s="60"/>
      <c r="DP195" s="60"/>
    </row>
    <row r="196" spans="1:120">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BS196" s="60"/>
      <c r="BT196" s="60"/>
      <c r="BU196" s="75"/>
      <c r="BV196" s="75"/>
      <c r="BW196" s="75"/>
      <c r="BX196" s="75"/>
      <c r="BY196" s="75"/>
      <c r="BZ196" s="75"/>
      <c r="CA196" s="75"/>
      <c r="CL196" s="60"/>
      <c r="CM196" s="60"/>
      <c r="CN196" s="60"/>
      <c r="CO196" s="60"/>
      <c r="CP196" s="60"/>
      <c r="CQ196" s="60"/>
      <c r="CR196" s="60"/>
      <c r="CS196" s="60"/>
      <c r="CT196" s="60"/>
      <c r="CU196" s="60"/>
      <c r="CV196" s="60"/>
      <c r="CW196" s="60"/>
      <c r="CX196" s="60"/>
      <c r="CY196" s="60"/>
      <c r="CZ196" s="60"/>
      <c r="DA196" s="60"/>
      <c r="DB196" s="60"/>
      <c r="DC196" s="60"/>
      <c r="DD196" s="60"/>
      <c r="DE196" s="60"/>
      <c r="DF196" s="60"/>
      <c r="DG196" s="60"/>
      <c r="DH196" s="60"/>
      <c r="DI196" s="60"/>
      <c r="DJ196" s="60"/>
      <c r="DK196" s="60"/>
      <c r="DL196" s="60"/>
      <c r="DM196" s="60"/>
      <c r="DN196" s="60"/>
      <c r="DO196" s="60"/>
      <c r="DP196" s="60"/>
    </row>
    <row r="197" spans="1:120">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BS197" s="60"/>
      <c r="BT197" s="60"/>
      <c r="BU197" s="75"/>
      <c r="BV197" s="75"/>
      <c r="BW197" s="75"/>
      <c r="BX197" s="75"/>
      <c r="BY197" s="75"/>
      <c r="BZ197" s="75"/>
      <c r="CA197" s="75"/>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0"/>
      <c r="DJ197" s="60"/>
      <c r="DK197" s="60"/>
      <c r="DL197" s="60"/>
      <c r="DM197" s="60"/>
      <c r="DN197" s="60"/>
      <c r="DO197" s="60"/>
      <c r="DP197" s="60"/>
    </row>
    <row r="198" spans="1:120">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BS198" s="60"/>
      <c r="BT198" s="60"/>
      <c r="BU198" s="75"/>
      <c r="BV198" s="75"/>
      <c r="BW198" s="75"/>
      <c r="BX198" s="75"/>
      <c r="BY198" s="75"/>
      <c r="BZ198" s="75"/>
      <c r="CA198" s="75"/>
      <c r="CL198" s="60"/>
      <c r="CM198" s="60"/>
      <c r="CN198" s="60"/>
      <c r="CO198" s="60"/>
      <c r="CP198" s="60"/>
      <c r="CQ198" s="60"/>
      <c r="CR198" s="60"/>
      <c r="CS198" s="60"/>
      <c r="CT198" s="60"/>
      <c r="CU198" s="60"/>
      <c r="CV198" s="60"/>
      <c r="CW198" s="60"/>
      <c r="CX198" s="60"/>
      <c r="CY198" s="60"/>
      <c r="CZ198" s="60"/>
      <c r="DA198" s="60"/>
      <c r="DB198" s="60"/>
      <c r="DC198" s="60"/>
      <c r="DD198" s="60"/>
      <c r="DE198" s="60"/>
      <c r="DF198" s="60"/>
      <c r="DG198" s="60"/>
      <c r="DH198" s="60"/>
      <c r="DI198" s="60"/>
      <c r="DJ198" s="60"/>
      <c r="DK198" s="60"/>
      <c r="DL198" s="60"/>
      <c r="DM198" s="60"/>
      <c r="DN198" s="60"/>
      <c r="DO198" s="60"/>
      <c r="DP198" s="60"/>
    </row>
    <row r="199" spans="1:120">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BS199" s="60"/>
      <c r="BT199" s="60"/>
      <c r="BU199" s="75"/>
      <c r="BV199" s="75"/>
      <c r="BW199" s="75"/>
      <c r="BX199" s="75"/>
      <c r="BY199" s="75"/>
      <c r="BZ199" s="75"/>
      <c r="CA199" s="75"/>
      <c r="CL199" s="60"/>
      <c r="CM199" s="60"/>
      <c r="CN199" s="60"/>
      <c r="CO199" s="60"/>
      <c r="CP199" s="60"/>
      <c r="CQ199" s="60"/>
      <c r="CR199" s="60"/>
      <c r="CS199" s="60"/>
      <c r="CT199" s="60"/>
      <c r="CU199" s="60"/>
      <c r="CV199" s="60"/>
      <c r="CW199" s="60"/>
      <c r="CX199" s="60"/>
      <c r="CY199" s="60"/>
      <c r="CZ199" s="60"/>
      <c r="DA199" s="60"/>
      <c r="DB199" s="60"/>
      <c r="DC199" s="60"/>
      <c r="DD199" s="60"/>
      <c r="DE199" s="60"/>
      <c r="DF199" s="60"/>
      <c r="DG199" s="60"/>
      <c r="DH199" s="60"/>
      <c r="DI199" s="60"/>
      <c r="DJ199" s="60"/>
      <c r="DK199" s="60"/>
      <c r="DL199" s="60"/>
      <c r="DM199" s="60"/>
      <c r="DN199" s="60"/>
      <c r="DO199" s="60"/>
      <c r="DP199" s="60"/>
    </row>
    <row r="200" spans="1:120">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BS200" s="60"/>
      <c r="BT200" s="60"/>
      <c r="BU200" s="75"/>
      <c r="BV200" s="75"/>
      <c r="BW200" s="75"/>
      <c r="BX200" s="75"/>
      <c r="BY200" s="75"/>
      <c r="BZ200" s="75"/>
      <c r="CA200" s="75"/>
      <c r="CL200" s="60"/>
      <c r="CM200" s="60"/>
      <c r="CN200" s="60"/>
      <c r="CO200" s="60"/>
      <c r="CP200" s="60"/>
      <c r="CQ200" s="60"/>
      <c r="CR200" s="60"/>
      <c r="CS200" s="60"/>
      <c r="CT200" s="60"/>
      <c r="CU200" s="60"/>
      <c r="CV200" s="60"/>
      <c r="CW200" s="60"/>
      <c r="CX200" s="60"/>
      <c r="CY200" s="60"/>
      <c r="CZ200" s="60"/>
      <c r="DA200" s="60"/>
      <c r="DB200" s="60"/>
      <c r="DC200" s="60"/>
      <c r="DD200" s="60"/>
      <c r="DE200" s="60"/>
      <c r="DF200" s="60"/>
      <c r="DG200" s="60"/>
      <c r="DH200" s="60"/>
      <c r="DI200" s="60"/>
      <c r="DJ200" s="60"/>
      <c r="DK200" s="60"/>
      <c r="DL200" s="60"/>
      <c r="DM200" s="60"/>
      <c r="DN200" s="60"/>
      <c r="DO200" s="60"/>
      <c r="DP200" s="60"/>
    </row>
    <row r="201" spans="1:120">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BS201" s="60"/>
      <c r="BT201" s="60"/>
      <c r="BU201" s="75"/>
      <c r="BV201" s="75"/>
      <c r="BW201" s="75"/>
      <c r="BX201" s="75"/>
      <c r="BY201" s="75"/>
      <c r="BZ201" s="75"/>
      <c r="CA201" s="75"/>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0"/>
      <c r="DJ201" s="60"/>
      <c r="DK201" s="60"/>
      <c r="DL201" s="60"/>
      <c r="DM201" s="60"/>
      <c r="DN201" s="60"/>
      <c r="DO201" s="60"/>
      <c r="DP201" s="60"/>
    </row>
    <row r="202" spans="1:120">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BS202" s="60"/>
      <c r="BT202" s="60"/>
      <c r="BU202" s="75"/>
      <c r="BV202" s="75"/>
      <c r="BW202" s="75"/>
      <c r="BX202" s="75"/>
      <c r="BY202" s="75"/>
      <c r="BZ202" s="75"/>
      <c r="CA202" s="75"/>
      <c r="CL202" s="60"/>
      <c r="CM202" s="60"/>
      <c r="CN202" s="60"/>
      <c r="CO202" s="60"/>
      <c r="CP202" s="60"/>
      <c r="CQ202" s="60"/>
      <c r="CR202" s="60"/>
      <c r="CS202" s="60"/>
      <c r="CT202" s="60"/>
      <c r="CU202" s="60"/>
      <c r="CV202" s="60"/>
      <c r="CW202" s="60"/>
      <c r="CX202" s="60"/>
      <c r="CY202" s="60"/>
      <c r="CZ202" s="60"/>
      <c r="DA202" s="60"/>
      <c r="DB202" s="60"/>
      <c r="DC202" s="60"/>
      <c r="DD202" s="60"/>
      <c r="DE202" s="60"/>
      <c r="DF202" s="60"/>
      <c r="DG202" s="60"/>
      <c r="DH202" s="60"/>
      <c r="DI202" s="60"/>
      <c r="DJ202" s="60"/>
      <c r="DK202" s="60"/>
      <c r="DL202" s="60"/>
      <c r="DM202" s="60"/>
      <c r="DN202" s="60"/>
      <c r="DO202" s="60"/>
      <c r="DP202" s="60"/>
    </row>
    <row r="203" spans="1:120">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BS203" s="60"/>
      <c r="BT203" s="60"/>
      <c r="BU203" s="75"/>
      <c r="BV203" s="75"/>
      <c r="BW203" s="75"/>
      <c r="BX203" s="75"/>
      <c r="BY203" s="75"/>
      <c r="BZ203" s="75"/>
      <c r="CA203" s="75"/>
      <c r="CL203" s="60"/>
      <c r="CM203" s="60"/>
      <c r="CN203" s="60"/>
      <c r="CO203" s="60"/>
      <c r="CP203" s="60"/>
      <c r="CQ203" s="60"/>
      <c r="CR203" s="60"/>
      <c r="CS203" s="60"/>
      <c r="CT203" s="60"/>
      <c r="CU203" s="60"/>
      <c r="CV203" s="60"/>
      <c r="CW203" s="60"/>
      <c r="CX203" s="60"/>
      <c r="CY203" s="60"/>
      <c r="CZ203" s="60"/>
      <c r="DA203" s="60"/>
      <c r="DB203" s="60"/>
      <c r="DC203" s="60"/>
      <c r="DD203" s="60"/>
      <c r="DE203" s="60"/>
      <c r="DF203" s="60"/>
      <c r="DG203" s="60"/>
      <c r="DH203" s="60"/>
      <c r="DI203" s="60"/>
      <c r="DJ203" s="60"/>
      <c r="DK203" s="60"/>
      <c r="DL203" s="60"/>
      <c r="DM203" s="60"/>
      <c r="DN203" s="60"/>
      <c r="DO203" s="60"/>
      <c r="DP203" s="60"/>
    </row>
    <row r="204" spans="1:120">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BS204" s="60"/>
      <c r="BT204" s="60"/>
      <c r="BU204" s="75"/>
      <c r="BV204" s="75"/>
      <c r="BW204" s="75"/>
      <c r="BX204" s="75"/>
      <c r="BY204" s="75"/>
      <c r="BZ204" s="75"/>
      <c r="CA204" s="75"/>
      <c r="CL204" s="60"/>
      <c r="CM204" s="60"/>
      <c r="CN204" s="60"/>
      <c r="CO204" s="60"/>
      <c r="CP204" s="60"/>
      <c r="CQ204" s="60"/>
      <c r="CR204" s="60"/>
      <c r="CS204" s="60"/>
      <c r="CT204" s="60"/>
      <c r="CU204" s="60"/>
      <c r="CV204" s="60"/>
      <c r="CW204" s="60"/>
      <c r="CX204" s="60"/>
      <c r="CY204" s="60"/>
      <c r="CZ204" s="60"/>
      <c r="DA204" s="60"/>
      <c r="DB204" s="60"/>
      <c r="DC204" s="60"/>
      <c r="DD204" s="60"/>
      <c r="DE204" s="60"/>
      <c r="DF204" s="60"/>
      <c r="DG204" s="60"/>
      <c r="DH204" s="60"/>
      <c r="DI204" s="60"/>
      <c r="DJ204" s="60"/>
      <c r="DK204" s="60"/>
      <c r="DL204" s="60"/>
      <c r="DM204" s="60"/>
      <c r="DN204" s="60"/>
      <c r="DO204" s="60"/>
      <c r="DP204" s="60"/>
    </row>
    <row r="205" spans="1:120">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BS205" s="60"/>
      <c r="BT205" s="60"/>
      <c r="BU205" s="75"/>
      <c r="BV205" s="75"/>
      <c r="BW205" s="75"/>
      <c r="BX205" s="75"/>
      <c r="BY205" s="75"/>
      <c r="BZ205" s="75"/>
      <c r="CA205" s="75"/>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row>
    <row r="206" spans="1:120">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BS206" s="60"/>
      <c r="BT206" s="60"/>
      <c r="BU206" s="75"/>
      <c r="BV206" s="75"/>
      <c r="BW206" s="75"/>
      <c r="BX206" s="75"/>
      <c r="BY206" s="75"/>
      <c r="BZ206" s="75"/>
      <c r="CA206" s="75"/>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row>
    <row r="207" spans="1:120">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BS207" s="60"/>
      <c r="BT207" s="60"/>
      <c r="BU207" s="75"/>
      <c r="BV207" s="75"/>
      <c r="BW207" s="75"/>
      <c r="BX207" s="75"/>
      <c r="BY207" s="75"/>
      <c r="BZ207" s="75"/>
      <c r="CA207" s="75"/>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row>
    <row r="208" spans="1:120">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BS208" s="60"/>
      <c r="BT208" s="60"/>
      <c r="BU208" s="75"/>
      <c r="BV208" s="75"/>
      <c r="BW208" s="75"/>
      <c r="BX208" s="75"/>
      <c r="BY208" s="75"/>
      <c r="BZ208" s="75"/>
      <c r="CA208" s="75"/>
      <c r="CL208" s="60"/>
      <c r="CM208" s="60"/>
      <c r="CN208" s="60"/>
      <c r="CO208" s="60"/>
      <c r="CP208" s="60"/>
      <c r="CQ208" s="60"/>
      <c r="CR208" s="60"/>
      <c r="CS208" s="60"/>
      <c r="CT208" s="60"/>
      <c r="CU208" s="60"/>
      <c r="CV208" s="60"/>
      <c r="CW208" s="60"/>
      <c r="CX208" s="60"/>
      <c r="CY208" s="60"/>
      <c r="CZ208" s="60"/>
      <c r="DA208" s="60"/>
      <c r="DB208" s="60"/>
      <c r="DC208" s="60"/>
      <c r="DD208" s="60"/>
      <c r="DE208" s="60"/>
      <c r="DF208" s="60"/>
      <c r="DG208" s="60"/>
      <c r="DH208" s="60"/>
      <c r="DI208" s="60"/>
      <c r="DJ208" s="60"/>
      <c r="DK208" s="60"/>
      <c r="DL208" s="60"/>
      <c r="DM208" s="60"/>
      <c r="DN208" s="60"/>
      <c r="DO208" s="60"/>
      <c r="DP208" s="60"/>
    </row>
    <row r="209" spans="1:120">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BS209" s="60"/>
      <c r="BT209" s="60"/>
      <c r="BU209" s="75"/>
      <c r="BV209" s="75"/>
      <c r="BW209" s="75"/>
      <c r="BX209" s="75"/>
      <c r="BY209" s="75"/>
      <c r="BZ209" s="75"/>
      <c r="CA209" s="75"/>
      <c r="CL209" s="60"/>
      <c r="CM209" s="60"/>
      <c r="CN209" s="60"/>
      <c r="CO209" s="60"/>
      <c r="CP209" s="60"/>
      <c r="CQ209" s="60"/>
      <c r="CR209" s="60"/>
      <c r="CS209" s="60"/>
      <c r="CT209" s="60"/>
      <c r="CU209" s="60"/>
      <c r="CV209" s="60"/>
      <c r="CW209" s="60"/>
      <c r="CX209" s="60"/>
      <c r="CY209" s="60"/>
      <c r="CZ209" s="60"/>
      <c r="DA209" s="60"/>
      <c r="DB209" s="60"/>
      <c r="DC209" s="60"/>
      <c r="DD209" s="60"/>
      <c r="DE209" s="60"/>
      <c r="DF209" s="60"/>
      <c r="DG209" s="60"/>
      <c r="DH209" s="60"/>
      <c r="DI209" s="60"/>
      <c r="DJ209" s="60"/>
      <c r="DK209" s="60"/>
      <c r="DL209" s="60"/>
      <c r="DM209" s="60"/>
      <c r="DN209" s="60"/>
      <c r="DO209" s="60"/>
      <c r="DP209" s="60"/>
    </row>
    <row r="210" spans="1:120">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BS210" s="60"/>
      <c r="BT210" s="60"/>
      <c r="BU210" s="75"/>
      <c r="BV210" s="75"/>
      <c r="BW210" s="75"/>
      <c r="BX210" s="75"/>
      <c r="BY210" s="75"/>
      <c r="BZ210" s="75"/>
      <c r="CA210" s="75"/>
      <c r="CL210" s="60"/>
      <c r="CM210" s="60"/>
      <c r="CN210" s="60"/>
      <c r="CO210" s="60"/>
      <c r="CP210" s="60"/>
      <c r="CQ210" s="60"/>
      <c r="CR210" s="60"/>
      <c r="CS210" s="60"/>
      <c r="CT210" s="60"/>
      <c r="CU210" s="60"/>
      <c r="CV210" s="60"/>
      <c r="CW210" s="60"/>
      <c r="CX210" s="60"/>
      <c r="CY210" s="60"/>
      <c r="CZ210" s="60"/>
      <c r="DA210" s="60"/>
      <c r="DB210" s="60"/>
      <c r="DC210" s="60"/>
      <c r="DD210" s="60"/>
      <c r="DE210" s="60"/>
      <c r="DF210" s="60"/>
      <c r="DG210" s="60"/>
      <c r="DH210" s="60"/>
      <c r="DI210" s="60"/>
      <c r="DJ210" s="60"/>
      <c r="DK210" s="60"/>
      <c r="DL210" s="60"/>
      <c r="DM210" s="60"/>
      <c r="DN210" s="60"/>
      <c r="DO210" s="60"/>
      <c r="DP210" s="60"/>
    </row>
    <row r="211" spans="1:120">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BS211" s="60"/>
      <c r="BT211" s="60"/>
      <c r="BU211" s="75"/>
      <c r="BV211" s="75"/>
      <c r="BW211" s="75"/>
      <c r="BX211" s="75"/>
      <c r="BY211" s="75"/>
      <c r="BZ211" s="75"/>
      <c r="CA211" s="75"/>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60"/>
      <c r="DI211" s="60"/>
      <c r="DJ211" s="60"/>
      <c r="DK211" s="60"/>
      <c r="DL211" s="60"/>
      <c r="DM211" s="60"/>
      <c r="DN211" s="60"/>
      <c r="DO211" s="60"/>
      <c r="DP211" s="60"/>
    </row>
    <row r="212" spans="1:120">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BS212" s="60"/>
      <c r="BT212" s="60"/>
      <c r="BU212" s="75"/>
      <c r="BV212" s="75"/>
      <c r="BW212" s="75"/>
      <c r="BX212" s="75"/>
      <c r="BY212" s="75"/>
      <c r="BZ212" s="75"/>
      <c r="CA212" s="75"/>
      <c r="CL212" s="60"/>
      <c r="CM212" s="60"/>
      <c r="CN212" s="60"/>
      <c r="CO212" s="60"/>
      <c r="CP212" s="60"/>
      <c r="CQ212" s="60"/>
      <c r="CR212" s="60"/>
      <c r="CS212" s="60"/>
      <c r="CT212" s="60"/>
      <c r="CU212" s="60"/>
      <c r="CV212" s="60"/>
      <c r="CW212" s="60"/>
      <c r="CX212" s="60"/>
      <c r="CY212" s="60"/>
      <c r="CZ212" s="60"/>
      <c r="DA212" s="60"/>
      <c r="DB212" s="60"/>
      <c r="DC212" s="60"/>
      <c r="DD212" s="60"/>
      <c r="DE212" s="60"/>
      <c r="DF212" s="60"/>
      <c r="DG212" s="60"/>
      <c r="DH212" s="60"/>
      <c r="DI212" s="60"/>
      <c r="DJ212" s="60"/>
      <c r="DK212" s="60"/>
      <c r="DL212" s="60"/>
      <c r="DM212" s="60"/>
      <c r="DN212" s="60"/>
      <c r="DO212" s="60"/>
      <c r="DP212" s="60"/>
    </row>
    <row r="213" spans="1:120">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BS213" s="60"/>
      <c r="BT213" s="60"/>
      <c r="BU213" s="75"/>
      <c r="BV213" s="75"/>
      <c r="BW213" s="75"/>
      <c r="BX213" s="75"/>
      <c r="BY213" s="75"/>
      <c r="BZ213" s="75"/>
      <c r="CA213" s="75"/>
      <c r="CL213" s="60"/>
      <c r="CM213" s="60"/>
      <c r="CN213" s="60"/>
      <c r="CO213" s="60"/>
      <c r="CP213" s="60"/>
      <c r="CQ213" s="60"/>
      <c r="CR213" s="60"/>
      <c r="CS213" s="60"/>
      <c r="CT213" s="60"/>
      <c r="CU213" s="60"/>
      <c r="CV213" s="60"/>
      <c r="CW213" s="60"/>
      <c r="CX213" s="60"/>
      <c r="CY213" s="60"/>
      <c r="CZ213" s="60"/>
      <c r="DA213" s="60"/>
      <c r="DB213" s="60"/>
      <c r="DC213" s="60"/>
      <c r="DD213" s="60"/>
      <c r="DE213" s="60"/>
      <c r="DF213" s="60"/>
      <c r="DG213" s="60"/>
      <c r="DH213" s="60"/>
      <c r="DI213" s="60"/>
      <c r="DJ213" s="60"/>
      <c r="DK213" s="60"/>
      <c r="DL213" s="60"/>
      <c r="DM213" s="60"/>
      <c r="DN213" s="60"/>
      <c r="DO213" s="60"/>
      <c r="DP213" s="60"/>
    </row>
    <row r="214" spans="1:120">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BS214" s="60"/>
      <c r="BT214" s="60"/>
      <c r="BU214" s="75"/>
      <c r="BV214" s="75"/>
      <c r="BW214" s="75"/>
      <c r="BX214" s="75"/>
      <c r="BY214" s="75"/>
      <c r="BZ214" s="75"/>
      <c r="CA214" s="75"/>
      <c r="CL214" s="60"/>
      <c r="CM214" s="60"/>
      <c r="CN214" s="60"/>
      <c r="CO214" s="60"/>
      <c r="CP214" s="60"/>
      <c r="CQ214" s="60"/>
      <c r="CR214" s="60"/>
      <c r="CS214" s="60"/>
      <c r="CT214" s="60"/>
      <c r="CU214" s="60"/>
      <c r="CV214" s="60"/>
      <c r="CW214" s="60"/>
      <c r="CX214" s="60"/>
      <c r="CY214" s="60"/>
      <c r="CZ214" s="60"/>
      <c r="DA214" s="60"/>
      <c r="DB214" s="60"/>
      <c r="DC214" s="60"/>
      <c r="DD214" s="60"/>
      <c r="DE214" s="60"/>
      <c r="DF214" s="60"/>
      <c r="DG214" s="60"/>
      <c r="DH214" s="60"/>
      <c r="DI214" s="60"/>
      <c r="DJ214" s="60"/>
      <c r="DK214" s="60"/>
      <c r="DL214" s="60"/>
      <c r="DM214" s="60"/>
      <c r="DN214" s="60"/>
      <c r="DO214" s="60"/>
      <c r="DP214" s="60"/>
    </row>
    <row r="215" spans="1:120">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BS215" s="60"/>
      <c r="BT215" s="60"/>
      <c r="BU215" s="75"/>
      <c r="BV215" s="75"/>
      <c r="BW215" s="75"/>
      <c r="BX215" s="75"/>
      <c r="BY215" s="75"/>
      <c r="BZ215" s="75"/>
      <c r="CA215" s="75"/>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60"/>
      <c r="DI215" s="60"/>
      <c r="DJ215" s="60"/>
      <c r="DK215" s="60"/>
      <c r="DL215" s="60"/>
      <c r="DM215" s="60"/>
      <c r="DN215" s="60"/>
      <c r="DO215" s="60"/>
      <c r="DP215" s="60"/>
    </row>
    <row r="216" spans="1:120">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BS216" s="60"/>
      <c r="BT216" s="60"/>
      <c r="BU216" s="75"/>
      <c r="BV216" s="75"/>
      <c r="BW216" s="75"/>
      <c r="BX216" s="75"/>
      <c r="BY216" s="75"/>
      <c r="BZ216" s="75"/>
      <c r="CA216" s="75"/>
      <c r="CL216" s="60"/>
      <c r="CM216" s="60"/>
      <c r="CN216" s="60"/>
      <c r="CO216" s="60"/>
      <c r="CP216" s="60"/>
      <c r="CQ216" s="60"/>
      <c r="CR216" s="60"/>
      <c r="CS216" s="60"/>
      <c r="CT216" s="60"/>
      <c r="CU216" s="60"/>
      <c r="CV216" s="60"/>
      <c r="CW216" s="60"/>
      <c r="CX216" s="60"/>
      <c r="CY216" s="60"/>
      <c r="CZ216" s="60"/>
      <c r="DA216" s="60"/>
      <c r="DB216" s="60"/>
      <c r="DC216" s="60"/>
      <c r="DD216" s="60"/>
      <c r="DE216" s="60"/>
      <c r="DF216" s="60"/>
      <c r="DG216" s="60"/>
      <c r="DH216" s="60"/>
      <c r="DI216" s="60"/>
      <c r="DJ216" s="60"/>
      <c r="DK216" s="60"/>
      <c r="DL216" s="60"/>
      <c r="DM216" s="60"/>
      <c r="DN216" s="60"/>
      <c r="DO216" s="60"/>
      <c r="DP216" s="60"/>
    </row>
    <row r="217" spans="1:120">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BS217" s="60"/>
      <c r="BT217" s="60"/>
      <c r="BU217" s="75"/>
      <c r="BV217" s="75"/>
      <c r="BW217" s="75"/>
      <c r="BX217" s="75"/>
      <c r="BY217" s="75"/>
      <c r="BZ217" s="75"/>
      <c r="CA217" s="75"/>
      <c r="CL217" s="60"/>
      <c r="CM217" s="60"/>
      <c r="CN217" s="60"/>
      <c r="CO217" s="60"/>
      <c r="CP217" s="60"/>
      <c r="CQ217" s="60"/>
      <c r="CR217" s="60"/>
      <c r="CS217" s="60"/>
      <c r="CT217" s="60"/>
      <c r="CU217" s="60"/>
      <c r="CV217" s="60"/>
      <c r="CW217" s="60"/>
      <c r="CX217" s="60"/>
      <c r="CY217" s="60"/>
      <c r="CZ217" s="60"/>
      <c r="DA217" s="60"/>
      <c r="DB217" s="60"/>
      <c r="DC217" s="60"/>
      <c r="DD217" s="60"/>
      <c r="DE217" s="60"/>
      <c r="DF217" s="60"/>
      <c r="DG217" s="60"/>
      <c r="DH217" s="60"/>
      <c r="DI217" s="60"/>
      <c r="DJ217" s="60"/>
      <c r="DK217" s="60"/>
      <c r="DL217" s="60"/>
      <c r="DM217" s="60"/>
      <c r="DN217" s="60"/>
      <c r="DO217" s="60"/>
      <c r="DP217" s="60"/>
    </row>
    <row r="218" spans="1:120">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BS218" s="60"/>
      <c r="BT218" s="60"/>
      <c r="BU218" s="75"/>
      <c r="BV218" s="75"/>
      <c r="BW218" s="75"/>
      <c r="BX218" s="75"/>
      <c r="BY218" s="75"/>
      <c r="BZ218" s="75"/>
      <c r="CA218" s="75"/>
      <c r="CL218" s="60"/>
      <c r="CM218" s="60"/>
      <c r="CN218" s="60"/>
      <c r="CO218" s="60"/>
      <c r="CP218" s="60"/>
      <c r="CQ218" s="60"/>
      <c r="CR218" s="60"/>
      <c r="CS218" s="60"/>
      <c r="CT218" s="60"/>
      <c r="CU218" s="60"/>
      <c r="CV218" s="60"/>
      <c r="CW218" s="60"/>
      <c r="CX218" s="60"/>
      <c r="CY218" s="60"/>
      <c r="CZ218" s="60"/>
      <c r="DA218" s="60"/>
      <c r="DB218" s="60"/>
      <c r="DC218" s="60"/>
      <c r="DD218" s="60"/>
      <c r="DE218" s="60"/>
      <c r="DF218" s="60"/>
      <c r="DG218" s="60"/>
      <c r="DH218" s="60"/>
      <c r="DI218" s="60"/>
      <c r="DJ218" s="60"/>
      <c r="DK218" s="60"/>
      <c r="DL218" s="60"/>
      <c r="DM218" s="60"/>
      <c r="DN218" s="60"/>
      <c r="DO218" s="60"/>
      <c r="DP218" s="60"/>
    </row>
    <row r="219" spans="1:120">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BS219" s="60"/>
      <c r="BT219" s="60"/>
      <c r="BU219" s="75"/>
      <c r="BV219" s="75"/>
      <c r="BW219" s="75"/>
      <c r="BX219" s="75"/>
      <c r="BY219" s="75"/>
      <c r="BZ219" s="75"/>
      <c r="CA219" s="75"/>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0"/>
      <c r="DO219" s="60"/>
      <c r="DP219" s="60"/>
    </row>
    <row r="220" spans="1:120">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BS220" s="60"/>
      <c r="BT220" s="60"/>
      <c r="BU220" s="75"/>
      <c r="BV220" s="75"/>
      <c r="BW220" s="75"/>
      <c r="BX220" s="75"/>
      <c r="BY220" s="75"/>
      <c r="BZ220" s="75"/>
      <c r="CA220" s="75"/>
      <c r="CL220" s="60"/>
      <c r="CM220" s="60"/>
      <c r="CN220" s="60"/>
      <c r="CO220" s="60"/>
      <c r="CP220" s="60"/>
      <c r="CQ220" s="60"/>
      <c r="CR220" s="60"/>
      <c r="CS220" s="60"/>
      <c r="CT220" s="60"/>
      <c r="CU220" s="60"/>
      <c r="CV220" s="60"/>
      <c r="CW220" s="60"/>
      <c r="CX220" s="60"/>
      <c r="CY220" s="60"/>
      <c r="CZ220" s="60"/>
      <c r="DA220" s="60"/>
      <c r="DB220" s="60"/>
      <c r="DC220" s="60"/>
      <c r="DD220" s="60"/>
      <c r="DE220" s="60"/>
      <c r="DF220" s="60"/>
      <c r="DG220" s="60"/>
      <c r="DH220" s="60"/>
      <c r="DI220" s="60"/>
      <c r="DJ220" s="60"/>
      <c r="DK220" s="60"/>
      <c r="DL220" s="60"/>
      <c r="DM220" s="60"/>
      <c r="DN220" s="60"/>
      <c r="DO220" s="60"/>
      <c r="DP220" s="60"/>
    </row>
    <row r="221" spans="1:120">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BS221" s="60"/>
      <c r="BT221" s="60"/>
      <c r="BU221" s="75"/>
      <c r="BV221" s="75"/>
      <c r="BW221" s="75"/>
      <c r="BX221" s="75"/>
      <c r="BY221" s="75"/>
      <c r="BZ221" s="75"/>
      <c r="CA221" s="75"/>
      <c r="CL221" s="60"/>
      <c r="CM221" s="60"/>
      <c r="CN221" s="60"/>
      <c r="CO221" s="60"/>
      <c r="CP221" s="60"/>
      <c r="CQ221" s="60"/>
      <c r="CR221" s="60"/>
      <c r="CS221" s="60"/>
      <c r="CT221" s="60"/>
      <c r="CU221" s="60"/>
      <c r="CV221" s="60"/>
      <c r="CW221" s="60"/>
      <c r="CX221" s="60"/>
      <c r="CY221" s="60"/>
      <c r="CZ221" s="60"/>
      <c r="DA221" s="60"/>
      <c r="DB221" s="60"/>
      <c r="DC221" s="60"/>
      <c r="DD221" s="60"/>
      <c r="DE221" s="60"/>
      <c r="DF221" s="60"/>
      <c r="DG221" s="60"/>
      <c r="DH221" s="60"/>
      <c r="DI221" s="60"/>
      <c r="DJ221" s="60"/>
      <c r="DK221" s="60"/>
      <c r="DL221" s="60"/>
      <c r="DM221" s="60"/>
      <c r="DN221" s="60"/>
      <c r="DO221" s="60"/>
      <c r="DP221" s="60"/>
    </row>
    <row r="222" spans="1:120">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BS222" s="60"/>
      <c r="BT222" s="60"/>
      <c r="BU222" s="75"/>
      <c r="BV222" s="75"/>
      <c r="BW222" s="75"/>
      <c r="BX222" s="75"/>
      <c r="BY222" s="75"/>
      <c r="BZ222" s="75"/>
      <c r="CA222" s="75"/>
      <c r="CL222" s="60"/>
      <c r="CM222" s="60"/>
      <c r="CN222" s="60"/>
      <c r="CO222" s="60"/>
      <c r="CP222" s="60"/>
      <c r="CQ222" s="60"/>
      <c r="CR222" s="60"/>
      <c r="CS222" s="60"/>
      <c r="CT222" s="60"/>
      <c r="CU222" s="60"/>
      <c r="CV222" s="60"/>
      <c r="CW222" s="60"/>
      <c r="CX222" s="60"/>
      <c r="CY222" s="60"/>
      <c r="CZ222" s="60"/>
      <c r="DA222" s="60"/>
      <c r="DB222" s="60"/>
      <c r="DC222" s="60"/>
      <c r="DD222" s="60"/>
      <c r="DE222" s="60"/>
      <c r="DF222" s="60"/>
      <c r="DG222" s="60"/>
      <c r="DH222" s="60"/>
      <c r="DI222" s="60"/>
      <c r="DJ222" s="60"/>
      <c r="DK222" s="60"/>
      <c r="DL222" s="60"/>
      <c r="DM222" s="60"/>
      <c r="DN222" s="60"/>
      <c r="DO222" s="60"/>
      <c r="DP222" s="60"/>
    </row>
    <row r="223" spans="1:120">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BS223" s="60"/>
      <c r="BT223" s="60"/>
      <c r="BU223" s="75"/>
      <c r="BV223" s="75"/>
      <c r="BW223" s="75"/>
      <c r="BX223" s="75"/>
      <c r="BY223" s="75"/>
      <c r="BZ223" s="75"/>
      <c r="CA223" s="75"/>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60"/>
      <c r="DI223" s="60"/>
      <c r="DJ223" s="60"/>
      <c r="DK223" s="60"/>
      <c r="DL223" s="60"/>
      <c r="DM223" s="60"/>
      <c r="DN223" s="60"/>
      <c r="DO223" s="60"/>
      <c r="DP223" s="60"/>
    </row>
    <row r="224" spans="1:120">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BS224" s="60"/>
      <c r="BT224" s="60"/>
      <c r="BU224" s="75"/>
      <c r="BV224" s="75"/>
      <c r="BW224" s="75"/>
      <c r="BX224" s="75"/>
      <c r="BY224" s="75"/>
      <c r="BZ224" s="75"/>
      <c r="CA224" s="75"/>
      <c r="CL224" s="60"/>
      <c r="CM224" s="60"/>
      <c r="CN224" s="60"/>
      <c r="CO224" s="60"/>
      <c r="CP224" s="60"/>
      <c r="CQ224" s="60"/>
      <c r="CR224" s="60"/>
      <c r="CS224" s="60"/>
      <c r="CT224" s="60"/>
      <c r="CU224" s="60"/>
      <c r="CV224" s="60"/>
      <c r="CW224" s="60"/>
      <c r="CX224" s="60"/>
      <c r="CY224" s="60"/>
      <c r="CZ224" s="60"/>
      <c r="DA224" s="60"/>
      <c r="DB224" s="60"/>
      <c r="DC224" s="60"/>
      <c r="DD224" s="60"/>
      <c r="DE224" s="60"/>
      <c r="DF224" s="60"/>
      <c r="DG224" s="60"/>
      <c r="DH224" s="60"/>
      <c r="DI224" s="60"/>
      <c r="DJ224" s="60"/>
      <c r="DK224" s="60"/>
      <c r="DL224" s="60"/>
      <c r="DM224" s="60"/>
      <c r="DN224" s="60"/>
      <c r="DO224" s="60"/>
      <c r="DP224" s="60"/>
    </row>
    <row r="225" spans="1:120">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BS225" s="60"/>
      <c r="BT225" s="60"/>
      <c r="BU225" s="75"/>
      <c r="BV225" s="75"/>
      <c r="BW225" s="75"/>
      <c r="BX225" s="75"/>
      <c r="BY225" s="75"/>
      <c r="BZ225" s="75"/>
      <c r="CA225" s="75"/>
      <c r="CL225" s="60"/>
      <c r="CM225" s="60"/>
      <c r="CN225" s="60"/>
      <c r="CO225" s="60"/>
      <c r="CP225" s="60"/>
      <c r="CQ225" s="60"/>
      <c r="CR225" s="60"/>
      <c r="CS225" s="60"/>
      <c r="CT225" s="60"/>
      <c r="CU225" s="60"/>
      <c r="CV225" s="60"/>
      <c r="CW225" s="60"/>
      <c r="CX225" s="60"/>
      <c r="CY225" s="60"/>
      <c r="CZ225" s="60"/>
      <c r="DA225" s="60"/>
      <c r="DB225" s="60"/>
      <c r="DC225" s="60"/>
      <c r="DD225" s="60"/>
      <c r="DE225" s="60"/>
      <c r="DF225" s="60"/>
      <c r="DG225" s="60"/>
      <c r="DH225" s="60"/>
      <c r="DI225" s="60"/>
      <c r="DJ225" s="60"/>
      <c r="DK225" s="60"/>
      <c r="DL225" s="60"/>
      <c r="DM225" s="60"/>
      <c r="DN225" s="60"/>
      <c r="DO225" s="60"/>
      <c r="DP225" s="60"/>
    </row>
    <row r="226" spans="1:120">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BS226" s="60"/>
      <c r="BT226" s="60"/>
      <c r="BU226" s="75"/>
      <c r="BV226" s="75"/>
      <c r="BW226" s="75"/>
      <c r="BX226" s="75"/>
      <c r="BY226" s="75"/>
      <c r="BZ226" s="75"/>
      <c r="CA226" s="75"/>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row>
    <row r="227" spans="1:120">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BS227" s="60"/>
      <c r="BT227" s="60"/>
      <c r="BU227" s="75"/>
      <c r="BV227" s="75"/>
      <c r="BW227" s="75"/>
      <c r="BX227" s="75"/>
      <c r="BY227" s="75"/>
      <c r="BZ227" s="75"/>
      <c r="CA227" s="75"/>
      <c r="CL227" s="60"/>
      <c r="CM227" s="60"/>
      <c r="CN227" s="60"/>
      <c r="CO227" s="60"/>
      <c r="CP227" s="60"/>
      <c r="CQ227" s="60"/>
      <c r="CR227" s="60"/>
      <c r="CS227" s="60"/>
      <c r="CT227" s="60"/>
      <c r="CU227" s="60"/>
      <c r="CV227" s="60"/>
      <c r="CW227" s="60"/>
      <c r="CX227" s="60"/>
      <c r="CY227" s="60"/>
      <c r="CZ227" s="60"/>
      <c r="DA227" s="60"/>
      <c r="DB227" s="60"/>
      <c r="DC227" s="60"/>
      <c r="DD227" s="60"/>
      <c r="DE227" s="60"/>
      <c r="DF227" s="60"/>
      <c r="DG227" s="60"/>
      <c r="DH227" s="60"/>
      <c r="DI227" s="60"/>
      <c r="DJ227" s="60"/>
      <c r="DK227" s="60"/>
      <c r="DL227" s="60"/>
      <c r="DM227" s="60"/>
      <c r="DN227" s="60"/>
      <c r="DO227" s="60"/>
      <c r="DP227" s="60"/>
    </row>
    <row r="228" spans="1:120">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BS228" s="60"/>
      <c r="BT228" s="60"/>
      <c r="BU228" s="75"/>
      <c r="BV228" s="75"/>
      <c r="BW228" s="75"/>
      <c r="BX228" s="75"/>
      <c r="BY228" s="75"/>
      <c r="BZ228" s="75"/>
      <c r="CA228" s="75"/>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row>
    <row r="229" spans="1:120">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BS229" s="60"/>
      <c r="BT229" s="60"/>
      <c r="BU229" s="75"/>
      <c r="BV229" s="75"/>
      <c r="BW229" s="75"/>
      <c r="BX229" s="75"/>
      <c r="BY229" s="75"/>
      <c r="BZ229" s="75"/>
      <c r="CA229" s="75"/>
      <c r="CL229" s="60"/>
      <c r="CM229" s="60"/>
      <c r="CN229" s="60"/>
      <c r="CO229" s="60"/>
      <c r="CP229" s="60"/>
      <c r="CQ229" s="60"/>
      <c r="CR229" s="60"/>
      <c r="CS229" s="60"/>
      <c r="CT229" s="60"/>
      <c r="CU229" s="60"/>
      <c r="CV229" s="60"/>
      <c r="CW229" s="60"/>
      <c r="CX229" s="60"/>
      <c r="CY229" s="60"/>
      <c r="CZ229" s="60"/>
      <c r="DA229" s="60"/>
      <c r="DB229" s="60"/>
      <c r="DC229" s="60"/>
      <c r="DD229" s="60"/>
      <c r="DE229" s="60"/>
      <c r="DF229" s="60"/>
      <c r="DG229" s="60"/>
      <c r="DH229" s="60"/>
      <c r="DI229" s="60"/>
      <c r="DJ229" s="60"/>
      <c r="DK229" s="60"/>
      <c r="DL229" s="60"/>
      <c r="DM229" s="60"/>
      <c r="DN229" s="60"/>
      <c r="DO229" s="60"/>
      <c r="DP229" s="60"/>
    </row>
    <row r="230" spans="1:120">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BS230" s="60"/>
      <c r="BT230" s="60"/>
      <c r="BU230" s="75"/>
      <c r="BV230" s="75"/>
      <c r="BW230" s="75"/>
      <c r="BX230" s="75"/>
      <c r="BY230" s="75"/>
      <c r="BZ230" s="75"/>
      <c r="CA230" s="75"/>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row>
    <row r="231" spans="1:120">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BS231" s="60"/>
      <c r="BT231" s="60"/>
      <c r="BU231" s="75"/>
      <c r="BV231" s="75"/>
      <c r="BW231" s="75"/>
      <c r="BX231" s="75"/>
      <c r="BY231" s="75"/>
      <c r="BZ231" s="75"/>
      <c r="CA231" s="75"/>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60"/>
      <c r="DI231" s="60"/>
      <c r="DJ231" s="60"/>
      <c r="DK231" s="60"/>
      <c r="DL231" s="60"/>
      <c r="DM231" s="60"/>
      <c r="DN231" s="60"/>
      <c r="DO231" s="60"/>
      <c r="DP231" s="60"/>
    </row>
    <row r="232" spans="1:120">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BS232" s="60"/>
      <c r="BT232" s="60"/>
      <c r="BU232" s="75"/>
      <c r="BV232" s="75"/>
      <c r="BW232" s="75"/>
      <c r="BX232" s="75"/>
      <c r="BY232" s="75"/>
      <c r="BZ232" s="75"/>
      <c r="CA232" s="75"/>
      <c r="CL232" s="60"/>
      <c r="CM232" s="60"/>
      <c r="CN232" s="60"/>
      <c r="CO232" s="60"/>
      <c r="CP232" s="60"/>
      <c r="CQ232" s="60"/>
      <c r="CR232" s="60"/>
      <c r="CS232" s="60"/>
      <c r="CT232" s="60"/>
      <c r="CU232" s="60"/>
      <c r="CV232" s="60"/>
      <c r="CW232" s="60"/>
      <c r="CX232" s="60"/>
      <c r="CY232" s="60"/>
      <c r="CZ232" s="60"/>
      <c r="DA232" s="60"/>
      <c r="DB232" s="60"/>
      <c r="DC232" s="60"/>
      <c r="DD232" s="60"/>
      <c r="DE232" s="60"/>
      <c r="DF232" s="60"/>
      <c r="DG232" s="60"/>
      <c r="DH232" s="60"/>
      <c r="DI232" s="60"/>
      <c r="DJ232" s="60"/>
      <c r="DK232" s="60"/>
      <c r="DL232" s="60"/>
      <c r="DM232" s="60"/>
      <c r="DN232" s="60"/>
      <c r="DO232" s="60"/>
      <c r="DP232" s="60"/>
    </row>
    <row r="233" spans="1:120">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BS233" s="60"/>
      <c r="BT233" s="60"/>
      <c r="BU233" s="75"/>
      <c r="BV233" s="75"/>
      <c r="BW233" s="75"/>
      <c r="BX233" s="75"/>
      <c r="BY233" s="75"/>
      <c r="BZ233" s="75"/>
      <c r="CA233" s="75"/>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row>
    <row r="234" spans="1:120">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BS234" s="60"/>
      <c r="BT234" s="60"/>
      <c r="BU234" s="75"/>
      <c r="BV234" s="75"/>
      <c r="BW234" s="75"/>
      <c r="BX234" s="75"/>
      <c r="BY234" s="75"/>
      <c r="BZ234" s="75"/>
      <c r="CA234" s="75"/>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60"/>
      <c r="DI234" s="60"/>
      <c r="DJ234" s="60"/>
      <c r="DK234" s="60"/>
      <c r="DL234" s="60"/>
      <c r="DM234" s="60"/>
      <c r="DN234" s="60"/>
      <c r="DO234" s="60"/>
      <c r="DP234" s="60"/>
    </row>
    <row r="235" spans="1:120">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BS235" s="60"/>
      <c r="BT235" s="60"/>
      <c r="BU235" s="75"/>
      <c r="BV235" s="75"/>
      <c r="BW235" s="75"/>
      <c r="BX235" s="75"/>
      <c r="BY235" s="75"/>
      <c r="BZ235" s="75"/>
      <c r="CA235" s="75"/>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row>
    <row r="236" spans="1:120">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BS236" s="60"/>
      <c r="BT236" s="60"/>
      <c r="BU236" s="75"/>
      <c r="BV236" s="75"/>
      <c r="BW236" s="75"/>
      <c r="BX236" s="75"/>
      <c r="BY236" s="75"/>
      <c r="BZ236" s="75"/>
      <c r="CA236" s="75"/>
      <c r="CL236" s="60"/>
      <c r="CM236" s="60"/>
      <c r="CN236" s="60"/>
      <c r="CO236" s="60"/>
      <c r="CP236" s="60"/>
      <c r="CQ236" s="60"/>
      <c r="CR236" s="60"/>
      <c r="CS236" s="60"/>
      <c r="CT236" s="60"/>
      <c r="CU236" s="60"/>
      <c r="CV236" s="60"/>
      <c r="CW236" s="60"/>
      <c r="CX236" s="60"/>
      <c r="CY236" s="60"/>
      <c r="CZ236" s="60"/>
      <c r="DA236" s="60"/>
      <c r="DB236" s="60"/>
      <c r="DC236" s="60"/>
      <c r="DD236" s="60"/>
      <c r="DE236" s="60"/>
      <c r="DF236" s="60"/>
      <c r="DG236" s="60"/>
      <c r="DH236" s="60"/>
      <c r="DI236" s="60"/>
      <c r="DJ236" s="60"/>
      <c r="DK236" s="60"/>
      <c r="DL236" s="60"/>
      <c r="DM236" s="60"/>
      <c r="DN236" s="60"/>
      <c r="DO236" s="60"/>
      <c r="DP236" s="60"/>
    </row>
    <row r="237" spans="1:120">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BS237" s="60"/>
      <c r="BT237" s="60"/>
      <c r="BU237" s="75"/>
      <c r="BV237" s="75"/>
      <c r="BW237" s="75"/>
      <c r="BX237" s="75"/>
      <c r="BY237" s="75"/>
      <c r="BZ237" s="75"/>
      <c r="CA237" s="75"/>
      <c r="CL237" s="60"/>
      <c r="CM237" s="60"/>
      <c r="CN237" s="60"/>
      <c r="CO237" s="60"/>
      <c r="CP237" s="60"/>
      <c r="CQ237" s="60"/>
      <c r="CR237" s="60"/>
      <c r="CS237" s="60"/>
      <c r="CT237" s="60"/>
      <c r="CU237" s="60"/>
      <c r="CV237" s="60"/>
      <c r="CW237" s="60"/>
      <c r="CX237" s="60"/>
      <c r="CY237" s="60"/>
      <c r="CZ237" s="60"/>
      <c r="DA237" s="60"/>
      <c r="DB237" s="60"/>
      <c r="DC237" s="60"/>
      <c r="DD237" s="60"/>
      <c r="DE237" s="60"/>
      <c r="DF237" s="60"/>
      <c r="DG237" s="60"/>
      <c r="DH237" s="60"/>
      <c r="DI237" s="60"/>
      <c r="DJ237" s="60"/>
      <c r="DK237" s="60"/>
      <c r="DL237" s="60"/>
      <c r="DM237" s="60"/>
      <c r="DN237" s="60"/>
      <c r="DO237" s="60"/>
      <c r="DP237" s="60"/>
    </row>
    <row r="238" spans="1:120">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BS238" s="60"/>
      <c r="BT238" s="60"/>
      <c r="BU238" s="75"/>
      <c r="BV238" s="75"/>
      <c r="BW238" s="75"/>
      <c r="BX238" s="75"/>
      <c r="BY238" s="75"/>
      <c r="BZ238" s="75"/>
      <c r="CA238" s="75"/>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row>
    <row r="239" spans="1:120">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BS239" s="60"/>
      <c r="BT239" s="60"/>
      <c r="BU239" s="75"/>
      <c r="BV239" s="75"/>
      <c r="BW239" s="75"/>
      <c r="BX239" s="75"/>
      <c r="BY239" s="75"/>
      <c r="BZ239" s="75"/>
      <c r="CA239" s="75"/>
      <c r="CL239" s="60"/>
      <c r="CM239" s="60"/>
      <c r="CN239" s="60"/>
      <c r="CO239" s="60"/>
      <c r="CP239" s="60"/>
      <c r="CQ239" s="60"/>
      <c r="CR239" s="60"/>
      <c r="CS239" s="60"/>
      <c r="CT239" s="60"/>
      <c r="CU239" s="60"/>
      <c r="CV239" s="60"/>
      <c r="CW239" s="60"/>
      <c r="CX239" s="60"/>
      <c r="CY239" s="60"/>
      <c r="CZ239" s="60"/>
      <c r="DA239" s="60"/>
      <c r="DB239" s="60"/>
      <c r="DC239" s="60"/>
      <c r="DD239" s="60"/>
      <c r="DE239" s="60"/>
      <c r="DF239" s="60"/>
      <c r="DG239" s="60"/>
      <c r="DH239" s="60"/>
      <c r="DI239" s="60"/>
      <c r="DJ239" s="60"/>
      <c r="DK239" s="60"/>
      <c r="DL239" s="60"/>
      <c r="DM239" s="60"/>
      <c r="DN239" s="60"/>
      <c r="DO239" s="60"/>
      <c r="DP239" s="60"/>
    </row>
    <row r="240" spans="1:120">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BS240" s="60"/>
      <c r="BT240" s="60"/>
      <c r="BU240" s="75"/>
      <c r="BV240" s="75"/>
      <c r="BW240" s="75"/>
      <c r="BX240" s="75"/>
      <c r="BY240" s="75"/>
      <c r="BZ240" s="75"/>
      <c r="CA240" s="75"/>
      <c r="CL240" s="60"/>
      <c r="CM240" s="60"/>
      <c r="CN240" s="60"/>
      <c r="CO240" s="60"/>
      <c r="CP240" s="60"/>
      <c r="CQ240" s="60"/>
      <c r="CR240" s="60"/>
      <c r="CS240" s="60"/>
      <c r="CT240" s="60"/>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row>
    <row r="241" spans="1:120">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BS241" s="60"/>
      <c r="BT241" s="60"/>
      <c r="BU241" s="75"/>
      <c r="BV241" s="75"/>
      <c r="BW241" s="75"/>
      <c r="BX241" s="75"/>
      <c r="BY241" s="75"/>
      <c r="BZ241" s="75"/>
      <c r="CA241" s="75"/>
      <c r="CL241" s="60"/>
      <c r="CM241" s="60"/>
      <c r="CN241" s="60"/>
      <c r="CO241" s="60"/>
      <c r="CP241" s="60"/>
      <c r="CQ241" s="60"/>
      <c r="CR241" s="60"/>
      <c r="CS241" s="60"/>
      <c r="CT241" s="60"/>
      <c r="CU241" s="60"/>
      <c r="CV241" s="60"/>
      <c r="CW241" s="60"/>
      <c r="CX241" s="60"/>
      <c r="CY241" s="60"/>
      <c r="CZ241" s="60"/>
      <c r="DA241" s="60"/>
      <c r="DB241" s="60"/>
      <c r="DC241" s="60"/>
      <c r="DD241" s="60"/>
      <c r="DE241" s="60"/>
      <c r="DF241" s="60"/>
      <c r="DG241" s="60"/>
      <c r="DH241" s="60"/>
      <c r="DI241" s="60"/>
      <c r="DJ241" s="60"/>
      <c r="DK241" s="60"/>
      <c r="DL241" s="60"/>
      <c r="DM241" s="60"/>
      <c r="DN241" s="60"/>
      <c r="DO241" s="60"/>
      <c r="DP241" s="60"/>
    </row>
    <row r="242" spans="1:120">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BS242" s="60"/>
      <c r="BT242" s="60"/>
      <c r="BU242" s="75"/>
      <c r="BV242" s="75"/>
      <c r="BW242" s="75"/>
      <c r="BX242" s="75"/>
      <c r="BY242" s="75"/>
      <c r="BZ242" s="75"/>
      <c r="CA242" s="75"/>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row>
    <row r="243" spans="1:120">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BS243" s="60"/>
      <c r="BT243" s="60"/>
      <c r="BU243" s="75"/>
      <c r="BV243" s="75"/>
      <c r="BW243" s="75"/>
      <c r="BX243" s="75"/>
      <c r="BY243" s="75"/>
      <c r="BZ243" s="75"/>
      <c r="CA243" s="75"/>
      <c r="CL243" s="60"/>
      <c r="CM243" s="60"/>
      <c r="CN243" s="60"/>
      <c r="CO243" s="60"/>
      <c r="CP243" s="60"/>
      <c r="CQ243" s="60"/>
      <c r="CR243" s="60"/>
      <c r="CS243" s="60"/>
      <c r="CT243" s="60"/>
      <c r="CU243" s="60"/>
      <c r="CV243" s="60"/>
      <c r="CW243" s="60"/>
      <c r="CX243" s="60"/>
      <c r="CY243" s="60"/>
      <c r="CZ243" s="60"/>
      <c r="DA243" s="60"/>
      <c r="DB243" s="60"/>
      <c r="DC243" s="60"/>
      <c r="DD243" s="60"/>
      <c r="DE243" s="60"/>
      <c r="DF243" s="60"/>
      <c r="DG243" s="60"/>
      <c r="DH243" s="60"/>
      <c r="DI243" s="60"/>
      <c r="DJ243" s="60"/>
      <c r="DK243" s="60"/>
      <c r="DL243" s="60"/>
      <c r="DM243" s="60"/>
      <c r="DN243" s="60"/>
      <c r="DO243" s="60"/>
      <c r="DP243" s="60"/>
    </row>
    <row r="244" spans="1:120">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BS244" s="60"/>
      <c r="BT244" s="60"/>
      <c r="BU244" s="75"/>
      <c r="BV244" s="75"/>
      <c r="BW244" s="75"/>
      <c r="BX244" s="75"/>
      <c r="BY244" s="75"/>
      <c r="BZ244" s="75"/>
      <c r="CA244" s="75"/>
      <c r="CL244" s="60"/>
      <c r="CM244" s="60"/>
      <c r="CN244" s="60"/>
      <c r="CO244" s="60"/>
      <c r="CP244" s="60"/>
      <c r="CQ244" s="60"/>
      <c r="CR244" s="60"/>
      <c r="CS244" s="60"/>
      <c r="CT244" s="60"/>
      <c r="CU244" s="60"/>
      <c r="CV244" s="60"/>
      <c r="CW244" s="60"/>
      <c r="CX244" s="60"/>
      <c r="CY244" s="60"/>
      <c r="CZ244" s="60"/>
      <c r="DA244" s="60"/>
      <c r="DB244" s="60"/>
      <c r="DC244" s="60"/>
      <c r="DD244" s="60"/>
      <c r="DE244" s="60"/>
      <c r="DF244" s="60"/>
      <c r="DG244" s="60"/>
      <c r="DH244" s="60"/>
      <c r="DI244" s="60"/>
      <c r="DJ244" s="60"/>
      <c r="DK244" s="60"/>
      <c r="DL244" s="60"/>
      <c r="DM244" s="60"/>
      <c r="DN244" s="60"/>
      <c r="DO244" s="60"/>
      <c r="DP244" s="60"/>
    </row>
    <row r="245" spans="1:120">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BS245" s="60"/>
      <c r="BT245" s="60"/>
      <c r="BU245" s="75"/>
      <c r="BV245" s="75"/>
      <c r="BW245" s="75"/>
      <c r="BX245" s="75"/>
      <c r="BY245" s="75"/>
      <c r="BZ245" s="75"/>
      <c r="CA245" s="75"/>
      <c r="CL245" s="60"/>
      <c r="CM245" s="60"/>
      <c r="CN245" s="60"/>
      <c r="CO245" s="60"/>
      <c r="CP245" s="60"/>
      <c r="CQ245" s="60"/>
      <c r="CR245" s="60"/>
      <c r="CS245" s="60"/>
      <c r="CT245" s="60"/>
      <c r="CU245" s="60"/>
      <c r="CV245" s="60"/>
      <c r="CW245" s="60"/>
      <c r="CX245" s="60"/>
      <c r="CY245" s="60"/>
      <c r="CZ245" s="60"/>
      <c r="DA245" s="60"/>
      <c r="DB245" s="60"/>
      <c r="DC245" s="60"/>
      <c r="DD245" s="60"/>
      <c r="DE245" s="60"/>
      <c r="DF245" s="60"/>
      <c r="DG245" s="60"/>
      <c r="DH245" s="60"/>
      <c r="DI245" s="60"/>
      <c r="DJ245" s="60"/>
      <c r="DK245" s="60"/>
      <c r="DL245" s="60"/>
      <c r="DM245" s="60"/>
      <c r="DN245" s="60"/>
      <c r="DO245" s="60"/>
      <c r="DP245" s="60"/>
    </row>
    <row r="246" spans="1:120">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BS246" s="60"/>
      <c r="BT246" s="60"/>
      <c r="BU246" s="75"/>
      <c r="BV246" s="75"/>
      <c r="BW246" s="75"/>
      <c r="BX246" s="75"/>
      <c r="BY246" s="75"/>
      <c r="BZ246" s="75"/>
      <c r="CA246" s="75"/>
      <c r="CL246" s="60"/>
      <c r="CM246" s="60"/>
      <c r="CN246" s="60"/>
      <c r="CO246" s="60"/>
      <c r="CP246" s="60"/>
      <c r="CQ246" s="60"/>
      <c r="CR246" s="60"/>
      <c r="CS246" s="60"/>
      <c r="CT246" s="60"/>
      <c r="CU246" s="60"/>
      <c r="CV246" s="60"/>
      <c r="CW246" s="60"/>
      <c r="CX246" s="60"/>
      <c r="CY246" s="60"/>
      <c r="CZ246" s="60"/>
      <c r="DA246" s="60"/>
      <c r="DB246" s="60"/>
      <c r="DC246" s="60"/>
      <c r="DD246" s="60"/>
      <c r="DE246" s="60"/>
      <c r="DF246" s="60"/>
      <c r="DG246" s="60"/>
      <c r="DH246" s="60"/>
      <c r="DI246" s="60"/>
      <c r="DJ246" s="60"/>
      <c r="DK246" s="60"/>
      <c r="DL246" s="60"/>
      <c r="DM246" s="60"/>
      <c r="DN246" s="60"/>
      <c r="DO246" s="60"/>
      <c r="DP246" s="60"/>
    </row>
    <row r="247" spans="1:120">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BS247" s="60"/>
      <c r="BT247" s="60"/>
      <c r="BU247" s="75"/>
      <c r="BV247" s="75"/>
      <c r="BW247" s="75"/>
      <c r="BX247" s="75"/>
      <c r="BY247" s="75"/>
      <c r="BZ247" s="75"/>
      <c r="CA247" s="75"/>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row>
    <row r="248" spans="1:120">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BS248" s="60"/>
      <c r="BT248" s="60"/>
      <c r="BU248" s="75"/>
      <c r="BV248" s="75"/>
      <c r="BW248" s="75"/>
      <c r="BX248" s="75"/>
      <c r="BY248" s="75"/>
      <c r="BZ248" s="75"/>
      <c r="CA248" s="75"/>
      <c r="CL248" s="60"/>
      <c r="CM248" s="60"/>
      <c r="CN248" s="60"/>
      <c r="CO248" s="60"/>
      <c r="CP248" s="60"/>
      <c r="CQ248" s="60"/>
      <c r="CR248" s="60"/>
      <c r="CS248" s="60"/>
      <c r="CT248" s="60"/>
      <c r="CU248" s="60"/>
      <c r="CV248" s="60"/>
      <c r="CW248" s="60"/>
      <c r="CX248" s="60"/>
      <c r="CY248" s="60"/>
      <c r="CZ248" s="60"/>
      <c r="DA248" s="60"/>
      <c r="DB248" s="60"/>
      <c r="DC248" s="60"/>
      <c r="DD248" s="60"/>
      <c r="DE248" s="60"/>
      <c r="DF248" s="60"/>
      <c r="DG248" s="60"/>
      <c r="DH248" s="60"/>
      <c r="DI248" s="60"/>
      <c r="DJ248" s="60"/>
      <c r="DK248" s="60"/>
      <c r="DL248" s="60"/>
      <c r="DM248" s="60"/>
      <c r="DN248" s="60"/>
      <c r="DO248" s="60"/>
      <c r="DP248" s="60"/>
    </row>
    <row r="249" spans="1:120">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BS249" s="60"/>
      <c r="BT249" s="60"/>
      <c r="BU249" s="75"/>
      <c r="BV249" s="75"/>
      <c r="BW249" s="75"/>
      <c r="BX249" s="75"/>
      <c r="BY249" s="75"/>
      <c r="BZ249" s="75"/>
      <c r="CA249" s="75"/>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row>
    <row r="250" spans="1:120">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BS250" s="60"/>
      <c r="BT250" s="60"/>
      <c r="BU250" s="75"/>
      <c r="BV250" s="75"/>
      <c r="BW250" s="75"/>
      <c r="BX250" s="75"/>
      <c r="BY250" s="75"/>
      <c r="BZ250" s="75"/>
      <c r="CA250" s="75"/>
      <c r="CL250" s="60"/>
      <c r="CM250" s="60"/>
      <c r="CN250" s="60"/>
      <c r="CO250" s="60"/>
      <c r="CP250" s="60"/>
      <c r="CQ250" s="60"/>
      <c r="CR250" s="60"/>
      <c r="CS250" s="60"/>
      <c r="CT250" s="60"/>
      <c r="CU250" s="60"/>
      <c r="CV250" s="60"/>
      <c r="CW250" s="60"/>
      <c r="CX250" s="60"/>
      <c r="CY250" s="60"/>
      <c r="CZ250" s="60"/>
      <c r="DA250" s="60"/>
      <c r="DB250" s="60"/>
      <c r="DC250" s="60"/>
      <c r="DD250" s="60"/>
      <c r="DE250" s="60"/>
      <c r="DF250" s="60"/>
      <c r="DG250" s="60"/>
      <c r="DH250" s="60"/>
      <c r="DI250" s="60"/>
      <c r="DJ250" s="60"/>
      <c r="DK250" s="60"/>
      <c r="DL250" s="60"/>
      <c r="DM250" s="60"/>
      <c r="DN250" s="60"/>
      <c r="DO250" s="60"/>
      <c r="DP250" s="60"/>
    </row>
    <row r="251" spans="1:12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BS251" s="60"/>
      <c r="BT251" s="60"/>
      <c r="BU251" s="75"/>
      <c r="BV251" s="75"/>
      <c r="BW251" s="75"/>
      <c r="BX251" s="75"/>
      <c r="BY251" s="75"/>
      <c r="BZ251" s="75"/>
      <c r="CA251" s="75"/>
      <c r="CL251" s="60"/>
      <c r="CM251" s="60"/>
      <c r="CN251" s="60"/>
      <c r="CO251" s="60"/>
      <c r="CP251" s="60"/>
      <c r="CQ251" s="60"/>
      <c r="CR251" s="60"/>
      <c r="CS251" s="60"/>
      <c r="CT251" s="60"/>
      <c r="CU251" s="60"/>
      <c r="CV251" s="60"/>
      <c r="CW251" s="60"/>
      <c r="CX251" s="60"/>
      <c r="CY251" s="60"/>
      <c r="CZ251" s="60"/>
      <c r="DA251" s="60"/>
      <c r="DB251" s="60"/>
      <c r="DC251" s="60"/>
      <c r="DD251" s="60"/>
      <c r="DE251" s="60"/>
      <c r="DF251" s="60"/>
      <c r="DG251" s="60"/>
      <c r="DH251" s="60"/>
      <c r="DI251" s="60"/>
      <c r="DJ251" s="60"/>
      <c r="DK251" s="60"/>
      <c r="DL251" s="60"/>
      <c r="DM251" s="60"/>
      <c r="DN251" s="60"/>
      <c r="DO251" s="60"/>
      <c r="DP251" s="60"/>
    </row>
    <row r="252" spans="1:12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BS252" s="60"/>
      <c r="BT252" s="60"/>
      <c r="BU252" s="75"/>
      <c r="BV252" s="75"/>
      <c r="BW252" s="75"/>
      <c r="BX252" s="75"/>
      <c r="BY252" s="75"/>
      <c r="BZ252" s="75"/>
      <c r="CA252" s="75"/>
      <c r="CL252" s="60"/>
      <c r="CM252" s="60"/>
      <c r="CN252" s="60"/>
      <c r="CO252" s="60"/>
      <c r="CP252" s="60"/>
      <c r="CQ252" s="60"/>
      <c r="CR252" s="60"/>
      <c r="CS252" s="60"/>
      <c r="CT252" s="60"/>
      <c r="CU252" s="60"/>
      <c r="CV252" s="60"/>
      <c r="CW252" s="60"/>
      <c r="CX252" s="60"/>
      <c r="CY252" s="60"/>
      <c r="CZ252" s="60"/>
      <c r="DA252" s="60"/>
      <c r="DB252" s="60"/>
      <c r="DC252" s="60"/>
      <c r="DD252" s="60"/>
      <c r="DE252" s="60"/>
      <c r="DF252" s="60"/>
      <c r="DG252" s="60"/>
      <c r="DH252" s="60"/>
      <c r="DI252" s="60"/>
      <c r="DJ252" s="60"/>
      <c r="DK252" s="60"/>
      <c r="DL252" s="60"/>
      <c r="DM252" s="60"/>
      <c r="DN252" s="60"/>
      <c r="DO252" s="60"/>
      <c r="DP252" s="60"/>
    </row>
    <row r="253" spans="1:12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BS253" s="60"/>
      <c r="BT253" s="60"/>
      <c r="BU253" s="75"/>
      <c r="BV253" s="75"/>
      <c r="BW253" s="75"/>
      <c r="BX253" s="75"/>
      <c r="BY253" s="75"/>
      <c r="BZ253" s="75"/>
      <c r="CA253" s="75"/>
      <c r="CL253" s="60"/>
      <c r="CM253" s="60"/>
      <c r="CN253" s="60"/>
      <c r="CO253" s="60"/>
      <c r="CP253" s="60"/>
      <c r="CQ253" s="60"/>
      <c r="CR253" s="60"/>
      <c r="CS253" s="60"/>
      <c r="CT253" s="60"/>
      <c r="CU253" s="60"/>
      <c r="CV253" s="60"/>
      <c r="CW253" s="60"/>
      <c r="CX253" s="60"/>
      <c r="CY253" s="60"/>
      <c r="CZ253" s="60"/>
      <c r="DA253" s="60"/>
      <c r="DB253" s="60"/>
      <c r="DC253" s="60"/>
      <c r="DD253" s="60"/>
      <c r="DE253" s="60"/>
      <c r="DF253" s="60"/>
      <c r="DG253" s="60"/>
      <c r="DH253" s="60"/>
      <c r="DI253" s="60"/>
      <c r="DJ253" s="60"/>
      <c r="DK253" s="60"/>
      <c r="DL253" s="60"/>
      <c r="DM253" s="60"/>
      <c r="DN253" s="60"/>
      <c r="DO253" s="60"/>
      <c r="DP253" s="60"/>
    </row>
    <row r="254" spans="1:12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BS254" s="60"/>
      <c r="BT254" s="60"/>
      <c r="BU254" s="75"/>
      <c r="BV254" s="75"/>
      <c r="BW254" s="75"/>
      <c r="BX254" s="75"/>
      <c r="BY254" s="75"/>
      <c r="BZ254" s="75"/>
      <c r="CA254" s="75"/>
      <c r="CL254" s="60"/>
      <c r="CM254" s="60"/>
      <c r="CN254" s="60"/>
      <c r="CO254" s="60"/>
      <c r="CP254" s="60"/>
      <c r="CQ254" s="60"/>
      <c r="CR254" s="60"/>
      <c r="CS254" s="60"/>
      <c r="CT254" s="60"/>
      <c r="CU254" s="60"/>
      <c r="CV254" s="60"/>
      <c r="CW254" s="60"/>
      <c r="CX254" s="60"/>
      <c r="CY254" s="60"/>
      <c r="CZ254" s="60"/>
      <c r="DA254" s="60"/>
      <c r="DB254" s="60"/>
      <c r="DC254" s="60"/>
      <c r="DD254" s="60"/>
      <c r="DE254" s="60"/>
      <c r="DF254" s="60"/>
      <c r="DG254" s="60"/>
      <c r="DH254" s="60"/>
      <c r="DI254" s="60"/>
      <c r="DJ254" s="60"/>
      <c r="DK254" s="60"/>
      <c r="DL254" s="60"/>
      <c r="DM254" s="60"/>
      <c r="DN254" s="60"/>
      <c r="DO254" s="60"/>
      <c r="DP254" s="60"/>
    </row>
    <row r="255" spans="1:12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BS255" s="60"/>
      <c r="BT255" s="60"/>
      <c r="BU255" s="75"/>
      <c r="BV255" s="75"/>
      <c r="BW255" s="75"/>
      <c r="BX255" s="75"/>
      <c r="BY255" s="75"/>
      <c r="BZ255" s="75"/>
      <c r="CA255" s="75"/>
      <c r="CL255" s="60"/>
      <c r="CM255" s="60"/>
      <c r="CN255" s="60"/>
      <c r="CO255" s="60"/>
      <c r="CP255" s="60"/>
      <c r="CQ255" s="60"/>
      <c r="CR255" s="60"/>
      <c r="CS255" s="60"/>
      <c r="CT255" s="60"/>
      <c r="CU255" s="60"/>
      <c r="CV255" s="60"/>
      <c r="CW255" s="60"/>
      <c r="CX255" s="60"/>
      <c r="CY255" s="60"/>
      <c r="CZ255" s="60"/>
      <c r="DA255" s="60"/>
      <c r="DB255" s="60"/>
      <c r="DC255" s="60"/>
      <c r="DD255" s="60"/>
      <c r="DE255" s="60"/>
      <c r="DF255" s="60"/>
      <c r="DG255" s="60"/>
      <c r="DH255" s="60"/>
      <c r="DI255" s="60"/>
      <c r="DJ255" s="60"/>
      <c r="DK255" s="60"/>
      <c r="DL255" s="60"/>
      <c r="DM255" s="60"/>
      <c r="DN255" s="60"/>
      <c r="DO255" s="60"/>
      <c r="DP255" s="60"/>
    </row>
    <row r="256" spans="1:12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BS256" s="60"/>
      <c r="BT256" s="60"/>
      <c r="BU256" s="75"/>
      <c r="BV256" s="75"/>
      <c r="BW256" s="75"/>
      <c r="BX256" s="75"/>
      <c r="BY256" s="75"/>
      <c r="BZ256" s="75"/>
      <c r="CA256" s="75"/>
      <c r="CL256" s="60"/>
      <c r="CM256" s="60"/>
      <c r="CN256" s="60"/>
      <c r="CO256" s="60"/>
      <c r="CP256" s="60"/>
      <c r="CQ256" s="60"/>
      <c r="CR256" s="60"/>
      <c r="CS256" s="60"/>
      <c r="CT256" s="60"/>
      <c r="CU256" s="60"/>
      <c r="CV256" s="60"/>
      <c r="CW256" s="60"/>
      <c r="CX256" s="60"/>
      <c r="CY256" s="60"/>
      <c r="CZ256" s="60"/>
      <c r="DA256" s="60"/>
      <c r="DB256" s="60"/>
      <c r="DC256" s="60"/>
      <c r="DD256" s="60"/>
      <c r="DE256" s="60"/>
      <c r="DF256" s="60"/>
      <c r="DG256" s="60"/>
      <c r="DH256" s="60"/>
      <c r="DI256" s="60"/>
      <c r="DJ256" s="60"/>
      <c r="DK256" s="60"/>
      <c r="DL256" s="60"/>
      <c r="DM256" s="60"/>
      <c r="DN256" s="60"/>
      <c r="DO256" s="60"/>
      <c r="DP256" s="60"/>
    </row>
    <row r="257" spans="2:12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BS257" s="60"/>
      <c r="BT257" s="60"/>
      <c r="BU257" s="75"/>
      <c r="BV257" s="75"/>
      <c r="BW257" s="75"/>
      <c r="BX257" s="75"/>
      <c r="BY257" s="75"/>
      <c r="BZ257" s="75"/>
      <c r="CA257" s="75"/>
      <c r="CL257" s="60"/>
      <c r="CM257" s="60"/>
      <c r="CN257" s="60"/>
      <c r="CO257" s="60"/>
      <c r="CP257" s="60"/>
      <c r="CQ257" s="60"/>
      <c r="CR257" s="60"/>
      <c r="CS257" s="60"/>
      <c r="CT257" s="60"/>
      <c r="CU257" s="60"/>
      <c r="CV257" s="60"/>
      <c r="CW257" s="60"/>
      <c r="CX257" s="60"/>
      <c r="CY257" s="60"/>
      <c r="CZ257" s="60"/>
      <c r="DA257" s="60"/>
      <c r="DB257" s="60"/>
      <c r="DC257" s="60"/>
      <c r="DD257" s="60"/>
      <c r="DE257" s="60"/>
      <c r="DF257" s="60"/>
      <c r="DG257" s="60"/>
      <c r="DH257" s="60"/>
      <c r="DI257" s="60"/>
      <c r="DJ257" s="60"/>
      <c r="DK257" s="60"/>
      <c r="DL257" s="60"/>
      <c r="DM257" s="60"/>
      <c r="DN257" s="60"/>
      <c r="DO257" s="60"/>
      <c r="DP257" s="60"/>
    </row>
    <row r="258" spans="2:12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BS258" s="60"/>
      <c r="BT258" s="60"/>
      <c r="BU258" s="75"/>
      <c r="BV258" s="75"/>
      <c r="BW258" s="75"/>
      <c r="BX258" s="75"/>
      <c r="BY258" s="75"/>
      <c r="BZ258" s="75"/>
      <c r="CA258" s="75"/>
      <c r="CL258" s="60"/>
      <c r="CM258" s="60"/>
      <c r="CN258" s="60"/>
      <c r="CO258" s="60"/>
      <c r="CP258" s="60"/>
      <c r="CQ258" s="60"/>
      <c r="CR258" s="60"/>
      <c r="CS258" s="60"/>
      <c r="CT258" s="60"/>
      <c r="CU258" s="60"/>
      <c r="CV258" s="60"/>
      <c r="CW258" s="60"/>
      <c r="CX258" s="60"/>
      <c r="CY258" s="60"/>
      <c r="CZ258" s="60"/>
      <c r="DA258" s="60"/>
      <c r="DB258" s="60"/>
      <c r="DC258" s="60"/>
      <c r="DD258" s="60"/>
      <c r="DE258" s="60"/>
      <c r="DF258" s="60"/>
      <c r="DG258" s="60"/>
      <c r="DH258" s="60"/>
      <c r="DI258" s="60"/>
      <c r="DJ258" s="60"/>
      <c r="DK258" s="60"/>
      <c r="DL258" s="60"/>
      <c r="DM258" s="60"/>
      <c r="DN258" s="60"/>
      <c r="DO258" s="60"/>
      <c r="DP258" s="60"/>
    </row>
    <row r="259" spans="2:12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BS259" s="60"/>
      <c r="BT259" s="60"/>
      <c r="BU259" s="75"/>
      <c r="BV259" s="75"/>
      <c r="BW259" s="75"/>
      <c r="BX259" s="75"/>
      <c r="BY259" s="75"/>
      <c r="BZ259" s="75"/>
      <c r="CA259" s="75"/>
      <c r="CL259" s="60"/>
      <c r="CM259" s="60"/>
      <c r="CN259" s="60"/>
      <c r="CO259" s="60"/>
      <c r="CP259" s="60"/>
      <c r="CQ259" s="60"/>
      <c r="CR259" s="60"/>
      <c r="CS259" s="60"/>
      <c r="CT259" s="60"/>
      <c r="CU259" s="60"/>
      <c r="CV259" s="60"/>
      <c r="CW259" s="60"/>
      <c r="CX259" s="60"/>
      <c r="CY259" s="60"/>
      <c r="CZ259" s="60"/>
      <c r="DA259" s="60"/>
      <c r="DB259" s="60"/>
      <c r="DC259" s="60"/>
      <c r="DD259" s="60"/>
      <c r="DE259" s="60"/>
      <c r="DF259" s="60"/>
      <c r="DG259" s="60"/>
      <c r="DH259" s="60"/>
      <c r="DI259" s="60"/>
      <c r="DJ259" s="60"/>
      <c r="DK259" s="60"/>
      <c r="DL259" s="60"/>
      <c r="DM259" s="60"/>
      <c r="DN259" s="60"/>
      <c r="DO259" s="60"/>
      <c r="DP259" s="60"/>
    </row>
    <row r="260" spans="2:12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BS260" s="60"/>
      <c r="BT260" s="60"/>
      <c r="BU260" s="75"/>
      <c r="BV260" s="75"/>
      <c r="BW260" s="75"/>
      <c r="BX260" s="75"/>
      <c r="BY260" s="75"/>
      <c r="BZ260" s="75"/>
      <c r="CA260" s="75"/>
      <c r="CL260" s="60"/>
      <c r="CM260" s="60"/>
      <c r="CN260" s="60"/>
      <c r="CO260" s="60"/>
      <c r="CP260" s="60"/>
      <c r="CQ260" s="60"/>
      <c r="CR260" s="60"/>
      <c r="CS260" s="60"/>
      <c r="CT260" s="60"/>
      <c r="CU260" s="60"/>
      <c r="CV260" s="60"/>
      <c r="CW260" s="60"/>
      <c r="CX260" s="60"/>
      <c r="CY260" s="60"/>
      <c r="CZ260" s="60"/>
      <c r="DA260" s="60"/>
      <c r="DB260" s="60"/>
      <c r="DC260" s="60"/>
      <c r="DD260" s="60"/>
      <c r="DE260" s="60"/>
      <c r="DF260" s="60"/>
      <c r="DG260" s="60"/>
      <c r="DH260" s="60"/>
      <c r="DI260" s="60"/>
      <c r="DJ260" s="60"/>
      <c r="DK260" s="60"/>
      <c r="DL260" s="60"/>
      <c r="DM260" s="60"/>
      <c r="DN260" s="60"/>
      <c r="DO260" s="60"/>
      <c r="DP260" s="60"/>
    </row>
    <row r="261" spans="2:12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BS261" s="60"/>
      <c r="BT261" s="60"/>
      <c r="BU261" s="75"/>
      <c r="BV261" s="75"/>
      <c r="BW261" s="75"/>
      <c r="BX261" s="75"/>
      <c r="BY261" s="75"/>
      <c r="BZ261" s="75"/>
      <c r="CA261" s="75"/>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60"/>
      <c r="DJ261" s="60"/>
      <c r="DK261" s="60"/>
      <c r="DL261" s="60"/>
      <c r="DM261" s="60"/>
      <c r="DN261" s="60"/>
      <c r="DO261" s="60"/>
      <c r="DP261" s="60"/>
    </row>
    <row r="262" spans="2:12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BS262" s="60"/>
      <c r="BT262" s="60"/>
      <c r="BU262" s="75"/>
      <c r="BV262" s="75"/>
      <c r="BW262" s="75"/>
      <c r="BX262" s="75"/>
      <c r="BY262" s="75"/>
      <c r="BZ262" s="75"/>
      <c r="CA262" s="75"/>
      <c r="CL262" s="60"/>
      <c r="CM262" s="60"/>
      <c r="CN262" s="60"/>
      <c r="CO262" s="60"/>
      <c r="CP262" s="60"/>
      <c r="CQ262" s="60"/>
      <c r="CR262" s="60"/>
      <c r="CS262" s="60"/>
      <c r="CT262" s="60"/>
      <c r="CU262" s="60"/>
      <c r="CV262" s="60"/>
      <c r="CW262" s="60"/>
      <c r="CX262" s="60"/>
      <c r="CY262" s="60"/>
      <c r="CZ262" s="60"/>
      <c r="DA262" s="60"/>
      <c r="DB262" s="60"/>
      <c r="DC262" s="60"/>
      <c r="DD262" s="60"/>
      <c r="DE262" s="60"/>
      <c r="DF262" s="60"/>
      <c r="DG262" s="60"/>
      <c r="DH262" s="60"/>
      <c r="DI262" s="60"/>
      <c r="DJ262" s="60"/>
      <c r="DK262" s="60"/>
      <c r="DL262" s="60"/>
      <c r="DM262" s="60"/>
      <c r="DN262" s="60"/>
      <c r="DO262" s="60"/>
      <c r="DP262" s="60"/>
    </row>
    <row r="263" spans="2:12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BS263" s="60"/>
      <c r="BT263" s="60"/>
      <c r="BU263" s="75"/>
      <c r="BV263" s="75"/>
      <c r="BW263" s="75"/>
      <c r="BX263" s="75"/>
      <c r="BY263" s="75"/>
      <c r="BZ263" s="75"/>
      <c r="CA263" s="75"/>
      <c r="CL263" s="60"/>
      <c r="CM263" s="60"/>
      <c r="CN263" s="60"/>
      <c r="CO263" s="60"/>
      <c r="CP263" s="60"/>
      <c r="CQ263" s="60"/>
      <c r="CR263" s="60"/>
      <c r="CS263" s="60"/>
      <c r="CT263" s="60"/>
      <c r="CU263" s="60"/>
      <c r="CV263" s="60"/>
      <c r="CW263" s="60"/>
      <c r="CX263" s="60"/>
      <c r="CY263" s="60"/>
      <c r="CZ263" s="60"/>
      <c r="DA263" s="60"/>
      <c r="DB263" s="60"/>
      <c r="DC263" s="60"/>
      <c r="DD263" s="60"/>
      <c r="DE263" s="60"/>
      <c r="DF263" s="60"/>
      <c r="DG263" s="60"/>
      <c r="DH263" s="60"/>
      <c r="DI263" s="60"/>
      <c r="DJ263" s="60"/>
      <c r="DK263" s="60"/>
      <c r="DL263" s="60"/>
      <c r="DM263" s="60"/>
      <c r="DN263" s="60"/>
      <c r="DO263" s="60"/>
      <c r="DP263" s="60"/>
    </row>
    <row r="264" spans="2:12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BS264" s="60"/>
      <c r="BT264" s="60"/>
      <c r="BU264" s="75"/>
      <c r="BV264" s="75"/>
      <c r="BW264" s="75"/>
      <c r="BX264" s="75"/>
      <c r="BY264" s="75"/>
      <c r="BZ264" s="75"/>
      <c r="CA264" s="75"/>
      <c r="CL264" s="60"/>
      <c r="CM264" s="60"/>
      <c r="CN264" s="60"/>
      <c r="CO264" s="60"/>
      <c r="CP264" s="60"/>
      <c r="CQ264" s="60"/>
      <c r="CR264" s="60"/>
      <c r="CS264" s="60"/>
      <c r="CT264" s="60"/>
      <c r="CU264" s="60"/>
      <c r="CV264" s="60"/>
      <c r="CW264" s="60"/>
      <c r="CX264" s="60"/>
      <c r="CY264" s="60"/>
      <c r="CZ264" s="60"/>
      <c r="DA264" s="60"/>
      <c r="DB264" s="60"/>
      <c r="DC264" s="60"/>
      <c r="DD264" s="60"/>
      <c r="DE264" s="60"/>
      <c r="DF264" s="60"/>
      <c r="DG264" s="60"/>
      <c r="DH264" s="60"/>
      <c r="DI264" s="60"/>
      <c r="DJ264" s="60"/>
      <c r="DK264" s="60"/>
      <c r="DL264" s="60"/>
      <c r="DM264" s="60"/>
      <c r="DN264" s="60"/>
      <c r="DO264" s="60"/>
      <c r="DP264" s="60"/>
    </row>
    <row r="265" spans="2:12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BS265" s="60"/>
      <c r="BT265" s="60"/>
      <c r="BU265" s="75"/>
      <c r="BV265" s="75"/>
      <c r="BW265" s="75"/>
      <c r="BX265" s="75"/>
      <c r="BY265" s="75"/>
      <c r="BZ265" s="75"/>
      <c r="CA265" s="75"/>
      <c r="CL265" s="60"/>
      <c r="CM265" s="60"/>
      <c r="CN265" s="60"/>
      <c r="CO265" s="60"/>
      <c r="CP265" s="60"/>
      <c r="CQ265" s="60"/>
      <c r="CR265" s="60"/>
      <c r="CS265" s="60"/>
      <c r="CT265" s="60"/>
      <c r="CU265" s="60"/>
      <c r="CV265" s="60"/>
      <c r="CW265" s="60"/>
      <c r="CX265" s="60"/>
      <c r="CY265" s="60"/>
      <c r="CZ265" s="60"/>
      <c r="DA265" s="60"/>
      <c r="DB265" s="60"/>
      <c r="DC265" s="60"/>
      <c r="DD265" s="60"/>
      <c r="DE265" s="60"/>
      <c r="DF265" s="60"/>
      <c r="DG265" s="60"/>
      <c r="DH265" s="60"/>
      <c r="DI265" s="60"/>
      <c r="DJ265" s="60"/>
      <c r="DK265" s="60"/>
      <c r="DL265" s="60"/>
      <c r="DM265" s="60"/>
      <c r="DN265" s="60"/>
      <c r="DO265" s="60"/>
      <c r="DP265" s="60"/>
    </row>
    <row r="266" spans="2:12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BS266" s="60"/>
      <c r="BT266" s="60"/>
      <c r="BU266" s="75"/>
      <c r="BV266" s="75"/>
      <c r="BW266" s="75"/>
      <c r="BX266" s="75"/>
      <c r="BY266" s="75"/>
      <c r="BZ266" s="75"/>
      <c r="CA266" s="75"/>
      <c r="CL266" s="60"/>
      <c r="CM266" s="60"/>
      <c r="CN266" s="60"/>
      <c r="CO266" s="60"/>
      <c r="CP266" s="60"/>
      <c r="CQ266" s="60"/>
      <c r="CR266" s="60"/>
      <c r="CS266" s="60"/>
      <c r="CT266" s="60"/>
      <c r="CU266" s="60"/>
      <c r="CV266" s="60"/>
      <c r="CW266" s="60"/>
      <c r="CX266" s="60"/>
      <c r="CY266" s="60"/>
      <c r="CZ266" s="60"/>
      <c r="DA266" s="60"/>
      <c r="DB266" s="60"/>
      <c r="DC266" s="60"/>
      <c r="DD266" s="60"/>
      <c r="DE266" s="60"/>
      <c r="DF266" s="60"/>
      <c r="DG266" s="60"/>
      <c r="DH266" s="60"/>
      <c r="DI266" s="60"/>
      <c r="DJ266" s="60"/>
      <c r="DK266" s="60"/>
      <c r="DL266" s="60"/>
      <c r="DM266" s="60"/>
      <c r="DN266" s="60"/>
      <c r="DO266" s="60"/>
      <c r="DP266" s="60"/>
    </row>
    <row r="267" spans="2:12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BS267" s="60"/>
      <c r="BT267" s="60"/>
      <c r="BU267" s="75"/>
      <c r="BV267" s="75"/>
      <c r="BW267" s="75"/>
      <c r="BX267" s="75"/>
      <c r="BY267" s="75"/>
      <c r="BZ267" s="75"/>
      <c r="CA267" s="75"/>
      <c r="CL267" s="60"/>
      <c r="CM267" s="60"/>
      <c r="CN267" s="60"/>
      <c r="CO267" s="60"/>
      <c r="CP267" s="60"/>
      <c r="CQ267" s="60"/>
      <c r="CR267" s="60"/>
      <c r="CS267" s="60"/>
      <c r="CT267" s="60"/>
      <c r="CU267" s="60"/>
      <c r="CV267" s="60"/>
      <c r="CW267" s="60"/>
      <c r="CX267" s="60"/>
      <c r="CY267" s="60"/>
      <c r="CZ267" s="60"/>
      <c r="DA267" s="60"/>
      <c r="DB267" s="60"/>
      <c r="DC267" s="60"/>
      <c r="DD267" s="60"/>
      <c r="DE267" s="60"/>
      <c r="DF267" s="60"/>
      <c r="DG267" s="60"/>
      <c r="DH267" s="60"/>
      <c r="DI267" s="60"/>
      <c r="DJ267" s="60"/>
      <c r="DK267" s="60"/>
      <c r="DL267" s="60"/>
      <c r="DM267" s="60"/>
      <c r="DN267" s="60"/>
      <c r="DO267" s="60"/>
      <c r="DP267" s="60"/>
    </row>
    <row r="268" spans="2:12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BS268" s="60"/>
      <c r="BT268" s="60"/>
      <c r="BU268" s="75"/>
      <c r="BV268" s="75"/>
      <c r="BW268" s="75"/>
      <c r="BX268" s="75"/>
      <c r="BY268" s="75"/>
      <c r="BZ268" s="75"/>
      <c r="CA268" s="75"/>
      <c r="CL268" s="60"/>
      <c r="CM268" s="60"/>
      <c r="CN268" s="60"/>
      <c r="CO268" s="60"/>
      <c r="CP268" s="60"/>
      <c r="CQ268" s="60"/>
      <c r="CR268" s="60"/>
      <c r="CS268" s="60"/>
      <c r="CT268" s="60"/>
      <c r="CU268" s="60"/>
      <c r="CV268" s="60"/>
      <c r="CW268" s="60"/>
      <c r="CX268" s="60"/>
      <c r="CY268" s="60"/>
      <c r="CZ268" s="60"/>
      <c r="DA268" s="60"/>
      <c r="DB268" s="60"/>
      <c r="DC268" s="60"/>
      <c r="DD268" s="60"/>
      <c r="DE268" s="60"/>
      <c r="DF268" s="60"/>
      <c r="DG268" s="60"/>
      <c r="DH268" s="60"/>
      <c r="DI268" s="60"/>
      <c r="DJ268" s="60"/>
      <c r="DK268" s="60"/>
      <c r="DL268" s="60"/>
      <c r="DM268" s="60"/>
      <c r="DN268" s="60"/>
      <c r="DO268" s="60"/>
      <c r="DP268" s="60"/>
    </row>
    <row r="269" spans="2:12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BS269" s="60"/>
      <c r="BT269" s="60"/>
      <c r="BU269" s="75"/>
      <c r="BV269" s="75"/>
      <c r="BW269" s="75"/>
      <c r="BX269" s="75"/>
      <c r="BY269" s="75"/>
      <c r="BZ269" s="75"/>
      <c r="CA269" s="75"/>
      <c r="CL269" s="60"/>
      <c r="CM269" s="60"/>
      <c r="CN269" s="60"/>
      <c r="CO269" s="60"/>
      <c r="CP269" s="60"/>
      <c r="CQ269" s="60"/>
      <c r="CR269" s="60"/>
      <c r="CS269" s="60"/>
      <c r="CT269" s="60"/>
      <c r="CU269" s="60"/>
      <c r="CV269" s="60"/>
      <c r="CW269" s="60"/>
      <c r="CX269" s="60"/>
      <c r="CY269" s="60"/>
      <c r="CZ269" s="60"/>
      <c r="DA269" s="60"/>
      <c r="DB269" s="60"/>
      <c r="DC269" s="60"/>
      <c r="DD269" s="60"/>
      <c r="DE269" s="60"/>
      <c r="DF269" s="60"/>
      <c r="DG269" s="60"/>
      <c r="DH269" s="60"/>
      <c r="DI269" s="60"/>
      <c r="DJ269" s="60"/>
      <c r="DK269" s="60"/>
      <c r="DL269" s="60"/>
      <c r="DM269" s="60"/>
      <c r="DN269" s="60"/>
      <c r="DO269" s="60"/>
      <c r="DP269" s="60"/>
    </row>
    <row r="270" spans="2:12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BS270" s="60"/>
      <c r="BT270" s="60"/>
      <c r="BU270" s="75"/>
      <c r="BV270" s="75"/>
      <c r="BW270" s="75"/>
      <c r="BX270" s="75"/>
      <c r="BY270" s="75"/>
      <c r="BZ270" s="75"/>
      <c r="CA270" s="75"/>
      <c r="CL270" s="60"/>
      <c r="CM270" s="60"/>
      <c r="CN270" s="60"/>
      <c r="CO270" s="60"/>
      <c r="CP270" s="60"/>
      <c r="CQ270" s="60"/>
      <c r="CR270" s="60"/>
      <c r="CS270" s="60"/>
      <c r="CT270" s="60"/>
      <c r="CU270" s="60"/>
      <c r="CV270" s="60"/>
      <c r="CW270" s="60"/>
      <c r="CX270" s="60"/>
      <c r="CY270" s="60"/>
      <c r="CZ270" s="60"/>
      <c r="DA270" s="60"/>
      <c r="DB270" s="60"/>
      <c r="DC270" s="60"/>
      <c r="DD270" s="60"/>
      <c r="DE270" s="60"/>
      <c r="DF270" s="60"/>
      <c r="DG270" s="60"/>
      <c r="DH270" s="60"/>
      <c r="DI270" s="60"/>
      <c r="DJ270" s="60"/>
      <c r="DK270" s="60"/>
      <c r="DL270" s="60"/>
      <c r="DM270" s="60"/>
      <c r="DN270" s="60"/>
      <c r="DO270" s="60"/>
      <c r="DP270" s="60"/>
    </row>
    <row r="271" spans="2:12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BS271" s="60"/>
      <c r="BT271" s="60"/>
      <c r="BU271" s="75"/>
      <c r="BV271" s="75"/>
      <c r="BW271" s="75"/>
      <c r="BX271" s="75"/>
      <c r="BY271" s="75"/>
      <c r="BZ271" s="75"/>
      <c r="CA271" s="75"/>
      <c r="CL271" s="60"/>
      <c r="CM271" s="60"/>
      <c r="CN271" s="60"/>
      <c r="CO271" s="60"/>
      <c r="CP271" s="60"/>
      <c r="CQ271" s="60"/>
      <c r="CR271" s="60"/>
      <c r="CS271" s="60"/>
      <c r="CT271" s="60"/>
      <c r="CU271" s="60"/>
      <c r="CV271" s="60"/>
      <c r="CW271" s="60"/>
      <c r="CX271" s="60"/>
      <c r="CY271" s="60"/>
      <c r="CZ271" s="60"/>
      <c r="DA271" s="60"/>
      <c r="DB271" s="60"/>
      <c r="DC271" s="60"/>
      <c r="DD271" s="60"/>
      <c r="DE271" s="60"/>
      <c r="DF271" s="60"/>
      <c r="DG271" s="60"/>
      <c r="DH271" s="60"/>
      <c r="DI271" s="60"/>
      <c r="DJ271" s="60"/>
      <c r="DK271" s="60"/>
      <c r="DL271" s="60"/>
      <c r="DM271" s="60"/>
      <c r="DN271" s="60"/>
      <c r="DO271" s="60"/>
      <c r="DP271" s="60"/>
    </row>
    <row r="272" spans="2:12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BS272" s="60"/>
      <c r="BT272" s="60"/>
      <c r="BU272" s="75"/>
      <c r="BV272" s="75"/>
      <c r="BW272" s="75"/>
      <c r="BX272" s="75"/>
      <c r="BY272" s="75"/>
      <c r="BZ272" s="75"/>
      <c r="CA272" s="75"/>
      <c r="CL272" s="60"/>
      <c r="CM272" s="60"/>
      <c r="CN272" s="60"/>
      <c r="CO272" s="60"/>
      <c r="CP272" s="60"/>
      <c r="CQ272" s="60"/>
      <c r="CR272" s="60"/>
      <c r="CS272" s="60"/>
      <c r="CT272" s="60"/>
      <c r="CU272" s="60"/>
      <c r="CV272" s="60"/>
      <c r="CW272" s="60"/>
      <c r="CX272" s="60"/>
      <c r="CY272" s="60"/>
      <c r="CZ272" s="60"/>
      <c r="DA272" s="60"/>
      <c r="DB272" s="60"/>
      <c r="DC272" s="60"/>
      <c r="DD272" s="60"/>
      <c r="DE272" s="60"/>
      <c r="DF272" s="60"/>
      <c r="DG272" s="60"/>
      <c r="DH272" s="60"/>
      <c r="DI272" s="60"/>
      <c r="DJ272" s="60"/>
      <c r="DK272" s="60"/>
      <c r="DL272" s="60"/>
      <c r="DM272" s="60"/>
      <c r="DN272" s="60"/>
      <c r="DO272" s="60"/>
      <c r="DP272" s="60"/>
    </row>
    <row r="273" spans="2:12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BS273" s="60"/>
      <c r="BT273" s="60"/>
      <c r="BU273" s="75"/>
      <c r="BV273" s="75"/>
      <c r="BW273" s="75"/>
      <c r="BX273" s="75"/>
      <c r="BY273" s="75"/>
      <c r="BZ273" s="75"/>
      <c r="CA273" s="75"/>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60"/>
      <c r="DJ273" s="60"/>
      <c r="DK273" s="60"/>
      <c r="DL273" s="60"/>
      <c r="DM273" s="60"/>
      <c r="DN273" s="60"/>
      <c r="DO273" s="60"/>
      <c r="DP273" s="60"/>
    </row>
    <row r="274" spans="2:12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BS274" s="60"/>
      <c r="BT274" s="60"/>
      <c r="BU274" s="75"/>
      <c r="BV274" s="75"/>
      <c r="BW274" s="75"/>
      <c r="BX274" s="75"/>
      <c r="BY274" s="75"/>
      <c r="BZ274" s="75"/>
      <c r="CA274" s="75"/>
      <c r="CL274" s="60"/>
      <c r="CM274" s="60"/>
      <c r="CN274" s="60"/>
      <c r="CO274" s="60"/>
      <c r="CP274" s="60"/>
      <c r="CQ274" s="60"/>
      <c r="CR274" s="60"/>
      <c r="CS274" s="60"/>
      <c r="CT274" s="60"/>
      <c r="CU274" s="60"/>
      <c r="CV274" s="60"/>
      <c r="CW274" s="60"/>
      <c r="CX274" s="60"/>
      <c r="CY274" s="60"/>
      <c r="CZ274" s="60"/>
      <c r="DA274" s="60"/>
      <c r="DB274" s="60"/>
      <c r="DC274" s="60"/>
      <c r="DD274" s="60"/>
      <c r="DE274" s="60"/>
      <c r="DF274" s="60"/>
      <c r="DG274" s="60"/>
      <c r="DH274" s="60"/>
      <c r="DI274" s="60"/>
      <c r="DJ274" s="60"/>
      <c r="DK274" s="60"/>
      <c r="DL274" s="60"/>
      <c r="DM274" s="60"/>
      <c r="DN274" s="60"/>
      <c r="DO274" s="60"/>
      <c r="DP274" s="60"/>
    </row>
    <row r="275" spans="2:12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BS275" s="60"/>
      <c r="BT275" s="60"/>
      <c r="BU275" s="75"/>
      <c r="BV275" s="75"/>
      <c r="BW275" s="75"/>
      <c r="BX275" s="75"/>
      <c r="BY275" s="75"/>
      <c r="BZ275" s="75"/>
      <c r="CA275" s="75"/>
      <c r="CL275" s="60"/>
      <c r="CM275" s="60"/>
      <c r="CN275" s="60"/>
      <c r="CO275" s="60"/>
      <c r="CP275" s="60"/>
      <c r="CQ275" s="60"/>
      <c r="CR275" s="60"/>
      <c r="CS275" s="60"/>
      <c r="CT275" s="60"/>
      <c r="CU275" s="60"/>
      <c r="CV275" s="60"/>
      <c r="CW275" s="60"/>
      <c r="CX275" s="60"/>
      <c r="CY275" s="60"/>
      <c r="CZ275" s="60"/>
      <c r="DA275" s="60"/>
      <c r="DB275" s="60"/>
      <c r="DC275" s="60"/>
      <c r="DD275" s="60"/>
      <c r="DE275" s="60"/>
      <c r="DF275" s="60"/>
      <c r="DG275" s="60"/>
      <c r="DH275" s="60"/>
      <c r="DI275" s="60"/>
      <c r="DJ275" s="60"/>
      <c r="DK275" s="60"/>
      <c r="DL275" s="60"/>
      <c r="DM275" s="60"/>
      <c r="DN275" s="60"/>
      <c r="DO275" s="60"/>
      <c r="DP275" s="60"/>
    </row>
    <row r="276" spans="2:12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BS276" s="60"/>
      <c r="BT276" s="60"/>
      <c r="BU276" s="75"/>
      <c r="BV276" s="75"/>
      <c r="BW276" s="75"/>
      <c r="BX276" s="75"/>
      <c r="BY276" s="75"/>
      <c r="BZ276" s="75"/>
      <c r="CA276" s="75"/>
      <c r="CL276" s="60"/>
      <c r="CM276" s="60"/>
      <c r="CN276" s="60"/>
      <c r="CO276" s="60"/>
      <c r="CP276" s="60"/>
      <c r="CQ276" s="60"/>
      <c r="CR276" s="60"/>
      <c r="CS276" s="60"/>
      <c r="CT276" s="60"/>
      <c r="CU276" s="60"/>
      <c r="CV276" s="60"/>
      <c r="CW276" s="60"/>
      <c r="CX276" s="60"/>
      <c r="CY276" s="60"/>
      <c r="CZ276" s="60"/>
      <c r="DA276" s="60"/>
      <c r="DB276" s="60"/>
      <c r="DC276" s="60"/>
      <c r="DD276" s="60"/>
      <c r="DE276" s="60"/>
      <c r="DF276" s="60"/>
      <c r="DG276" s="60"/>
      <c r="DH276" s="60"/>
      <c r="DI276" s="60"/>
      <c r="DJ276" s="60"/>
      <c r="DK276" s="60"/>
      <c r="DL276" s="60"/>
      <c r="DM276" s="60"/>
      <c r="DN276" s="60"/>
      <c r="DO276" s="60"/>
      <c r="DP276" s="60"/>
    </row>
    <row r="277" spans="2:12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BS277" s="60"/>
      <c r="BT277" s="60"/>
      <c r="BU277" s="75"/>
      <c r="BV277" s="75"/>
      <c r="BW277" s="75"/>
      <c r="BX277" s="75"/>
      <c r="BY277" s="75"/>
      <c r="BZ277" s="75"/>
      <c r="CA277" s="75"/>
      <c r="CL277" s="60"/>
      <c r="CM277" s="60"/>
      <c r="CN277" s="60"/>
      <c r="CO277" s="60"/>
      <c r="CP277" s="60"/>
      <c r="CQ277" s="60"/>
      <c r="CR277" s="60"/>
      <c r="CS277" s="60"/>
      <c r="CT277" s="60"/>
      <c r="CU277" s="60"/>
      <c r="CV277" s="60"/>
      <c r="CW277" s="60"/>
      <c r="CX277" s="60"/>
      <c r="CY277" s="60"/>
      <c r="CZ277" s="60"/>
      <c r="DA277" s="60"/>
      <c r="DB277" s="60"/>
      <c r="DC277" s="60"/>
      <c r="DD277" s="60"/>
      <c r="DE277" s="60"/>
      <c r="DF277" s="60"/>
      <c r="DG277" s="60"/>
      <c r="DH277" s="60"/>
      <c r="DI277" s="60"/>
      <c r="DJ277" s="60"/>
      <c r="DK277" s="60"/>
      <c r="DL277" s="60"/>
      <c r="DM277" s="60"/>
      <c r="DN277" s="60"/>
      <c r="DO277" s="60"/>
      <c r="DP277" s="60"/>
    </row>
    <row r="278" spans="2:12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BS278" s="60"/>
      <c r="BT278" s="60"/>
      <c r="BU278" s="75"/>
      <c r="BV278" s="75"/>
      <c r="BW278" s="75"/>
      <c r="BX278" s="75"/>
      <c r="BY278" s="75"/>
      <c r="BZ278" s="75"/>
      <c r="CA278" s="75"/>
      <c r="CL278" s="60"/>
      <c r="CM278" s="60"/>
      <c r="CN278" s="60"/>
      <c r="CO278" s="60"/>
      <c r="CP278" s="60"/>
      <c r="CQ278" s="60"/>
      <c r="CR278" s="60"/>
      <c r="CS278" s="60"/>
      <c r="CT278" s="60"/>
      <c r="CU278" s="60"/>
      <c r="CV278" s="60"/>
      <c r="CW278" s="60"/>
      <c r="CX278" s="60"/>
      <c r="CY278" s="60"/>
      <c r="CZ278" s="60"/>
      <c r="DA278" s="60"/>
      <c r="DB278" s="60"/>
      <c r="DC278" s="60"/>
      <c r="DD278" s="60"/>
      <c r="DE278" s="60"/>
      <c r="DF278" s="60"/>
      <c r="DG278" s="60"/>
      <c r="DH278" s="60"/>
      <c r="DI278" s="60"/>
      <c r="DJ278" s="60"/>
      <c r="DK278" s="60"/>
      <c r="DL278" s="60"/>
      <c r="DM278" s="60"/>
      <c r="DN278" s="60"/>
      <c r="DO278" s="60"/>
      <c r="DP278" s="60"/>
    </row>
    <row r="279" spans="2:12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BS279" s="60"/>
      <c r="BT279" s="60"/>
      <c r="BU279" s="75"/>
      <c r="BV279" s="75"/>
      <c r="BW279" s="75"/>
      <c r="BX279" s="75"/>
      <c r="BY279" s="75"/>
      <c r="BZ279" s="75"/>
      <c r="CA279" s="75"/>
      <c r="CL279" s="60"/>
      <c r="CM279" s="60"/>
      <c r="CN279" s="60"/>
      <c r="CO279" s="60"/>
      <c r="CP279" s="60"/>
      <c r="CQ279" s="60"/>
      <c r="CR279" s="60"/>
      <c r="CS279" s="60"/>
      <c r="CT279" s="60"/>
      <c r="CU279" s="60"/>
      <c r="CV279" s="60"/>
      <c r="CW279" s="60"/>
      <c r="CX279" s="60"/>
      <c r="CY279" s="60"/>
      <c r="CZ279" s="60"/>
      <c r="DA279" s="60"/>
      <c r="DB279" s="60"/>
      <c r="DC279" s="60"/>
      <c r="DD279" s="60"/>
      <c r="DE279" s="60"/>
      <c r="DF279" s="60"/>
      <c r="DG279" s="60"/>
      <c r="DH279" s="60"/>
      <c r="DI279" s="60"/>
      <c r="DJ279" s="60"/>
      <c r="DK279" s="60"/>
      <c r="DL279" s="60"/>
      <c r="DM279" s="60"/>
      <c r="DN279" s="60"/>
      <c r="DO279" s="60"/>
      <c r="DP279" s="60"/>
    </row>
    <row r="280" spans="2:12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BS280" s="60"/>
      <c r="BT280" s="60"/>
      <c r="BU280" s="75"/>
      <c r="BV280" s="75"/>
      <c r="BW280" s="75"/>
      <c r="BX280" s="75"/>
      <c r="BY280" s="75"/>
      <c r="BZ280" s="75"/>
      <c r="CA280" s="75"/>
      <c r="CL280" s="60"/>
      <c r="CM280" s="60"/>
      <c r="CN280" s="60"/>
      <c r="CO280" s="60"/>
      <c r="CP280" s="60"/>
      <c r="CQ280" s="60"/>
      <c r="CR280" s="60"/>
      <c r="CS280" s="60"/>
      <c r="CT280" s="60"/>
      <c r="CU280" s="60"/>
      <c r="CV280" s="60"/>
      <c r="CW280" s="60"/>
      <c r="CX280" s="60"/>
      <c r="CY280" s="60"/>
      <c r="CZ280" s="60"/>
      <c r="DA280" s="60"/>
      <c r="DB280" s="60"/>
      <c r="DC280" s="60"/>
      <c r="DD280" s="60"/>
      <c r="DE280" s="60"/>
      <c r="DF280" s="60"/>
      <c r="DG280" s="60"/>
      <c r="DH280" s="60"/>
      <c r="DI280" s="60"/>
      <c r="DJ280" s="60"/>
      <c r="DK280" s="60"/>
      <c r="DL280" s="60"/>
      <c r="DM280" s="60"/>
      <c r="DN280" s="60"/>
      <c r="DO280" s="60"/>
      <c r="DP280" s="60"/>
    </row>
    <row r="281" spans="2:12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BS281" s="60"/>
      <c r="BT281" s="60"/>
      <c r="BU281" s="75"/>
      <c r="BV281" s="75"/>
      <c r="BW281" s="75"/>
      <c r="BX281" s="75"/>
      <c r="BY281" s="75"/>
      <c r="BZ281" s="75"/>
      <c r="CA281" s="75"/>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row>
    <row r="282" spans="2:12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BS282" s="60"/>
      <c r="BT282" s="60"/>
      <c r="BU282" s="75"/>
      <c r="BV282" s="75"/>
      <c r="BW282" s="75"/>
      <c r="BX282" s="75"/>
      <c r="BY282" s="75"/>
      <c r="BZ282" s="75"/>
      <c r="CA282" s="75"/>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row>
    <row r="283" spans="2:12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BS283" s="60"/>
      <c r="BT283" s="60"/>
      <c r="BU283" s="75"/>
      <c r="BV283" s="75"/>
      <c r="BW283" s="75"/>
      <c r="BX283" s="75"/>
      <c r="BY283" s="75"/>
      <c r="BZ283" s="75"/>
      <c r="CA283" s="75"/>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row>
    <row r="284" spans="2:12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BS284" s="60"/>
      <c r="BT284" s="60"/>
      <c r="BU284" s="75"/>
      <c r="BV284" s="75"/>
      <c r="BW284" s="75"/>
      <c r="BX284" s="75"/>
      <c r="BY284" s="75"/>
      <c r="BZ284" s="75"/>
      <c r="CA284" s="75"/>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row>
    <row r="285" spans="2:12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BS285" s="60"/>
      <c r="BT285" s="60"/>
      <c r="BU285" s="75"/>
      <c r="BV285" s="75"/>
      <c r="BW285" s="75"/>
      <c r="BX285" s="75"/>
      <c r="BY285" s="75"/>
      <c r="BZ285" s="75"/>
      <c r="CA285" s="75"/>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row>
    <row r="286" spans="2:12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BS286" s="60"/>
      <c r="BT286" s="60"/>
      <c r="BU286" s="75"/>
      <c r="BV286" s="75"/>
      <c r="BW286" s="75"/>
      <c r="BX286" s="75"/>
      <c r="BY286" s="75"/>
      <c r="BZ286" s="75"/>
      <c r="CA286" s="75"/>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row>
    <row r="287" spans="2:12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BS287" s="60"/>
      <c r="BT287" s="60"/>
      <c r="BU287" s="75"/>
      <c r="BV287" s="75"/>
      <c r="BW287" s="75"/>
      <c r="BX287" s="75"/>
      <c r="BY287" s="75"/>
      <c r="BZ287" s="75"/>
      <c r="CA287" s="75"/>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row>
    <row r="288" spans="2:12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BS288" s="60"/>
      <c r="BT288" s="60"/>
      <c r="BU288" s="75"/>
      <c r="BV288" s="75"/>
      <c r="BW288" s="75"/>
      <c r="BX288" s="75"/>
      <c r="BY288" s="75"/>
      <c r="BZ288" s="75"/>
      <c r="CA288" s="75"/>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row>
    <row r="289" spans="2:12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BS289" s="60"/>
      <c r="BT289" s="60"/>
      <c r="BU289" s="75"/>
      <c r="BV289" s="75"/>
      <c r="BW289" s="75"/>
      <c r="BX289" s="75"/>
      <c r="BY289" s="75"/>
      <c r="BZ289" s="75"/>
      <c r="CA289" s="75"/>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row>
    <row r="290" spans="2:12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BS290" s="60"/>
      <c r="BT290" s="60"/>
      <c r="BU290" s="75"/>
      <c r="BV290" s="75"/>
      <c r="BW290" s="75"/>
      <c r="BX290" s="75"/>
      <c r="BY290" s="75"/>
      <c r="BZ290" s="75"/>
      <c r="CA290" s="75"/>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row>
    <row r="291" spans="2:12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BS291" s="60"/>
      <c r="BT291" s="60"/>
      <c r="BU291" s="75"/>
      <c r="BV291" s="75"/>
      <c r="BW291" s="75"/>
      <c r="BX291" s="75"/>
      <c r="BY291" s="75"/>
      <c r="BZ291" s="75"/>
      <c r="CA291" s="75"/>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row>
    <row r="292" spans="2:12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BS292" s="60"/>
      <c r="BT292" s="60"/>
      <c r="BU292" s="75"/>
      <c r="BV292" s="75"/>
      <c r="BW292" s="75"/>
      <c r="BX292" s="75"/>
      <c r="BY292" s="75"/>
      <c r="BZ292" s="75"/>
      <c r="CA292" s="75"/>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row>
    <row r="293" spans="2:12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BS293" s="60"/>
      <c r="BT293" s="60"/>
      <c r="BU293" s="75"/>
      <c r="BV293" s="75"/>
      <c r="BW293" s="75"/>
      <c r="BX293" s="75"/>
      <c r="BY293" s="75"/>
      <c r="BZ293" s="75"/>
      <c r="CA293" s="75"/>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row>
    <row r="294" spans="2:12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BS294" s="60"/>
      <c r="BT294" s="60"/>
      <c r="BU294" s="75"/>
      <c r="BV294" s="75"/>
      <c r="BW294" s="75"/>
      <c r="BX294" s="75"/>
      <c r="BY294" s="75"/>
      <c r="BZ294" s="75"/>
      <c r="CA294" s="75"/>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row>
    <row r="295" spans="2:12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BS295" s="60"/>
      <c r="BT295" s="60"/>
      <c r="BU295" s="75"/>
      <c r="BV295" s="75"/>
      <c r="BW295" s="75"/>
      <c r="BX295" s="75"/>
      <c r="BY295" s="75"/>
      <c r="BZ295" s="75"/>
      <c r="CA295" s="75"/>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row>
    <row r="296" spans="2:12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BS296" s="60"/>
      <c r="BT296" s="60"/>
      <c r="BU296" s="75"/>
      <c r="BV296" s="75"/>
      <c r="BW296" s="75"/>
      <c r="BX296" s="75"/>
      <c r="BY296" s="75"/>
      <c r="BZ296" s="75"/>
      <c r="CA296" s="75"/>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row>
    <row r="297" spans="2:12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BS297" s="60"/>
      <c r="BT297" s="60"/>
      <c r="BU297" s="75"/>
      <c r="BV297" s="75"/>
      <c r="BW297" s="75"/>
      <c r="BX297" s="75"/>
      <c r="BY297" s="75"/>
      <c r="BZ297" s="75"/>
      <c r="CA297" s="75"/>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row>
    <row r="298" spans="2:12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BS298" s="60"/>
      <c r="BT298" s="60"/>
      <c r="BU298" s="75"/>
      <c r="BV298" s="75"/>
      <c r="BW298" s="75"/>
      <c r="BX298" s="75"/>
      <c r="BY298" s="75"/>
      <c r="BZ298" s="75"/>
      <c r="CA298" s="75"/>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row>
    <row r="299" spans="2:12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BS299" s="60"/>
      <c r="BT299" s="60"/>
      <c r="BU299" s="75"/>
      <c r="BV299" s="75"/>
      <c r="BW299" s="75"/>
      <c r="BX299" s="75"/>
      <c r="BY299" s="75"/>
      <c r="BZ299" s="75"/>
      <c r="CA299" s="75"/>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row>
    <row r="300" spans="2:12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BS300" s="60"/>
      <c r="BT300" s="60"/>
      <c r="BU300" s="75"/>
      <c r="BV300" s="75"/>
      <c r="BW300" s="75"/>
      <c r="BX300" s="75"/>
      <c r="BY300" s="75"/>
      <c r="BZ300" s="75"/>
      <c r="CA300" s="75"/>
      <c r="CL300" s="60"/>
      <c r="CM300" s="60"/>
      <c r="CN300" s="60"/>
      <c r="CO300" s="60"/>
      <c r="CP300" s="60"/>
      <c r="CQ300" s="60"/>
      <c r="CR300" s="60"/>
      <c r="CS300" s="60"/>
      <c r="CT300" s="60"/>
      <c r="CU300" s="60"/>
      <c r="CV300" s="60"/>
      <c r="CW300" s="60"/>
      <c r="CX300" s="60"/>
      <c r="CY300" s="60"/>
      <c r="CZ300" s="60"/>
      <c r="DA300" s="60"/>
      <c r="DB300" s="60"/>
      <c r="DC300" s="60"/>
      <c r="DD300" s="60"/>
      <c r="DE300" s="60"/>
      <c r="DF300" s="60"/>
      <c r="DG300" s="60"/>
      <c r="DH300" s="60"/>
      <c r="DI300" s="60"/>
      <c r="DJ300" s="60"/>
      <c r="DK300" s="60"/>
      <c r="DL300" s="60"/>
      <c r="DM300" s="60"/>
      <c r="DN300" s="60"/>
      <c r="DO300" s="60"/>
      <c r="DP300" s="60"/>
    </row>
    <row r="301" spans="2:12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BS301" s="60"/>
      <c r="BT301" s="60"/>
      <c r="BU301" s="75"/>
      <c r="BV301" s="75"/>
      <c r="BW301" s="75"/>
      <c r="BX301" s="75"/>
      <c r="BY301" s="75"/>
      <c r="BZ301" s="75"/>
      <c r="CA301" s="75"/>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60"/>
      <c r="DJ301" s="60"/>
      <c r="DK301" s="60"/>
      <c r="DL301" s="60"/>
      <c r="DM301" s="60"/>
      <c r="DN301" s="60"/>
      <c r="DO301" s="60"/>
      <c r="DP301" s="60"/>
    </row>
    <row r="302" spans="2:12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BS302" s="60"/>
      <c r="BT302" s="60"/>
      <c r="BU302" s="75"/>
      <c r="BV302" s="75"/>
      <c r="BW302" s="75"/>
      <c r="BX302" s="75"/>
      <c r="BY302" s="75"/>
      <c r="BZ302" s="75"/>
      <c r="CA302" s="75"/>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60"/>
      <c r="DJ302" s="60"/>
      <c r="DK302" s="60"/>
      <c r="DL302" s="60"/>
      <c r="DM302" s="60"/>
      <c r="DN302" s="60"/>
      <c r="DO302" s="60"/>
      <c r="DP302" s="60"/>
    </row>
    <row r="303" spans="2:12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BS303" s="60"/>
      <c r="BT303" s="60"/>
      <c r="BU303" s="75"/>
      <c r="BV303" s="75"/>
      <c r="BW303" s="75"/>
      <c r="BX303" s="75"/>
      <c r="BY303" s="75"/>
      <c r="BZ303" s="75"/>
      <c r="CA303" s="75"/>
      <c r="CL303" s="60"/>
      <c r="CM303" s="60"/>
      <c r="CN303" s="60"/>
      <c r="CO303" s="60"/>
      <c r="CP303" s="60"/>
      <c r="CQ303" s="60"/>
      <c r="CR303" s="60"/>
      <c r="CS303" s="60"/>
      <c r="CT303" s="60"/>
      <c r="CU303" s="60"/>
      <c r="CV303" s="60"/>
      <c r="CW303" s="60"/>
      <c r="CX303" s="60"/>
      <c r="CY303" s="60"/>
      <c r="CZ303" s="60"/>
      <c r="DA303" s="60"/>
      <c r="DB303" s="60"/>
      <c r="DC303" s="60"/>
      <c r="DD303" s="60"/>
      <c r="DE303" s="60"/>
      <c r="DF303" s="60"/>
      <c r="DG303" s="60"/>
      <c r="DH303" s="60"/>
      <c r="DI303" s="60"/>
      <c r="DJ303" s="60"/>
      <c r="DK303" s="60"/>
      <c r="DL303" s="60"/>
      <c r="DM303" s="60"/>
      <c r="DN303" s="60"/>
      <c r="DO303" s="60"/>
      <c r="DP303" s="60"/>
    </row>
    <row r="304" spans="2:12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BS304" s="60"/>
      <c r="BT304" s="60"/>
      <c r="BU304" s="75"/>
      <c r="BV304" s="75"/>
      <c r="BW304" s="75"/>
      <c r="BX304" s="75"/>
      <c r="BY304" s="75"/>
      <c r="BZ304" s="75"/>
      <c r="CA304" s="75"/>
      <c r="CL304" s="60"/>
      <c r="CM304" s="60"/>
      <c r="CN304" s="60"/>
      <c r="CO304" s="60"/>
      <c r="CP304" s="60"/>
      <c r="CQ304" s="60"/>
      <c r="CR304" s="60"/>
      <c r="CS304" s="60"/>
      <c r="CT304" s="60"/>
      <c r="CU304" s="60"/>
      <c r="CV304" s="60"/>
      <c r="CW304" s="60"/>
      <c r="CX304" s="60"/>
      <c r="CY304" s="60"/>
      <c r="CZ304" s="60"/>
      <c r="DA304" s="60"/>
      <c r="DB304" s="60"/>
      <c r="DC304" s="60"/>
      <c r="DD304" s="60"/>
      <c r="DE304" s="60"/>
      <c r="DF304" s="60"/>
      <c r="DG304" s="60"/>
      <c r="DH304" s="60"/>
      <c r="DI304" s="60"/>
      <c r="DJ304" s="60"/>
      <c r="DK304" s="60"/>
      <c r="DL304" s="60"/>
      <c r="DM304" s="60"/>
      <c r="DN304" s="60"/>
      <c r="DO304" s="60"/>
      <c r="DP304" s="60"/>
    </row>
    <row r="305" spans="2:12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BS305" s="60"/>
      <c r="BT305" s="60"/>
      <c r="BU305" s="75"/>
      <c r="BV305" s="75"/>
      <c r="BW305" s="75"/>
      <c r="BX305" s="75"/>
      <c r="BY305" s="75"/>
      <c r="BZ305" s="75"/>
      <c r="CA305" s="75"/>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row>
    <row r="306" spans="2:12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BS306" s="60"/>
      <c r="BT306" s="60"/>
      <c r="BU306" s="75"/>
      <c r="BV306" s="75"/>
      <c r="BW306" s="75"/>
      <c r="BX306" s="75"/>
      <c r="BY306" s="75"/>
      <c r="BZ306" s="75"/>
      <c r="CA306" s="75"/>
      <c r="CL306" s="60"/>
      <c r="CM306" s="60"/>
      <c r="CN306" s="60"/>
      <c r="CO306" s="60"/>
      <c r="CP306" s="60"/>
      <c r="CQ306" s="60"/>
      <c r="CR306" s="60"/>
      <c r="CS306" s="60"/>
      <c r="CT306" s="60"/>
      <c r="CU306" s="60"/>
      <c r="CV306" s="60"/>
      <c r="CW306" s="60"/>
      <c r="CX306" s="60"/>
      <c r="CY306" s="60"/>
      <c r="CZ306" s="60"/>
      <c r="DA306" s="60"/>
      <c r="DB306" s="60"/>
      <c r="DC306" s="60"/>
      <c r="DD306" s="60"/>
      <c r="DE306" s="60"/>
      <c r="DF306" s="60"/>
      <c r="DG306" s="60"/>
      <c r="DH306" s="60"/>
      <c r="DI306" s="60"/>
      <c r="DJ306" s="60"/>
      <c r="DK306" s="60"/>
      <c r="DL306" s="60"/>
      <c r="DM306" s="60"/>
      <c r="DN306" s="60"/>
      <c r="DO306" s="60"/>
      <c r="DP306" s="60"/>
    </row>
    <row r="307" spans="2:12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BS307" s="60"/>
      <c r="BT307" s="60"/>
      <c r="BU307" s="75"/>
      <c r="BV307" s="75"/>
      <c r="BW307" s="75"/>
      <c r="BX307" s="75"/>
      <c r="BY307" s="75"/>
      <c r="BZ307" s="75"/>
      <c r="CA307" s="75"/>
      <c r="CL307" s="60"/>
      <c r="CM307" s="60"/>
      <c r="CN307" s="60"/>
      <c r="CO307" s="60"/>
      <c r="CP307" s="60"/>
      <c r="CQ307" s="60"/>
      <c r="CR307" s="60"/>
      <c r="CS307" s="60"/>
      <c r="CT307" s="60"/>
      <c r="CU307" s="60"/>
      <c r="CV307" s="60"/>
      <c r="CW307" s="60"/>
      <c r="CX307" s="60"/>
      <c r="CY307" s="60"/>
      <c r="CZ307" s="60"/>
      <c r="DA307" s="60"/>
      <c r="DB307" s="60"/>
      <c r="DC307" s="60"/>
      <c r="DD307" s="60"/>
      <c r="DE307" s="60"/>
      <c r="DF307" s="60"/>
      <c r="DG307" s="60"/>
      <c r="DH307" s="60"/>
      <c r="DI307" s="60"/>
      <c r="DJ307" s="60"/>
      <c r="DK307" s="60"/>
      <c r="DL307" s="60"/>
      <c r="DM307" s="60"/>
      <c r="DN307" s="60"/>
      <c r="DO307" s="60"/>
      <c r="DP307" s="60"/>
    </row>
    <row r="308" spans="2:12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BS308" s="60"/>
      <c r="BT308" s="60"/>
      <c r="BU308" s="75"/>
      <c r="BV308" s="75"/>
      <c r="BW308" s="75"/>
      <c r="BX308" s="75"/>
      <c r="BY308" s="75"/>
      <c r="BZ308" s="75"/>
      <c r="CA308" s="75"/>
      <c r="CL308" s="60"/>
      <c r="CM308" s="60"/>
      <c r="CN308" s="60"/>
      <c r="CO308" s="60"/>
      <c r="CP308" s="60"/>
      <c r="CQ308" s="60"/>
      <c r="CR308" s="60"/>
      <c r="CS308" s="60"/>
      <c r="CT308" s="60"/>
      <c r="CU308" s="60"/>
      <c r="CV308" s="60"/>
      <c r="CW308" s="60"/>
      <c r="CX308" s="60"/>
      <c r="CY308" s="60"/>
      <c r="CZ308" s="60"/>
      <c r="DA308" s="60"/>
      <c r="DB308" s="60"/>
      <c r="DC308" s="60"/>
      <c r="DD308" s="60"/>
      <c r="DE308" s="60"/>
      <c r="DF308" s="60"/>
      <c r="DG308" s="60"/>
      <c r="DH308" s="60"/>
      <c r="DI308" s="60"/>
      <c r="DJ308" s="60"/>
      <c r="DK308" s="60"/>
      <c r="DL308" s="60"/>
      <c r="DM308" s="60"/>
      <c r="DN308" s="60"/>
      <c r="DO308" s="60"/>
      <c r="DP308" s="60"/>
    </row>
    <row r="309" spans="2:12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BS309" s="60"/>
      <c r="BT309" s="60"/>
      <c r="BU309" s="75"/>
      <c r="BV309" s="75"/>
      <c r="BW309" s="75"/>
      <c r="BX309" s="75"/>
      <c r="BY309" s="75"/>
      <c r="BZ309" s="75"/>
      <c r="CA309" s="75"/>
      <c r="CL309" s="60"/>
      <c r="CM309" s="60"/>
      <c r="CN309" s="60"/>
      <c r="CO309" s="60"/>
      <c r="CP309" s="60"/>
      <c r="CQ309" s="60"/>
      <c r="CR309" s="60"/>
      <c r="CS309" s="60"/>
      <c r="CT309" s="60"/>
      <c r="CU309" s="60"/>
      <c r="CV309" s="60"/>
      <c r="CW309" s="60"/>
      <c r="CX309" s="60"/>
      <c r="CY309" s="60"/>
      <c r="CZ309" s="60"/>
      <c r="DA309" s="60"/>
      <c r="DB309" s="60"/>
      <c r="DC309" s="60"/>
      <c r="DD309" s="60"/>
      <c r="DE309" s="60"/>
      <c r="DF309" s="60"/>
      <c r="DG309" s="60"/>
      <c r="DH309" s="60"/>
      <c r="DI309" s="60"/>
      <c r="DJ309" s="60"/>
      <c r="DK309" s="60"/>
      <c r="DL309" s="60"/>
      <c r="DM309" s="60"/>
      <c r="DN309" s="60"/>
      <c r="DO309" s="60"/>
      <c r="DP309" s="60"/>
    </row>
    <row r="310" spans="2:12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BS310" s="60"/>
      <c r="BT310" s="60"/>
      <c r="BU310" s="75"/>
      <c r="BV310" s="75"/>
      <c r="BW310" s="75"/>
      <c r="BX310" s="75"/>
      <c r="BY310" s="75"/>
      <c r="BZ310" s="75"/>
      <c r="CA310" s="75"/>
      <c r="CL310" s="60"/>
      <c r="CM310" s="60"/>
      <c r="CN310" s="60"/>
      <c r="CO310" s="60"/>
      <c r="CP310" s="60"/>
      <c r="CQ310" s="60"/>
      <c r="CR310" s="60"/>
      <c r="CS310" s="60"/>
      <c r="CT310" s="60"/>
      <c r="CU310" s="60"/>
      <c r="CV310" s="60"/>
      <c r="CW310" s="60"/>
      <c r="CX310" s="60"/>
      <c r="CY310" s="60"/>
      <c r="CZ310" s="60"/>
      <c r="DA310" s="60"/>
      <c r="DB310" s="60"/>
      <c r="DC310" s="60"/>
      <c r="DD310" s="60"/>
      <c r="DE310" s="60"/>
      <c r="DF310" s="60"/>
      <c r="DG310" s="60"/>
      <c r="DH310" s="60"/>
      <c r="DI310" s="60"/>
      <c r="DJ310" s="60"/>
      <c r="DK310" s="60"/>
      <c r="DL310" s="60"/>
      <c r="DM310" s="60"/>
      <c r="DN310" s="60"/>
      <c r="DO310" s="60"/>
      <c r="DP310" s="60"/>
    </row>
    <row r="311" spans="2:12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BS311" s="60"/>
      <c r="BT311" s="60"/>
      <c r="BU311" s="75"/>
      <c r="BV311" s="75"/>
      <c r="BW311" s="75"/>
      <c r="BX311" s="75"/>
      <c r="BY311" s="75"/>
      <c r="BZ311" s="75"/>
      <c r="CA311" s="75"/>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60"/>
      <c r="DJ311" s="60"/>
      <c r="DK311" s="60"/>
      <c r="DL311" s="60"/>
      <c r="DM311" s="60"/>
      <c r="DN311" s="60"/>
      <c r="DO311" s="60"/>
      <c r="DP311" s="60"/>
    </row>
    <row r="312" spans="2:12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BS312" s="60"/>
      <c r="BT312" s="60"/>
      <c r="BU312" s="75"/>
      <c r="BV312" s="75"/>
      <c r="BW312" s="75"/>
      <c r="BX312" s="75"/>
      <c r="BY312" s="75"/>
      <c r="BZ312" s="75"/>
      <c r="CA312" s="75"/>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60"/>
      <c r="DJ312" s="60"/>
      <c r="DK312" s="60"/>
      <c r="DL312" s="60"/>
      <c r="DM312" s="60"/>
      <c r="DN312" s="60"/>
      <c r="DO312" s="60"/>
      <c r="DP312" s="60"/>
    </row>
    <row r="313" spans="2:12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BS313" s="60"/>
      <c r="BT313" s="60"/>
      <c r="BU313" s="75"/>
      <c r="BV313" s="75"/>
      <c r="BW313" s="75"/>
      <c r="BX313" s="75"/>
      <c r="BY313" s="75"/>
      <c r="BZ313" s="75"/>
      <c r="CA313" s="75"/>
      <c r="CL313" s="60"/>
      <c r="CM313" s="60"/>
      <c r="CN313" s="60"/>
      <c r="CO313" s="60"/>
      <c r="CP313" s="60"/>
      <c r="CQ313" s="60"/>
      <c r="CR313" s="60"/>
      <c r="CS313" s="60"/>
      <c r="CT313" s="60"/>
      <c r="CU313" s="60"/>
      <c r="CV313" s="60"/>
      <c r="CW313" s="60"/>
      <c r="CX313" s="60"/>
      <c r="CY313" s="60"/>
      <c r="CZ313" s="60"/>
      <c r="DA313" s="60"/>
      <c r="DB313" s="60"/>
      <c r="DC313" s="60"/>
      <c r="DD313" s="60"/>
      <c r="DE313" s="60"/>
      <c r="DF313" s="60"/>
      <c r="DG313" s="60"/>
      <c r="DH313" s="60"/>
      <c r="DI313" s="60"/>
      <c r="DJ313" s="60"/>
      <c r="DK313" s="60"/>
      <c r="DL313" s="60"/>
      <c r="DM313" s="60"/>
      <c r="DN313" s="60"/>
      <c r="DO313" s="60"/>
      <c r="DP313" s="60"/>
    </row>
    <row r="314" spans="2:12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BS314" s="60"/>
      <c r="BT314" s="60"/>
      <c r="BU314" s="75"/>
      <c r="BV314" s="75"/>
      <c r="BW314" s="75"/>
      <c r="BX314" s="75"/>
      <c r="BY314" s="75"/>
      <c r="BZ314" s="75"/>
      <c r="CA314" s="75"/>
      <c r="CL314" s="60"/>
      <c r="CM314" s="60"/>
      <c r="CN314" s="60"/>
      <c r="CO314" s="60"/>
      <c r="CP314" s="60"/>
      <c r="CQ314" s="60"/>
      <c r="CR314" s="60"/>
      <c r="CS314" s="60"/>
      <c r="CT314" s="60"/>
      <c r="CU314" s="60"/>
      <c r="CV314" s="60"/>
      <c r="CW314" s="60"/>
      <c r="CX314" s="60"/>
      <c r="CY314" s="60"/>
      <c r="CZ314" s="60"/>
      <c r="DA314" s="60"/>
      <c r="DB314" s="60"/>
      <c r="DC314" s="60"/>
      <c r="DD314" s="60"/>
      <c r="DE314" s="60"/>
      <c r="DF314" s="60"/>
      <c r="DG314" s="60"/>
      <c r="DH314" s="60"/>
      <c r="DI314" s="60"/>
      <c r="DJ314" s="60"/>
      <c r="DK314" s="60"/>
      <c r="DL314" s="60"/>
      <c r="DM314" s="60"/>
      <c r="DN314" s="60"/>
      <c r="DO314" s="60"/>
      <c r="DP314" s="60"/>
    </row>
    <row r="315" spans="2:12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BS315" s="60"/>
      <c r="BT315" s="60"/>
      <c r="BU315" s="75"/>
      <c r="BV315" s="75"/>
      <c r="BW315" s="75"/>
      <c r="BX315" s="75"/>
      <c r="BY315" s="75"/>
      <c r="BZ315" s="75"/>
      <c r="CA315" s="75"/>
      <c r="CL315" s="60"/>
      <c r="CM315" s="60"/>
      <c r="CN315" s="60"/>
      <c r="CO315" s="60"/>
      <c r="CP315" s="60"/>
      <c r="CQ315" s="60"/>
      <c r="CR315" s="60"/>
      <c r="CS315" s="60"/>
      <c r="CT315" s="60"/>
      <c r="CU315" s="60"/>
      <c r="CV315" s="60"/>
      <c r="CW315" s="60"/>
      <c r="CX315" s="60"/>
      <c r="CY315" s="60"/>
      <c r="CZ315" s="60"/>
      <c r="DA315" s="60"/>
      <c r="DB315" s="60"/>
      <c r="DC315" s="60"/>
      <c r="DD315" s="60"/>
      <c r="DE315" s="60"/>
      <c r="DF315" s="60"/>
      <c r="DG315" s="60"/>
      <c r="DH315" s="60"/>
      <c r="DI315" s="60"/>
      <c r="DJ315" s="60"/>
      <c r="DK315" s="60"/>
      <c r="DL315" s="60"/>
      <c r="DM315" s="60"/>
      <c r="DN315" s="60"/>
      <c r="DO315" s="60"/>
      <c r="DP315" s="60"/>
    </row>
    <row r="316" spans="2:12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BS316" s="60"/>
      <c r="BT316" s="60"/>
      <c r="BU316" s="75"/>
      <c r="BV316" s="75"/>
      <c r="BW316" s="75"/>
      <c r="BX316" s="75"/>
      <c r="BY316" s="75"/>
      <c r="BZ316" s="75"/>
      <c r="CA316" s="75"/>
      <c r="CL316" s="60"/>
      <c r="CM316" s="60"/>
      <c r="CN316" s="60"/>
      <c r="CO316" s="60"/>
      <c r="CP316" s="60"/>
      <c r="CQ316" s="60"/>
      <c r="CR316" s="60"/>
      <c r="CS316" s="60"/>
      <c r="CT316" s="60"/>
      <c r="CU316" s="60"/>
      <c r="CV316" s="60"/>
      <c r="CW316" s="60"/>
      <c r="CX316" s="60"/>
      <c r="CY316" s="60"/>
      <c r="CZ316" s="60"/>
      <c r="DA316" s="60"/>
      <c r="DB316" s="60"/>
      <c r="DC316" s="60"/>
      <c r="DD316" s="60"/>
      <c r="DE316" s="60"/>
      <c r="DF316" s="60"/>
      <c r="DG316" s="60"/>
      <c r="DH316" s="60"/>
      <c r="DI316" s="60"/>
      <c r="DJ316" s="60"/>
      <c r="DK316" s="60"/>
      <c r="DL316" s="60"/>
      <c r="DM316" s="60"/>
      <c r="DN316" s="60"/>
      <c r="DO316" s="60"/>
      <c r="DP316" s="60"/>
    </row>
    <row r="317" spans="2:12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BS317" s="60"/>
      <c r="BT317" s="60"/>
      <c r="BU317" s="75"/>
      <c r="BV317" s="75"/>
      <c r="BW317" s="75"/>
      <c r="BX317" s="75"/>
      <c r="BY317" s="75"/>
      <c r="BZ317" s="75"/>
      <c r="CA317" s="75"/>
      <c r="CL317" s="60"/>
      <c r="CM317" s="60"/>
      <c r="CN317" s="60"/>
      <c r="CO317" s="60"/>
      <c r="CP317" s="60"/>
      <c r="CQ317" s="60"/>
      <c r="CR317" s="60"/>
      <c r="CS317" s="60"/>
      <c r="CT317" s="60"/>
      <c r="CU317" s="60"/>
      <c r="CV317" s="60"/>
      <c r="CW317" s="60"/>
      <c r="CX317" s="60"/>
      <c r="CY317" s="60"/>
      <c r="CZ317" s="60"/>
      <c r="DA317" s="60"/>
      <c r="DB317" s="60"/>
      <c r="DC317" s="60"/>
      <c r="DD317" s="60"/>
      <c r="DE317" s="60"/>
      <c r="DF317" s="60"/>
      <c r="DG317" s="60"/>
      <c r="DH317" s="60"/>
      <c r="DI317" s="60"/>
      <c r="DJ317" s="60"/>
      <c r="DK317" s="60"/>
      <c r="DL317" s="60"/>
      <c r="DM317" s="60"/>
      <c r="DN317" s="60"/>
      <c r="DO317" s="60"/>
      <c r="DP317" s="60"/>
    </row>
    <row r="318" spans="2:12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BS318" s="60"/>
      <c r="BT318" s="60"/>
      <c r="BU318" s="75"/>
      <c r="BV318" s="75"/>
      <c r="BW318" s="75"/>
      <c r="BX318" s="75"/>
      <c r="BY318" s="75"/>
      <c r="BZ318" s="75"/>
      <c r="CA318" s="75"/>
      <c r="CL318" s="60"/>
      <c r="CM318" s="60"/>
      <c r="CN318" s="60"/>
      <c r="CO318" s="60"/>
      <c r="CP318" s="60"/>
      <c r="CQ318" s="60"/>
      <c r="CR318" s="60"/>
      <c r="CS318" s="60"/>
      <c r="CT318" s="60"/>
      <c r="CU318" s="60"/>
      <c r="CV318" s="60"/>
      <c r="CW318" s="60"/>
      <c r="CX318" s="60"/>
      <c r="CY318" s="60"/>
      <c r="CZ318" s="60"/>
      <c r="DA318" s="60"/>
      <c r="DB318" s="60"/>
      <c r="DC318" s="60"/>
      <c r="DD318" s="60"/>
      <c r="DE318" s="60"/>
      <c r="DF318" s="60"/>
      <c r="DG318" s="60"/>
      <c r="DH318" s="60"/>
      <c r="DI318" s="60"/>
      <c r="DJ318" s="60"/>
      <c r="DK318" s="60"/>
      <c r="DL318" s="60"/>
      <c r="DM318" s="60"/>
      <c r="DN318" s="60"/>
      <c r="DO318" s="60"/>
      <c r="DP318" s="60"/>
    </row>
    <row r="319" spans="2:12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BS319" s="60"/>
      <c r="BT319" s="60"/>
      <c r="BU319" s="75"/>
      <c r="BV319" s="75"/>
      <c r="BW319" s="75"/>
      <c r="BX319" s="75"/>
      <c r="BY319" s="75"/>
      <c r="BZ319" s="75"/>
      <c r="CA319" s="75"/>
      <c r="CL319" s="60"/>
      <c r="CM319" s="60"/>
      <c r="CN319" s="60"/>
      <c r="CO319" s="60"/>
      <c r="CP319" s="60"/>
      <c r="CQ319" s="60"/>
      <c r="CR319" s="60"/>
      <c r="CS319" s="60"/>
      <c r="CT319" s="60"/>
      <c r="CU319" s="60"/>
      <c r="CV319" s="60"/>
      <c r="CW319" s="60"/>
      <c r="CX319" s="60"/>
      <c r="CY319" s="60"/>
      <c r="CZ319" s="60"/>
      <c r="DA319" s="60"/>
      <c r="DB319" s="60"/>
      <c r="DC319" s="60"/>
      <c r="DD319" s="60"/>
      <c r="DE319" s="60"/>
      <c r="DF319" s="60"/>
      <c r="DG319" s="60"/>
      <c r="DH319" s="60"/>
      <c r="DI319" s="60"/>
      <c r="DJ319" s="60"/>
      <c r="DK319" s="60"/>
      <c r="DL319" s="60"/>
      <c r="DM319" s="60"/>
      <c r="DN319" s="60"/>
      <c r="DO319" s="60"/>
      <c r="DP319" s="60"/>
    </row>
    <row r="320" spans="2:12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BS320" s="60"/>
      <c r="BT320" s="60"/>
      <c r="BU320" s="75"/>
      <c r="BV320" s="75"/>
      <c r="BW320" s="75"/>
      <c r="BX320" s="75"/>
      <c r="BY320" s="75"/>
      <c r="BZ320" s="75"/>
      <c r="CA320" s="75"/>
      <c r="CL320" s="60"/>
      <c r="CM320" s="60"/>
      <c r="CN320" s="60"/>
      <c r="CO320" s="60"/>
      <c r="CP320" s="60"/>
      <c r="CQ320" s="60"/>
      <c r="CR320" s="60"/>
      <c r="CS320" s="60"/>
      <c r="CT320" s="60"/>
      <c r="CU320" s="60"/>
      <c r="CV320" s="60"/>
      <c r="CW320" s="60"/>
      <c r="CX320" s="60"/>
      <c r="CY320" s="60"/>
      <c r="CZ320" s="60"/>
      <c r="DA320" s="60"/>
      <c r="DB320" s="60"/>
      <c r="DC320" s="60"/>
      <c r="DD320" s="60"/>
      <c r="DE320" s="60"/>
      <c r="DF320" s="60"/>
      <c r="DG320" s="60"/>
      <c r="DH320" s="60"/>
      <c r="DI320" s="60"/>
      <c r="DJ320" s="60"/>
      <c r="DK320" s="60"/>
      <c r="DL320" s="60"/>
      <c r="DM320" s="60"/>
      <c r="DN320" s="60"/>
      <c r="DO320" s="60"/>
      <c r="DP320" s="60"/>
    </row>
    <row r="321" spans="2:12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BS321" s="60"/>
      <c r="BT321" s="60"/>
      <c r="BU321" s="75"/>
      <c r="BV321" s="75"/>
      <c r="BW321" s="75"/>
      <c r="BX321" s="75"/>
      <c r="BY321" s="75"/>
      <c r="BZ321" s="75"/>
      <c r="CA321" s="75"/>
      <c r="CL321" s="60"/>
      <c r="CM321" s="60"/>
      <c r="CN321" s="60"/>
      <c r="CO321" s="60"/>
      <c r="CP321" s="60"/>
      <c r="CQ321" s="60"/>
      <c r="CR321" s="60"/>
      <c r="CS321" s="60"/>
      <c r="CT321" s="60"/>
      <c r="CU321" s="60"/>
      <c r="CV321" s="60"/>
      <c r="CW321" s="60"/>
      <c r="CX321" s="60"/>
      <c r="CY321" s="60"/>
      <c r="CZ321" s="60"/>
      <c r="DA321" s="60"/>
      <c r="DB321" s="60"/>
      <c r="DC321" s="60"/>
      <c r="DD321" s="60"/>
      <c r="DE321" s="60"/>
      <c r="DF321" s="60"/>
      <c r="DG321" s="60"/>
      <c r="DH321" s="60"/>
      <c r="DI321" s="60"/>
      <c r="DJ321" s="60"/>
      <c r="DK321" s="60"/>
      <c r="DL321" s="60"/>
      <c r="DM321" s="60"/>
      <c r="DN321" s="60"/>
      <c r="DO321" s="60"/>
      <c r="DP321" s="60"/>
    </row>
    <row r="322" spans="2:12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BS322" s="60"/>
      <c r="BT322" s="60"/>
      <c r="BU322" s="75"/>
      <c r="BV322" s="75"/>
      <c r="BW322" s="75"/>
      <c r="BX322" s="75"/>
      <c r="BY322" s="75"/>
      <c r="BZ322" s="75"/>
      <c r="CA322" s="75"/>
      <c r="CL322" s="60"/>
      <c r="CM322" s="60"/>
      <c r="CN322" s="60"/>
      <c r="CO322" s="60"/>
      <c r="CP322" s="60"/>
      <c r="CQ322" s="60"/>
      <c r="CR322" s="60"/>
      <c r="CS322" s="60"/>
      <c r="CT322" s="60"/>
      <c r="CU322" s="60"/>
      <c r="CV322" s="60"/>
      <c r="CW322" s="60"/>
      <c r="CX322" s="60"/>
      <c r="CY322" s="60"/>
      <c r="CZ322" s="60"/>
      <c r="DA322" s="60"/>
      <c r="DB322" s="60"/>
      <c r="DC322" s="60"/>
      <c r="DD322" s="60"/>
      <c r="DE322" s="60"/>
      <c r="DF322" s="60"/>
      <c r="DG322" s="60"/>
      <c r="DH322" s="60"/>
      <c r="DI322" s="60"/>
      <c r="DJ322" s="60"/>
      <c r="DK322" s="60"/>
      <c r="DL322" s="60"/>
      <c r="DM322" s="60"/>
      <c r="DN322" s="60"/>
      <c r="DO322" s="60"/>
      <c r="DP322" s="60"/>
    </row>
    <row r="323" spans="2:12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BS323" s="60"/>
      <c r="BT323" s="60"/>
      <c r="BU323" s="75"/>
      <c r="BV323" s="75"/>
      <c r="BW323" s="75"/>
      <c r="BX323" s="75"/>
      <c r="BY323" s="75"/>
      <c r="BZ323" s="75"/>
      <c r="CA323" s="75"/>
      <c r="CL323" s="60"/>
      <c r="CM323" s="60"/>
      <c r="CN323" s="60"/>
      <c r="CO323" s="60"/>
      <c r="CP323" s="60"/>
      <c r="CQ323" s="60"/>
      <c r="CR323" s="60"/>
      <c r="CS323" s="60"/>
      <c r="CT323" s="60"/>
      <c r="CU323" s="60"/>
      <c r="CV323" s="60"/>
      <c r="CW323" s="60"/>
      <c r="CX323" s="60"/>
      <c r="CY323" s="60"/>
      <c r="CZ323" s="60"/>
      <c r="DA323" s="60"/>
      <c r="DB323" s="60"/>
      <c r="DC323" s="60"/>
      <c r="DD323" s="60"/>
      <c r="DE323" s="60"/>
      <c r="DF323" s="60"/>
      <c r="DG323" s="60"/>
      <c r="DH323" s="60"/>
      <c r="DI323" s="60"/>
      <c r="DJ323" s="60"/>
      <c r="DK323" s="60"/>
      <c r="DL323" s="60"/>
      <c r="DM323" s="60"/>
      <c r="DN323" s="60"/>
      <c r="DO323" s="60"/>
      <c r="DP323" s="60"/>
    </row>
    <row r="324" spans="2:12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BS324" s="60"/>
      <c r="BT324" s="60"/>
      <c r="BU324" s="75"/>
      <c r="BV324" s="75"/>
      <c r="BW324" s="75"/>
      <c r="BX324" s="75"/>
      <c r="BY324" s="75"/>
      <c r="BZ324" s="75"/>
      <c r="CA324" s="75"/>
      <c r="CL324" s="60"/>
      <c r="CM324" s="60"/>
      <c r="CN324" s="60"/>
      <c r="CO324" s="60"/>
      <c r="CP324" s="60"/>
      <c r="CQ324" s="60"/>
      <c r="CR324" s="60"/>
      <c r="CS324" s="60"/>
      <c r="CT324" s="60"/>
      <c r="CU324" s="60"/>
      <c r="CV324" s="60"/>
      <c r="CW324" s="60"/>
      <c r="CX324" s="60"/>
      <c r="CY324" s="60"/>
      <c r="CZ324" s="60"/>
      <c r="DA324" s="60"/>
      <c r="DB324" s="60"/>
      <c r="DC324" s="60"/>
      <c r="DD324" s="60"/>
      <c r="DE324" s="60"/>
      <c r="DF324" s="60"/>
      <c r="DG324" s="60"/>
      <c r="DH324" s="60"/>
      <c r="DI324" s="60"/>
      <c r="DJ324" s="60"/>
      <c r="DK324" s="60"/>
      <c r="DL324" s="60"/>
      <c r="DM324" s="60"/>
      <c r="DN324" s="60"/>
      <c r="DO324" s="60"/>
      <c r="DP324" s="60"/>
    </row>
    <row r="325" spans="2:12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BS325" s="60"/>
      <c r="BT325" s="60"/>
      <c r="BU325" s="75"/>
      <c r="BV325" s="75"/>
      <c r="BW325" s="75"/>
      <c r="BX325" s="75"/>
      <c r="BY325" s="75"/>
      <c r="BZ325" s="75"/>
      <c r="CA325" s="75"/>
      <c r="CL325" s="60"/>
      <c r="CM325" s="60"/>
      <c r="CN325" s="60"/>
      <c r="CO325" s="60"/>
      <c r="CP325" s="60"/>
      <c r="CQ325" s="60"/>
      <c r="CR325" s="60"/>
      <c r="CS325" s="60"/>
      <c r="CT325" s="60"/>
      <c r="CU325" s="60"/>
      <c r="CV325" s="60"/>
      <c r="CW325" s="60"/>
      <c r="CX325" s="60"/>
      <c r="CY325" s="60"/>
      <c r="CZ325" s="60"/>
      <c r="DA325" s="60"/>
      <c r="DB325" s="60"/>
      <c r="DC325" s="60"/>
      <c r="DD325" s="60"/>
      <c r="DE325" s="60"/>
      <c r="DF325" s="60"/>
      <c r="DG325" s="60"/>
      <c r="DH325" s="60"/>
      <c r="DI325" s="60"/>
      <c r="DJ325" s="60"/>
      <c r="DK325" s="60"/>
      <c r="DL325" s="60"/>
      <c r="DM325" s="60"/>
      <c r="DN325" s="60"/>
      <c r="DO325" s="60"/>
      <c r="DP325" s="60"/>
    </row>
    <row r="326" spans="2:12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BS326" s="60"/>
      <c r="BT326" s="60"/>
      <c r="BU326" s="75"/>
      <c r="BV326" s="75"/>
      <c r="BW326" s="75"/>
      <c r="BX326" s="75"/>
      <c r="BY326" s="75"/>
      <c r="BZ326" s="75"/>
      <c r="CA326" s="75"/>
      <c r="CL326" s="60"/>
      <c r="CM326" s="60"/>
      <c r="CN326" s="60"/>
      <c r="CO326" s="60"/>
      <c r="CP326" s="60"/>
      <c r="CQ326" s="60"/>
      <c r="CR326" s="60"/>
      <c r="CS326" s="60"/>
      <c r="CT326" s="60"/>
      <c r="CU326" s="60"/>
      <c r="CV326" s="60"/>
      <c r="CW326" s="60"/>
      <c r="CX326" s="60"/>
      <c r="CY326" s="60"/>
      <c r="CZ326" s="60"/>
      <c r="DA326" s="60"/>
      <c r="DB326" s="60"/>
      <c r="DC326" s="60"/>
      <c r="DD326" s="60"/>
      <c r="DE326" s="60"/>
      <c r="DF326" s="60"/>
      <c r="DG326" s="60"/>
      <c r="DH326" s="60"/>
      <c r="DI326" s="60"/>
      <c r="DJ326" s="60"/>
      <c r="DK326" s="60"/>
      <c r="DL326" s="60"/>
      <c r="DM326" s="60"/>
      <c r="DN326" s="60"/>
      <c r="DO326" s="60"/>
      <c r="DP326" s="60"/>
    </row>
    <row r="327" spans="2:12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BS327" s="60"/>
      <c r="BT327" s="60"/>
      <c r="BU327" s="75"/>
      <c r="BV327" s="75"/>
      <c r="BW327" s="75"/>
      <c r="BX327" s="75"/>
      <c r="BY327" s="75"/>
      <c r="BZ327" s="75"/>
      <c r="CA327" s="75"/>
      <c r="CL327" s="60"/>
      <c r="CM327" s="60"/>
      <c r="CN327" s="60"/>
      <c r="CO327" s="60"/>
      <c r="CP327" s="60"/>
      <c r="CQ327" s="60"/>
      <c r="CR327" s="60"/>
      <c r="CS327" s="60"/>
      <c r="CT327" s="60"/>
      <c r="CU327" s="60"/>
      <c r="CV327" s="60"/>
      <c r="CW327" s="60"/>
      <c r="CX327" s="60"/>
      <c r="CY327" s="60"/>
      <c r="CZ327" s="60"/>
      <c r="DA327" s="60"/>
      <c r="DB327" s="60"/>
      <c r="DC327" s="60"/>
      <c r="DD327" s="60"/>
      <c r="DE327" s="60"/>
      <c r="DF327" s="60"/>
      <c r="DG327" s="60"/>
      <c r="DH327" s="60"/>
      <c r="DI327" s="60"/>
      <c r="DJ327" s="60"/>
      <c r="DK327" s="60"/>
      <c r="DL327" s="60"/>
      <c r="DM327" s="60"/>
      <c r="DN327" s="60"/>
      <c r="DO327" s="60"/>
      <c r="DP327" s="60"/>
    </row>
    <row r="328" spans="2:12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BS328" s="60"/>
      <c r="BT328" s="60"/>
      <c r="BU328" s="75"/>
      <c r="BV328" s="75"/>
      <c r="BW328" s="75"/>
      <c r="BX328" s="75"/>
      <c r="BY328" s="75"/>
      <c r="BZ328" s="75"/>
      <c r="CA328" s="75"/>
      <c r="CL328" s="60"/>
      <c r="CM328" s="60"/>
      <c r="CN328" s="60"/>
      <c r="CO328" s="60"/>
      <c r="CP328" s="60"/>
      <c r="CQ328" s="60"/>
      <c r="CR328" s="60"/>
      <c r="CS328" s="60"/>
      <c r="CT328" s="60"/>
      <c r="CU328" s="60"/>
      <c r="CV328" s="60"/>
      <c r="CW328" s="60"/>
      <c r="CX328" s="60"/>
      <c r="CY328" s="60"/>
      <c r="CZ328" s="60"/>
      <c r="DA328" s="60"/>
      <c r="DB328" s="60"/>
      <c r="DC328" s="60"/>
      <c r="DD328" s="60"/>
      <c r="DE328" s="60"/>
      <c r="DF328" s="60"/>
      <c r="DG328" s="60"/>
      <c r="DH328" s="60"/>
      <c r="DI328" s="60"/>
      <c r="DJ328" s="60"/>
      <c r="DK328" s="60"/>
      <c r="DL328" s="60"/>
      <c r="DM328" s="60"/>
      <c r="DN328" s="60"/>
      <c r="DO328" s="60"/>
      <c r="DP328" s="60"/>
    </row>
    <row r="329" spans="2:12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BS329" s="60"/>
      <c r="BT329" s="60"/>
      <c r="BU329" s="75"/>
      <c r="BV329" s="75"/>
      <c r="BW329" s="75"/>
      <c r="BX329" s="75"/>
      <c r="BY329" s="75"/>
      <c r="BZ329" s="75"/>
      <c r="CA329" s="75"/>
      <c r="CL329" s="60"/>
      <c r="CM329" s="60"/>
      <c r="CN329" s="60"/>
      <c r="CO329" s="60"/>
      <c r="CP329" s="60"/>
      <c r="CQ329" s="60"/>
      <c r="CR329" s="60"/>
      <c r="CS329" s="60"/>
      <c r="CT329" s="60"/>
      <c r="CU329" s="60"/>
      <c r="CV329" s="60"/>
      <c r="CW329" s="60"/>
      <c r="CX329" s="60"/>
      <c r="CY329" s="60"/>
      <c r="CZ329" s="60"/>
      <c r="DA329" s="60"/>
      <c r="DB329" s="60"/>
      <c r="DC329" s="60"/>
      <c r="DD329" s="60"/>
      <c r="DE329" s="60"/>
      <c r="DF329" s="60"/>
      <c r="DG329" s="60"/>
      <c r="DH329" s="60"/>
      <c r="DI329" s="60"/>
      <c r="DJ329" s="60"/>
      <c r="DK329" s="60"/>
      <c r="DL329" s="60"/>
      <c r="DM329" s="60"/>
      <c r="DN329" s="60"/>
      <c r="DO329" s="60"/>
      <c r="DP329" s="60"/>
    </row>
    <row r="330" spans="2:12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BS330" s="60"/>
      <c r="BT330" s="60"/>
      <c r="BU330" s="75"/>
      <c r="BV330" s="75"/>
      <c r="BW330" s="75"/>
      <c r="BX330" s="75"/>
      <c r="BY330" s="75"/>
      <c r="BZ330" s="75"/>
      <c r="CA330" s="75"/>
      <c r="CL330" s="60"/>
      <c r="CM330" s="60"/>
      <c r="CN330" s="60"/>
      <c r="CO330" s="60"/>
      <c r="CP330" s="60"/>
      <c r="CQ330" s="60"/>
      <c r="CR330" s="60"/>
      <c r="CS330" s="60"/>
      <c r="CT330" s="60"/>
      <c r="CU330" s="60"/>
      <c r="CV330" s="60"/>
      <c r="CW330" s="60"/>
      <c r="CX330" s="60"/>
      <c r="CY330" s="60"/>
      <c r="CZ330" s="60"/>
      <c r="DA330" s="60"/>
      <c r="DB330" s="60"/>
      <c r="DC330" s="60"/>
      <c r="DD330" s="60"/>
      <c r="DE330" s="60"/>
      <c r="DF330" s="60"/>
      <c r="DG330" s="60"/>
      <c r="DH330" s="60"/>
      <c r="DI330" s="60"/>
      <c r="DJ330" s="60"/>
      <c r="DK330" s="60"/>
      <c r="DL330" s="60"/>
      <c r="DM330" s="60"/>
      <c r="DN330" s="60"/>
      <c r="DO330" s="60"/>
      <c r="DP330" s="60"/>
    </row>
    <row r="331" spans="2:12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BS331" s="60"/>
      <c r="BT331" s="60"/>
      <c r="BU331" s="75"/>
      <c r="BV331" s="75"/>
      <c r="BW331" s="75"/>
      <c r="BX331" s="75"/>
      <c r="BY331" s="75"/>
      <c r="BZ331" s="75"/>
      <c r="CA331" s="75"/>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60"/>
      <c r="DJ331" s="60"/>
      <c r="DK331" s="60"/>
      <c r="DL331" s="60"/>
      <c r="DM331" s="60"/>
      <c r="DN331" s="60"/>
      <c r="DO331" s="60"/>
      <c r="DP331" s="60"/>
    </row>
    <row r="332" spans="2:12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BS332" s="60"/>
      <c r="BT332" s="60"/>
      <c r="BU332" s="75"/>
      <c r="BV332" s="75"/>
      <c r="BW332" s="75"/>
      <c r="BX332" s="75"/>
      <c r="BY332" s="75"/>
      <c r="BZ332" s="75"/>
      <c r="CA332" s="75"/>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60"/>
      <c r="DJ332" s="60"/>
      <c r="DK332" s="60"/>
      <c r="DL332" s="60"/>
      <c r="DM332" s="60"/>
      <c r="DN332" s="60"/>
      <c r="DO332" s="60"/>
      <c r="DP332" s="60"/>
    </row>
    <row r="333" spans="2:12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BS333" s="60"/>
      <c r="BT333" s="60"/>
      <c r="BU333" s="75"/>
      <c r="BV333" s="75"/>
      <c r="BW333" s="75"/>
      <c r="BX333" s="75"/>
      <c r="BY333" s="75"/>
      <c r="BZ333" s="75"/>
      <c r="CA333" s="75"/>
      <c r="CL333" s="60"/>
      <c r="CM333" s="60"/>
      <c r="CN333" s="60"/>
      <c r="CO333" s="60"/>
      <c r="CP333" s="60"/>
      <c r="CQ333" s="60"/>
      <c r="CR333" s="60"/>
      <c r="CS333" s="60"/>
      <c r="CT333" s="60"/>
      <c r="CU333" s="60"/>
      <c r="CV333" s="60"/>
      <c r="CW333" s="60"/>
      <c r="CX333" s="60"/>
      <c r="CY333" s="60"/>
      <c r="CZ333" s="60"/>
      <c r="DA333" s="60"/>
      <c r="DB333" s="60"/>
      <c r="DC333" s="60"/>
      <c r="DD333" s="60"/>
      <c r="DE333" s="60"/>
      <c r="DF333" s="60"/>
      <c r="DG333" s="60"/>
      <c r="DH333" s="60"/>
      <c r="DI333" s="60"/>
      <c r="DJ333" s="60"/>
      <c r="DK333" s="60"/>
      <c r="DL333" s="60"/>
      <c r="DM333" s="60"/>
      <c r="DN333" s="60"/>
      <c r="DO333" s="60"/>
      <c r="DP333" s="60"/>
    </row>
    <row r="334" spans="2:12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BS334" s="60"/>
      <c r="BT334" s="60"/>
      <c r="BU334" s="75"/>
      <c r="BV334" s="75"/>
      <c r="BW334" s="75"/>
      <c r="BX334" s="75"/>
      <c r="BY334" s="75"/>
      <c r="BZ334" s="75"/>
      <c r="CA334" s="75"/>
      <c r="CL334" s="60"/>
      <c r="CM334" s="60"/>
      <c r="CN334" s="60"/>
      <c r="CO334" s="60"/>
      <c r="CP334" s="60"/>
      <c r="CQ334" s="60"/>
      <c r="CR334" s="60"/>
      <c r="CS334" s="60"/>
      <c r="CT334" s="60"/>
      <c r="CU334" s="60"/>
      <c r="CV334" s="60"/>
      <c r="CW334" s="60"/>
      <c r="CX334" s="60"/>
      <c r="CY334" s="60"/>
      <c r="CZ334" s="60"/>
      <c r="DA334" s="60"/>
      <c r="DB334" s="60"/>
      <c r="DC334" s="60"/>
      <c r="DD334" s="60"/>
      <c r="DE334" s="60"/>
      <c r="DF334" s="60"/>
      <c r="DG334" s="60"/>
      <c r="DH334" s="60"/>
      <c r="DI334" s="60"/>
      <c r="DJ334" s="60"/>
      <c r="DK334" s="60"/>
      <c r="DL334" s="60"/>
      <c r="DM334" s="60"/>
      <c r="DN334" s="60"/>
      <c r="DO334" s="60"/>
      <c r="DP334" s="60"/>
    </row>
    <row r="335" spans="2:12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BS335" s="60"/>
      <c r="BT335" s="60"/>
      <c r="BU335" s="75"/>
      <c r="BV335" s="75"/>
      <c r="BW335" s="75"/>
      <c r="BX335" s="75"/>
      <c r="BY335" s="75"/>
      <c r="BZ335" s="75"/>
      <c r="CA335" s="75"/>
      <c r="CL335" s="60"/>
      <c r="CM335" s="60"/>
      <c r="CN335" s="60"/>
      <c r="CO335" s="60"/>
      <c r="CP335" s="60"/>
      <c r="CQ335" s="60"/>
      <c r="CR335" s="60"/>
      <c r="CS335" s="60"/>
      <c r="CT335" s="60"/>
      <c r="CU335" s="60"/>
      <c r="CV335" s="60"/>
      <c r="CW335" s="60"/>
      <c r="CX335" s="60"/>
      <c r="CY335" s="60"/>
      <c r="CZ335" s="60"/>
      <c r="DA335" s="60"/>
      <c r="DB335" s="60"/>
      <c r="DC335" s="60"/>
      <c r="DD335" s="60"/>
      <c r="DE335" s="60"/>
      <c r="DF335" s="60"/>
      <c r="DG335" s="60"/>
      <c r="DH335" s="60"/>
      <c r="DI335" s="60"/>
      <c r="DJ335" s="60"/>
      <c r="DK335" s="60"/>
      <c r="DL335" s="60"/>
      <c r="DM335" s="60"/>
      <c r="DN335" s="60"/>
      <c r="DO335" s="60"/>
      <c r="DP335" s="60"/>
    </row>
    <row r="336" spans="2:12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BS336" s="60"/>
      <c r="BT336" s="60"/>
      <c r="BU336" s="75"/>
      <c r="BV336" s="75"/>
      <c r="BW336" s="75"/>
      <c r="BX336" s="75"/>
      <c r="BY336" s="75"/>
      <c r="BZ336" s="75"/>
      <c r="CA336" s="75"/>
      <c r="CL336" s="60"/>
      <c r="CM336" s="60"/>
      <c r="CN336" s="60"/>
      <c r="CO336" s="60"/>
      <c r="CP336" s="60"/>
      <c r="CQ336" s="60"/>
      <c r="CR336" s="60"/>
      <c r="CS336" s="60"/>
      <c r="CT336" s="60"/>
      <c r="CU336" s="60"/>
      <c r="CV336" s="60"/>
      <c r="CW336" s="60"/>
      <c r="CX336" s="60"/>
      <c r="CY336" s="60"/>
      <c r="CZ336" s="60"/>
      <c r="DA336" s="60"/>
      <c r="DB336" s="60"/>
      <c r="DC336" s="60"/>
      <c r="DD336" s="60"/>
      <c r="DE336" s="60"/>
      <c r="DF336" s="60"/>
      <c r="DG336" s="60"/>
      <c r="DH336" s="60"/>
      <c r="DI336" s="60"/>
      <c r="DJ336" s="60"/>
      <c r="DK336" s="60"/>
      <c r="DL336" s="60"/>
      <c r="DM336" s="60"/>
      <c r="DN336" s="60"/>
      <c r="DO336" s="60"/>
      <c r="DP336" s="60"/>
    </row>
    <row r="337" spans="2:12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BS337" s="60"/>
      <c r="BT337" s="60"/>
      <c r="BU337" s="75"/>
      <c r="BV337" s="75"/>
      <c r="BW337" s="75"/>
      <c r="BX337" s="75"/>
      <c r="BY337" s="75"/>
      <c r="BZ337" s="75"/>
      <c r="CA337" s="75"/>
      <c r="CL337" s="60"/>
      <c r="CM337" s="60"/>
      <c r="CN337" s="60"/>
      <c r="CO337" s="60"/>
      <c r="CP337" s="60"/>
      <c r="CQ337" s="60"/>
      <c r="CR337" s="60"/>
      <c r="CS337" s="60"/>
      <c r="CT337" s="60"/>
      <c r="CU337" s="60"/>
      <c r="CV337" s="60"/>
      <c r="CW337" s="60"/>
      <c r="CX337" s="60"/>
      <c r="CY337" s="60"/>
      <c r="CZ337" s="60"/>
      <c r="DA337" s="60"/>
      <c r="DB337" s="60"/>
      <c r="DC337" s="60"/>
      <c r="DD337" s="60"/>
      <c r="DE337" s="60"/>
      <c r="DF337" s="60"/>
      <c r="DG337" s="60"/>
      <c r="DH337" s="60"/>
      <c r="DI337" s="60"/>
      <c r="DJ337" s="60"/>
      <c r="DK337" s="60"/>
      <c r="DL337" s="60"/>
      <c r="DM337" s="60"/>
      <c r="DN337" s="60"/>
      <c r="DO337" s="60"/>
      <c r="DP337" s="60"/>
    </row>
    <row r="338" spans="2:12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BS338" s="60"/>
      <c r="BT338" s="60"/>
      <c r="BU338" s="75"/>
      <c r="BV338" s="75"/>
      <c r="BW338" s="75"/>
      <c r="BX338" s="75"/>
      <c r="BY338" s="75"/>
      <c r="BZ338" s="75"/>
      <c r="CA338" s="75"/>
      <c r="CL338" s="60"/>
      <c r="CM338" s="60"/>
      <c r="CN338" s="60"/>
      <c r="CO338" s="60"/>
      <c r="CP338" s="60"/>
      <c r="CQ338" s="60"/>
      <c r="CR338" s="60"/>
      <c r="CS338" s="60"/>
      <c r="CT338" s="60"/>
      <c r="CU338" s="60"/>
      <c r="CV338" s="60"/>
      <c r="CW338" s="60"/>
      <c r="CX338" s="60"/>
      <c r="CY338" s="60"/>
      <c r="CZ338" s="60"/>
      <c r="DA338" s="60"/>
      <c r="DB338" s="60"/>
      <c r="DC338" s="60"/>
      <c r="DD338" s="60"/>
      <c r="DE338" s="60"/>
      <c r="DF338" s="60"/>
      <c r="DG338" s="60"/>
      <c r="DH338" s="60"/>
      <c r="DI338" s="60"/>
      <c r="DJ338" s="60"/>
      <c r="DK338" s="60"/>
      <c r="DL338" s="60"/>
      <c r="DM338" s="60"/>
      <c r="DN338" s="60"/>
      <c r="DO338" s="60"/>
      <c r="DP338" s="60"/>
    </row>
    <row r="339" spans="2:12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BS339" s="60"/>
      <c r="BT339" s="60"/>
      <c r="BU339" s="75"/>
      <c r="BV339" s="75"/>
      <c r="BW339" s="75"/>
      <c r="BX339" s="75"/>
      <c r="BY339" s="75"/>
      <c r="BZ339" s="75"/>
      <c r="CA339" s="75"/>
      <c r="CL339" s="60"/>
      <c r="CM339" s="60"/>
      <c r="CN339" s="60"/>
      <c r="CO339" s="60"/>
      <c r="CP339" s="60"/>
      <c r="CQ339" s="60"/>
      <c r="CR339" s="60"/>
      <c r="CS339" s="60"/>
      <c r="CT339" s="60"/>
      <c r="CU339" s="60"/>
      <c r="CV339" s="60"/>
      <c r="CW339" s="60"/>
      <c r="CX339" s="60"/>
      <c r="CY339" s="60"/>
      <c r="CZ339" s="60"/>
      <c r="DA339" s="60"/>
      <c r="DB339" s="60"/>
      <c r="DC339" s="60"/>
      <c r="DD339" s="60"/>
      <c r="DE339" s="60"/>
      <c r="DF339" s="60"/>
      <c r="DG339" s="60"/>
      <c r="DH339" s="60"/>
      <c r="DI339" s="60"/>
      <c r="DJ339" s="60"/>
      <c r="DK339" s="60"/>
      <c r="DL339" s="60"/>
      <c r="DM339" s="60"/>
      <c r="DN339" s="60"/>
      <c r="DO339" s="60"/>
      <c r="DP339" s="60"/>
    </row>
    <row r="340" spans="2:12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BS340" s="60"/>
      <c r="BT340" s="60"/>
      <c r="BU340" s="75"/>
      <c r="BV340" s="75"/>
      <c r="BW340" s="75"/>
      <c r="BX340" s="75"/>
      <c r="BY340" s="75"/>
      <c r="BZ340" s="75"/>
      <c r="CA340" s="75"/>
      <c r="CL340" s="60"/>
      <c r="CM340" s="60"/>
      <c r="CN340" s="60"/>
      <c r="CO340" s="60"/>
      <c r="CP340" s="60"/>
      <c r="CQ340" s="60"/>
      <c r="CR340" s="60"/>
      <c r="CS340" s="60"/>
      <c r="CT340" s="60"/>
      <c r="CU340" s="60"/>
      <c r="CV340" s="60"/>
      <c r="CW340" s="60"/>
      <c r="CX340" s="60"/>
      <c r="CY340" s="60"/>
      <c r="CZ340" s="60"/>
      <c r="DA340" s="60"/>
      <c r="DB340" s="60"/>
      <c r="DC340" s="60"/>
      <c r="DD340" s="60"/>
      <c r="DE340" s="60"/>
      <c r="DF340" s="60"/>
      <c r="DG340" s="60"/>
      <c r="DH340" s="60"/>
      <c r="DI340" s="60"/>
      <c r="DJ340" s="60"/>
      <c r="DK340" s="60"/>
      <c r="DL340" s="60"/>
      <c r="DM340" s="60"/>
      <c r="DN340" s="60"/>
      <c r="DO340" s="60"/>
      <c r="DP340" s="60"/>
    </row>
    <row r="341" spans="2:12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BS341" s="60"/>
      <c r="BT341" s="60"/>
      <c r="BU341" s="75"/>
      <c r="BV341" s="75"/>
      <c r="BW341" s="75"/>
      <c r="BX341" s="75"/>
      <c r="BY341" s="75"/>
      <c r="BZ341" s="75"/>
      <c r="CA341" s="75"/>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60"/>
      <c r="DJ341" s="60"/>
      <c r="DK341" s="60"/>
      <c r="DL341" s="60"/>
      <c r="DM341" s="60"/>
      <c r="DN341" s="60"/>
      <c r="DO341" s="60"/>
      <c r="DP341" s="60"/>
    </row>
    <row r="342" spans="2:12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BS342" s="60"/>
      <c r="BT342" s="60"/>
      <c r="BU342" s="75"/>
      <c r="BV342" s="75"/>
      <c r="BW342" s="75"/>
      <c r="BX342" s="75"/>
      <c r="BY342" s="75"/>
      <c r="BZ342" s="75"/>
      <c r="CA342" s="75"/>
      <c r="CL342" s="60"/>
      <c r="CM342" s="60"/>
      <c r="CN342" s="60"/>
      <c r="CO342" s="60"/>
      <c r="CP342" s="60"/>
      <c r="CQ342" s="60"/>
      <c r="CR342" s="60"/>
      <c r="CS342" s="60"/>
      <c r="CT342" s="60"/>
      <c r="CU342" s="60"/>
      <c r="CV342" s="60"/>
      <c r="CW342" s="60"/>
      <c r="CX342" s="60"/>
      <c r="CY342" s="60"/>
      <c r="CZ342" s="60"/>
      <c r="DA342" s="60"/>
      <c r="DB342" s="60"/>
      <c r="DC342" s="60"/>
      <c r="DD342" s="60"/>
      <c r="DE342" s="60"/>
      <c r="DF342" s="60"/>
      <c r="DG342" s="60"/>
      <c r="DH342" s="60"/>
      <c r="DI342" s="60"/>
      <c r="DJ342" s="60"/>
      <c r="DK342" s="60"/>
      <c r="DL342" s="60"/>
      <c r="DM342" s="60"/>
      <c r="DN342" s="60"/>
      <c r="DO342" s="60"/>
      <c r="DP342" s="60"/>
    </row>
    <row r="343" spans="2:12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BS343" s="60"/>
      <c r="BT343" s="60"/>
      <c r="BU343" s="75"/>
      <c r="BV343" s="75"/>
      <c r="BW343" s="75"/>
      <c r="BX343" s="75"/>
      <c r="BY343" s="75"/>
      <c r="BZ343" s="75"/>
      <c r="CA343" s="75"/>
      <c r="CL343" s="60"/>
      <c r="CM343" s="60"/>
      <c r="CN343" s="60"/>
      <c r="CO343" s="60"/>
      <c r="CP343" s="60"/>
      <c r="CQ343" s="60"/>
      <c r="CR343" s="60"/>
      <c r="CS343" s="60"/>
      <c r="CT343" s="60"/>
      <c r="CU343" s="60"/>
      <c r="CV343" s="60"/>
      <c r="CW343" s="60"/>
      <c r="CX343" s="60"/>
      <c r="CY343" s="60"/>
      <c r="CZ343" s="60"/>
      <c r="DA343" s="60"/>
      <c r="DB343" s="60"/>
      <c r="DC343" s="60"/>
      <c r="DD343" s="60"/>
      <c r="DE343" s="60"/>
      <c r="DF343" s="60"/>
      <c r="DG343" s="60"/>
      <c r="DH343" s="60"/>
      <c r="DI343" s="60"/>
      <c r="DJ343" s="60"/>
      <c r="DK343" s="60"/>
      <c r="DL343" s="60"/>
      <c r="DM343" s="60"/>
      <c r="DN343" s="60"/>
      <c r="DO343" s="60"/>
      <c r="DP343" s="60"/>
    </row>
    <row r="344" spans="2:12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BS344" s="60"/>
      <c r="BT344" s="60"/>
      <c r="BU344" s="75"/>
      <c r="BV344" s="75"/>
      <c r="BW344" s="75"/>
      <c r="BX344" s="75"/>
      <c r="BY344" s="75"/>
      <c r="BZ344" s="75"/>
      <c r="CA344" s="75"/>
      <c r="CL344" s="60"/>
      <c r="CM344" s="60"/>
      <c r="CN344" s="60"/>
      <c r="CO344" s="60"/>
      <c r="CP344" s="60"/>
      <c r="CQ344" s="60"/>
      <c r="CR344" s="60"/>
      <c r="CS344" s="60"/>
      <c r="CT344" s="60"/>
      <c r="CU344" s="60"/>
      <c r="CV344" s="60"/>
      <c r="CW344" s="60"/>
      <c r="CX344" s="60"/>
      <c r="CY344" s="60"/>
      <c r="CZ344" s="60"/>
      <c r="DA344" s="60"/>
      <c r="DB344" s="60"/>
      <c r="DC344" s="60"/>
      <c r="DD344" s="60"/>
      <c r="DE344" s="60"/>
      <c r="DF344" s="60"/>
      <c r="DG344" s="60"/>
      <c r="DH344" s="60"/>
      <c r="DI344" s="60"/>
      <c r="DJ344" s="60"/>
      <c r="DK344" s="60"/>
      <c r="DL344" s="60"/>
      <c r="DM344" s="60"/>
      <c r="DN344" s="60"/>
      <c r="DO344" s="60"/>
      <c r="DP344" s="60"/>
    </row>
    <row r="345" spans="2:12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BS345" s="60"/>
      <c r="BT345" s="60"/>
      <c r="BU345" s="75"/>
      <c r="BV345" s="75"/>
      <c r="BW345" s="75"/>
      <c r="BX345" s="75"/>
      <c r="BY345" s="75"/>
      <c r="BZ345" s="75"/>
      <c r="CA345" s="75"/>
      <c r="CL345" s="60"/>
      <c r="CM345" s="60"/>
      <c r="CN345" s="60"/>
      <c r="CO345" s="60"/>
      <c r="CP345" s="60"/>
      <c r="CQ345" s="60"/>
      <c r="CR345" s="60"/>
      <c r="CS345" s="60"/>
      <c r="CT345" s="60"/>
      <c r="CU345" s="60"/>
      <c r="CV345" s="60"/>
      <c r="CW345" s="60"/>
      <c r="CX345" s="60"/>
      <c r="CY345" s="60"/>
      <c r="CZ345" s="60"/>
      <c r="DA345" s="60"/>
      <c r="DB345" s="60"/>
      <c r="DC345" s="60"/>
      <c r="DD345" s="60"/>
      <c r="DE345" s="60"/>
      <c r="DF345" s="60"/>
      <c r="DG345" s="60"/>
      <c r="DH345" s="60"/>
      <c r="DI345" s="60"/>
      <c r="DJ345" s="60"/>
      <c r="DK345" s="60"/>
      <c r="DL345" s="60"/>
      <c r="DM345" s="60"/>
      <c r="DN345" s="60"/>
      <c r="DO345" s="60"/>
      <c r="DP345" s="60"/>
    </row>
    <row r="346" spans="2:12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BS346" s="60"/>
      <c r="BT346" s="60"/>
      <c r="BU346" s="75"/>
      <c r="BV346" s="75"/>
      <c r="BW346" s="75"/>
      <c r="BX346" s="75"/>
      <c r="BY346" s="75"/>
      <c r="BZ346" s="75"/>
      <c r="CA346" s="75"/>
      <c r="CL346" s="60"/>
      <c r="CM346" s="60"/>
      <c r="CN346" s="60"/>
      <c r="CO346" s="60"/>
      <c r="CP346" s="60"/>
      <c r="CQ346" s="60"/>
      <c r="CR346" s="60"/>
      <c r="CS346" s="60"/>
      <c r="CT346" s="60"/>
      <c r="CU346" s="60"/>
      <c r="CV346" s="60"/>
      <c r="CW346" s="60"/>
      <c r="CX346" s="60"/>
      <c r="CY346" s="60"/>
      <c r="CZ346" s="60"/>
      <c r="DA346" s="60"/>
      <c r="DB346" s="60"/>
      <c r="DC346" s="60"/>
      <c r="DD346" s="60"/>
      <c r="DE346" s="60"/>
      <c r="DF346" s="60"/>
      <c r="DG346" s="60"/>
      <c r="DH346" s="60"/>
      <c r="DI346" s="60"/>
      <c r="DJ346" s="60"/>
      <c r="DK346" s="60"/>
      <c r="DL346" s="60"/>
      <c r="DM346" s="60"/>
      <c r="DN346" s="60"/>
      <c r="DO346" s="60"/>
      <c r="DP346" s="60"/>
    </row>
    <row r="347" spans="2:12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BS347" s="60"/>
      <c r="BT347" s="60"/>
      <c r="BU347" s="75"/>
      <c r="BV347" s="75"/>
      <c r="BW347" s="75"/>
      <c r="BX347" s="75"/>
      <c r="BY347" s="75"/>
      <c r="BZ347" s="75"/>
      <c r="CA347" s="75"/>
      <c r="CL347" s="60"/>
      <c r="CM347" s="60"/>
      <c r="CN347" s="60"/>
      <c r="CO347" s="60"/>
      <c r="CP347" s="60"/>
      <c r="CQ347" s="60"/>
      <c r="CR347" s="60"/>
      <c r="CS347" s="60"/>
      <c r="CT347" s="60"/>
      <c r="CU347" s="60"/>
      <c r="CV347" s="60"/>
      <c r="CW347" s="60"/>
      <c r="CX347" s="60"/>
      <c r="CY347" s="60"/>
      <c r="CZ347" s="60"/>
      <c r="DA347" s="60"/>
      <c r="DB347" s="60"/>
      <c r="DC347" s="60"/>
      <c r="DD347" s="60"/>
      <c r="DE347" s="60"/>
      <c r="DF347" s="60"/>
      <c r="DG347" s="60"/>
      <c r="DH347" s="60"/>
      <c r="DI347" s="60"/>
      <c r="DJ347" s="60"/>
      <c r="DK347" s="60"/>
      <c r="DL347" s="60"/>
      <c r="DM347" s="60"/>
      <c r="DN347" s="60"/>
      <c r="DO347" s="60"/>
      <c r="DP347" s="60"/>
    </row>
    <row r="348" spans="2:12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BS348" s="60"/>
      <c r="BT348" s="60"/>
      <c r="BU348" s="75"/>
      <c r="BV348" s="75"/>
      <c r="BW348" s="75"/>
      <c r="BX348" s="75"/>
      <c r="BY348" s="75"/>
      <c r="BZ348" s="75"/>
      <c r="CA348" s="75"/>
      <c r="CL348" s="60"/>
      <c r="CM348" s="60"/>
      <c r="CN348" s="60"/>
      <c r="CO348" s="60"/>
      <c r="CP348" s="60"/>
      <c r="CQ348" s="60"/>
      <c r="CR348" s="60"/>
      <c r="CS348" s="60"/>
      <c r="CT348" s="60"/>
      <c r="CU348" s="60"/>
      <c r="CV348" s="60"/>
      <c r="CW348" s="60"/>
      <c r="CX348" s="60"/>
      <c r="CY348" s="60"/>
      <c r="CZ348" s="60"/>
      <c r="DA348" s="60"/>
      <c r="DB348" s="60"/>
      <c r="DC348" s="60"/>
      <c r="DD348" s="60"/>
      <c r="DE348" s="60"/>
      <c r="DF348" s="60"/>
      <c r="DG348" s="60"/>
      <c r="DH348" s="60"/>
      <c r="DI348" s="60"/>
      <c r="DJ348" s="60"/>
      <c r="DK348" s="60"/>
      <c r="DL348" s="60"/>
      <c r="DM348" s="60"/>
      <c r="DN348" s="60"/>
      <c r="DO348" s="60"/>
      <c r="DP348" s="60"/>
    </row>
    <row r="349" spans="2:12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BS349" s="60"/>
      <c r="BT349" s="60"/>
      <c r="BU349" s="75"/>
      <c r="BV349" s="75"/>
      <c r="BW349" s="75"/>
      <c r="BX349" s="75"/>
      <c r="BY349" s="75"/>
      <c r="BZ349" s="75"/>
      <c r="CA349" s="75"/>
      <c r="CL349" s="60"/>
      <c r="CM349" s="60"/>
      <c r="CN349" s="60"/>
      <c r="CO349" s="60"/>
      <c r="CP349" s="60"/>
      <c r="CQ349" s="60"/>
      <c r="CR349" s="60"/>
      <c r="CS349" s="60"/>
      <c r="CT349" s="60"/>
      <c r="CU349" s="60"/>
      <c r="CV349" s="60"/>
      <c r="CW349" s="60"/>
      <c r="CX349" s="60"/>
      <c r="CY349" s="60"/>
      <c r="CZ349" s="60"/>
      <c r="DA349" s="60"/>
      <c r="DB349" s="60"/>
      <c r="DC349" s="60"/>
      <c r="DD349" s="60"/>
      <c r="DE349" s="60"/>
      <c r="DF349" s="60"/>
      <c r="DG349" s="60"/>
      <c r="DH349" s="60"/>
      <c r="DI349" s="60"/>
      <c r="DJ349" s="60"/>
      <c r="DK349" s="60"/>
      <c r="DL349" s="60"/>
      <c r="DM349" s="60"/>
      <c r="DN349" s="60"/>
      <c r="DO349" s="60"/>
      <c r="DP349" s="60"/>
    </row>
    <row r="350" spans="2:12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BS350" s="60"/>
      <c r="BT350" s="60"/>
      <c r="BU350" s="75"/>
      <c r="BV350" s="75"/>
      <c r="BW350" s="75"/>
      <c r="BX350" s="75"/>
      <c r="BY350" s="75"/>
      <c r="BZ350" s="75"/>
      <c r="CA350" s="75"/>
      <c r="CL350" s="60"/>
      <c r="CM350" s="60"/>
      <c r="CN350" s="60"/>
      <c r="CO350" s="60"/>
      <c r="CP350" s="60"/>
      <c r="CQ350" s="60"/>
      <c r="CR350" s="60"/>
      <c r="CS350" s="60"/>
      <c r="CT350" s="60"/>
      <c r="CU350" s="60"/>
      <c r="CV350" s="60"/>
      <c r="CW350" s="60"/>
      <c r="CX350" s="60"/>
      <c r="CY350" s="60"/>
      <c r="CZ350" s="60"/>
      <c r="DA350" s="60"/>
      <c r="DB350" s="60"/>
      <c r="DC350" s="60"/>
      <c r="DD350" s="60"/>
      <c r="DE350" s="60"/>
      <c r="DF350" s="60"/>
      <c r="DG350" s="60"/>
      <c r="DH350" s="60"/>
      <c r="DI350" s="60"/>
      <c r="DJ350" s="60"/>
      <c r="DK350" s="60"/>
      <c r="DL350" s="60"/>
      <c r="DM350" s="60"/>
      <c r="DN350" s="60"/>
      <c r="DO350" s="60"/>
      <c r="DP350" s="60"/>
    </row>
    <row r="351" spans="2:12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BS351" s="60"/>
      <c r="BT351" s="60"/>
      <c r="BU351" s="75"/>
      <c r="BV351" s="75"/>
      <c r="BW351" s="75"/>
      <c r="BX351" s="75"/>
      <c r="BY351" s="75"/>
      <c r="BZ351" s="75"/>
      <c r="CA351" s="75"/>
      <c r="CL351" s="60"/>
      <c r="CM351" s="60"/>
      <c r="CN351" s="60"/>
      <c r="CO351" s="60"/>
      <c r="CP351" s="60"/>
      <c r="CQ351" s="60"/>
      <c r="CR351" s="60"/>
      <c r="CS351" s="60"/>
      <c r="CT351" s="60"/>
      <c r="CU351" s="60"/>
      <c r="CV351" s="60"/>
      <c r="CW351" s="60"/>
      <c r="CX351" s="60"/>
      <c r="CY351" s="60"/>
      <c r="CZ351" s="60"/>
      <c r="DA351" s="60"/>
      <c r="DB351" s="60"/>
      <c r="DC351" s="60"/>
      <c r="DD351" s="60"/>
      <c r="DE351" s="60"/>
      <c r="DF351" s="60"/>
      <c r="DG351" s="60"/>
      <c r="DH351" s="60"/>
      <c r="DI351" s="60"/>
      <c r="DJ351" s="60"/>
      <c r="DK351" s="60"/>
      <c r="DL351" s="60"/>
      <c r="DM351" s="60"/>
      <c r="DN351" s="60"/>
      <c r="DO351" s="60"/>
      <c r="DP351" s="60"/>
    </row>
    <row r="352" spans="2:12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BS352" s="60"/>
      <c r="BT352" s="60"/>
      <c r="BU352" s="75"/>
      <c r="BV352" s="75"/>
      <c r="BW352" s="75"/>
      <c r="BX352" s="75"/>
      <c r="BY352" s="75"/>
      <c r="BZ352" s="75"/>
      <c r="CA352" s="75"/>
      <c r="CL352" s="60"/>
      <c r="CM352" s="60"/>
      <c r="CN352" s="60"/>
      <c r="CO352" s="60"/>
      <c r="CP352" s="60"/>
      <c r="CQ352" s="60"/>
      <c r="CR352" s="60"/>
      <c r="CS352" s="60"/>
      <c r="CT352" s="60"/>
      <c r="CU352" s="60"/>
      <c r="CV352" s="60"/>
      <c r="CW352" s="60"/>
      <c r="CX352" s="60"/>
      <c r="CY352" s="60"/>
      <c r="CZ352" s="60"/>
      <c r="DA352" s="60"/>
      <c r="DB352" s="60"/>
      <c r="DC352" s="60"/>
      <c r="DD352" s="60"/>
      <c r="DE352" s="60"/>
      <c r="DF352" s="60"/>
      <c r="DG352" s="60"/>
      <c r="DH352" s="60"/>
      <c r="DI352" s="60"/>
      <c r="DJ352" s="60"/>
      <c r="DK352" s="60"/>
      <c r="DL352" s="60"/>
      <c r="DM352" s="60"/>
      <c r="DN352" s="60"/>
      <c r="DO352" s="60"/>
      <c r="DP352" s="60"/>
    </row>
    <row r="353" spans="2:12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BS353" s="60"/>
      <c r="BT353" s="60"/>
      <c r="BU353" s="75"/>
      <c r="BV353" s="75"/>
      <c r="BW353" s="75"/>
      <c r="BX353" s="75"/>
      <c r="BY353" s="75"/>
      <c r="BZ353" s="75"/>
      <c r="CA353" s="75"/>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0"/>
      <c r="DO353" s="60"/>
      <c r="DP353" s="60"/>
    </row>
    <row r="354" spans="2:12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BS354" s="60"/>
      <c r="BT354" s="60"/>
      <c r="BU354" s="75"/>
      <c r="BV354" s="75"/>
      <c r="BW354" s="75"/>
      <c r="BX354" s="75"/>
      <c r="BY354" s="75"/>
      <c r="BZ354" s="75"/>
      <c r="CA354" s="75"/>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row>
    <row r="355" spans="2:12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BS355" s="60"/>
      <c r="BT355" s="60"/>
      <c r="BU355" s="75"/>
      <c r="BV355" s="75"/>
      <c r="BW355" s="75"/>
      <c r="BX355" s="75"/>
      <c r="BY355" s="75"/>
      <c r="BZ355" s="75"/>
      <c r="CA355" s="75"/>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row>
    <row r="356" spans="2:12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BS356" s="60"/>
      <c r="BT356" s="60"/>
      <c r="BU356" s="75"/>
      <c r="BV356" s="75"/>
      <c r="BW356" s="75"/>
      <c r="BX356" s="75"/>
      <c r="BY356" s="75"/>
      <c r="BZ356" s="75"/>
      <c r="CA356" s="75"/>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row>
    <row r="357" spans="2:12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BS357" s="60"/>
      <c r="BT357" s="60"/>
      <c r="BU357" s="75"/>
      <c r="BV357" s="75"/>
      <c r="BW357" s="75"/>
      <c r="BX357" s="75"/>
      <c r="BY357" s="75"/>
      <c r="BZ357" s="75"/>
      <c r="CA357" s="75"/>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row>
    <row r="358" spans="2:12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BS358" s="60"/>
      <c r="BT358" s="60"/>
      <c r="BU358" s="75"/>
      <c r="BV358" s="75"/>
      <c r="BW358" s="75"/>
      <c r="BX358" s="75"/>
      <c r="BY358" s="75"/>
      <c r="BZ358" s="75"/>
      <c r="CA358" s="75"/>
      <c r="CL358" s="60"/>
      <c r="CM358" s="60"/>
      <c r="CN358" s="60"/>
      <c r="CO358" s="60"/>
      <c r="CP358" s="60"/>
      <c r="CQ358" s="60"/>
      <c r="CR358" s="60"/>
      <c r="CS358" s="60"/>
      <c r="CT358" s="60"/>
      <c r="CU358" s="60"/>
      <c r="CV358" s="60"/>
      <c r="CW358" s="60"/>
      <c r="CX358" s="60"/>
      <c r="CY358" s="60"/>
      <c r="CZ358" s="60"/>
      <c r="DA358" s="60"/>
      <c r="DB358" s="60"/>
      <c r="DC358" s="60"/>
      <c r="DD358" s="60"/>
      <c r="DE358" s="60"/>
      <c r="DF358" s="60"/>
      <c r="DG358" s="60"/>
      <c r="DH358" s="60"/>
      <c r="DI358" s="60"/>
      <c r="DJ358" s="60"/>
      <c r="DK358" s="60"/>
      <c r="DL358" s="60"/>
      <c r="DM358" s="60"/>
      <c r="DN358" s="60"/>
      <c r="DO358" s="60"/>
      <c r="DP358" s="60"/>
    </row>
    <row r="359" spans="2:12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BS359" s="60"/>
      <c r="BT359" s="60"/>
      <c r="BU359" s="75"/>
      <c r="BV359" s="75"/>
      <c r="BW359" s="75"/>
      <c r="BX359" s="75"/>
      <c r="BY359" s="75"/>
      <c r="BZ359" s="75"/>
      <c r="CA359" s="75"/>
      <c r="CL359" s="60"/>
      <c r="CM359" s="60"/>
      <c r="CN359" s="60"/>
      <c r="CO359" s="60"/>
      <c r="CP359" s="60"/>
      <c r="CQ359" s="60"/>
      <c r="CR359" s="60"/>
      <c r="CS359" s="60"/>
      <c r="CT359" s="60"/>
      <c r="CU359" s="60"/>
      <c r="CV359" s="60"/>
      <c r="CW359" s="60"/>
      <c r="CX359" s="60"/>
      <c r="CY359" s="60"/>
      <c r="CZ359" s="60"/>
      <c r="DA359" s="60"/>
      <c r="DB359" s="60"/>
      <c r="DC359" s="60"/>
      <c r="DD359" s="60"/>
      <c r="DE359" s="60"/>
      <c r="DF359" s="60"/>
      <c r="DG359" s="60"/>
      <c r="DH359" s="60"/>
      <c r="DI359" s="60"/>
      <c r="DJ359" s="60"/>
      <c r="DK359" s="60"/>
      <c r="DL359" s="60"/>
      <c r="DM359" s="60"/>
      <c r="DN359" s="60"/>
      <c r="DO359" s="60"/>
      <c r="DP359" s="60"/>
    </row>
    <row r="360" spans="2:12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BS360" s="60"/>
      <c r="BT360" s="60"/>
      <c r="BU360" s="75"/>
      <c r="BV360" s="75"/>
      <c r="BW360" s="75"/>
      <c r="BX360" s="75"/>
      <c r="BY360" s="75"/>
      <c r="BZ360" s="75"/>
      <c r="CA360" s="75"/>
      <c r="CL360" s="60"/>
      <c r="CM360" s="60"/>
      <c r="CN360" s="60"/>
      <c r="CO360" s="60"/>
      <c r="CP360" s="60"/>
      <c r="CQ360" s="60"/>
      <c r="CR360" s="60"/>
      <c r="CS360" s="60"/>
      <c r="CT360" s="60"/>
      <c r="CU360" s="60"/>
      <c r="CV360" s="60"/>
      <c r="CW360" s="60"/>
      <c r="CX360" s="60"/>
      <c r="CY360" s="60"/>
      <c r="CZ360" s="60"/>
      <c r="DA360" s="60"/>
      <c r="DB360" s="60"/>
      <c r="DC360" s="60"/>
      <c r="DD360" s="60"/>
      <c r="DE360" s="60"/>
      <c r="DF360" s="60"/>
      <c r="DG360" s="60"/>
      <c r="DH360" s="60"/>
      <c r="DI360" s="60"/>
      <c r="DJ360" s="60"/>
      <c r="DK360" s="60"/>
      <c r="DL360" s="60"/>
      <c r="DM360" s="60"/>
      <c r="DN360" s="60"/>
      <c r="DO360" s="60"/>
      <c r="DP360" s="60"/>
    </row>
    <row r="361" spans="2:12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BS361" s="60"/>
      <c r="BT361" s="60"/>
      <c r="BU361" s="75"/>
      <c r="BV361" s="75"/>
      <c r="BW361" s="75"/>
      <c r="BX361" s="75"/>
      <c r="BY361" s="75"/>
      <c r="BZ361" s="75"/>
      <c r="CA361" s="75"/>
      <c r="CL361" s="60"/>
      <c r="CM361" s="60"/>
      <c r="CN361" s="60"/>
      <c r="CO361" s="60"/>
      <c r="CP361" s="60"/>
      <c r="CQ361" s="60"/>
      <c r="CR361" s="60"/>
      <c r="CS361" s="60"/>
      <c r="CT361" s="60"/>
      <c r="CU361" s="60"/>
      <c r="CV361" s="60"/>
      <c r="CW361" s="60"/>
      <c r="CX361" s="60"/>
      <c r="CY361" s="60"/>
      <c r="CZ361" s="60"/>
      <c r="DA361" s="60"/>
      <c r="DB361" s="60"/>
      <c r="DC361" s="60"/>
      <c r="DD361" s="60"/>
      <c r="DE361" s="60"/>
      <c r="DF361" s="60"/>
      <c r="DG361" s="60"/>
      <c r="DH361" s="60"/>
      <c r="DI361" s="60"/>
      <c r="DJ361" s="60"/>
      <c r="DK361" s="60"/>
      <c r="DL361" s="60"/>
      <c r="DM361" s="60"/>
      <c r="DN361" s="60"/>
      <c r="DO361" s="60"/>
      <c r="DP361" s="60"/>
    </row>
    <row r="362" spans="2:12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BS362" s="60"/>
      <c r="BT362" s="60"/>
      <c r="BU362" s="75"/>
      <c r="BV362" s="75"/>
      <c r="BW362" s="75"/>
      <c r="BX362" s="75"/>
      <c r="BY362" s="75"/>
      <c r="BZ362" s="75"/>
      <c r="CA362" s="75"/>
      <c r="CL362" s="60"/>
      <c r="CM362" s="60"/>
      <c r="CN362" s="60"/>
      <c r="CO362" s="60"/>
      <c r="CP362" s="60"/>
      <c r="CQ362" s="60"/>
      <c r="CR362" s="60"/>
      <c r="CS362" s="60"/>
      <c r="CT362" s="60"/>
      <c r="CU362" s="60"/>
      <c r="CV362" s="60"/>
      <c r="CW362" s="60"/>
      <c r="CX362" s="60"/>
      <c r="CY362" s="60"/>
      <c r="CZ362" s="60"/>
      <c r="DA362" s="60"/>
      <c r="DB362" s="60"/>
      <c r="DC362" s="60"/>
      <c r="DD362" s="60"/>
      <c r="DE362" s="60"/>
      <c r="DF362" s="60"/>
      <c r="DG362" s="60"/>
      <c r="DH362" s="60"/>
      <c r="DI362" s="60"/>
      <c r="DJ362" s="60"/>
      <c r="DK362" s="60"/>
      <c r="DL362" s="60"/>
      <c r="DM362" s="60"/>
      <c r="DN362" s="60"/>
      <c r="DO362" s="60"/>
      <c r="DP362" s="60"/>
    </row>
    <row r="363" spans="2:12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BS363" s="60"/>
      <c r="BT363" s="60"/>
      <c r="BU363" s="75"/>
      <c r="BV363" s="75"/>
      <c r="BW363" s="75"/>
      <c r="BX363" s="75"/>
      <c r="BY363" s="75"/>
      <c r="BZ363" s="75"/>
      <c r="CA363" s="75"/>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60"/>
      <c r="DJ363" s="60"/>
      <c r="DK363" s="60"/>
      <c r="DL363" s="60"/>
      <c r="DM363" s="60"/>
      <c r="DN363" s="60"/>
      <c r="DO363" s="60"/>
      <c r="DP363" s="60"/>
    </row>
    <row r="364" spans="2:12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BS364" s="60"/>
      <c r="BT364" s="60"/>
      <c r="BU364" s="75"/>
      <c r="BV364" s="75"/>
      <c r="BW364" s="75"/>
      <c r="BX364" s="75"/>
      <c r="BY364" s="75"/>
      <c r="BZ364" s="75"/>
      <c r="CA364" s="75"/>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60"/>
      <c r="DJ364" s="60"/>
      <c r="DK364" s="60"/>
      <c r="DL364" s="60"/>
      <c r="DM364" s="60"/>
      <c r="DN364" s="60"/>
      <c r="DO364" s="60"/>
      <c r="DP364" s="60"/>
    </row>
    <row r="365" spans="2:12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BS365" s="60"/>
      <c r="BT365" s="60"/>
      <c r="BU365" s="75"/>
      <c r="BV365" s="75"/>
      <c r="BW365" s="75"/>
      <c r="BX365" s="75"/>
      <c r="BY365" s="75"/>
      <c r="BZ365" s="75"/>
      <c r="CA365" s="75"/>
      <c r="CL365" s="60"/>
      <c r="CM365" s="60"/>
      <c r="CN365" s="60"/>
      <c r="CO365" s="60"/>
      <c r="CP365" s="60"/>
      <c r="CQ365" s="60"/>
      <c r="CR365" s="60"/>
      <c r="CS365" s="60"/>
      <c r="CT365" s="60"/>
      <c r="CU365" s="60"/>
      <c r="CV365" s="60"/>
      <c r="CW365" s="60"/>
      <c r="CX365" s="60"/>
      <c r="CY365" s="60"/>
      <c r="CZ365" s="60"/>
      <c r="DA365" s="60"/>
      <c r="DB365" s="60"/>
      <c r="DC365" s="60"/>
      <c r="DD365" s="60"/>
      <c r="DE365" s="60"/>
      <c r="DF365" s="60"/>
      <c r="DG365" s="60"/>
      <c r="DH365" s="60"/>
      <c r="DI365" s="60"/>
      <c r="DJ365" s="60"/>
      <c r="DK365" s="60"/>
      <c r="DL365" s="60"/>
      <c r="DM365" s="60"/>
      <c r="DN365" s="60"/>
      <c r="DO365" s="60"/>
      <c r="DP365" s="60"/>
    </row>
    <row r="366" spans="2:12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BS366" s="60"/>
      <c r="BT366" s="60"/>
      <c r="BU366" s="75"/>
      <c r="BV366" s="75"/>
      <c r="BW366" s="75"/>
      <c r="BX366" s="75"/>
      <c r="BY366" s="75"/>
      <c r="BZ366" s="75"/>
      <c r="CA366" s="75"/>
      <c r="CL366" s="60"/>
      <c r="CM366" s="60"/>
      <c r="CN366" s="60"/>
      <c r="CO366" s="60"/>
      <c r="CP366" s="60"/>
      <c r="CQ366" s="60"/>
      <c r="CR366" s="60"/>
      <c r="CS366" s="60"/>
      <c r="CT366" s="60"/>
      <c r="CU366" s="60"/>
      <c r="CV366" s="60"/>
      <c r="CW366" s="60"/>
      <c r="CX366" s="60"/>
      <c r="CY366" s="60"/>
      <c r="CZ366" s="60"/>
      <c r="DA366" s="60"/>
      <c r="DB366" s="60"/>
      <c r="DC366" s="60"/>
      <c r="DD366" s="60"/>
      <c r="DE366" s="60"/>
      <c r="DF366" s="60"/>
      <c r="DG366" s="60"/>
      <c r="DH366" s="60"/>
      <c r="DI366" s="60"/>
      <c r="DJ366" s="60"/>
      <c r="DK366" s="60"/>
      <c r="DL366" s="60"/>
      <c r="DM366" s="60"/>
      <c r="DN366" s="60"/>
      <c r="DO366" s="60"/>
      <c r="DP366" s="60"/>
    </row>
    <row r="367" spans="2:12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BS367" s="60"/>
      <c r="BT367" s="60"/>
      <c r="BU367" s="75"/>
      <c r="BV367" s="75"/>
      <c r="BW367" s="75"/>
      <c r="BX367" s="75"/>
      <c r="BY367" s="75"/>
      <c r="BZ367" s="75"/>
      <c r="CA367" s="75"/>
      <c r="CL367" s="60"/>
      <c r="CM367" s="60"/>
      <c r="CN367" s="60"/>
      <c r="CO367" s="60"/>
      <c r="CP367" s="60"/>
      <c r="CQ367" s="60"/>
      <c r="CR367" s="60"/>
      <c r="CS367" s="60"/>
      <c r="CT367" s="60"/>
      <c r="CU367" s="60"/>
      <c r="CV367" s="60"/>
      <c r="CW367" s="60"/>
      <c r="CX367" s="60"/>
      <c r="CY367" s="60"/>
      <c r="CZ367" s="60"/>
      <c r="DA367" s="60"/>
      <c r="DB367" s="60"/>
      <c r="DC367" s="60"/>
      <c r="DD367" s="60"/>
      <c r="DE367" s="60"/>
      <c r="DF367" s="60"/>
      <c r="DG367" s="60"/>
      <c r="DH367" s="60"/>
      <c r="DI367" s="60"/>
      <c r="DJ367" s="60"/>
      <c r="DK367" s="60"/>
      <c r="DL367" s="60"/>
      <c r="DM367" s="60"/>
      <c r="DN367" s="60"/>
      <c r="DO367" s="60"/>
      <c r="DP367" s="60"/>
    </row>
    <row r="368" spans="2:12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BS368" s="60"/>
      <c r="BT368" s="60"/>
      <c r="BU368" s="75"/>
      <c r="BV368" s="75"/>
      <c r="BW368" s="75"/>
      <c r="BX368" s="75"/>
      <c r="BY368" s="75"/>
      <c r="BZ368" s="75"/>
      <c r="CA368" s="75"/>
      <c r="CL368" s="60"/>
      <c r="CM368" s="60"/>
      <c r="CN368" s="60"/>
      <c r="CO368" s="60"/>
      <c r="CP368" s="60"/>
      <c r="CQ368" s="60"/>
      <c r="CR368" s="60"/>
      <c r="CS368" s="60"/>
      <c r="CT368" s="60"/>
      <c r="CU368" s="60"/>
      <c r="CV368" s="60"/>
      <c r="CW368" s="60"/>
      <c r="CX368" s="60"/>
      <c r="CY368" s="60"/>
      <c r="CZ368" s="60"/>
      <c r="DA368" s="60"/>
      <c r="DB368" s="60"/>
      <c r="DC368" s="60"/>
      <c r="DD368" s="60"/>
      <c r="DE368" s="60"/>
      <c r="DF368" s="60"/>
      <c r="DG368" s="60"/>
      <c r="DH368" s="60"/>
      <c r="DI368" s="60"/>
      <c r="DJ368" s="60"/>
      <c r="DK368" s="60"/>
      <c r="DL368" s="60"/>
      <c r="DM368" s="60"/>
      <c r="DN368" s="60"/>
      <c r="DO368" s="60"/>
      <c r="DP368" s="60"/>
    </row>
    <row r="369" spans="2:12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BS369" s="60"/>
      <c r="BT369" s="60"/>
      <c r="BU369" s="75"/>
      <c r="BV369" s="75"/>
      <c r="BW369" s="75"/>
      <c r="BX369" s="75"/>
      <c r="BY369" s="75"/>
      <c r="BZ369" s="75"/>
      <c r="CA369" s="75"/>
      <c r="CL369" s="60"/>
      <c r="CM369" s="60"/>
      <c r="CN369" s="60"/>
      <c r="CO369" s="60"/>
      <c r="CP369" s="60"/>
      <c r="CQ369" s="60"/>
      <c r="CR369" s="60"/>
      <c r="CS369" s="60"/>
      <c r="CT369" s="60"/>
      <c r="CU369" s="60"/>
      <c r="CV369" s="60"/>
      <c r="CW369" s="60"/>
      <c r="CX369" s="60"/>
      <c r="CY369" s="60"/>
      <c r="CZ369" s="60"/>
      <c r="DA369" s="60"/>
      <c r="DB369" s="60"/>
      <c r="DC369" s="60"/>
      <c r="DD369" s="60"/>
      <c r="DE369" s="60"/>
      <c r="DF369" s="60"/>
      <c r="DG369" s="60"/>
      <c r="DH369" s="60"/>
      <c r="DI369" s="60"/>
      <c r="DJ369" s="60"/>
      <c r="DK369" s="60"/>
      <c r="DL369" s="60"/>
      <c r="DM369" s="60"/>
      <c r="DN369" s="60"/>
      <c r="DO369" s="60"/>
      <c r="DP369" s="60"/>
    </row>
    <row r="370" spans="2:12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BS370" s="60"/>
      <c r="BT370" s="60"/>
      <c r="BU370" s="75"/>
      <c r="BV370" s="75"/>
      <c r="BW370" s="75"/>
      <c r="BX370" s="75"/>
      <c r="BY370" s="75"/>
      <c r="BZ370" s="75"/>
      <c r="CA370" s="75"/>
      <c r="CL370" s="60"/>
      <c r="CM370" s="60"/>
      <c r="CN370" s="60"/>
      <c r="CO370" s="60"/>
      <c r="CP370" s="60"/>
      <c r="CQ370" s="60"/>
      <c r="CR370" s="60"/>
      <c r="CS370" s="60"/>
      <c r="CT370" s="60"/>
      <c r="CU370" s="60"/>
      <c r="CV370" s="60"/>
      <c r="CW370" s="60"/>
      <c r="CX370" s="60"/>
      <c r="CY370" s="60"/>
      <c r="CZ370" s="60"/>
      <c r="DA370" s="60"/>
      <c r="DB370" s="60"/>
      <c r="DC370" s="60"/>
      <c r="DD370" s="60"/>
      <c r="DE370" s="60"/>
      <c r="DF370" s="60"/>
      <c r="DG370" s="60"/>
      <c r="DH370" s="60"/>
      <c r="DI370" s="60"/>
      <c r="DJ370" s="60"/>
      <c r="DK370" s="60"/>
      <c r="DL370" s="60"/>
      <c r="DM370" s="60"/>
      <c r="DN370" s="60"/>
      <c r="DO370" s="60"/>
      <c r="DP370" s="60"/>
    </row>
    <row r="371" spans="2:120">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BS371" s="60"/>
      <c r="BT371" s="60"/>
      <c r="BU371" s="75"/>
      <c r="BV371" s="75"/>
      <c r="BW371" s="75"/>
      <c r="BX371" s="75"/>
      <c r="BY371" s="75"/>
      <c r="BZ371" s="75"/>
      <c r="CA371" s="75"/>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row>
    <row r="372" spans="2:120">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BS372" s="60"/>
      <c r="BT372" s="60"/>
      <c r="BU372" s="75"/>
      <c r="BV372" s="75"/>
      <c r="BW372" s="75"/>
      <c r="BX372" s="75"/>
      <c r="BY372" s="75"/>
      <c r="BZ372" s="75"/>
      <c r="CA372" s="75"/>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row>
    <row r="373" spans="2:120">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BS373" s="60"/>
      <c r="BT373" s="60"/>
      <c r="BU373" s="75"/>
      <c r="BV373" s="75"/>
      <c r="BW373" s="75"/>
      <c r="BX373" s="75"/>
      <c r="BY373" s="75"/>
      <c r="BZ373" s="75"/>
      <c r="CA373" s="75"/>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row>
    <row r="374" spans="2:120">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BS374" s="60"/>
      <c r="BT374" s="60"/>
      <c r="BU374" s="75"/>
      <c r="BV374" s="75"/>
      <c r="BW374" s="75"/>
      <c r="BX374" s="75"/>
      <c r="BY374" s="75"/>
      <c r="BZ374" s="75"/>
      <c r="CA374" s="75"/>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row>
    <row r="375" spans="2:120">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BS375" s="60"/>
      <c r="BT375" s="60"/>
      <c r="BU375" s="75"/>
      <c r="BV375" s="75"/>
      <c r="BW375" s="75"/>
      <c r="BX375" s="75"/>
      <c r="BY375" s="75"/>
      <c r="BZ375" s="75"/>
      <c r="CA375" s="75"/>
      <c r="CL375" s="60"/>
      <c r="CM375" s="60"/>
      <c r="CN375" s="60"/>
      <c r="CO375" s="60"/>
      <c r="CP375" s="60"/>
      <c r="CQ375" s="60"/>
      <c r="CR375" s="60"/>
      <c r="CS375" s="60"/>
      <c r="CT375" s="60"/>
      <c r="CU375" s="60"/>
      <c r="CV375" s="60"/>
      <c r="CW375" s="60"/>
      <c r="CX375" s="60"/>
      <c r="CY375" s="60"/>
      <c r="CZ375" s="60"/>
      <c r="DA375" s="60"/>
      <c r="DB375" s="60"/>
      <c r="DC375" s="60"/>
      <c r="DD375" s="60"/>
      <c r="DE375" s="60"/>
      <c r="DF375" s="60"/>
      <c r="DG375" s="60"/>
      <c r="DH375" s="60"/>
      <c r="DI375" s="60"/>
      <c r="DJ375" s="60"/>
      <c r="DK375" s="60"/>
      <c r="DL375" s="60"/>
      <c r="DM375" s="60"/>
      <c r="DN375" s="60"/>
      <c r="DO375" s="60"/>
      <c r="DP375" s="60"/>
    </row>
    <row r="376" spans="2:120">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BS376" s="60"/>
      <c r="BT376" s="60"/>
      <c r="BU376" s="75"/>
      <c r="BV376" s="75"/>
      <c r="BW376" s="75"/>
      <c r="BX376" s="75"/>
      <c r="BY376" s="75"/>
      <c r="BZ376" s="75"/>
      <c r="CA376" s="75"/>
      <c r="CL376" s="60"/>
      <c r="CM376" s="60"/>
      <c r="CN376" s="60"/>
      <c r="CO376" s="60"/>
      <c r="CP376" s="60"/>
      <c r="CQ376" s="60"/>
      <c r="CR376" s="60"/>
      <c r="CS376" s="60"/>
      <c r="CT376" s="60"/>
      <c r="CU376" s="60"/>
      <c r="CV376" s="60"/>
      <c r="CW376" s="60"/>
      <c r="CX376" s="60"/>
      <c r="CY376" s="60"/>
      <c r="CZ376" s="60"/>
      <c r="DA376" s="60"/>
      <c r="DB376" s="60"/>
      <c r="DC376" s="60"/>
      <c r="DD376" s="60"/>
      <c r="DE376" s="60"/>
      <c r="DF376" s="60"/>
      <c r="DG376" s="60"/>
      <c r="DH376" s="60"/>
      <c r="DI376" s="60"/>
      <c r="DJ376" s="60"/>
      <c r="DK376" s="60"/>
      <c r="DL376" s="60"/>
      <c r="DM376" s="60"/>
      <c r="DN376" s="60"/>
      <c r="DO376" s="60"/>
      <c r="DP376" s="60"/>
    </row>
    <row r="377" spans="2:120">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BS377" s="60"/>
      <c r="BT377" s="60"/>
      <c r="BU377" s="75"/>
      <c r="BV377" s="75"/>
      <c r="BW377" s="75"/>
      <c r="BX377" s="75"/>
      <c r="BY377" s="75"/>
      <c r="BZ377" s="75"/>
      <c r="CA377" s="75"/>
      <c r="CL377" s="60"/>
      <c r="CM377" s="60"/>
      <c r="CN377" s="60"/>
      <c r="CO377" s="60"/>
      <c r="CP377" s="60"/>
      <c r="CQ377" s="60"/>
      <c r="CR377" s="60"/>
      <c r="CS377" s="60"/>
      <c r="CT377" s="60"/>
      <c r="CU377" s="60"/>
      <c r="CV377" s="60"/>
      <c r="CW377" s="60"/>
      <c r="CX377" s="60"/>
      <c r="CY377" s="60"/>
      <c r="CZ377" s="60"/>
      <c r="DA377" s="60"/>
      <c r="DB377" s="60"/>
      <c r="DC377" s="60"/>
      <c r="DD377" s="60"/>
      <c r="DE377" s="60"/>
      <c r="DF377" s="60"/>
      <c r="DG377" s="60"/>
      <c r="DH377" s="60"/>
      <c r="DI377" s="60"/>
      <c r="DJ377" s="60"/>
      <c r="DK377" s="60"/>
      <c r="DL377" s="60"/>
      <c r="DM377" s="60"/>
      <c r="DN377" s="60"/>
      <c r="DO377" s="60"/>
      <c r="DP377" s="60"/>
    </row>
    <row r="378" spans="2:120">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BS378" s="60"/>
      <c r="BT378" s="60"/>
      <c r="BU378" s="75"/>
      <c r="BV378" s="75"/>
      <c r="BW378" s="75"/>
      <c r="BX378" s="75"/>
      <c r="BY378" s="75"/>
      <c r="BZ378" s="75"/>
      <c r="CA378" s="75"/>
      <c r="CL378" s="60"/>
      <c r="CM378" s="60"/>
      <c r="CN378" s="60"/>
      <c r="CO378" s="60"/>
      <c r="CP378" s="60"/>
      <c r="CQ378" s="60"/>
      <c r="CR378" s="60"/>
      <c r="CS378" s="60"/>
      <c r="CT378" s="60"/>
      <c r="CU378" s="60"/>
      <c r="CV378" s="60"/>
      <c r="CW378" s="60"/>
      <c r="CX378" s="60"/>
      <c r="CY378" s="60"/>
      <c r="CZ378" s="60"/>
      <c r="DA378" s="60"/>
      <c r="DB378" s="60"/>
      <c r="DC378" s="60"/>
      <c r="DD378" s="60"/>
      <c r="DE378" s="60"/>
      <c r="DF378" s="60"/>
      <c r="DG378" s="60"/>
      <c r="DH378" s="60"/>
      <c r="DI378" s="60"/>
      <c r="DJ378" s="60"/>
      <c r="DK378" s="60"/>
      <c r="DL378" s="60"/>
      <c r="DM378" s="60"/>
      <c r="DN378" s="60"/>
      <c r="DO378" s="60"/>
      <c r="DP378" s="60"/>
    </row>
    <row r="379" spans="2:120">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BS379" s="60"/>
      <c r="BT379" s="60"/>
      <c r="BU379" s="75"/>
      <c r="BV379" s="75"/>
      <c r="BW379" s="75"/>
      <c r="BX379" s="75"/>
      <c r="BY379" s="75"/>
      <c r="BZ379" s="75"/>
      <c r="CA379" s="75"/>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60"/>
      <c r="DJ379" s="60"/>
      <c r="DK379" s="60"/>
      <c r="DL379" s="60"/>
      <c r="DM379" s="60"/>
      <c r="DN379" s="60"/>
      <c r="DO379" s="60"/>
      <c r="DP379" s="60"/>
    </row>
    <row r="380" spans="2:120">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BS380" s="60"/>
      <c r="BT380" s="60"/>
      <c r="BU380" s="75"/>
      <c r="BV380" s="75"/>
      <c r="BW380" s="75"/>
      <c r="BX380" s="75"/>
      <c r="BY380" s="75"/>
      <c r="BZ380" s="75"/>
      <c r="CA380" s="75"/>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60"/>
      <c r="DJ380" s="60"/>
      <c r="DK380" s="60"/>
      <c r="DL380" s="60"/>
      <c r="DM380" s="60"/>
      <c r="DN380" s="60"/>
      <c r="DO380" s="60"/>
      <c r="DP380" s="60"/>
    </row>
    <row r="381" spans="2:120">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BS381" s="60"/>
      <c r="BT381" s="60"/>
      <c r="BU381" s="75"/>
      <c r="BV381" s="75"/>
      <c r="BW381" s="75"/>
      <c r="BX381" s="75"/>
      <c r="BY381" s="75"/>
      <c r="BZ381" s="75"/>
      <c r="CA381" s="75"/>
      <c r="CL381" s="60"/>
      <c r="CM381" s="60"/>
      <c r="CN381" s="60"/>
      <c r="CO381" s="60"/>
      <c r="CP381" s="60"/>
      <c r="CQ381" s="60"/>
      <c r="CR381" s="60"/>
      <c r="CS381" s="60"/>
      <c r="CT381" s="60"/>
      <c r="CU381" s="60"/>
      <c r="CV381" s="60"/>
      <c r="CW381" s="60"/>
      <c r="CX381" s="60"/>
      <c r="CY381" s="60"/>
      <c r="CZ381" s="60"/>
      <c r="DA381" s="60"/>
      <c r="DB381" s="60"/>
      <c r="DC381" s="60"/>
      <c r="DD381" s="60"/>
      <c r="DE381" s="60"/>
      <c r="DF381" s="60"/>
      <c r="DG381" s="60"/>
      <c r="DH381" s="60"/>
      <c r="DI381" s="60"/>
      <c r="DJ381" s="60"/>
      <c r="DK381" s="60"/>
      <c r="DL381" s="60"/>
      <c r="DM381" s="60"/>
      <c r="DN381" s="60"/>
      <c r="DO381" s="60"/>
      <c r="DP381" s="60"/>
    </row>
    <row r="382" spans="2:120">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BS382" s="60"/>
      <c r="BT382" s="60"/>
      <c r="BU382" s="75"/>
      <c r="BV382" s="75"/>
      <c r="BW382" s="75"/>
      <c r="BX382" s="75"/>
      <c r="BY382" s="75"/>
      <c r="BZ382" s="75"/>
      <c r="CA382" s="75"/>
      <c r="CL382" s="60"/>
      <c r="CM382" s="60"/>
      <c r="CN382" s="60"/>
      <c r="CO382" s="60"/>
      <c r="CP382" s="60"/>
      <c r="CQ382" s="60"/>
      <c r="CR382" s="60"/>
      <c r="CS382" s="60"/>
      <c r="CT382" s="60"/>
      <c r="CU382" s="60"/>
      <c r="CV382" s="60"/>
      <c r="CW382" s="60"/>
      <c r="CX382" s="60"/>
      <c r="CY382" s="60"/>
      <c r="CZ382" s="60"/>
      <c r="DA382" s="60"/>
      <c r="DB382" s="60"/>
      <c r="DC382" s="60"/>
      <c r="DD382" s="60"/>
      <c r="DE382" s="60"/>
      <c r="DF382" s="60"/>
      <c r="DG382" s="60"/>
      <c r="DH382" s="60"/>
      <c r="DI382" s="60"/>
      <c r="DJ382" s="60"/>
      <c r="DK382" s="60"/>
      <c r="DL382" s="60"/>
      <c r="DM382" s="60"/>
      <c r="DN382" s="60"/>
      <c r="DO382" s="60"/>
      <c r="DP382" s="60"/>
    </row>
    <row r="383" spans="2:120">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BS383" s="60"/>
      <c r="BT383" s="60"/>
      <c r="BU383" s="75"/>
      <c r="BV383" s="75"/>
      <c r="BW383" s="75"/>
      <c r="BX383" s="75"/>
      <c r="BY383" s="75"/>
      <c r="BZ383" s="75"/>
      <c r="CA383" s="75"/>
      <c r="CL383" s="60"/>
      <c r="CM383" s="60"/>
      <c r="CN383" s="60"/>
      <c r="CO383" s="60"/>
      <c r="CP383" s="60"/>
      <c r="CQ383" s="60"/>
      <c r="CR383" s="60"/>
      <c r="CS383" s="60"/>
      <c r="CT383" s="60"/>
      <c r="CU383" s="60"/>
      <c r="CV383" s="60"/>
      <c r="CW383" s="60"/>
      <c r="CX383" s="60"/>
      <c r="CY383" s="60"/>
      <c r="CZ383" s="60"/>
      <c r="DA383" s="60"/>
      <c r="DB383" s="60"/>
      <c r="DC383" s="60"/>
      <c r="DD383" s="60"/>
      <c r="DE383" s="60"/>
      <c r="DF383" s="60"/>
      <c r="DG383" s="60"/>
      <c r="DH383" s="60"/>
      <c r="DI383" s="60"/>
      <c r="DJ383" s="60"/>
      <c r="DK383" s="60"/>
      <c r="DL383" s="60"/>
      <c r="DM383" s="60"/>
      <c r="DN383" s="60"/>
      <c r="DO383" s="60"/>
      <c r="DP383" s="60"/>
    </row>
    <row r="384" spans="2:120">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BS384" s="60"/>
      <c r="BT384" s="60"/>
      <c r="BU384" s="75"/>
      <c r="BV384" s="75"/>
      <c r="BW384" s="75"/>
      <c r="BX384" s="75"/>
      <c r="BY384" s="75"/>
      <c r="BZ384" s="75"/>
      <c r="CA384" s="75"/>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row>
    <row r="385" spans="2:120">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BS385" s="60"/>
      <c r="BT385" s="60"/>
      <c r="BU385" s="75"/>
      <c r="BV385" s="75"/>
      <c r="BW385" s="75"/>
      <c r="BX385" s="75"/>
      <c r="BY385" s="75"/>
      <c r="BZ385" s="75"/>
      <c r="CA385" s="75"/>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row>
    <row r="386" spans="2:120">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BS386" s="60"/>
      <c r="BT386" s="60"/>
      <c r="BU386" s="75"/>
      <c r="BV386" s="75"/>
      <c r="BW386" s="75"/>
      <c r="BX386" s="75"/>
      <c r="BY386" s="75"/>
      <c r="BZ386" s="75"/>
      <c r="CA386" s="75"/>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row>
    <row r="387" spans="2:120">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BS387" s="60"/>
      <c r="BT387" s="60"/>
      <c r="BU387" s="75"/>
      <c r="BV387" s="75"/>
      <c r="BW387" s="75"/>
      <c r="BX387" s="75"/>
      <c r="BY387" s="75"/>
      <c r="BZ387" s="75"/>
      <c r="CA387" s="75"/>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row>
    <row r="388" spans="2:120">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BS388" s="60"/>
      <c r="BT388" s="60"/>
      <c r="BU388" s="75"/>
      <c r="BV388" s="75"/>
      <c r="BW388" s="75"/>
      <c r="BX388" s="75"/>
      <c r="BY388" s="75"/>
      <c r="BZ388" s="75"/>
      <c r="CA388" s="75"/>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row>
    <row r="389" spans="2:120">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BS389" s="60"/>
      <c r="BT389" s="60"/>
      <c r="BU389" s="75"/>
      <c r="BV389" s="75"/>
      <c r="BW389" s="75"/>
      <c r="BX389" s="75"/>
      <c r="BY389" s="75"/>
      <c r="BZ389" s="75"/>
      <c r="CA389" s="75"/>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row>
    <row r="390" spans="2:120">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BS390" s="60"/>
      <c r="BT390" s="60"/>
      <c r="BU390" s="75"/>
      <c r="BV390" s="75"/>
      <c r="BW390" s="75"/>
      <c r="BX390" s="75"/>
      <c r="BY390" s="75"/>
      <c r="BZ390" s="75"/>
      <c r="CA390" s="75"/>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row>
    <row r="391" spans="2:120">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BS391" s="60"/>
      <c r="BT391" s="60"/>
      <c r="BU391" s="75"/>
      <c r="BV391" s="75"/>
      <c r="BW391" s="75"/>
      <c r="BX391" s="75"/>
      <c r="BY391" s="75"/>
      <c r="BZ391" s="75"/>
      <c r="CA391" s="75"/>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row>
    <row r="392" spans="2:120">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BS392" s="60"/>
      <c r="BT392" s="60"/>
      <c r="BU392" s="75"/>
      <c r="BV392" s="75"/>
      <c r="BW392" s="75"/>
      <c r="BX392" s="75"/>
      <c r="BY392" s="75"/>
      <c r="BZ392" s="75"/>
      <c r="CA392" s="75"/>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row>
    <row r="393" spans="2:120">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BS393" s="60"/>
      <c r="BT393" s="60"/>
      <c r="BU393" s="75"/>
      <c r="BV393" s="75"/>
      <c r="BW393" s="75"/>
      <c r="BX393" s="75"/>
      <c r="BY393" s="75"/>
      <c r="BZ393" s="75"/>
      <c r="CA393" s="75"/>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row>
    <row r="394" spans="2:120">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BS394" s="60"/>
      <c r="BT394" s="60"/>
      <c r="BU394" s="75"/>
      <c r="BV394" s="75"/>
      <c r="BW394" s="75"/>
      <c r="BX394" s="75"/>
      <c r="BY394" s="75"/>
      <c r="BZ394" s="75"/>
      <c r="CA394" s="75"/>
      <c r="CL394" s="60"/>
      <c r="CM394" s="60"/>
      <c r="CN394" s="60"/>
      <c r="CO394" s="60"/>
      <c r="CP394" s="60"/>
      <c r="CQ394" s="60"/>
      <c r="CR394" s="60"/>
      <c r="CS394" s="60"/>
      <c r="CT394" s="60"/>
      <c r="CU394" s="60"/>
      <c r="CV394" s="60"/>
      <c r="CW394" s="60"/>
      <c r="CX394" s="60"/>
      <c r="CY394" s="60"/>
      <c r="CZ394" s="60"/>
      <c r="DA394" s="60"/>
      <c r="DB394" s="60"/>
      <c r="DC394" s="60"/>
      <c r="DD394" s="60"/>
      <c r="DE394" s="60"/>
      <c r="DF394" s="60"/>
      <c r="DG394" s="60"/>
      <c r="DH394" s="60"/>
      <c r="DI394" s="60"/>
      <c r="DJ394" s="60"/>
      <c r="DK394" s="60"/>
      <c r="DL394" s="60"/>
      <c r="DM394" s="60"/>
      <c r="DN394" s="60"/>
      <c r="DO394" s="60"/>
      <c r="DP394" s="60"/>
    </row>
    <row r="395" spans="2:120">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BS395" s="60"/>
      <c r="BT395" s="60"/>
      <c r="BU395" s="75"/>
      <c r="BV395" s="75"/>
      <c r="BW395" s="75"/>
      <c r="BX395" s="75"/>
      <c r="BY395" s="75"/>
      <c r="BZ395" s="75"/>
      <c r="CA395" s="75"/>
      <c r="CL395" s="60"/>
      <c r="CM395" s="60"/>
      <c r="CN395" s="60"/>
      <c r="CO395" s="60"/>
      <c r="CP395" s="60"/>
      <c r="CQ395" s="60"/>
      <c r="CR395" s="60"/>
      <c r="CS395" s="60"/>
      <c r="CT395" s="60"/>
      <c r="CU395" s="60"/>
      <c r="CV395" s="60"/>
      <c r="CW395" s="60"/>
      <c r="CX395" s="60"/>
      <c r="CY395" s="60"/>
      <c r="CZ395" s="60"/>
      <c r="DA395" s="60"/>
      <c r="DB395" s="60"/>
      <c r="DC395" s="60"/>
      <c r="DD395" s="60"/>
      <c r="DE395" s="60"/>
      <c r="DF395" s="60"/>
      <c r="DG395" s="60"/>
      <c r="DH395" s="60"/>
      <c r="DI395" s="60"/>
      <c r="DJ395" s="60"/>
      <c r="DK395" s="60"/>
      <c r="DL395" s="60"/>
      <c r="DM395" s="60"/>
      <c r="DN395" s="60"/>
      <c r="DO395" s="60"/>
      <c r="DP395" s="60"/>
    </row>
    <row r="396" spans="2:120">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BS396" s="60"/>
      <c r="BT396" s="60"/>
      <c r="BU396" s="75"/>
      <c r="BV396" s="75"/>
      <c r="BW396" s="75"/>
      <c r="BX396" s="75"/>
      <c r="BY396" s="75"/>
      <c r="BZ396" s="75"/>
      <c r="CA396" s="75"/>
      <c r="CL396" s="60"/>
      <c r="CM396" s="60"/>
      <c r="CN396" s="60"/>
      <c r="CO396" s="60"/>
      <c r="CP396" s="60"/>
      <c r="CQ396" s="60"/>
      <c r="CR396" s="60"/>
      <c r="CS396" s="60"/>
      <c r="CT396" s="60"/>
      <c r="CU396" s="60"/>
      <c r="CV396" s="60"/>
      <c r="CW396" s="60"/>
      <c r="CX396" s="60"/>
      <c r="CY396" s="60"/>
      <c r="CZ396" s="60"/>
      <c r="DA396" s="60"/>
      <c r="DB396" s="60"/>
      <c r="DC396" s="60"/>
      <c r="DD396" s="60"/>
      <c r="DE396" s="60"/>
      <c r="DF396" s="60"/>
      <c r="DG396" s="60"/>
      <c r="DH396" s="60"/>
      <c r="DI396" s="60"/>
      <c r="DJ396" s="60"/>
      <c r="DK396" s="60"/>
      <c r="DL396" s="60"/>
      <c r="DM396" s="60"/>
      <c r="DN396" s="60"/>
      <c r="DO396" s="60"/>
      <c r="DP396" s="60"/>
    </row>
    <row r="397" spans="2:120">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BS397" s="60"/>
      <c r="BT397" s="60"/>
      <c r="BU397" s="75"/>
      <c r="BV397" s="75"/>
      <c r="BW397" s="75"/>
      <c r="BX397" s="75"/>
      <c r="BY397" s="75"/>
      <c r="BZ397" s="75"/>
      <c r="CA397" s="75"/>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row>
    <row r="398" spans="2:120">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BS398" s="60"/>
      <c r="BT398" s="60"/>
      <c r="BU398" s="75"/>
      <c r="BV398" s="75"/>
      <c r="BW398" s="75"/>
      <c r="BX398" s="75"/>
      <c r="BY398" s="75"/>
      <c r="BZ398" s="75"/>
      <c r="CA398" s="75"/>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60"/>
      <c r="DJ398" s="60"/>
      <c r="DK398" s="60"/>
      <c r="DL398" s="60"/>
      <c r="DM398" s="60"/>
      <c r="DN398" s="60"/>
      <c r="DO398" s="60"/>
      <c r="DP398" s="60"/>
    </row>
    <row r="399" spans="2:120">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BS399" s="60"/>
      <c r="BT399" s="60"/>
      <c r="BU399" s="75"/>
      <c r="BV399" s="75"/>
      <c r="BW399" s="75"/>
      <c r="BX399" s="75"/>
      <c r="BY399" s="75"/>
      <c r="BZ399" s="75"/>
      <c r="CA399" s="75"/>
      <c r="CL399" s="60"/>
      <c r="CM399" s="60"/>
      <c r="CN399" s="60"/>
      <c r="CO399" s="60"/>
      <c r="CP399" s="60"/>
      <c r="CQ399" s="60"/>
      <c r="CR399" s="60"/>
      <c r="CS399" s="60"/>
      <c r="CT399" s="60"/>
      <c r="CU399" s="60"/>
      <c r="CV399" s="60"/>
      <c r="CW399" s="60"/>
      <c r="CX399" s="60"/>
      <c r="CY399" s="60"/>
      <c r="CZ399" s="60"/>
      <c r="DA399" s="60"/>
      <c r="DB399" s="60"/>
      <c r="DC399" s="60"/>
      <c r="DD399" s="60"/>
      <c r="DE399" s="60"/>
      <c r="DF399" s="60"/>
      <c r="DG399" s="60"/>
      <c r="DH399" s="60"/>
      <c r="DI399" s="60"/>
      <c r="DJ399" s="60"/>
      <c r="DK399" s="60"/>
      <c r="DL399" s="60"/>
      <c r="DM399" s="60"/>
      <c r="DN399" s="60"/>
      <c r="DO399" s="60"/>
      <c r="DP399" s="60"/>
    </row>
    <row r="400" spans="2:120">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BS400" s="60"/>
      <c r="BT400" s="60"/>
      <c r="BU400" s="75"/>
      <c r="BV400" s="75"/>
      <c r="BW400" s="75"/>
      <c r="BX400" s="75"/>
      <c r="BY400" s="75"/>
      <c r="BZ400" s="75"/>
      <c r="CA400" s="75"/>
      <c r="CL400" s="60"/>
      <c r="CM400" s="60"/>
      <c r="CN400" s="60"/>
      <c r="CO400" s="60"/>
      <c r="CP400" s="60"/>
      <c r="CQ400" s="60"/>
      <c r="CR400" s="60"/>
      <c r="CS400" s="60"/>
      <c r="CT400" s="60"/>
      <c r="CU400" s="60"/>
      <c r="CV400" s="60"/>
      <c r="CW400" s="60"/>
      <c r="CX400" s="60"/>
      <c r="CY400" s="60"/>
      <c r="CZ400" s="60"/>
      <c r="DA400" s="60"/>
      <c r="DB400" s="60"/>
      <c r="DC400" s="60"/>
      <c r="DD400" s="60"/>
      <c r="DE400" s="60"/>
      <c r="DF400" s="60"/>
      <c r="DG400" s="60"/>
      <c r="DH400" s="60"/>
      <c r="DI400" s="60"/>
      <c r="DJ400" s="60"/>
      <c r="DK400" s="60"/>
      <c r="DL400" s="60"/>
      <c r="DM400" s="60"/>
      <c r="DN400" s="60"/>
      <c r="DO400" s="60"/>
      <c r="DP400" s="60"/>
    </row>
    <row r="401" spans="2:120">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BS401" s="60"/>
      <c r="BT401" s="60"/>
      <c r="BU401" s="75"/>
      <c r="BV401" s="75"/>
      <c r="BW401" s="75"/>
      <c r="BX401" s="75"/>
      <c r="BY401" s="75"/>
      <c r="BZ401" s="75"/>
      <c r="CA401" s="75"/>
      <c r="CL401" s="60"/>
      <c r="CM401" s="60"/>
      <c r="CN401" s="60"/>
      <c r="CO401" s="60"/>
      <c r="CP401" s="60"/>
      <c r="CQ401" s="60"/>
      <c r="CR401" s="60"/>
      <c r="CS401" s="60"/>
      <c r="CT401" s="60"/>
      <c r="CU401" s="60"/>
      <c r="CV401" s="60"/>
      <c r="CW401" s="60"/>
      <c r="CX401" s="60"/>
      <c r="CY401" s="60"/>
      <c r="CZ401" s="60"/>
      <c r="DA401" s="60"/>
      <c r="DB401" s="60"/>
      <c r="DC401" s="60"/>
      <c r="DD401" s="60"/>
      <c r="DE401" s="60"/>
      <c r="DF401" s="60"/>
      <c r="DG401" s="60"/>
      <c r="DH401" s="60"/>
      <c r="DI401" s="60"/>
      <c r="DJ401" s="60"/>
      <c r="DK401" s="60"/>
      <c r="DL401" s="60"/>
      <c r="DM401" s="60"/>
      <c r="DN401" s="60"/>
      <c r="DO401" s="60"/>
      <c r="DP401" s="60"/>
    </row>
    <row r="402" spans="2:120">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BS402" s="60"/>
      <c r="BT402" s="60"/>
      <c r="BU402" s="75"/>
      <c r="BV402" s="75"/>
      <c r="BW402" s="75"/>
      <c r="BX402" s="75"/>
      <c r="BY402" s="75"/>
      <c r="BZ402" s="75"/>
      <c r="CA402" s="75"/>
      <c r="CL402" s="60"/>
      <c r="CM402" s="60"/>
      <c r="CN402" s="60"/>
      <c r="CO402" s="60"/>
      <c r="CP402" s="60"/>
      <c r="CQ402" s="60"/>
      <c r="CR402" s="60"/>
      <c r="CS402" s="60"/>
      <c r="CT402" s="60"/>
      <c r="CU402" s="60"/>
      <c r="CV402" s="60"/>
      <c r="CW402" s="60"/>
      <c r="CX402" s="60"/>
      <c r="CY402" s="60"/>
      <c r="CZ402" s="60"/>
      <c r="DA402" s="60"/>
      <c r="DB402" s="60"/>
      <c r="DC402" s="60"/>
      <c r="DD402" s="60"/>
      <c r="DE402" s="60"/>
      <c r="DF402" s="60"/>
      <c r="DG402" s="60"/>
      <c r="DH402" s="60"/>
      <c r="DI402" s="60"/>
      <c r="DJ402" s="60"/>
      <c r="DK402" s="60"/>
      <c r="DL402" s="60"/>
      <c r="DM402" s="60"/>
      <c r="DN402" s="60"/>
      <c r="DO402" s="60"/>
      <c r="DP402" s="60"/>
    </row>
    <row r="403" spans="2:120">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BS403" s="60"/>
      <c r="BT403" s="60"/>
      <c r="BU403" s="75"/>
      <c r="BV403" s="75"/>
      <c r="BW403" s="75"/>
      <c r="BX403" s="75"/>
      <c r="BY403" s="75"/>
      <c r="BZ403" s="75"/>
      <c r="CA403" s="75"/>
      <c r="CL403" s="60"/>
      <c r="CM403" s="60"/>
      <c r="CN403" s="60"/>
      <c r="CO403" s="60"/>
      <c r="CP403" s="60"/>
      <c r="CQ403" s="60"/>
      <c r="CR403" s="60"/>
      <c r="CS403" s="60"/>
      <c r="CT403" s="60"/>
      <c r="CU403" s="60"/>
      <c r="CV403" s="60"/>
      <c r="CW403" s="60"/>
      <c r="CX403" s="60"/>
      <c r="CY403" s="60"/>
      <c r="CZ403" s="60"/>
      <c r="DA403" s="60"/>
      <c r="DB403" s="60"/>
      <c r="DC403" s="60"/>
      <c r="DD403" s="60"/>
      <c r="DE403" s="60"/>
      <c r="DF403" s="60"/>
      <c r="DG403" s="60"/>
      <c r="DH403" s="60"/>
      <c r="DI403" s="60"/>
      <c r="DJ403" s="60"/>
      <c r="DK403" s="60"/>
      <c r="DL403" s="60"/>
      <c r="DM403" s="60"/>
      <c r="DN403" s="60"/>
      <c r="DO403" s="60"/>
      <c r="DP403" s="60"/>
    </row>
    <row r="404" spans="2:120">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BS404" s="60"/>
      <c r="BT404" s="60"/>
      <c r="BU404" s="75"/>
      <c r="BV404" s="75"/>
      <c r="BW404" s="75"/>
      <c r="BX404" s="75"/>
      <c r="BY404" s="75"/>
      <c r="BZ404" s="75"/>
      <c r="CA404" s="75"/>
      <c r="CL404" s="60"/>
      <c r="CM404" s="60"/>
      <c r="CN404" s="60"/>
      <c r="CO404" s="60"/>
      <c r="CP404" s="60"/>
      <c r="CQ404" s="60"/>
      <c r="CR404" s="60"/>
      <c r="CS404" s="60"/>
      <c r="CT404" s="60"/>
      <c r="CU404" s="60"/>
      <c r="CV404" s="60"/>
      <c r="CW404" s="60"/>
      <c r="CX404" s="60"/>
      <c r="CY404" s="60"/>
      <c r="CZ404" s="60"/>
      <c r="DA404" s="60"/>
      <c r="DB404" s="60"/>
      <c r="DC404" s="60"/>
      <c r="DD404" s="60"/>
      <c r="DE404" s="60"/>
      <c r="DF404" s="60"/>
      <c r="DG404" s="60"/>
      <c r="DH404" s="60"/>
      <c r="DI404" s="60"/>
      <c r="DJ404" s="60"/>
      <c r="DK404" s="60"/>
      <c r="DL404" s="60"/>
      <c r="DM404" s="60"/>
      <c r="DN404" s="60"/>
      <c r="DO404" s="60"/>
      <c r="DP404" s="60"/>
    </row>
    <row r="405" spans="2:120">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BS405" s="60"/>
      <c r="BT405" s="60"/>
      <c r="BU405" s="75"/>
      <c r="BV405" s="75"/>
      <c r="BW405" s="75"/>
      <c r="BX405" s="75"/>
      <c r="BY405" s="75"/>
      <c r="BZ405" s="75"/>
      <c r="CA405" s="75"/>
      <c r="CL405" s="60"/>
      <c r="CM405" s="60"/>
      <c r="CN405" s="60"/>
      <c r="CO405" s="60"/>
      <c r="CP405" s="60"/>
      <c r="CQ405" s="60"/>
      <c r="CR405" s="60"/>
      <c r="CS405" s="60"/>
      <c r="CT405" s="60"/>
      <c r="CU405" s="60"/>
      <c r="CV405" s="60"/>
      <c r="CW405" s="60"/>
      <c r="CX405" s="60"/>
      <c r="CY405" s="60"/>
      <c r="CZ405" s="60"/>
      <c r="DA405" s="60"/>
      <c r="DB405" s="60"/>
      <c r="DC405" s="60"/>
      <c r="DD405" s="60"/>
      <c r="DE405" s="60"/>
      <c r="DF405" s="60"/>
      <c r="DG405" s="60"/>
      <c r="DH405" s="60"/>
      <c r="DI405" s="60"/>
      <c r="DJ405" s="60"/>
      <c r="DK405" s="60"/>
      <c r="DL405" s="60"/>
      <c r="DM405" s="60"/>
      <c r="DN405" s="60"/>
      <c r="DO405" s="60"/>
      <c r="DP405" s="60"/>
    </row>
    <row r="406" spans="2:120">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BS406" s="60"/>
      <c r="BT406" s="60"/>
      <c r="BU406" s="75"/>
      <c r="BV406" s="75"/>
      <c r="BW406" s="75"/>
      <c r="BX406" s="75"/>
      <c r="BY406" s="75"/>
      <c r="BZ406" s="75"/>
      <c r="CA406" s="75"/>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row>
    <row r="407" spans="2:120">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BS407" s="60"/>
      <c r="BT407" s="60"/>
      <c r="BU407" s="75"/>
      <c r="BV407" s="75"/>
      <c r="BW407" s="75"/>
      <c r="BX407" s="75"/>
      <c r="BY407" s="75"/>
      <c r="BZ407" s="75"/>
      <c r="CA407" s="75"/>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row>
    <row r="408" spans="2:120">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BS408" s="60"/>
      <c r="BT408" s="60"/>
      <c r="BU408" s="75"/>
      <c r="BV408" s="75"/>
      <c r="BW408" s="75"/>
      <c r="BX408" s="75"/>
      <c r="BY408" s="75"/>
      <c r="BZ408" s="75"/>
      <c r="CA408" s="75"/>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row>
    <row r="409" spans="2:120">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BS409" s="60"/>
      <c r="BT409" s="60"/>
      <c r="BU409" s="75"/>
      <c r="BV409" s="75"/>
      <c r="BW409" s="75"/>
      <c r="BX409" s="75"/>
      <c r="BY409" s="75"/>
      <c r="BZ409" s="75"/>
      <c r="CA409" s="75"/>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row>
    <row r="410" spans="2:120">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BS410" s="60"/>
      <c r="BT410" s="60"/>
      <c r="BU410" s="75"/>
      <c r="BV410" s="75"/>
      <c r="BW410" s="75"/>
      <c r="BX410" s="75"/>
      <c r="BY410" s="75"/>
      <c r="BZ410" s="75"/>
      <c r="CA410" s="75"/>
      <c r="CL410" s="60"/>
      <c r="CM410" s="60"/>
      <c r="CN410" s="60"/>
      <c r="CO410" s="60"/>
      <c r="CP410" s="60"/>
      <c r="CQ410" s="60"/>
      <c r="CR410" s="60"/>
      <c r="CS410" s="60"/>
      <c r="CT410" s="60"/>
      <c r="CU410" s="60"/>
      <c r="CV410" s="60"/>
      <c r="CW410" s="60"/>
      <c r="CX410" s="60"/>
      <c r="CY410" s="60"/>
      <c r="CZ410" s="60"/>
      <c r="DA410" s="60"/>
      <c r="DB410" s="60"/>
      <c r="DC410" s="60"/>
      <c r="DD410" s="60"/>
      <c r="DE410" s="60"/>
      <c r="DF410" s="60"/>
      <c r="DG410" s="60"/>
      <c r="DH410" s="60"/>
      <c r="DI410" s="60"/>
      <c r="DJ410" s="60"/>
      <c r="DK410" s="60"/>
      <c r="DL410" s="60"/>
      <c r="DM410" s="60"/>
      <c r="DN410" s="60"/>
      <c r="DO410" s="60"/>
      <c r="DP410" s="60"/>
    </row>
    <row r="411" spans="2:120">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BS411" s="60"/>
      <c r="BT411" s="60"/>
      <c r="BU411" s="75"/>
      <c r="BV411" s="75"/>
      <c r="BW411" s="75"/>
      <c r="BX411" s="75"/>
      <c r="BY411" s="75"/>
      <c r="BZ411" s="75"/>
      <c r="CA411" s="75"/>
      <c r="CL411" s="60"/>
      <c r="CM411" s="60"/>
      <c r="CN411" s="60"/>
      <c r="CO411" s="60"/>
      <c r="CP411" s="60"/>
      <c r="CQ411" s="60"/>
      <c r="CR411" s="60"/>
      <c r="CS411" s="60"/>
      <c r="CT411" s="60"/>
      <c r="CU411" s="60"/>
      <c r="CV411" s="60"/>
      <c r="CW411" s="60"/>
      <c r="CX411" s="60"/>
      <c r="CY411" s="60"/>
      <c r="CZ411" s="60"/>
      <c r="DA411" s="60"/>
      <c r="DB411" s="60"/>
      <c r="DC411" s="60"/>
      <c r="DD411" s="60"/>
      <c r="DE411" s="60"/>
      <c r="DF411" s="60"/>
      <c r="DG411" s="60"/>
      <c r="DH411" s="60"/>
      <c r="DI411" s="60"/>
      <c r="DJ411" s="60"/>
      <c r="DK411" s="60"/>
      <c r="DL411" s="60"/>
      <c r="DM411" s="60"/>
      <c r="DN411" s="60"/>
      <c r="DO411" s="60"/>
      <c r="DP411" s="60"/>
    </row>
    <row r="412" spans="2:120">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BS412" s="60"/>
      <c r="BT412" s="60"/>
      <c r="BU412" s="75"/>
      <c r="BV412" s="75"/>
      <c r="BW412" s="75"/>
      <c r="BX412" s="75"/>
      <c r="BY412" s="75"/>
      <c r="BZ412" s="75"/>
      <c r="CA412" s="75"/>
      <c r="CL412" s="60"/>
      <c r="CM412" s="60"/>
      <c r="CN412" s="60"/>
      <c r="CO412" s="60"/>
      <c r="CP412" s="60"/>
      <c r="CQ412" s="60"/>
      <c r="CR412" s="60"/>
      <c r="CS412" s="60"/>
      <c r="CT412" s="60"/>
      <c r="CU412" s="60"/>
      <c r="CV412" s="60"/>
      <c r="CW412" s="60"/>
      <c r="CX412" s="60"/>
      <c r="CY412" s="60"/>
      <c r="CZ412" s="60"/>
      <c r="DA412" s="60"/>
      <c r="DB412" s="60"/>
      <c r="DC412" s="60"/>
      <c r="DD412" s="60"/>
      <c r="DE412" s="60"/>
      <c r="DF412" s="60"/>
      <c r="DG412" s="60"/>
      <c r="DH412" s="60"/>
      <c r="DI412" s="60"/>
      <c r="DJ412" s="60"/>
      <c r="DK412" s="60"/>
      <c r="DL412" s="60"/>
      <c r="DM412" s="60"/>
      <c r="DN412" s="60"/>
      <c r="DO412" s="60"/>
      <c r="DP412" s="60"/>
    </row>
    <row r="413" spans="2:120">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BS413" s="60"/>
      <c r="BT413" s="60"/>
      <c r="BU413" s="75"/>
      <c r="BV413" s="75"/>
      <c r="BW413" s="75"/>
      <c r="BX413" s="75"/>
      <c r="BY413" s="75"/>
      <c r="BZ413" s="75"/>
      <c r="CA413" s="75"/>
      <c r="CL413" s="60"/>
      <c r="CM413" s="60"/>
      <c r="CN413" s="60"/>
      <c r="CO413" s="60"/>
      <c r="CP413" s="60"/>
      <c r="CQ413" s="60"/>
      <c r="CR413" s="60"/>
      <c r="CS413" s="60"/>
      <c r="CT413" s="60"/>
      <c r="CU413" s="60"/>
      <c r="CV413" s="60"/>
      <c r="CW413" s="60"/>
      <c r="CX413" s="60"/>
      <c r="CY413" s="60"/>
      <c r="CZ413" s="60"/>
      <c r="DA413" s="60"/>
      <c r="DB413" s="60"/>
      <c r="DC413" s="60"/>
      <c r="DD413" s="60"/>
      <c r="DE413" s="60"/>
      <c r="DF413" s="60"/>
      <c r="DG413" s="60"/>
      <c r="DH413" s="60"/>
      <c r="DI413" s="60"/>
      <c r="DJ413" s="60"/>
      <c r="DK413" s="60"/>
      <c r="DL413" s="60"/>
      <c r="DM413" s="60"/>
      <c r="DN413" s="60"/>
      <c r="DO413" s="60"/>
      <c r="DP413" s="60"/>
    </row>
    <row r="414" spans="2:120">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BS414" s="60"/>
      <c r="BT414" s="60"/>
      <c r="BU414" s="75"/>
      <c r="BV414" s="75"/>
      <c r="BW414" s="75"/>
      <c r="BX414" s="75"/>
      <c r="BY414" s="75"/>
      <c r="BZ414" s="75"/>
      <c r="CA414" s="75"/>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row>
    <row r="415" spans="2:120">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BS415" s="60"/>
      <c r="BT415" s="60"/>
      <c r="BU415" s="75"/>
      <c r="BV415" s="75"/>
      <c r="BW415" s="75"/>
      <c r="BX415" s="75"/>
      <c r="BY415" s="75"/>
      <c r="BZ415" s="75"/>
      <c r="CA415" s="75"/>
      <c r="CL415" s="60"/>
      <c r="CM415" s="60"/>
      <c r="CN415" s="60"/>
      <c r="CO415" s="60"/>
      <c r="CP415" s="60"/>
      <c r="CQ415" s="60"/>
      <c r="CR415" s="60"/>
      <c r="CS415" s="60"/>
      <c r="CT415" s="60"/>
      <c r="CU415" s="60"/>
      <c r="CV415" s="60"/>
      <c r="CW415" s="60"/>
      <c r="CX415" s="60"/>
      <c r="CY415" s="60"/>
      <c r="CZ415" s="60"/>
      <c r="DA415" s="60"/>
      <c r="DB415" s="60"/>
      <c r="DC415" s="60"/>
      <c r="DD415" s="60"/>
      <c r="DE415" s="60"/>
      <c r="DF415" s="60"/>
      <c r="DG415" s="60"/>
      <c r="DH415" s="60"/>
      <c r="DI415" s="60"/>
      <c r="DJ415" s="60"/>
      <c r="DK415" s="60"/>
      <c r="DL415" s="60"/>
      <c r="DM415" s="60"/>
      <c r="DN415" s="60"/>
      <c r="DO415" s="60"/>
      <c r="DP415" s="60"/>
    </row>
    <row r="416" spans="2:120">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BS416" s="60"/>
      <c r="BT416" s="60"/>
      <c r="BU416" s="75"/>
      <c r="BV416" s="75"/>
      <c r="BW416" s="75"/>
      <c r="BX416" s="75"/>
      <c r="BY416" s="75"/>
      <c r="BZ416" s="75"/>
      <c r="CA416" s="75"/>
      <c r="CL416" s="60"/>
      <c r="CM416" s="60"/>
      <c r="CN416" s="60"/>
      <c r="CO416" s="60"/>
      <c r="CP416" s="60"/>
      <c r="CQ416" s="60"/>
      <c r="CR416" s="60"/>
      <c r="CS416" s="60"/>
      <c r="CT416" s="60"/>
      <c r="CU416" s="60"/>
      <c r="CV416" s="60"/>
      <c r="CW416" s="60"/>
      <c r="CX416" s="60"/>
      <c r="CY416" s="60"/>
      <c r="CZ416" s="60"/>
      <c r="DA416" s="60"/>
      <c r="DB416" s="60"/>
      <c r="DC416" s="60"/>
      <c r="DD416" s="60"/>
      <c r="DE416" s="60"/>
      <c r="DF416" s="60"/>
      <c r="DG416" s="60"/>
      <c r="DH416" s="60"/>
      <c r="DI416" s="60"/>
      <c r="DJ416" s="60"/>
      <c r="DK416" s="60"/>
      <c r="DL416" s="60"/>
      <c r="DM416" s="60"/>
      <c r="DN416" s="60"/>
      <c r="DO416" s="60"/>
      <c r="DP416" s="60"/>
    </row>
    <row r="417" spans="2:120">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BS417" s="60"/>
      <c r="BT417" s="60"/>
      <c r="BU417" s="75"/>
      <c r="BV417" s="75"/>
      <c r="BW417" s="75"/>
      <c r="BX417" s="75"/>
      <c r="BY417" s="75"/>
      <c r="BZ417" s="75"/>
      <c r="CA417" s="75"/>
      <c r="CL417" s="60"/>
      <c r="CM417" s="60"/>
      <c r="CN417" s="60"/>
      <c r="CO417" s="60"/>
      <c r="CP417" s="60"/>
      <c r="CQ417" s="60"/>
      <c r="CR417" s="60"/>
      <c r="CS417" s="60"/>
      <c r="CT417" s="60"/>
      <c r="CU417" s="60"/>
      <c r="CV417" s="60"/>
      <c r="CW417" s="60"/>
      <c r="CX417" s="60"/>
      <c r="CY417" s="60"/>
      <c r="CZ417" s="60"/>
      <c r="DA417" s="60"/>
      <c r="DB417" s="60"/>
      <c r="DC417" s="60"/>
      <c r="DD417" s="60"/>
      <c r="DE417" s="60"/>
      <c r="DF417" s="60"/>
      <c r="DG417" s="60"/>
      <c r="DH417" s="60"/>
      <c r="DI417" s="60"/>
      <c r="DJ417" s="60"/>
      <c r="DK417" s="60"/>
      <c r="DL417" s="60"/>
      <c r="DM417" s="60"/>
      <c r="DN417" s="60"/>
      <c r="DO417" s="60"/>
      <c r="DP417" s="60"/>
    </row>
    <row r="418" spans="2:120">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BS418" s="60"/>
      <c r="BT418" s="60"/>
      <c r="BU418" s="75"/>
      <c r="BV418" s="75"/>
      <c r="BW418" s="75"/>
      <c r="BX418" s="75"/>
      <c r="BY418" s="75"/>
      <c r="BZ418" s="75"/>
      <c r="CA418" s="75"/>
      <c r="CL418" s="60"/>
      <c r="CM418" s="60"/>
      <c r="CN418" s="60"/>
      <c r="CO418" s="60"/>
      <c r="CP418" s="60"/>
      <c r="CQ418" s="60"/>
      <c r="CR418" s="60"/>
      <c r="CS418" s="60"/>
      <c r="CT418" s="60"/>
      <c r="CU418" s="60"/>
      <c r="CV418" s="60"/>
      <c r="CW418" s="60"/>
      <c r="CX418" s="60"/>
      <c r="CY418" s="60"/>
      <c r="CZ418" s="60"/>
      <c r="DA418" s="60"/>
      <c r="DB418" s="60"/>
      <c r="DC418" s="60"/>
      <c r="DD418" s="60"/>
      <c r="DE418" s="60"/>
      <c r="DF418" s="60"/>
      <c r="DG418" s="60"/>
      <c r="DH418" s="60"/>
      <c r="DI418" s="60"/>
      <c r="DJ418" s="60"/>
      <c r="DK418" s="60"/>
      <c r="DL418" s="60"/>
      <c r="DM418" s="60"/>
      <c r="DN418" s="60"/>
      <c r="DO418" s="60"/>
      <c r="DP418" s="60"/>
    </row>
    <row r="419" spans="2:120">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BS419" s="60"/>
      <c r="BT419" s="60"/>
      <c r="BU419" s="75"/>
      <c r="BV419" s="75"/>
      <c r="BW419" s="75"/>
      <c r="BX419" s="75"/>
      <c r="BY419" s="75"/>
      <c r="BZ419" s="75"/>
      <c r="CA419" s="75"/>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row>
    <row r="420" spans="2:120">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BS420" s="60"/>
      <c r="BT420" s="60"/>
      <c r="BU420" s="75"/>
      <c r="BV420" s="75"/>
      <c r="BW420" s="75"/>
      <c r="BX420" s="75"/>
      <c r="BY420" s="75"/>
      <c r="BZ420" s="75"/>
      <c r="CA420" s="75"/>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row>
    <row r="421" spans="2:120">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BS421" s="60"/>
      <c r="BT421" s="60"/>
      <c r="BU421" s="75"/>
      <c r="BV421" s="75"/>
      <c r="BW421" s="75"/>
      <c r="BX421" s="75"/>
      <c r="BY421" s="75"/>
      <c r="BZ421" s="75"/>
      <c r="CA421" s="75"/>
      <c r="CL421" s="60"/>
      <c r="CM421" s="60"/>
      <c r="CN421" s="60"/>
      <c r="CO421" s="60"/>
      <c r="CP421" s="60"/>
      <c r="CQ421" s="60"/>
      <c r="CR421" s="60"/>
      <c r="CS421" s="60"/>
      <c r="CT421" s="60"/>
      <c r="CU421" s="60"/>
      <c r="CV421" s="60"/>
      <c r="CW421" s="60"/>
      <c r="CX421" s="60"/>
      <c r="CY421" s="60"/>
      <c r="CZ421" s="60"/>
      <c r="DA421" s="60"/>
      <c r="DB421" s="60"/>
      <c r="DC421" s="60"/>
      <c r="DD421" s="60"/>
      <c r="DE421" s="60"/>
      <c r="DF421" s="60"/>
      <c r="DG421" s="60"/>
      <c r="DH421" s="60"/>
      <c r="DI421" s="60"/>
      <c r="DJ421" s="60"/>
      <c r="DK421" s="60"/>
      <c r="DL421" s="60"/>
      <c r="DM421" s="60"/>
      <c r="DN421" s="60"/>
      <c r="DO421" s="60"/>
      <c r="DP421" s="60"/>
    </row>
    <row r="422" spans="2:120">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BS422" s="60"/>
      <c r="BT422" s="60"/>
      <c r="BU422" s="75"/>
      <c r="BV422" s="75"/>
      <c r="BW422" s="75"/>
      <c r="BX422" s="75"/>
      <c r="BY422" s="75"/>
      <c r="BZ422" s="75"/>
      <c r="CA422" s="75"/>
      <c r="CL422" s="60"/>
      <c r="CM422" s="60"/>
      <c r="CN422" s="60"/>
      <c r="CO422" s="60"/>
      <c r="CP422" s="60"/>
      <c r="CQ422" s="60"/>
      <c r="CR422" s="60"/>
      <c r="CS422" s="60"/>
      <c r="CT422" s="60"/>
      <c r="CU422" s="60"/>
      <c r="CV422" s="60"/>
      <c r="CW422" s="60"/>
      <c r="CX422" s="60"/>
      <c r="CY422" s="60"/>
      <c r="CZ422" s="60"/>
      <c r="DA422" s="60"/>
      <c r="DB422" s="60"/>
      <c r="DC422" s="60"/>
      <c r="DD422" s="60"/>
      <c r="DE422" s="60"/>
      <c r="DF422" s="60"/>
      <c r="DG422" s="60"/>
      <c r="DH422" s="60"/>
      <c r="DI422" s="60"/>
      <c r="DJ422" s="60"/>
      <c r="DK422" s="60"/>
      <c r="DL422" s="60"/>
      <c r="DM422" s="60"/>
      <c r="DN422" s="60"/>
      <c r="DO422" s="60"/>
      <c r="DP422" s="60"/>
    </row>
    <row r="423" spans="2:120">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BS423" s="60"/>
      <c r="BT423" s="60"/>
      <c r="BU423" s="75"/>
      <c r="BV423" s="75"/>
      <c r="BW423" s="75"/>
      <c r="BX423" s="75"/>
      <c r="BY423" s="75"/>
      <c r="BZ423" s="75"/>
      <c r="CA423" s="75"/>
      <c r="CL423" s="60"/>
      <c r="CM423" s="60"/>
      <c r="CN423" s="60"/>
      <c r="CO423" s="60"/>
      <c r="CP423" s="60"/>
      <c r="CQ423" s="60"/>
      <c r="CR423" s="60"/>
      <c r="CS423" s="60"/>
      <c r="CT423" s="60"/>
      <c r="CU423" s="60"/>
      <c r="CV423" s="60"/>
      <c r="CW423" s="60"/>
      <c r="CX423" s="60"/>
      <c r="CY423" s="60"/>
      <c r="CZ423" s="60"/>
      <c r="DA423" s="60"/>
      <c r="DB423" s="60"/>
      <c r="DC423" s="60"/>
      <c r="DD423" s="60"/>
      <c r="DE423" s="60"/>
      <c r="DF423" s="60"/>
      <c r="DG423" s="60"/>
      <c r="DH423" s="60"/>
      <c r="DI423" s="60"/>
      <c r="DJ423" s="60"/>
      <c r="DK423" s="60"/>
      <c r="DL423" s="60"/>
      <c r="DM423" s="60"/>
      <c r="DN423" s="60"/>
      <c r="DO423" s="60"/>
      <c r="DP423" s="60"/>
    </row>
    <row r="424" spans="2:120">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BS424" s="60"/>
      <c r="BT424" s="60"/>
      <c r="BU424" s="75"/>
      <c r="BV424" s="75"/>
      <c r="BW424" s="75"/>
      <c r="BX424" s="75"/>
      <c r="BY424" s="75"/>
      <c r="BZ424" s="75"/>
      <c r="CA424" s="75"/>
      <c r="CL424" s="60"/>
      <c r="CM424" s="60"/>
      <c r="CN424" s="60"/>
      <c r="CO424" s="60"/>
      <c r="CP424" s="60"/>
      <c r="CQ424" s="60"/>
      <c r="CR424" s="60"/>
      <c r="CS424" s="60"/>
      <c r="CT424" s="60"/>
      <c r="CU424" s="60"/>
      <c r="CV424" s="60"/>
      <c r="CW424" s="60"/>
      <c r="CX424" s="60"/>
      <c r="CY424" s="60"/>
      <c r="CZ424" s="60"/>
      <c r="DA424" s="60"/>
      <c r="DB424" s="60"/>
      <c r="DC424" s="60"/>
      <c r="DD424" s="60"/>
      <c r="DE424" s="60"/>
      <c r="DF424" s="60"/>
      <c r="DG424" s="60"/>
      <c r="DH424" s="60"/>
      <c r="DI424" s="60"/>
      <c r="DJ424" s="60"/>
      <c r="DK424" s="60"/>
      <c r="DL424" s="60"/>
      <c r="DM424" s="60"/>
      <c r="DN424" s="60"/>
      <c r="DO424" s="60"/>
      <c r="DP424" s="60"/>
    </row>
    <row r="425" spans="2:120">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BS425" s="60"/>
      <c r="BT425" s="60"/>
      <c r="BU425" s="75"/>
      <c r="BV425" s="75"/>
      <c r="BW425" s="75"/>
      <c r="BX425" s="75"/>
      <c r="BY425" s="75"/>
      <c r="BZ425" s="75"/>
      <c r="CA425" s="75"/>
      <c r="CL425" s="60"/>
      <c r="CM425" s="60"/>
      <c r="CN425" s="60"/>
      <c r="CO425" s="60"/>
      <c r="CP425" s="60"/>
      <c r="CQ425" s="60"/>
      <c r="CR425" s="60"/>
      <c r="CS425" s="60"/>
      <c r="CT425" s="60"/>
      <c r="CU425" s="60"/>
      <c r="CV425" s="60"/>
      <c r="CW425" s="60"/>
      <c r="CX425" s="60"/>
      <c r="CY425" s="60"/>
      <c r="CZ425" s="60"/>
      <c r="DA425" s="60"/>
      <c r="DB425" s="60"/>
      <c r="DC425" s="60"/>
      <c r="DD425" s="60"/>
      <c r="DE425" s="60"/>
      <c r="DF425" s="60"/>
      <c r="DG425" s="60"/>
      <c r="DH425" s="60"/>
      <c r="DI425" s="60"/>
      <c r="DJ425" s="60"/>
      <c r="DK425" s="60"/>
      <c r="DL425" s="60"/>
      <c r="DM425" s="60"/>
      <c r="DN425" s="60"/>
      <c r="DO425" s="60"/>
      <c r="DP425" s="60"/>
    </row>
    <row r="426" spans="2:120">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BS426" s="60"/>
      <c r="BT426" s="60"/>
      <c r="BU426" s="75"/>
      <c r="BV426" s="75"/>
      <c r="BW426" s="75"/>
      <c r="BX426" s="75"/>
      <c r="BY426" s="75"/>
      <c r="BZ426" s="75"/>
      <c r="CA426" s="75"/>
      <c r="CL426" s="60"/>
      <c r="CM426" s="60"/>
      <c r="CN426" s="60"/>
      <c r="CO426" s="60"/>
      <c r="CP426" s="60"/>
      <c r="CQ426" s="60"/>
      <c r="CR426" s="60"/>
      <c r="CS426" s="60"/>
      <c r="CT426" s="60"/>
      <c r="CU426" s="60"/>
      <c r="CV426" s="60"/>
      <c r="CW426" s="60"/>
      <c r="CX426" s="60"/>
      <c r="CY426" s="60"/>
      <c r="CZ426" s="60"/>
      <c r="DA426" s="60"/>
      <c r="DB426" s="60"/>
      <c r="DC426" s="60"/>
      <c r="DD426" s="60"/>
      <c r="DE426" s="60"/>
      <c r="DF426" s="60"/>
      <c r="DG426" s="60"/>
      <c r="DH426" s="60"/>
      <c r="DI426" s="60"/>
      <c r="DJ426" s="60"/>
      <c r="DK426" s="60"/>
      <c r="DL426" s="60"/>
      <c r="DM426" s="60"/>
      <c r="DN426" s="60"/>
      <c r="DO426" s="60"/>
      <c r="DP426" s="60"/>
    </row>
    <row r="427" spans="2:120">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BS427" s="60"/>
      <c r="BT427" s="60"/>
      <c r="BU427" s="75"/>
      <c r="BV427" s="75"/>
      <c r="BW427" s="75"/>
      <c r="BX427" s="75"/>
      <c r="BY427" s="75"/>
      <c r="BZ427" s="75"/>
      <c r="CA427" s="75"/>
      <c r="CL427" s="60"/>
      <c r="CM427" s="60"/>
      <c r="CN427" s="60"/>
      <c r="CO427" s="60"/>
      <c r="CP427" s="60"/>
      <c r="CQ427" s="60"/>
      <c r="CR427" s="60"/>
      <c r="CS427" s="60"/>
      <c r="CT427" s="60"/>
      <c r="CU427" s="60"/>
      <c r="CV427" s="60"/>
      <c r="CW427" s="60"/>
      <c r="CX427" s="60"/>
      <c r="CY427" s="60"/>
      <c r="CZ427" s="60"/>
      <c r="DA427" s="60"/>
      <c r="DB427" s="60"/>
      <c r="DC427" s="60"/>
      <c r="DD427" s="60"/>
      <c r="DE427" s="60"/>
      <c r="DF427" s="60"/>
      <c r="DG427" s="60"/>
      <c r="DH427" s="60"/>
      <c r="DI427" s="60"/>
      <c r="DJ427" s="60"/>
      <c r="DK427" s="60"/>
      <c r="DL427" s="60"/>
      <c r="DM427" s="60"/>
      <c r="DN427" s="60"/>
      <c r="DO427" s="60"/>
      <c r="DP427" s="60"/>
    </row>
    <row r="428" spans="2:120">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BS428" s="60"/>
      <c r="BT428" s="60"/>
      <c r="BU428" s="75"/>
      <c r="BV428" s="75"/>
      <c r="BW428" s="75"/>
      <c r="BX428" s="75"/>
      <c r="BY428" s="75"/>
      <c r="BZ428" s="75"/>
      <c r="CA428" s="75"/>
      <c r="CL428" s="60"/>
      <c r="CM428" s="60"/>
      <c r="CN428" s="60"/>
      <c r="CO428" s="60"/>
      <c r="CP428" s="60"/>
      <c r="CQ428" s="60"/>
      <c r="CR428" s="60"/>
      <c r="CS428" s="60"/>
      <c r="CT428" s="60"/>
      <c r="CU428" s="60"/>
      <c r="CV428" s="60"/>
      <c r="CW428" s="60"/>
      <c r="CX428" s="60"/>
      <c r="CY428" s="60"/>
      <c r="CZ428" s="60"/>
      <c r="DA428" s="60"/>
      <c r="DB428" s="60"/>
      <c r="DC428" s="60"/>
      <c r="DD428" s="60"/>
      <c r="DE428" s="60"/>
      <c r="DF428" s="60"/>
      <c r="DG428" s="60"/>
      <c r="DH428" s="60"/>
      <c r="DI428" s="60"/>
      <c r="DJ428" s="60"/>
      <c r="DK428" s="60"/>
      <c r="DL428" s="60"/>
      <c r="DM428" s="60"/>
      <c r="DN428" s="60"/>
      <c r="DO428" s="60"/>
      <c r="DP428" s="60"/>
    </row>
    <row r="429" spans="2:120">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BS429" s="60"/>
      <c r="BT429" s="60"/>
      <c r="BU429" s="75"/>
      <c r="BV429" s="75"/>
      <c r="BW429" s="75"/>
      <c r="BX429" s="75"/>
      <c r="BY429" s="75"/>
      <c r="BZ429" s="75"/>
      <c r="CA429" s="75"/>
      <c r="CL429" s="60"/>
      <c r="CM429" s="60"/>
      <c r="CN429" s="60"/>
      <c r="CO429" s="60"/>
      <c r="CP429" s="60"/>
      <c r="CQ429" s="60"/>
      <c r="CR429" s="60"/>
      <c r="CS429" s="60"/>
      <c r="CT429" s="60"/>
      <c r="CU429" s="60"/>
      <c r="CV429" s="60"/>
      <c r="CW429" s="60"/>
      <c r="CX429" s="60"/>
      <c r="CY429" s="60"/>
      <c r="CZ429" s="60"/>
      <c r="DA429" s="60"/>
      <c r="DB429" s="60"/>
      <c r="DC429" s="60"/>
      <c r="DD429" s="60"/>
      <c r="DE429" s="60"/>
      <c r="DF429" s="60"/>
      <c r="DG429" s="60"/>
      <c r="DH429" s="60"/>
      <c r="DI429" s="60"/>
      <c r="DJ429" s="60"/>
      <c r="DK429" s="60"/>
      <c r="DL429" s="60"/>
      <c r="DM429" s="60"/>
      <c r="DN429" s="60"/>
      <c r="DO429" s="60"/>
      <c r="DP429" s="60"/>
    </row>
    <row r="430" spans="2:120">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BS430" s="60"/>
      <c r="BT430" s="60"/>
      <c r="BU430" s="75"/>
      <c r="BV430" s="75"/>
      <c r="BW430" s="75"/>
      <c r="BX430" s="75"/>
      <c r="BY430" s="75"/>
      <c r="BZ430" s="75"/>
      <c r="CA430" s="75"/>
      <c r="CL430" s="60"/>
      <c r="CM430" s="60"/>
      <c r="CN430" s="60"/>
      <c r="CO430" s="60"/>
      <c r="CP430" s="60"/>
      <c r="CQ430" s="60"/>
      <c r="CR430" s="60"/>
      <c r="CS430" s="60"/>
      <c r="CT430" s="60"/>
      <c r="CU430" s="60"/>
      <c r="CV430" s="60"/>
      <c r="CW430" s="60"/>
      <c r="CX430" s="60"/>
      <c r="CY430" s="60"/>
      <c r="CZ430" s="60"/>
      <c r="DA430" s="60"/>
      <c r="DB430" s="60"/>
      <c r="DC430" s="60"/>
      <c r="DD430" s="60"/>
      <c r="DE430" s="60"/>
      <c r="DF430" s="60"/>
      <c r="DG430" s="60"/>
      <c r="DH430" s="60"/>
      <c r="DI430" s="60"/>
      <c r="DJ430" s="60"/>
      <c r="DK430" s="60"/>
      <c r="DL430" s="60"/>
      <c r="DM430" s="60"/>
      <c r="DN430" s="60"/>
      <c r="DO430" s="60"/>
      <c r="DP430" s="60"/>
    </row>
    <row r="431" spans="2:120">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BS431" s="60"/>
      <c r="BT431" s="60"/>
      <c r="BU431" s="75"/>
      <c r="BV431" s="75"/>
      <c r="BW431" s="75"/>
      <c r="BX431" s="75"/>
      <c r="BY431" s="75"/>
      <c r="BZ431" s="75"/>
      <c r="CA431" s="75"/>
      <c r="CL431" s="60"/>
      <c r="CM431" s="60"/>
      <c r="CN431" s="60"/>
      <c r="CO431" s="60"/>
      <c r="CP431" s="60"/>
      <c r="CQ431" s="60"/>
      <c r="CR431" s="60"/>
      <c r="CS431" s="60"/>
      <c r="CT431" s="60"/>
      <c r="CU431" s="60"/>
      <c r="CV431" s="60"/>
      <c r="CW431" s="60"/>
      <c r="CX431" s="60"/>
      <c r="CY431" s="60"/>
      <c r="CZ431" s="60"/>
      <c r="DA431" s="60"/>
      <c r="DB431" s="60"/>
      <c r="DC431" s="60"/>
      <c r="DD431" s="60"/>
      <c r="DE431" s="60"/>
      <c r="DF431" s="60"/>
      <c r="DG431" s="60"/>
      <c r="DH431" s="60"/>
      <c r="DI431" s="60"/>
      <c r="DJ431" s="60"/>
      <c r="DK431" s="60"/>
      <c r="DL431" s="60"/>
      <c r="DM431" s="60"/>
      <c r="DN431" s="60"/>
      <c r="DO431" s="60"/>
      <c r="DP431" s="60"/>
    </row>
    <row r="432" spans="2:120">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BS432" s="60"/>
      <c r="BT432" s="60"/>
      <c r="BU432" s="75"/>
      <c r="BV432" s="75"/>
      <c r="BW432" s="75"/>
      <c r="BX432" s="75"/>
      <c r="BY432" s="75"/>
      <c r="BZ432" s="75"/>
      <c r="CA432" s="75"/>
      <c r="CL432" s="60"/>
      <c r="CM432" s="60"/>
      <c r="CN432" s="60"/>
      <c r="CO432" s="60"/>
      <c r="CP432" s="60"/>
      <c r="CQ432" s="60"/>
      <c r="CR432" s="60"/>
      <c r="CS432" s="60"/>
      <c r="CT432" s="60"/>
      <c r="CU432" s="60"/>
      <c r="CV432" s="60"/>
      <c r="CW432" s="60"/>
      <c r="CX432" s="60"/>
      <c r="CY432" s="60"/>
      <c r="CZ432" s="60"/>
      <c r="DA432" s="60"/>
      <c r="DB432" s="60"/>
      <c r="DC432" s="60"/>
      <c r="DD432" s="60"/>
      <c r="DE432" s="60"/>
      <c r="DF432" s="60"/>
      <c r="DG432" s="60"/>
      <c r="DH432" s="60"/>
      <c r="DI432" s="60"/>
      <c r="DJ432" s="60"/>
      <c r="DK432" s="60"/>
      <c r="DL432" s="60"/>
      <c r="DM432" s="60"/>
      <c r="DN432" s="60"/>
      <c r="DO432" s="60"/>
      <c r="DP432" s="60"/>
    </row>
    <row r="433" spans="2:120">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BS433" s="60"/>
      <c r="BT433" s="60"/>
      <c r="BU433" s="75"/>
      <c r="BV433" s="75"/>
      <c r="BW433" s="75"/>
      <c r="BX433" s="75"/>
      <c r="BY433" s="75"/>
      <c r="BZ433" s="75"/>
      <c r="CA433" s="75"/>
      <c r="CL433" s="60"/>
      <c r="CM433" s="60"/>
      <c r="CN433" s="60"/>
      <c r="CO433" s="60"/>
      <c r="CP433" s="60"/>
      <c r="CQ433" s="60"/>
      <c r="CR433" s="60"/>
      <c r="CS433" s="60"/>
      <c r="CT433" s="60"/>
      <c r="CU433" s="60"/>
      <c r="CV433" s="60"/>
      <c r="CW433" s="60"/>
      <c r="CX433" s="60"/>
      <c r="CY433" s="60"/>
      <c r="CZ433" s="60"/>
      <c r="DA433" s="60"/>
      <c r="DB433" s="60"/>
      <c r="DC433" s="60"/>
      <c r="DD433" s="60"/>
      <c r="DE433" s="60"/>
      <c r="DF433" s="60"/>
      <c r="DG433" s="60"/>
      <c r="DH433" s="60"/>
      <c r="DI433" s="60"/>
      <c r="DJ433" s="60"/>
      <c r="DK433" s="60"/>
      <c r="DL433" s="60"/>
      <c r="DM433" s="60"/>
      <c r="DN433" s="60"/>
      <c r="DO433" s="60"/>
      <c r="DP433" s="60"/>
    </row>
    <row r="434" spans="2:120">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BS434" s="60"/>
      <c r="BT434" s="60"/>
      <c r="BU434" s="75"/>
      <c r="BV434" s="75"/>
      <c r="BW434" s="75"/>
      <c r="BX434" s="75"/>
      <c r="BY434" s="75"/>
      <c r="BZ434" s="75"/>
      <c r="CA434" s="75"/>
      <c r="CL434" s="60"/>
      <c r="CM434" s="60"/>
      <c r="CN434" s="60"/>
      <c r="CO434" s="60"/>
      <c r="CP434" s="60"/>
      <c r="CQ434" s="60"/>
      <c r="CR434" s="60"/>
      <c r="CS434" s="60"/>
      <c r="CT434" s="60"/>
      <c r="CU434" s="60"/>
      <c r="CV434" s="60"/>
      <c r="CW434" s="60"/>
      <c r="CX434" s="60"/>
      <c r="CY434" s="60"/>
      <c r="CZ434" s="60"/>
      <c r="DA434" s="60"/>
      <c r="DB434" s="60"/>
      <c r="DC434" s="60"/>
      <c r="DD434" s="60"/>
      <c r="DE434" s="60"/>
      <c r="DF434" s="60"/>
      <c r="DG434" s="60"/>
      <c r="DH434" s="60"/>
      <c r="DI434" s="60"/>
      <c r="DJ434" s="60"/>
      <c r="DK434" s="60"/>
      <c r="DL434" s="60"/>
      <c r="DM434" s="60"/>
      <c r="DN434" s="60"/>
      <c r="DO434" s="60"/>
      <c r="DP434" s="60"/>
    </row>
    <row r="435" spans="2:120">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BS435" s="60"/>
      <c r="BT435" s="60"/>
      <c r="BU435" s="75"/>
      <c r="BV435" s="75"/>
      <c r="BW435" s="75"/>
      <c r="BX435" s="75"/>
      <c r="BY435" s="75"/>
      <c r="BZ435" s="75"/>
      <c r="CA435" s="75"/>
      <c r="CL435" s="60"/>
      <c r="CM435" s="60"/>
      <c r="CN435" s="60"/>
      <c r="CO435" s="60"/>
      <c r="CP435" s="60"/>
      <c r="CQ435" s="60"/>
      <c r="CR435" s="60"/>
      <c r="CS435" s="60"/>
      <c r="CT435" s="60"/>
      <c r="CU435" s="60"/>
      <c r="CV435" s="60"/>
      <c r="CW435" s="60"/>
      <c r="CX435" s="60"/>
      <c r="CY435" s="60"/>
      <c r="CZ435" s="60"/>
      <c r="DA435" s="60"/>
      <c r="DB435" s="60"/>
      <c r="DC435" s="60"/>
      <c r="DD435" s="60"/>
      <c r="DE435" s="60"/>
      <c r="DF435" s="60"/>
      <c r="DG435" s="60"/>
      <c r="DH435" s="60"/>
      <c r="DI435" s="60"/>
      <c r="DJ435" s="60"/>
      <c r="DK435" s="60"/>
      <c r="DL435" s="60"/>
      <c r="DM435" s="60"/>
      <c r="DN435" s="60"/>
      <c r="DO435" s="60"/>
      <c r="DP435" s="60"/>
    </row>
    <row r="436" spans="2:120">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BS436" s="60"/>
      <c r="BT436" s="60"/>
      <c r="BU436" s="75"/>
      <c r="BV436" s="75"/>
      <c r="BW436" s="75"/>
      <c r="BX436" s="75"/>
      <c r="BY436" s="75"/>
      <c r="BZ436" s="75"/>
      <c r="CA436" s="75"/>
      <c r="CL436" s="60"/>
      <c r="CM436" s="60"/>
      <c r="CN436" s="60"/>
      <c r="CO436" s="60"/>
      <c r="CP436" s="60"/>
      <c r="CQ436" s="60"/>
      <c r="CR436" s="60"/>
      <c r="CS436" s="60"/>
      <c r="CT436" s="60"/>
      <c r="CU436" s="60"/>
      <c r="CV436" s="60"/>
      <c r="CW436" s="60"/>
      <c r="CX436" s="60"/>
      <c r="CY436" s="60"/>
      <c r="CZ436" s="60"/>
      <c r="DA436" s="60"/>
      <c r="DB436" s="60"/>
      <c r="DC436" s="60"/>
      <c r="DD436" s="60"/>
      <c r="DE436" s="60"/>
      <c r="DF436" s="60"/>
      <c r="DG436" s="60"/>
      <c r="DH436" s="60"/>
      <c r="DI436" s="60"/>
      <c r="DJ436" s="60"/>
      <c r="DK436" s="60"/>
      <c r="DL436" s="60"/>
      <c r="DM436" s="60"/>
      <c r="DN436" s="60"/>
      <c r="DO436" s="60"/>
      <c r="DP436" s="60"/>
    </row>
    <row r="437" spans="2:120">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BS437" s="60"/>
      <c r="BT437" s="60"/>
      <c r="BU437" s="75"/>
      <c r="BV437" s="75"/>
      <c r="BW437" s="75"/>
      <c r="BX437" s="75"/>
      <c r="BY437" s="75"/>
      <c r="BZ437" s="75"/>
      <c r="CA437" s="75"/>
      <c r="CL437" s="60"/>
      <c r="CM437" s="60"/>
      <c r="CN437" s="60"/>
      <c r="CO437" s="60"/>
      <c r="CP437" s="60"/>
      <c r="CQ437" s="60"/>
      <c r="CR437" s="60"/>
      <c r="CS437" s="60"/>
      <c r="CT437" s="60"/>
      <c r="CU437" s="60"/>
      <c r="CV437" s="60"/>
      <c r="CW437" s="60"/>
      <c r="CX437" s="60"/>
      <c r="CY437" s="60"/>
      <c r="CZ437" s="60"/>
      <c r="DA437" s="60"/>
      <c r="DB437" s="60"/>
      <c r="DC437" s="60"/>
      <c r="DD437" s="60"/>
      <c r="DE437" s="60"/>
      <c r="DF437" s="60"/>
      <c r="DG437" s="60"/>
      <c r="DH437" s="60"/>
      <c r="DI437" s="60"/>
      <c r="DJ437" s="60"/>
      <c r="DK437" s="60"/>
      <c r="DL437" s="60"/>
      <c r="DM437" s="60"/>
      <c r="DN437" s="60"/>
      <c r="DO437" s="60"/>
      <c r="DP437" s="60"/>
    </row>
    <row r="438" spans="2:120">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BS438" s="60"/>
      <c r="BT438" s="60"/>
      <c r="BU438" s="75"/>
      <c r="BV438" s="75"/>
      <c r="BW438" s="75"/>
      <c r="BX438" s="75"/>
      <c r="BY438" s="75"/>
      <c r="BZ438" s="75"/>
      <c r="CA438" s="75"/>
      <c r="CL438" s="60"/>
      <c r="CM438" s="60"/>
      <c r="CN438" s="60"/>
      <c r="CO438" s="60"/>
      <c r="CP438" s="60"/>
      <c r="CQ438" s="60"/>
      <c r="CR438" s="60"/>
      <c r="CS438" s="60"/>
      <c r="CT438" s="60"/>
      <c r="CU438" s="60"/>
      <c r="CV438" s="60"/>
      <c r="CW438" s="60"/>
      <c r="CX438" s="60"/>
      <c r="CY438" s="60"/>
      <c r="CZ438" s="60"/>
      <c r="DA438" s="60"/>
      <c r="DB438" s="60"/>
      <c r="DC438" s="60"/>
      <c r="DD438" s="60"/>
      <c r="DE438" s="60"/>
      <c r="DF438" s="60"/>
      <c r="DG438" s="60"/>
      <c r="DH438" s="60"/>
      <c r="DI438" s="60"/>
      <c r="DJ438" s="60"/>
      <c r="DK438" s="60"/>
      <c r="DL438" s="60"/>
      <c r="DM438" s="60"/>
      <c r="DN438" s="60"/>
      <c r="DO438" s="60"/>
      <c r="DP438" s="60"/>
    </row>
    <row r="439" spans="2:120">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BS439" s="60"/>
      <c r="BT439" s="60"/>
      <c r="BU439" s="75"/>
      <c r="BV439" s="75"/>
      <c r="BW439" s="75"/>
      <c r="BX439" s="75"/>
      <c r="BY439" s="75"/>
      <c r="BZ439" s="75"/>
      <c r="CA439" s="75"/>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row>
    <row r="440" spans="2:120">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BS440" s="60"/>
      <c r="BT440" s="60"/>
      <c r="BU440" s="75"/>
      <c r="BV440" s="75"/>
      <c r="BW440" s="75"/>
      <c r="BX440" s="75"/>
      <c r="BY440" s="75"/>
      <c r="BZ440" s="75"/>
      <c r="CA440" s="75"/>
      <c r="CL440" s="60"/>
      <c r="CM440" s="60"/>
      <c r="CN440" s="60"/>
      <c r="CO440" s="60"/>
      <c r="CP440" s="60"/>
      <c r="CQ440" s="60"/>
      <c r="CR440" s="60"/>
      <c r="CS440" s="60"/>
      <c r="CT440" s="60"/>
      <c r="CU440" s="60"/>
      <c r="CV440" s="60"/>
      <c r="CW440" s="60"/>
      <c r="CX440" s="60"/>
      <c r="CY440" s="60"/>
      <c r="CZ440" s="60"/>
      <c r="DA440" s="60"/>
      <c r="DB440" s="60"/>
      <c r="DC440" s="60"/>
      <c r="DD440" s="60"/>
      <c r="DE440" s="60"/>
      <c r="DF440" s="60"/>
      <c r="DG440" s="60"/>
      <c r="DH440" s="60"/>
      <c r="DI440" s="60"/>
      <c r="DJ440" s="60"/>
      <c r="DK440" s="60"/>
      <c r="DL440" s="60"/>
      <c r="DM440" s="60"/>
      <c r="DN440" s="60"/>
      <c r="DO440" s="60"/>
      <c r="DP440" s="60"/>
    </row>
    <row r="441" spans="2:120">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BS441" s="60"/>
      <c r="BT441" s="60"/>
      <c r="BU441" s="75"/>
      <c r="BV441" s="75"/>
      <c r="BW441" s="75"/>
      <c r="BX441" s="75"/>
      <c r="BY441" s="75"/>
      <c r="BZ441" s="75"/>
      <c r="CA441" s="75"/>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row>
    <row r="442" spans="2:120">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BS442" s="60"/>
      <c r="BT442" s="60"/>
      <c r="BU442" s="75"/>
      <c r="BV442" s="75"/>
      <c r="BW442" s="75"/>
      <c r="BX442" s="75"/>
      <c r="BY442" s="75"/>
      <c r="BZ442" s="75"/>
      <c r="CA442" s="75"/>
      <c r="CL442" s="60"/>
      <c r="CM442" s="60"/>
      <c r="CN442" s="60"/>
      <c r="CO442" s="60"/>
      <c r="CP442" s="60"/>
      <c r="CQ442" s="60"/>
      <c r="CR442" s="60"/>
      <c r="CS442" s="60"/>
      <c r="CT442" s="60"/>
      <c r="CU442" s="60"/>
      <c r="CV442" s="60"/>
      <c r="CW442" s="60"/>
      <c r="CX442" s="60"/>
      <c r="CY442" s="60"/>
      <c r="CZ442" s="60"/>
      <c r="DA442" s="60"/>
      <c r="DB442" s="60"/>
      <c r="DC442" s="60"/>
      <c r="DD442" s="60"/>
      <c r="DE442" s="60"/>
      <c r="DF442" s="60"/>
      <c r="DG442" s="60"/>
      <c r="DH442" s="60"/>
      <c r="DI442" s="60"/>
      <c r="DJ442" s="60"/>
      <c r="DK442" s="60"/>
      <c r="DL442" s="60"/>
      <c r="DM442" s="60"/>
      <c r="DN442" s="60"/>
      <c r="DO442" s="60"/>
      <c r="DP442" s="60"/>
    </row>
    <row r="443" spans="2:120">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BS443" s="60"/>
      <c r="BT443" s="60"/>
      <c r="BU443" s="75"/>
      <c r="BV443" s="75"/>
      <c r="BW443" s="75"/>
      <c r="BX443" s="75"/>
      <c r="BY443" s="75"/>
      <c r="BZ443" s="75"/>
      <c r="CA443" s="75"/>
      <c r="CL443" s="60"/>
      <c r="CM443" s="60"/>
      <c r="CN443" s="60"/>
      <c r="CO443" s="60"/>
      <c r="CP443" s="60"/>
      <c r="CQ443" s="60"/>
      <c r="CR443" s="60"/>
      <c r="CS443" s="60"/>
      <c r="CT443" s="60"/>
      <c r="CU443" s="60"/>
      <c r="CV443" s="60"/>
      <c r="CW443" s="60"/>
      <c r="CX443" s="60"/>
      <c r="CY443" s="60"/>
      <c r="CZ443" s="60"/>
      <c r="DA443" s="60"/>
      <c r="DB443" s="60"/>
      <c r="DC443" s="60"/>
      <c r="DD443" s="60"/>
      <c r="DE443" s="60"/>
      <c r="DF443" s="60"/>
      <c r="DG443" s="60"/>
      <c r="DH443" s="60"/>
      <c r="DI443" s="60"/>
      <c r="DJ443" s="60"/>
      <c r="DK443" s="60"/>
      <c r="DL443" s="60"/>
      <c r="DM443" s="60"/>
      <c r="DN443" s="60"/>
      <c r="DO443" s="60"/>
      <c r="DP443" s="60"/>
    </row>
    <row r="444" spans="2:120">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BS444" s="60"/>
      <c r="BT444" s="60"/>
      <c r="BU444" s="75"/>
      <c r="BV444" s="75"/>
      <c r="BW444" s="75"/>
      <c r="BX444" s="75"/>
      <c r="BY444" s="75"/>
      <c r="BZ444" s="75"/>
      <c r="CA444" s="75"/>
      <c r="CL444" s="60"/>
      <c r="CM444" s="60"/>
      <c r="CN444" s="60"/>
      <c r="CO444" s="60"/>
      <c r="CP444" s="60"/>
      <c r="CQ444" s="60"/>
      <c r="CR444" s="60"/>
      <c r="CS444" s="60"/>
      <c r="CT444" s="60"/>
      <c r="CU444" s="60"/>
      <c r="CV444" s="60"/>
      <c r="CW444" s="60"/>
      <c r="CX444" s="60"/>
      <c r="CY444" s="60"/>
      <c r="CZ444" s="60"/>
      <c r="DA444" s="60"/>
      <c r="DB444" s="60"/>
      <c r="DC444" s="60"/>
      <c r="DD444" s="60"/>
      <c r="DE444" s="60"/>
      <c r="DF444" s="60"/>
      <c r="DG444" s="60"/>
      <c r="DH444" s="60"/>
      <c r="DI444" s="60"/>
      <c r="DJ444" s="60"/>
      <c r="DK444" s="60"/>
      <c r="DL444" s="60"/>
      <c r="DM444" s="60"/>
      <c r="DN444" s="60"/>
      <c r="DO444" s="60"/>
      <c r="DP444" s="60"/>
    </row>
    <row r="445" spans="2:120">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BS445" s="60"/>
      <c r="BT445" s="60"/>
      <c r="BU445" s="75"/>
      <c r="BV445" s="75"/>
      <c r="BW445" s="75"/>
      <c r="BX445" s="75"/>
      <c r="BY445" s="75"/>
      <c r="BZ445" s="75"/>
      <c r="CA445" s="75"/>
      <c r="CL445" s="60"/>
      <c r="CM445" s="60"/>
      <c r="CN445" s="60"/>
      <c r="CO445" s="60"/>
      <c r="CP445" s="60"/>
      <c r="CQ445" s="60"/>
      <c r="CR445" s="60"/>
      <c r="CS445" s="60"/>
      <c r="CT445" s="60"/>
      <c r="CU445" s="60"/>
      <c r="CV445" s="60"/>
      <c r="CW445" s="60"/>
      <c r="CX445" s="60"/>
      <c r="CY445" s="60"/>
      <c r="CZ445" s="60"/>
      <c r="DA445" s="60"/>
      <c r="DB445" s="60"/>
      <c r="DC445" s="60"/>
      <c r="DD445" s="60"/>
      <c r="DE445" s="60"/>
      <c r="DF445" s="60"/>
      <c r="DG445" s="60"/>
      <c r="DH445" s="60"/>
      <c r="DI445" s="60"/>
      <c r="DJ445" s="60"/>
      <c r="DK445" s="60"/>
      <c r="DL445" s="60"/>
      <c r="DM445" s="60"/>
      <c r="DN445" s="60"/>
      <c r="DO445" s="60"/>
      <c r="DP445" s="60"/>
    </row>
    <row r="446" spans="2:120">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BS446" s="60"/>
      <c r="BT446" s="60"/>
      <c r="BU446" s="75"/>
      <c r="BV446" s="75"/>
      <c r="BW446" s="75"/>
      <c r="BX446" s="75"/>
      <c r="BY446" s="75"/>
      <c r="BZ446" s="75"/>
      <c r="CA446" s="75"/>
      <c r="CL446" s="60"/>
      <c r="CM446" s="60"/>
      <c r="CN446" s="60"/>
      <c r="CO446" s="60"/>
      <c r="CP446" s="60"/>
      <c r="CQ446" s="60"/>
      <c r="CR446" s="60"/>
      <c r="CS446" s="60"/>
      <c r="CT446" s="60"/>
      <c r="CU446" s="60"/>
      <c r="CV446" s="60"/>
      <c r="CW446" s="60"/>
      <c r="CX446" s="60"/>
      <c r="CY446" s="60"/>
      <c r="CZ446" s="60"/>
      <c r="DA446" s="60"/>
      <c r="DB446" s="60"/>
      <c r="DC446" s="60"/>
      <c r="DD446" s="60"/>
      <c r="DE446" s="60"/>
      <c r="DF446" s="60"/>
      <c r="DG446" s="60"/>
      <c r="DH446" s="60"/>
      <c r="DI446" s="60"/>
      <c r="DJ446" s="60"/>
      <c r="DK446" s="60"/>
      <c r="DL446" s="60"/>
      <c r="DM446" s="60"/>
      <c r="DN446" s="60"/>
      <c r="DO446" s="60"/>
      <c r="DP446" s="60"/>
    </row>
    <row r="447" spans="2:120">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BS447" s="60"/>
      <c r="BT447" s="60"/>
      <c r="BU447" s="75"/>
      <c r="BV447" s="75"/>
      <c r="BW447" s="75"/>
      <c r="BX447" s="75"/>
      <c r="BY447" s="75"/>
      <c r="BZ447" s="75"/>
      <c r="CA447" s="75"/>
      <c r="CL447" s="60"/>
      <c r="CM447" s="60"/>
      <c r="CN447" s="60"/>
      <c r="CO447" s="60"/>
      <c r="CP447" s="60"/>
      <c r="CQ447" s="60"/>
      <c r="CR447" s="60"/>
      <c r="CS447" s="60"/>
      <c r="CT447" s="60"/>
      <c r="CU447" s="60"/>
      <c r="CV447" s="60"/>
      <c r="CW447" s="60"/>
      <c r="CX447" s="60"/>
      <c r="CY447" s="60"/>
      <c r="CZ447" s="60"/>
      <c r="DA447" s="60"/>
      <c r="DB447" s="60"/>
      <c r="DC447" s="60"/>
      <c r="DD447" s="60"/>
      <c r="DE447" s="60"/>
      <c r="DF447" s="60"/>
      <c r="DG447" s="60"/>
      <c r="DH447" s="60"/>
      <c r="DI447" s="60"/>
      <c r="DJ447" s="60"/>
      <c r="DK447" s="60"/>
      <c r="DL447" s="60"/>
      <c r="DM447" s="60"/>
      <c r="DN447" s="60"/>
      <c r="DO447" s="60"/>
      <c r="DP447" s="60"/>
    </row>
    <row r="448" spans="2:120">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BS448" s="60"/>
      <c r="BT448" s="60"/>
      <c r="BU448" s="75"/>
      <c r="BV448" s="75"/>
      <c r="BW448" s="75"/>
      <c r="BX448" s="75"/>
      <c r="BY448" s="75"/>
      <c r="BZ448" s="75"/>
      <c r="CA448" s="75"/>
      <c r="CL448" s="60"/>
      <c r="CM448" s="60"/>
      <c r="CN448" s="60"/>
      <c r="CO448" s="60"/>
      <c r="CP448" s="60"/>
      <c r="CQ448" s="60"/>
      <c r="CR448" s="60"/>
      <c r="CS448" s="60"/>
      <c r="CT448" s="60"/>
      <c r="CU448" s="60"/>
      <c r="CV448" s="60"/>
      <c r="CW448" s="60"/>
      <c r="CX448" s="60"/>
      <c r="CY448" s="60"/>
      <c r="CZ448" s="60"/>
      <c r="DA448" s="60"/>
      <c r="DB448" s="60"/>
      <c r="DC448" s="60"/>
      <c r="DD448" s="60"/>
      <c r="DE448" s="60"/>
      <c r="DF448" s="60"/>
      <c r="DG448" s="60"/>
      <c r="DH448" s="60"/>
      <c r="DI448" s="60"/>
      <c r="DJ448" s="60"/>
      <c r="DK448" s="60"/>
      <c r="DL448" s="60"/>
      <c r="DM448" s="60"/>
      <c r="DN448" s="60"/>
      <c r="DO448" s="60"/>
      <c r="DP448" s="60"/>
    </row>
    <row r="449" spans="2:120">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BS449" s="60"/>
      <c r="BT449" s="60"/>
      <c r="BU449" s="75"/>
      <c r="BV449" s="75"/>
      <c r="BW449" s="75"/>
      <c r="BX449" s="75"/>
      <c r="BY449" s="75"/>
      <c r="BZ449" s="75"/>
      <c r="CA449" s="75"/>
      <c r="CL449" s="60"/>
      <c r="CM449" s="60"/>
      <c r="CN449" s="60"/>
      <c r="CO449" s="60"/>
      <c r="CP449" s="60"/>
      <c r="CQ449" s="60"/>
      <c r="CR449" s="60"/>
      <c r="CS449" s="60"/>
      <c r="CT449" s="60"/>
      <c r="CU449" s="60"/>
      <c r="CV449" s="60"/>
      <c r="CW449" s="60"/>
      <c r="CX449" s="60"/>
      <c r="CY449" s="60"/>
      <c r="CZ449" s="60"/>
      <c r="DA449" s="60"/>
      <c r="DB449" s="60"/>
      <c r="DC449" s="60"/>
      <c r="DD449" s="60"/>
      <c r="DE449" s="60"/>
      <c r="DF449" s="60"/>
      <c r="DG449" s="60"/>
      <c r="DH449" s="60"/>
      <c r="DI449" s="60"/>
      <c r="DJ449" s="60"/>
      <c r="DK449" s="60"/>
      <c r="DL449" s="60"/>
      <c r="DM449" s="60"/>
      <c r="DN449" s="60"/>
      <c r="DO449" s="60"/>
      <c r="DP449" s="60"/>
    </row>
    <row r="450" spans="2:120">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BS450" s="60"/>
      <c r="BT450" s="60"/>
      <c r="BU450" s="75"/>
      <c r="BV450" s="75"/>
      <c r="BW450" s="75"/>
      <c r="BX450" s="75"/>
      <c r="BY450" s="75"/>
      <c r="BZ450" s="75"/>
      <c r="CA450" s="75"/>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row>
    <row r="451" spans="2:120">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BS451" s="60"/>
      <c r="BT451" s="60"/>
      <c r="BU451" s="75"/>
      <c r="BV451" s="75"/>
      <c r="BW451" s="75"/>
      <c r="BX451" s="75"/>
      <c r="BY451" s="75"/>
      <c r="BZ451" s="75"/>
      <c r="CA451" s="75"/>
      <c r="CL451" s="60"/>
      <c r="CM451" s="60"/>
      <c r="CN451" s="60"/>
      <c r="CO451" s="60"/>
      <c r="CP451" s="60"/>
      <c r="CQ451" s="60"/>
      <c r="CR451" s="60"/>
      <c r="CS451" s="60"/>
      <c r="CT451" s="60"/>
      <c r="CU451" s="60"/>
      <c r="CV451" s="60"/>
      <c r="CW451" s="60"/>
      <c r="CX451" s="60"/>
      <c r="CY451" s="60"/>
      <c r="CZ451" s="60"/>
      <c r="DA451" s="60"/>
      <c r="DB451" s="60"/>
      <c r="DC451" s="60"/>
      <c r="DD451" s="60"/>
      <c r="DE451" s="60"/>
      <c r="DF451" s="60"/>
      <c r="DG451" s="60"/>
      <c r="DH451" s="60"/>
      <c r="DI451" s="60"/>
      <c r="DJ451" s="60"/>
      <c r="DK451" s="60"/>
      <c r="DL451" s="60"/>
      <c r="DM451" s="60"/>
      <c r="DN451" s="60"/>
      <c r="DO451" s="60"/>
      <c r="DP451" s="60"/>
    </row>
    <row r="452" spans="2:120">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BS452" s="60"/>
      <c r="BT452" s="60"/>
      <c r="BU452" s="75"/>
      <c r="BV452" s="75"/>
      <c r="BW452" s="75"/>
      <c r="BX452" s="75"/>
      <c r="BY452" s="75"/>
      <c r="BZ452" s="75"/>
      <c r="CA452" s="75"/>
      <c r="CL452" s="60"/>
      <c r="CM452" s="60"/>
      <c r="CN452" s="60"/>
      <c r="CO452" s="60"/>
      <c r="CP452" s="60"/>
      <c r="CQ452" s="60"/>
      <c r="CR452" s="60"/>
      <c r="CS452" s="60"/>
      <c r="CT452" s="60"/>
      <c r="CU452" s="60"/>
      <c r="CV452" s="60"/>
      <c r="CW452" s="60"/>
      <c r="CX452" s="60"/>
      <c r="CY452" s="60"/>
      <c r="CZ452" s="60"/>
      <c r="DA452" s="60"/>
      <c r="DB452" s="60"/>
      <c r="DC452" s="60"/>
      <c r="DD452" s="60"/>
      <c r="DE452" s="60"/>
      <c r="DF452" s="60"/>
      <c r="DG452" s="60"/>
      <c r="DH452" s="60"/>
      <c r="DI452" s="60"/>
      <c r="DJ452" s="60"/>
      <c r="DK452" s="60"/>
      <c r="DL452" s="60"/>
      <c r="DM452" s="60"/>
      <c r="DN452" s="60"/>
      <c r="DO452" s="60"/>
      <c r="DP452" s="60"/>
    </row>
    <row r="453" spans="2:120">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BS453" s="60"/>
      <c r="BT453" s="60"/>
      <c r="BU453" s="75"/>
      <c r="BV453" s="75"/>
      <c r="BW453" s="75"/>
      <c r="BX453" s="75"/>
      <c r="BY453" s="75"/>
      <c r="BZ453" s="75"/>
      <c r="CA453" s="75"/>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row>
    <row r="454" spans="2:120">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BS454" s="60"/>
      <c r="BT454" s="60"/>
      <c r="BU454" s="75"/>
      <c r="BV454" s="75"/>
      <c r="BW454" s="75"/>
      <c r="BX454" s="75"/>
      <c r="BY454" s="75"/>
      <c r="BZ454" s="75"/>
      <c r="CA454" s="75"/>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row>
    <row r="455" spans="2:120">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BS455" s="60"/>
      <c r="BT455" s="60"/>
      <c r="BU455" s="75"/>
      <c r="BV455" s="75"/>
      <c r="BW455" s="75"/>
      <c r="BX455" s="75"/>
      <c r="BY455" s="75"/>
      <c r="BZ455" s="75"/>
      <c r="CA455" s="75"/>
      <c r="CL455" s="60"/>
      <c r="CM455" s="60"/>
      <c r="CN455" s="60"/>
      <c r="CO455" s="60"/>
      <c r="CP455" s="60"/>
      <c r="CQ455" s="60"/>
      <c r="CR455" s="60"/>
      <c r="CS455" s="60"/>
      <c r="CT455" s="60"/>
      <c r="CU455" s="60"/>
      <c r="CV455" s="60"/>
      <c r="CW455" s="60"/>
      <c r="CX455" s="60"/>
      <c r="CY455" s="60"/>
      <c r="CZ455" s="60"/>
      <c r="DA455" s="60"/>
      <c r="DB455" s="60"/>
      <c r="DC455" s="60"/>
      <c r="DD455" s="60"/>
      <c r="DE455" s="60"/>
      <c r="DF455" s="60"/>
      <c r="DG455" s="60"/>
      <c r="DH455" s="60"/>
      <c r="DI455" s="60"/>
      <c r="DJ455" s="60"/>
      <c r="DK455" s="60"/>
      <c r="DL455" s="60"/>
      <c r="DM455" s="60"/>
      <c r="DN455" s="60"/>
      <c r="DO455" s="60"/>
      <c r="DP455" s="60"/>
    </row>
    <row r="456" spans="2:120">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BS456" s="60"/>
      <c r="BT456" s="60"/>
      <c r="BU456" s="75"/>
      <c r="BV456" s="75"/>
      <c r="BW456" s="75"/>
      <c r="BX456" s="75"/>
      <c r="BY456" s="75"/>
      <c r="BZ456" s="75"/>
      <c r="CA456" s="75"/>
      <c r="CL456" s="60"/>
      <c r="CM456" s="60"/>
      <c r="CN456" s="60"/>
      <c r="CO456" s="60"/>
      <c r="CP456" s="60"/>
      <c r="CQ456" s="60"/>
      <c r="CR456" s="60"/>
      <c r="CS456" s="60"/>
      <c r="CT456" s="60"/>
      <c r="CU456" s="60"/>
      <c r="CV456" s="60"/>
      <c r="CW456" s="60"/>
      <c r="CX456" s="60"/>
      <c r="CY456" s="60"/>
      <c r="CZ456" s="60"/>
      <c r="DA456" s="60"/>
      <c r="DB456" s="60"/>
      <c r="DC456" s="60"/>
      <c r="DD456" s="60"/>
      <c r="DE456" s="60"/>
      <c r="DF456" s="60"/>
      <c r="DG456" s="60"/>
      <c r="DH456" s="60"/>
      <c r="DI456" s="60"/>
      <c r="DJ456" s="60"/>
      <c r="DK456" s="60"/>
      <c r="DL456" s="60"/>
      <c r="DM456" s="60"/>
      <c r="DN456" s="60"/>
      <c r="DO456" s="60"/>
      <c r="DP456" s="60"/>
    </row>
    <row r="457" spans="2:120">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BS457" s="60"/>
      <c r="BT457" s="60"/>
      <c r="BU457" s="75"/>
      <c r="BV457" s="75"/>
      <c r="BW457" s="75"/>
      <c r="BX457" s="75"/>
      <c r="BY457" s="75"/>
      <c r="BZ457" s="75"/>
      <c r="CA457" s="75"/>
      <c r="CL457" s="60"/>
      <c r="CM457" s="60"/>
      <c r="CN457" s="60"/>
      <c r="CO457" s="60"/>
      <c r="CP457" s="60"/>
      <c r="CQ457" s="60"/>
      <c r="CR457" s="60"/>
      <c r="CS457" s="60"/>
      <c r="CT457" s="60"/>
      <c r="CU457" s="60"/>
      <c r="CV457" s="60"/>
      <c r="CW457" s="60"/>
      <c r="CX457" s="60"/>
      <c r="CY457" s="60"/>
      <c r="CZ457" s="60"/>
      <c r="DA457" s="60"/>
      <c r="DB457" s="60"/>
      <c r="DC457" s="60"/>
      <c r="DD457" s="60"/>
      <c r="DE457" s="60"/>
      <c r="DF457" s="60"/>
      <c r="DG457" s="60"/>
      <c r="DH457" s="60"/>
      <c r="DI457" s="60"/>
      <c r="DJ457" s="60"/>
      <c r="DK457" s="60"/>
      <c r="DL457" s="60"/>
      <c r="DM457" s="60"/>
      <c r="DN457" s="60"/>
      <c r="DO457" s="60"/>
      <c r="DP457" s="60"/>
    </row>
    <row r="458" spans="2:120">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BS458" s="60"/>
      <c r="BT458" s="60"/>
      <c r="BU458" s="75"/>
      <c r="BV458" s="75"/>
      <c r="BW458" s="75"/>
      <c r="BX458" s="75"/>
      <c r="BY458" s="75"/>
      <c r="BZ458" s="75"/>
      <c r="CA458" s="75"/>
      <c r="CL458" s="60"/>
      <c r="CM458" s="60"/>
      <c r="CN458" s="60"/>
      <c r="CO458" s="60"/>
      <c r="CP458" s="60"/>
      <c r="CQ458" s="60"/>
      <c r="CR458" s="60"/>
      <c r="CS458" s="60"/>
      <c r="CT458" s="60"/>
      <c r="CU458" s="60"/>
      <c r="CV458" s="60"/>
      <c r="CW458" s="60"/>
      <c r="CX458" s="60"/>
      <c r="CY458" s="60"/>
      <c r="CZ458" s="60"/>
      <c r="DA458" s="60"/>
      <c r="DB458" s="60"/>
      <c r="DC458" s="60"/>
      <c r="DD458" s="60"/>
      <c r="DE458" s="60"/>
      <c r="DF458" s="60"/>
      <c r="DG458" s="60"/>
      <c r="DH458" s="60"/>
      <c r="DI458" s="60"/>
      <c r="DJ458" s="60"/>
      <c r="DK458" s="60"/>
      <c r="DL458" s="60"/>
      <c r="DM458" s="60"/>
      <c r="DN458" s="60"/>
      <c r="DO458" s="60"/>
      <c r="DP458" s="60"/>
    </row>
    <row r="459" spans="2:120">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BS459" s="60"/>
      <c r="BT459" s="60"/>
      <c r="BU459" s="75"/>
      <c r="BV459" s="75"/>
      <c r="BW459" s="75"/>
      <c r="BX459" s="75"/>
      <c r="BY459" s="75"/>
      <c r="BZ459" s="75"/>
      <c r="CA459" s="75"/>
      <c r="CL459" s="60"/>
      <c r="CM459" s="60"/>
      <c r="CN459" s="60"/>
      <c r="CO459" s="60"/>
      <c r="CP459" s="60"/>
      <c r="CQ459" s="60"/>
      <c r="CR459" s="60"/>
      <c r="CS459" s="60"/>
      <c r="CT459" s="60"/>
      <c r="CU459" s="60"/>
      <c r="CV459" s="60"/>
      <c r="CW459" s="60"/>
      <c r="CX459" s="60"/>
      <c r="CY459" s="60"/>
      <c r="CZ459" s="60"/>
      <c r="DA459" s="60"/>
      <c r="DB459" s="60"/>
      <c r="DC459" s="60"/>
      <c r="DD459" s="60"/>
      <c r="DE459" s="60"/>
      <c r="DF459" s="60"/>
      <c r="DG459" s="60"/>
      <c r="DH459" s="60"/>
      <c r="DI459" s="60"/>
      <c r="DJ459" s="60"/>
      <c r="DK459" s="60"/>
      <c r="DL459" s="60"/>
      <c r="DM459" s="60"/>
      <c r="DN459" s="60"/>
      <c r="DO459" s="60"/>
      <c r="DP459" s="60"/>
    </row>
    <row r="460" spans="2:120">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BS460" s="60"/>
      <c r="BT460" s="60"/>
      <c r="BU460" s="75"/>
      <c r="BV460" s="75"/>
      <c r="BW460" s="75"/>
      <c r="BX460" s="75"/>
      <c r="BY460" s="75"/>
      <c r="BZ460" s="75"/>
      <c r="CA460" s="75"/>
      <c r="CL460" s="60"/>
      <c r="CM460" s="60"/>
      <c r="CN460" s="60"/>
      <c r="CO460" s="60"/>
      <c r="CP460" s="60"/>
      <c r="CQ460" s="60"/>
      <c r="CR460" s="60"/>
      <c r="CS460" s="60"/>
      <c r="CT460" s="60"/>
      <c r="CU460" s="60"/>
      <c r="CV460" s="60"/>
      <c r="CW460" s="60"/>
      <c r="CX460" s="60"/>
      <c r="CY460" s="60"/>
      <c r="CZ460" s="60"/>
      <c r="DA460" s="60"/>
      <c r="DB460" s="60"/>
      <c r="DC460" s="60"/>
      <c r="DD460" s="60"/>
      <c r="DE460" s="60"/>
      <c r="DF460" s="60"/>
      <c r="DG460" s="60"/>
      <c r="DH460" s="60"/>
      <c r="DI460" s="60"/>
      <c r="DJ460" s="60"/>
      <c r="DK460" s="60"/>
      <c r="DL460" s="60"/>
      <c r="DM460" s="60"/>
      <c r="DN460" s="60"/>
      <c r="DO460" s="60"/>
      <c r="DP460" s="60"/>
    </row>
    <row r="461" spans="2:120">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BS461" s="60"/>
      <c r="BT461" s="60"/>
      <c r="BU461" s="75"/>
      <c r="BV461" s="75"/>
      <c r="BW461" s="75"/>
      <c r="BX461" s="75"/>
      <c r="BY461" s="75"/>
      <c r="BZ461" s="75"/>
      <c r="CA461" s="75"/>
      <c r="CL461" s="60"/>
      <c r="CM461" s="60"/>
      <c r="CN461" s="60"/>
      <c r="CO461" s="60"/>
      <c r="CP461" s="60"/>
      <c r="CQ461" s="60"/>
      <c r="CR461" s="60"/>
      <c r="CS461" s="60"/>
      <c r="CT461" s="60"/>
      <c r="CU461" s="60"/>
      <c r="CV461" s="60"/>
      <c r="CW461" s="60"/>
      <c r="CX461" s="60"/>
      <c r="CY461" s="60"/>
      <c r="CZ461" s="60"/>
      <c r="DA461" s="60"/>
      <c r="DB461" s="60"/>
      <c r="DC461" s="60"/>
      <c r="DD461" s="60"/>
      <c r="DE461" s="60"/>
      <c r="DF461" s="60"/>
      <c r="DG461" s="60"/>
      <c r="DH461" s="60"/>
      <c r="DI461" s="60"/>
      <c r="DJ461" s="60"/>
      <c r="DK461" s="60"/>
      <c r="DL461" s="60"/>
      <c r="DM461" s="60"/>
      <c r="DN461" s="60"/>
      <c r="DO461" s="60"/>
      <c r="DP461" s="60"/>
    </row>
    <row r="462" spans="2:120">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BS462" s="60"/>
      <c r="BT462" s="60"/>
      <c r="BU462" s="75"/>
      <c r="BV462" s="75"/>
      <c r="BW462" s="75"/>
      <c r="BX462" s="75"/>
      <c r="BY462" s="75"/>
      <c r="BZ462" s="75"/>
      <c r="CA462" s="75"/>
      <c r="CL462" s="60"/>
      <c r="CM462" s="60"/>
      <c r="CN462" s="60"/>
      <c r="CO462" s="60"/>
      <c r="CP462" s="60"/>
      <c r="CQ462" s="60"/>
      <c r="CR462" s="60"/>
      <c r="CS462" s="60"/>
      <c r="CT462" s="60"/>
      <c r="CU462" s="60"/>
      <c r="CV462" s="60"/>
      <c r="CW462" s="60"/>
      <c r="CX462" s="60"/>
      <c r="CY462" s="60"/>
      <c r="CZ462" s="60"/>
      <c r="DA462" s="60"/>
      <c r="DB462" s="60"/>
      <c r="DC462" s="60"/>
      <c r="DD462" s="60"/>
      <c r="DE462" s="60"/>
      <c r="DF462" s="60"/>
      <c r="DG462" s="60"/>
      <c r="DH462" s="60"/>
      <c r="DI462" s="60"/>
      <c r="DJ462" s="60"/>
      <c r="DK462" s="60"/>
      <c r="DL462" s="60"/>
      <c r="DM462" s="60"/>
      <c r="DN462" s="60"/>
      <c r="DO462" s="60"/>
      <c r="DP462" s="60"/>
    </row>
    <row r="463" spans="2:120">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BS463" s="60"/>
      <c r="BT463" s="60"/>
      <c r="BU463" s="75"/>
      <c r="BV463" s="75"/>
      <c r="BW463" s="75"/>
      <c r="BX463" s="75"/>
      <c r="BY463" s="75"/>
      <c r="BZ463" s="75"/>
      <c r="CA463" s="75"/>
      <c r="CL463" s="60"/>
      <c r="CM463" s="60"/>
      <c r="CN463" s="60"/>
      <c r="CO463" s="60"/>
      <c r="CP463" s="60"/>
      <c r="CQ463" s="60"/>
      <c r="CR463" s="60"/>
      <c r="CS463" s="60"/>
      <c r="CT463" s="60"/>
      <c r="CU463" s="60"/>
      <c r="CV463" s="60"/>
      <c r="CW463" s="60"/>
      <c r="CX463" s="60"/>
      <c r="CY463" s="60"/>
      <c r="CZ463" s="60"/>
      <c r="DA463" s="60"/>
      <c r="DB463" s="60"/>
      <c r="DC463" s="60"/>
      <c r="DD463" s="60"/>
      <c r="DE463" s="60"/>
      <c r="DF463" s="60"/>
      <c r="DG463" s="60"/>
      <c r="DH463" s="60"/>
      <c r="DI463" s="60"/>
      <c r="DJ463" s="60"/>
      <c r="DK463" s="60"/>
      <c r="DL463" s="60"/>
      <c r="DM463" s="60"/>
      <c r="DN463" s="60"/>
      <c r="DO463" s="60"/>
      <c r="DP463" s="60"/>
    </row>
    <row r="464" spans="2:120">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BS464" s="60"/>
      <c r="BT464" s="60"/>
      <c r="BU464" s="75"/>
      <c r="BV464" s="75"/>
      <c r="BW464" s="75"/>
      <c r="BX464" s="75"/>
      <c r="BY464" s="75"/>
      <c r="BZ464" s="75"/>
      <c r="CA464" s="75"/>
      <c r="CL464" s="60"/>
      <c r="CM464" s="60"/>
      <c r="CN464" s="60"/>
      <c r="CO464" s="60"/>
      <c r="CP464" s="60"/>
      <c r="CQ464" s="60"/>
      <c r="CR464" s="60"/>
      <c r="CS464" s="60"/>
      <c r="CT464" s="60"/>
      <c r="CU464" s="60"/>
      <c r="CV464" s="60"/>
      <c r="CW464" s="60"/>
      <c r="CX464" s="60"/>
      <c r="CY464" s="60"/>
      <c r="CZ464" s="60"/>
      <c r="DA464" s="60"/>
      <c r="DB464" s="60"/>
      <c r="DC464" s="60"/>
      <c r="DD464" s="60"/>
      <c r="DE464" s="60"/>
      <c r="DF464" s="60"/>
      <c r="DG464" s="60"/>
      <c r="DH464" s="60"/>
      <c r="DI464" s="60"/>
      <c r="DJ464" s="60"/>
      <c r="DK464" s="60"/>
      <c r="DL464" s="60"/>
      <c r="DM464" s="60"/>
      <c r="DN464" s="60"/>
      <c r="DO464" s="60"/>
      <c r="DP464" s="60"/>
    </row>
    <row r="465" spans="2:120">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BS465" s="60"/>
      <c r="BT465" s="60"/>
      <c r="BU465" s="75"/>
      <c r="BV465" s="75"/>
      <c r="BW465" s="75"/>
      <c r="BX465" s="75"/>
      <c r="BY465" s="75"/>
      <c r="BZ465" s="75"/>
      <c r="CA465" s="75"/>
      <c r="CL465" s="60"/>
      <c r="CM465" s="60"/>
      <c r="CN465" s="60"/>
      <c r="CO465" s="60"/>
      <c r="CP465" s="60"/>
      <c r="CQ465" s="60"/>
      <c r="CR465" s="60"/>
      <c r="CS465" s="60"/>
      <c r="CT465" s="60"/>
      <c r="CU465" s="60"/>
      <c r="CV465" s="60"/>
      <c r="CW465" s="60"/>
      <c r="CX465" s="60"/>
      <c r="CY465" s="60"/>
      <c r="CZ465" s="60"/>
      <c r="DA465" s="60"/>
      <c r="DB465" s="60"/>
      <c r="DC465" s="60"/>
      <c r="DD465" s="60"/>
      <c r="DE465" s="60"/>
      <c r="DF465" s="60"/>
      <c r="DG465" s="60"/>
      <c r="DH465" s="60"/>
      <c r="DI465" s="60"/>
      <c r="DJ465" s="60"/>
      <c r="DK465" s="60"/>
      <c r="DL465" s="60"/>
      <c r="DM465" s="60"/>
      <c r="DN465" s="60"/>
      <c r="DO465" s="60"/>
      <c r="DP465" s="60"/>
    </row>
    <row r="466" spans="2:120">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BS466" s="60"/>
      <c r="BT466" s="60"/>
      <c r="BU466" s="75"/>
      <c r="BV466" s="75"/>
      <c r="BW466" s="75"/>
      <c r="BX466" s="75"/>
      <c r="BY466" s="75"/>
      <c r="BZ466" s="75"/>
      <c r="CA466" s="75"/>
      <c r="CL466" s="60"/>
      <c r="CM466" s="60"/>
      <c r="CN466" s="60"/>
      <c r="CO466" s="60"/>
      <c r="CP466" s="60"/>
      <c r="CQ466" s="60"/>
      <c r="CR466" s="60"/>
      <c r="CS466" s="60"/>
      <c r="CT466" s="60"/>
      <c r="CU466" s="60"/>
      <c r="CV466" s="60"/>
      <c r="CW466" s="60"/>
      <c r="CX466" s="60"/>
      <c r="CY466" s="60"/>
      <c r="CZ466" s="60"/>
      <c r="DA466" s="60"/>
      <c r="DB466" s="60"/>
      <c r="DC466" s="60"/>
      <c r="DD466" s="60"/>
      <c r="DE466" s="60"/>
      <c r="DF466" s="60"/>
      <c r="DG466" s="60"/>
      <c r="DH466" s="60"/>
      <c r="DI466" s="60"/>
      <c r="DJ466" s="60"/>
      <c r="DK466" s="60"/>
      <c r="DL466" s="60"/>
      <c r="DM466" s="60"/>
      <c r="DN466" s="60"/>
      <c r="DO466" s="60"/>
      <c r="DP466" s="60"/>
    </row>
    <row r="467" spans="2:120">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BS467" s="60"/>
      <c r="BT467" s="60"/>
      <c r="BU467" s="75"/>
      <c r="BV467" s="75"/>
      <c r="BW467" s="75"/>
      <c r="BX467" s="75"/>
      <c r="BY467" s="75"/>
      <c r="BZ467" s="75"/>
      <c r="CA467" s="75"/>
      <c r="CL467" s="60"/>
      <c r="CM467" s="60"/>
      <c r="CN467" s="60"/>
      <c r="CO467" s="60"/>
      <c r="CP467" s="60"/>
      <c r="CQ467" s="60"/>
      <c r="CR467" s="60"/>
      <c r="CS467" s="60"/>
      <c r="CT467" s="60"/>
      <c r="CU467" s="60"/>
      <c r="CV467" s="60"/>
      <c r="CW467" s="60"/>
      <c r="CX467" s="60"/>
      <c r="CY467" s="60"/>
      <c r="CZ467" s="60"/>
      <c r="DA467" s="60"/>
      <c r="DB467" s="60"/>
      <c r="DC467" s="60"/>
      <c r="DD467" s="60"/>
      <c r="DE467" s="60"/>
      <c r="DF467" s="60"/>
      <c r="DG467" s="60"/>
      <c r="DH467" s="60"/>
      <c r="DI467" s="60"/>
      <c r="DJ467" s="60"/>
      <c r="DK467" s="60"/>
      <c r="DL467" s="60"/>
      <c r="DM467" s="60"/>
      <c r="DN467" s="60"/>
      <c r="DO467" s="60"/>
      <c r="DP467" s="60"/>
    </row>
    <row r="468" spans="2:120">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BS468" s="60"/>
      <c r="BT468" s="60"/>
      <c r="BU468" s="75"/>
      <c r="BV468" s="75"/>
      <c r="BW468" s="75"/>
      <c r="BX468" s="75"/>
      <c r="BY468" s="75"/>
      <c r="BZ468" s="75"/>
      <c r="CA468" s="75"/>
      <c r="CL468" s="60"/>
      <c r="CM468" s="60"/>
      <c r="CN468" s="60"/>
      <c r="CO468" s="60"/>
      <c r="CP468" s="60"/>
      <c r="CQ468" s="60"/>
      <c r="CR468" s="60"/>
      <c r="CS468" s="60"/>
      <c r="CT468" s="60"/>
      <c r="CU468" s="60"/>
      <c r="CV468" s="60"/>
      <c r="CW468" s="60"/>
      <c r="CX468" s="60"/>
      <c r="CY468" s="60"/>
      <c r="CZ468" s="60"/>
      <c r="DA468" s="60"/>
      <c r="DB468" s="60"/>
      <c r="DC468" s="60"/>
      <c r="DD468" s="60"/>
      <c r="DE468" s="60"/>
      <c r="DF468" s="60"/>
      <c r="DG468" s="60"/>
      <c r="DH468" s="60"/>
      <c r="DI468" s="60"/>
      <c r="DJ468" s="60"/>
      <c r="DK468" s="60"/>
      <c r="DL468" s="60"/>
      <c r="DM468" s="60"/>
      <c r="DN468" s="60"/>
      <c r="DO468" s="60"/>
      <c r="DP468" s="60"/>
    </row>
    <row r="469" spans="2:120">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BS469" s="60"/>
      <c r="BT469" s="60"/>
      <c r="BU469" s="75"/>
      <c r="BV469" s="75"/>
      <c r="BW469" s="75"/>
      <c r="BX469" s="75"/>
      <c r="BY469" s="75"/>
      <c r="BZ469" s="75"/>
      <c r="CA469" s="75"/>
      <c r="CL469" s="60"/>
      <c r="CM469" s="60"/>
      <c r="CN469" s="60"/>
      <c r="CO469" s="60"/>
      <c r="CP469" s="60"/>
      <c r="CQ469" s="60"/>
      <c r="CR469" s="60"/>
      <c r="CS469" s="60"/>
      <c r="CT469" s="60"/>
      <c r="CU469" s="60"/>
      <c r="CV469" s="60"/>
      <c r="CW469" s="60"/>
      <c r="CX469" s="60"/>
      <c r="CY469" s="60"/>
      <c r="CZ469" s="60"/>
      <c r="DA469" s="60"/>
      <c r="DB469" s="60"/>
      <c r="DC469" s="60"/>
      <c r="DD469" s="60"/>
      <c r="DE469" s="60"/>
      <c r="DF469" s="60"/>
      <c r="DG469" s="60"/>
      <c r="DH469" s="60"/>
      <c r="DI469" s="60"/>
      <c r="DJ469" s="60"/>
      <c r="DK469" s="60"/>
      <c r="DL469" s="60"/>
      <c r="DM469" s="60"/>
      <c r="DN469" s="60"/>
      <c r="DO469" s="60"/>
      <c r="DP469" s="60"/>
    </row>
    <row r="470" spans="2:120">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BS470" s="60"/>
      <c r="BT470" s="60"/>
      <c r="BU470" s="75"/>
      <c r="BV470" s="75"/>
      <c r="BW470" s="75"/>
      <c r="BX470" s="75"/>
      <c r="BY470" s="75"/>
      <c r="BZ470" s="75"/>
      <c r="CA470" s="75"/>
      <c r="CL470" s="60"/>
      <c r="CM470" s="60"/>
      <c r="CN470" s="60"/>
      <c r="CO470" s="60"/>
      <c r="CP470" s="60"/>
      <c r="CQ470" s="60"/>
      <c r="CR470" s="60"/>
      <c r="CS470" s="60"/>
      <c r="CT470" s="60"/>
      <c r="CU470" s="60"/>
      <c r="CV470" s="60"/>
      <c r="CW470" s="60"/>
      <c r="CX470" s="60"/>
      <c r="CY470" s="60"/>
      <c r="CZ470" s="60"/>
      <c r="DA470" s="60"/>
      <c r="DB470" s="60"/>
      <c r="DC470" s="60"/>
      <c r="DD470" s="60"/>
      <c r="DE470" s="60"/>
      <c r="DF470" s="60"/>
      <c r="DG470" s="60"/>
      <c r="DH470" s="60"/>
      <c r="DI470" s="60"/>
      <c r="DJ470" s="60"/>
      <c r="DK470" s="60"/>
      <c r="DL470" s="60"/>
      <c r="DM470" s="60"/>
      <c r="DN470" s="60"/>
      <c r="DO470" s="60"/>
      <c r="DP470" s="60"/>
    </row>
    <row r="471" spans="2:120">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BS471" s="60"/>
      <c r="BT471" s="60"/>
      <c r="BU471" s="75"/>
      <c r="BV471" s="75"/>
      <c r="BW471" s="75"/>
      <c r="BX471" s="75"/>
      <c r="BY471" s="75"/>
      <c r="BZ471" s="75"/>
      <c r="CA471" s="75"/>
      <c r="CL471" s="60"/>
      <c r="CM471" s="60"/>
      <c r="CN471" s="60"/>
      <c r="CO471" s="60"/>
      <c r="CP471" s="60"/>
      <c r="CQ471" s="60"/>
      <c r="CR471" s="60"/>
      <c r="CS471" s="60"/>
      <c r="CT471" s="60"/>
      <c r="CU471" s="60"/>
      <c r="CV471" s="60"/>
      <c r="CW471" s="60"/>
      <c r="CX471" s="60"/>
      <c r="CY471" s="60"/>
      <c r="CZ471" s="60"/>
      <c r="DA471" s="60"/>
      <c r="DB471" s="60"/>
      <c r="DC471" s="60"/>
      <c r="DD471" s="60"/>
      <c r="DE471" s="60"/>
      <c r="DF471" s="60"/>
      <c r="DG471" s="60"/>
      <c r="DH471" s="60"/>
      <c r="DI471" s="60"/>
      <c r="DJ471" s="60"/>
      <c r="DK471" s="60"/>
      <c r="DL471" s="60"/>
      <c r="DM471" s="60"/>
      <c r="DN471" s="60"/>
      <c r="DO471" s="60"/>
      <c r="DP471" s="60"/>
    </row>
    <row r="472" spans="2:120">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BS472" s="60"/>
      <c r="BT472" s="60"/>
      <c r="BU472" s="75"/>
      <c r="BV472" s="75"/>
      <c r="BW472" s="75"/>
      <c r="BX472" s="75"/>
      <c r="BY472" s="75"/>
      <c r="BZ472" s="75"/>
      <c r="CA472" s="75"/>
      <c r="CL472" s="60"/>
      <c r="CM472" s="60"/>
      <c r="CN472" s="60"/>
      <c r="CO472" s="60"/>
      <c r="CP472" s="60"/>
      <c r="CQ472" s="60"/>
      <c r="CR472" s="60"/>
      <c r="CS472" s="60"/>
      <c r="CT472" s="60"/>
      <c r="CU472" s="60"/>
      <c r="CV472" s="60"/>
      <c r="CW472" s="60"/>
      <c r="CX472" s="60"/>
      <c r="CY472" s="60"/>
      <c r="CZ472" s="60"/>
      <c r="DA472" s="60"/>
      <c r="DB472" s="60"/>
      <c r="DC472" s="60"/>
      <c r="DD472" s="60"/>
      <c r="DE472" s="60"/>
      <c r="DF472" s="60"/>
      <c r="DG472" s="60"/>
      <c r="DH472" s="60"/>
      <c r="DI472" s="60"/>
      <c r="DJ472" s="60"/>
      <c r="DK472" s="60"/>
      <c r="DL472" s="60"/>
      <c r="DM472" s="60"/>
      <c r="DN472" s="60"/>
      <c r="DO472" s="60"/>
      <c r="DP472" s="60"/>
    </row>
    <row r="473" spans="2:120">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BS473" s="60"/>
      <c r="BT473" s="60"/>
      <c r="BU473" s="75"/>
      <c r="BV473" s="75"/>
      <c r="BW473" s="75"/>
      <c r="BX473" s="75"/>
      <c r="BY473" s="75"/>
      <c r="BZ473" s="75"/>
      <c r="CA473" s="75"/>
      <c r="CL473" s="60"/>
      <c r="CM473" s="60"/>
      <c r="CN473" s="60"/>
      <c r="CO473" s="60"/>
      <c r="CP473" s="60"/>
      <c r="CQ473" s="60"/>
      <c r="CR473" s="60"/>
      <c r="CS473" s="60"/>
      <c r="CT473" s="60"/>
      <c r="CU473" s="60"/>
      <c r="CV473" s="60"/>
      <c r="CW473" s="60"/>
      <c r="CX473" s="60"/>
      <c r="CY473" s="60"/>
      <c r="CZ473" s="60"/>
      <c r="DA473" s="60"/>
      <c r="DB473" s="60"/>
      <c r="DC473" s="60"/>
      <c r="DD473" s="60"/>
      <c r="DE473" s="60"/>
      <c r="DF473" s="60"/>
      <c r="DG473" s="60"/>
      <c r="DH473" s="60"/>
      <c r="DI473" s="60"/>
      <c r="DJ473" s="60"/>
      <c r="DK473" s="60"/>
      <c r="DL473" s="60"/>
      <c r="DM473" s="60"/>
      <c r="DN473" s="60"/>
      <c r="DO473" s="60"/>
      <c r="DP473" s="60"/>
    </row>
    <row r="474" spans="2:120">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BS474" s="60"/>
      <c r="BT474" s="60"/>
      <c r="BU474" s="75"/>
      <c r="BV474" s="75"/>
      <c r="BW474" s="75"/>
      <c r="BX474" s="75"/>
      <c r="BY474" s="75"/>
      <c r="BZ474" s="75"/>
      <c r="CA474" s="75"/>
      <c r="CL474" s="60"/>
      <c r="CM474" s="60"/>
      <c r="CN474" s="60"/>
      <c r="CO474" s="60"/>
      <c r="CP474" s="60"/>
      <c r="CQ474" s="60"/>
      <c r="CR474" s="60"/>
      <c r="CS474" s="60"/>
      <c r="CT474" s="60"/>
      <c r="CU474" s="60"/>
      <c r="CV474" s="60"/>
      <c r="CW474" s="60"/>
      <c r="CX474" s="60"/>
      <c r="CY474" s="60"/>
      <c r="CZ474" s="60"/>
      <c r="DA474" s="60"/>
      <c r="DB474" s="60"/>
      <c r="DC474" s="60"/>
      <c r="DD474" s="60"/>
      <c r="DE474" s="60"/>
      <c r="DF474" s="60"/>
      <c r="DG474" s="60"/>
      <c r="DH474" s="60"/>
      <c r="DI474" s="60"/>
      <c r="DJ474" s="60"/>
      <c r="DK474" s="60"/>
      <c r="DL474" s="60"/>
      <c r="DM474" s="60"/>
      <c r="DN474" s="60"/>
      <c r="DO474" s="60"/>
      <c r="DP474" s="60"/>
    </row>
    <row r="475" spans="2:120">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BS475" s="60"/>
      <c r="BT475" s="60"/>
      <c r="BU475" s="75"/>
      <c r="BV475" s="75"/>
      <c r="BW475" s="75"/>
      <c r="BX475" s="75"/>
      <c r="BY475" s="75"/>
      <c r="BZ475" s="75"/>
      <c r="CA475" s="75"/>
      <c r="CL475" s="60"/>
      <c r="CM475" s="60"/>
      <c r="CN475" s="60"/>
      <c r="CO475" s="60"/>
      <c r="CP475" s="60"/>
      <c r="CQ475" s="60"/>
      <c r="CR475" s="60"/>
      <c r="CS475" s="60"/>
      <c r="CT475" s="60"/>
      <c r="CU475" s="60"/>
      <c r="CV475" s="60"/>
      <c r="CW475" s="60"/>
      <c r="CX475" s="60"/>
      <c r="CY475" s="60"/>
      <c r="CZ475" s="60"/>
      <c r="DA475" s="60"/>
      <c r="DB475" s="60"/>
      <c r="DC475" s="60"/>
      <c r="DD475" s="60"/>
      <c r="DE475" s="60"/>
      <c r="DF475" s="60"/>
      <c r="DG475" s="60"/>
      <c r="DH475" s="60"/>
      <c r="DI475" s="60"/>
      <c r="DJ475" s="60"/>
      <c r="DK475" s="60"/>
      <c r="DL475" s="60"/>
      <c r="DM475" s="60"/>
      <c r="DN475" s="60"/>
      <c r="DO475" s="60"/>
      <c r="DP475" s="60"/>
    </row>
    <row r="476" spans="2:120">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BS476" s="60"/>
      <c r="BT476" s="60"/>
      <c r="BU476" s="75"/>
      <c r="BV476" s="75"/>
      <c r="BW476" s="75"/>
      <c r="BX476" s="75"/>
      <c r="BY476" s="75"/>
      <c r="BZ476" s="75"/>
      <c r="CA476" s="75"/>
      <c r="CL476" s="60"/>
      <c r="CM476" s="60"/>
      <c r="CN476" s="60"/>
      <c r="CO476" s="60"/>
      <c r="CP476" s="60"/>
      <c r="CQ476" s="60"/>
      <c r="CR476" s="60"/>
      <c r="CS476" s="60"/>
      <c r="CT476" s="60"/>
      <c r="CU476" s="60"/>
      <c r="CV476" s="60"/>
      <c r="CW476" s="60"/>
      <c r="CX476" s="60"/>
      <c r="CY476" s="60"/>
      <c r="CZ476" s="60"/>
      <c r="DA476" s="60"/>
      <c r="DB476" s="60"/>
      <c r="DC476" s="60"/>
      <c r="DD476" s="60"/>
      <c r="DE476" s="60"/>
      <c r="DF476" s="60"/>
      <c r="DG476" s="60"/>
      <c r="DH476" s="60"/>
      <c r="DI476" s="60"/>
      <c r="DJ476" s="60"/>
      <c r="DK476" s="60"/>
      <c r="DL476" s="60"/>
      <c r="DM476" s="60"/>
      <c r="DN476" s="60"/>
      <c r="DO476" s="60"/>
      <c r="DP476" s="60"/>
    </row>
    <row r="477" spans="2:120">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BS477" s="60"/>
      <c r="BT477" s="60"/>
      <c r="BU477" s="75"/>
      <c r="BV477" s="75"/>
      <c r="BW477" s="75"/>
      <c r="BX477" s="75"/>
      <c r="BY477" s="75"/>
      <c r="BZ477" s="75"/>
      <c r="CA477" s="75"/>
      <c r="CL477" s="60"/>
      <c r="CM477" s="60"/>
      <c r="CN477" s="60"/>
      <c r="CO477" s="60"/>
      <c r="CP477" s="60"/>
      <c r="CQ477" s="60"/>
      <c r="CR477" s="60"/>
      <c r="CS477" s="60"/>
      <c r="CT477" s="60"/>
      <c r="CU477" s="60"/>
      <c r="CV477" s="60"/>
      <c r="CW477" s="60"/>
      <c r="CX477" s="60"/>
      <c r="CY477" s="60"/>
      <c r="CZ477" s="60"/>
      <c r="DA477" s="60"/>
      <c r="DB477" s="60"/>
      <c r="DC477" s="60"/>
      <c r="DD477" s="60"/>
      <c r="DE477" s="60"/>
      <c r="DF477" s="60"/>
      <c r="DG477" s="60"/>
      <c r="DH477" s="60"/>
      <c r="DI477" s="60"/>
      <c r="DJ477" s="60"/>
      <c r="DK477" s="60"/>
      <c r="DL477" s="60"/>
      <c r="DM477" s="60"/>
      <c r="DN477" s="60"/>
      <c r="DO477" s="60"/>
      <c r="DP477" s="60"/>
    </row>
    <row r="478" spans="2:120">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BS478" s="60"/>
      <c r="BT478" s="60"/>
      <c r="BU478" s="75"/>
      <c r="BV478" s="75"/>
      <c r="BW478" s="75"/>
      <c r="BX478" s="75"/>
      <c r="BY478" s="75"/>
      <c r="BZ478" s="75"/>
      <c r="CA478" s="75"/>
      <c r="CL478" s="60"/>
      <c r="CM478" s="60"/>
      <c r="CN478" s="60"/>
      <c r="CO478" s="60"/>
      <c r="CP478" s="60"/>
      <c r="CQ478" s="60"/>
      <c r="CR478" s="60"/>
      <c r="CS478" s="60"/>
      <c r="CT478" s="60"/>
      <c r="CU478" s="60"/>
      <c r="CV478" s="60"/>
      <c r="CW478" s="60"/>
      <c r="CX478" s="60"/>
      <c r="CY478" s="60"/>
      <c r="CZ478" s="60"/>
      <c r="DA478" s="60"/>
      <c r="DB478" s="60"/>
      <c r="DC478" s="60"/>
      <c r="DD478" s="60"/>
      <c r="DE478" s="60"/>
      <c r="DF478" s="60"/>
      <c r="DG478" s="60"/>
      <c r="DH478" s="60"/>
      <c r="DI478" s="60"/>
      <c r="DJ478" s="60"/>
      <c r="DK478" s="60"/>
      <c r="DL478" s="60"/>
      <c r="DM478" s="60"/>
      <c r="DN478" s="60"/>
      <c r="DO478" s="60"/>
      <c r="DP478" s="60"/>
    </row>
    <row r="479" spans="2:120">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BS479" s="60"/>
      <c r="BT479" s="60"/>
      <c r="BU479" s="75"/>
      <c r="BV479" s="75"/>
      <c r="BW479" s="75"/>
      <c r="BX479" s="75"/>
      <c r="BY479" s="75"/>
      <c r="BZ479" s="75"/>
      <c r="CA479" s="75"/>
      <c r="CL479" s="60"/>
      <c r="CM479" s="60"/>
      <c r="CN479" s="60"/>
      <c r="CO479" s="60"/>
      <c r="CP479" s="60"/>
      <c r="CQ479" s="60"/>
      <c r="CR479" s="60"/>
      <c r="CS479" s="60"/>
      <c r="CT479" s="60"/>
      <c r="CU479" s="60"/>
      <c r="CV479" s="60"/>
      <c r="CW479" s="60"/>
      <c r="CX479" s="60"/>
      <c r="CY479" s="60"/>
      <c r="CZ479" s="60"/>
      <c r="DA479" s="60"/>
      <c r="DB479" s="60"/>
      <c r="DC479" s="60"/>
      <c r="DD479" s="60"/>
      <c r="DE479" s="60"/>
      <c r="DF479" s="60"/>
      <c r="DG479" s="60"/>
      <c r="DH479" s="60"/>
      <c r="DI479" s="60"/>
      <c r="DJ479" s="60"/>
      <c r="DK479" s="60"/>
      <c r="DL479" s="60"/>
      <c r="DM479" s="60"/>
      <c r="DN479" s="60"/>
      <c r="DO479" s="60"/>
      <c r="DP479" s="60"/>
    </row>
    <row r="480" spans="2:120">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BS480" s="60"/>
      <c r="BT480" s="60"/>
      <c r="BU480" s="75"/>
      <c r="BV480" s="75"/>
      <c r="BW480" s="75"/>
      <c r="BX480" s="75"/>
      <c r="BY480" s="75"/>
      <c r="BZ480" s="75"/>
      <c r="CA480" s="75"/>
      <c r="CL480" s="60"/>
      <c r="CM480" s="60"/>
      <c r="CN480" s="60"/>
      <c r="CO480" s="60"/>
      <c r="CP480" s="60"/>
      <c r="CQ480" s="60"/>
      <c r="CR480" s="60"/>
      <c r="CS480" s="60"/>
      <c r="CT480" s="60"/>
      <c r="CU480" s="60"/>
      <c r="CV480" s="60"/>
      <c r="CW480" s="60"/>
      <c r="CX480" s="60"/>
      <c r="CY480" s="60"/>
      <c r="CZ480" s="60"/>
      <c r="DA480" s="60"/>
      <c r="DB480" s="60"/>
      <c r="DC480" s="60"/>
      <c r="DD480" s="60"/>
      <c r="DE480" s="60"/>
      <c r="DF480" s="60"/>
      <c r="DG480" s="60"/>
      <c r="DH480" s="60"/>
      <c r="DI480" s="60"/>
      <c r="DJ480" s="60"/>
      <c r="DK480" s="60"/>
      <c r="DL480" s="60"/>
      <c r="DM480" s="60"/>
      <c r="DN480" s="60"/>
      <c r="DO480" s="60"/>
      <c r="DP480" s="60"/>
    </row>
    <row r="481" spans="2:120">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BS481" s="60"/>
      <c r="BT481" s="60"/>
      <c r="BU481" s="75"/>
      <c r="BV481" s="75"/>
      <c r="BW481" s="75"/>
      <c r="BX481" s="75"/>
      <c r="BY481" s="75"/>
      <c r="BZ481" s="75"/>
      <c r="CA481" s="75"/>
      <c r="CL481" s="60"/>
      <c r="CM481" s="60"/>
      <c r="CN481" s="60"/>
      <c r="CO481" s="60"/>
      <c r="CP481" s="60"/>
      <c r="CQ481" s="60"/>
      <c r="CR481" s="60"/>
      <c r="CS481" s="60"/>
      <c r="CT481" s="60"/>
      <c r="CU481" s="60"/>
      <c r="CV481" s="60"/>
      <c r="CW481" s="60"/>
      <c r="CX481" s="60"/>
      <c r="CY481" s="60"/>
      <c r="CZ481" s="60"/>
      <c r="DA481" s="60"/>
      <c r="DB481" s="60"/>
      <c r="DC481" s="60"/>
      <c r="DD481" s="60"/>
      <c r="DE481" s="60"/>
      <c r="DF481" s="60"/>
      <c r="DG481" s="60"/>
      <c r="DH481" s="60"/>
      <c r="DI481" s="60"/>
      <c r="DJ481" s="60"/>
      <c r="DK481" s="60"/>
      <c r="DL481" s="60"/>
      <c r="DM481" s="60"/>
      <c r="DN481" s="60"/>
      <c r="DO481" s="60"/>
      <c r="DP481" s="60"/>
    </row>
    <row r="482" spans="2:120">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BS482" s="60"/>
      <c r="BT482" s="60"/>
      <c r="BU482" s="75"/>
      <c r="BV482" s="75"/>
      <c r="BW482" s="75"/>
      <c r="BX482" s="75"/>
      <c r="BY482" s="75"/>
      <c r="BZ482" s="75"/>
      <c r="CA482" s="75"/>
      <c r="CL482" s="60"/>
      <c r="CM482" s="60"/>
      <c r="CN482" s="60"/>
      <c r="CO482" s="60"/>
      <c r="CP482" s="60"/>
      <c r="CQ482" s="60"/>
      <c r="CR482" s="60"/>
      <c r="CS482" s="60"/>
      <c r="CT482" s="60"/>
      <c r="CU482" s="60"/>
      <c r="CV482" s="60"/>
      <c r="CW482" s="60"/>
      <c r="CX482" s="60"/>
      <c r="CY482" s="60"/>
      <c r="CZ482" s="60"/>
      <c r="DA482" s="60"/>
      <c r="DB482" s="60"/>
      <c r="DC482" s="60"/>
      <c r="DD482" s="60"/>
      <c r="DE482" s="60"/>
      <c r="DF482" s="60"/>
      <c r="DG482" s="60"/>
      <c r="DH482" s="60"/>
      <c r="DI482" s="60"/>
      <c r="DJ482" s="60"/>
      <c r="DK482" s="60"/>
      <c r="DL482" s="60"/>
      <c r="DM482" s="60"/>
      <c r="DN482" s="60"/>
      <c r="DO482" s="60"/>
      <c r="DP482" s="60"/>
    </row>
    <row r="483" spans="2:120">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BS483" s="60"/>
      <c r="BT483" s="60"/>
      <c r="BU483" s="75"/>
      <c r="BV483" s="75"/>
      <c r="BW483" s="75"/>
      <c r="BX483" s="75"/>
      <c r="BY483" s="75"/>
      <c r="BZ483" s="75"/>
      <c r="CA483" s="75"/>
      <c r="CL483" s="60"/>
      <c r="CM483" s="60"/>
      <c r="CN483" s="60"/>
      <c r="CO483" s="60"/>
      <c r="CP483" s="60"/>
      <c r="CQ483" s="60"/>
      <c r="CR483" s="60"/>
      <c r="CS483" s="60"/>
      <c r="CT483" s="60"/>
      <c r="CU483" s="60"/>
      <c r="CV483" s="60"/>
      <c r="CW483" s="60"/>
      <c r="CX483" s="60"/>
      <c r="CY483" s="60"/>
      <c r="CZ483" s="60"/>
      <c r="DA483" s="60"/>
      <c r="DB483" s="60"/>
      <c r="DC483" s="60"/>
      <c r="DD483" s="60"/>
      <c r="DE483" s="60"/>
      <c r="DF483" s="60"/>
      <c r="DG483" s="60"/>
      <c r="DH483" s="60"/>
      <c r="DI483" s="60"/>
      <c r="DJ483" s="60"/>
      <c r="DK483" s="60"/>
      <c r="DL483" s="60"/>
      <c r="DM483" s="60"/>
      <c r="DN483" s="60"/>
      <c r="DO483" s="60"/>
      <c r="DP483" s="60"/>
    </row>
    <row r="484" spans="2:120">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BS484" s="60"/>
      <c r="BT484" s="60"/>
      <c r="BU484" s="75"/>
      <c r="BV484" s="75"/>
      <c r="BW484" s="75"/>
      <c r="BX484" s="75"/>
      <c r="BY484" s="75"/>
      <c r="BZ484" s="75"/>
      <c r="CA484" s="75"/>
      <c r="CL484" s="60"/>
      <c r="CM484" s="60"/>
      <c r="CN484" s="60"/>
      <c r="CO484" s="60"/>
      <c r="CP484" s="60"/>
      <c r="CQ484" s="60"/>
      <c r="CR484" s="60"/>
      <c r="CS484" s="60"/>
      <c r="CT484" s="60"/>
      <c r="CU484" s="60"/>
      <c r="CV484" s="60"/>
      <c r="CW484" s="60"/>
      <c r="CX484" s="60"/>
      <c r="CY484" s="60"/>
      <c r="CZ484" s="60"/>
      <c r="DA484" s="60"/>
      <c r="DB484" s="60"/>
      <c r="DC484" s="60"/>
      <c r="DD484" s="60"/>
      <c r="DE484" s="60"/>
      <c r="DF484" s="60"/>
      <c r="DG484" s="60"/>
      <c r="DH484" s="60"/>
      <c r="DI484" s="60"/>
      <c r="DJ484" s="60"/>
      <c r="DK484" s="60"/>
      <c r="DL484" s="60"/>
      <c r="DM484" s="60"/>
      <c r="DN484" s="60"/>
      <c r="DO484" s="60"/>
      <c r="DP484" s="60"/>
    </row>
    <row r="485" spans="2:120">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BS485" s="60"/>
      <c r="BT485" s="60"/>
      <c r="BU485" s="75"/>
      <c r="BV485" s="75"/>
      <c r="BW485" s="75"/>
      <c r="BX485" s="75"/>
      <c r="BY485" s="75"/>
      <c r="BZ485" s="75"/>
      <c r="CA485" s="75"/>
      <c r="CL485" s="60"/>
      <c r="CM485" s="60"/>
      <c r="CN485" s="60"/>
      <c r="CO485" s="60"/>
      <c r="CP485" s="60"/>
      <c r="CQ485" s="60"/>
      <c r="CR485" s="60"/>
      <c r="CS485" s="60"/>
      <c r="CT485" s="60"/>
      <c r="CU485" s="60"/>
      <c r="CV485" s="60"/>
      <c r="CW485" s="60"/>
      <c r="CX485" s="60"/>
      <c r="CY485" s="60"/>
      <c r="CZ485" s="60"/>
      <c r="DA485" s="60"/>
      <c r="DB485" s="60"/>
      <c r="DC485" s="60"/>
      <c r="DD485" s="60"/>
      <c r="DE485" s="60"/>
      <c r="DF485" s="60"/>
      <c r="DG485" s="60"/>
      <c r="DH485" s="60"/>
      <c r="DI485" s="60"/>
      <c r="DJ485" s="60"/>
      <c r="DK485" s="60"/>
      <c r="DL485" s="60"/>
      <c r="DM485" s="60"/>
      <c r="DN485" s="60"/>
      <c r="DO485" s="60"/>
      <c r="DP485" s="60"/>
    </row>
    <row r="486" spans="2:120">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BS486" s="60"/>
      <c r="BT486" s="60"/>
      <c r="BU486" s="75"/>
      <c r="BV486" s="75"/>
      <c r="BW486" s="75"/>
      <c r="BX486" s="75"/>
      <c r="BY486" s="75"/>
      <c r="BZ486" s="75"/>
      <c r="CA486" s="75"/>
      <c r="CL486" s="60"/>
      <c r="CM486" s="60"/>
      <c r="CN486" s="60"/>
      <c r="CO486" s="60"/>
      <c r="CP486" s="60"/>
      <c r="CQ486" s="60"/>
      <c r="CR486" s="60"/>
      <c r="CS486" s="60"/>
      <c r="CT486" s="60"/>
      <c r="CU486" s="60"/>
      <c r="CV486" s="60"/>
      <c r="CW486" s="60"/>
      <c r="CX486" s="60"/>
      <c r="CY486" s="60"/>
      <c r="CZ486" s="60"/>
      <c r="DA486" s="60"/>
      <c r="DB486" s="60"/>
      <c r="DC486" s="60"/>
      <c r="DD486" s="60"/>
      <c r="DE486" s="60"/>
      <c r="DF486" s="60"/>
      <c r="DG486" s="60"/>
      <c r="DH486" s="60"/>
      <c r="DI486" s="60"/>
      <c r="DJ486" s="60"/>
      <c r="DK486" s="60"/>
      <c r="DL486" s="60"/>
      <c r="DM486" s="60"/>
      <c r="DN486" s="60"/>
      <c r="DO486" s="60"/>
      <c r="DP486" s="60"/>
    </row>
    <row r="487" spans="2:120">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BS487" s="60"/>
      <c r="BT487" s="60"/>
      <c r="BU487" s="75"/>
      <c r="BV487" s="75"/>
      <c r="BW487" s="75"/>
      <c r="BX487" s="75"/>
      <c r="BY487" s="75"/>
      <c r="BZ487" s="75"/>
      <c r="CA487" s="75"/>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0"/>
      <c r="DO487" s="60"/>
      <c r="DP487" s="60"/>
    </row>
    <row r="488" spans="2:120">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BS488" s="60"/>
      <c r="BT488" s="60"/>
      <c r="BU488" s="75"/>
      <c r="BV488" s="75"/>
      <c r="BW488" s="75"/>
      <c r="BX488" s="75"/>
      <c r="BY488" s="75"/>
      <c r="BZ488" s="75"/>
      <c r="CA488" s="75"/>
      <c r="CL488" s="60"/>
      <c r="CM488" s="60"/>
      <c r="CN488" s="60"/>
      <c r="CO488" s="60"/>
      <c r="CP488" s="60"/>
      <c r="CQ488" s="60"/>
      <c r="CR488" s="60"/>
      <c r="CS488" s="60"/>
      <c r="CT488" s="60"/>
      <c r="CU488" s="60"/>
      <c r="CV488" s="60"/>
      <c r="CW488" s="60"/>
      <c r="CX488" s="60"/>
      <c r="CY488" s="60"/>
      <c r="CZ488" s="60"/>
      <c r="DA488" s="60"/>
      <c r="DB488" s="60"/>
      <c r="DC488" s="60"/>
      <c r="DD488" s="60"/>
      <c r="DE488" s="60"/>
      <c r="DF488" s="60"/>
      <c r="DG488" s="60"/>
      <c r="DH488" s="60"/>
      <c r="DI488" s="60"/>
      <c r="DJ488" s="60"/>
      <c r="DK488" s="60"/>
      <c r="DL488" s="60"/>
      <c r="DM488" s="60"/>
      <c r="DN488" s="60"/>
      <c r="DO488" s="60"/>
      <c r="DP488" s="60"/>
    </row>
    <row r="489" spans="2:120">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BS489" s="60"/>
      <c r="BT489" s="60"/>
      <c r="BU489" s="75"/>
      <c r="BV489" s="75"/>
      <c r="BW489" s="75"/>
      <c r="BX489" s="75"/>
      <c r="BY489" s="75"/>
      <c r="BZ489" s="75"/>
      <c r="CA489" s="75"/>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row>
    <row r="490" spans="2:120">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BS490" s="60"/>
      <c r="BT490" s="60"/>
      <c r="BU490" s="75"/>
      <c r="BV490" s="75"/>
      <c r="BW490" s="75"/>
      <c r="BX490" s="75"/>
      <c r="BY490" s="75"/>
      <c r="BZ490" s="75"/>
      <c r="CA490" s="75"/>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60"/>
      <c r="DL490" s="60"/>
      <c r="DM490" s="60"/>
      <c r="DN490" s="60"/>
      <c r="DO490" s="60"/>
      <c r="DP490" s="60"/>
    </row>
    <row r="491" spans="2:120">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BS491" s="60"/>
      <c r="BT491" s="60"/>
      <c r="BU491" s="75"/>
      <c r="BV491" s="75"/>
      <c r="BW491" s="75"/>
      <c r="BX491" s="75"/>
      <c r="BY491" s="75"/>
      <c r="BZ491" s="75"/>
      <c r="CA491" s="75"/>
      <c r="CL491" s="60"/>
      <c r="CM491" s="60"/>
      <c r="CN491" s="60"/>
      <c r="CO491" s="60"/>
      <c r="CP491" s="60"/>
      <c r="CQ491" s="60"/>
      <c r="CR491" s="60"/>
      <c r="CS491" s="60"/>
      <c r="CT491" s="60"/>
      <c r="CU491" s="60"/>
      <c r="CV491" s="60"/>
      <c r="CW491" s="60"/>
      <c r="CX491" s="60"/>
      <c r="CY491" s="60"/>
      <c r="CZ491" s="60"/>
      <c r="DA491" s="60"/>
      <c r="DB491" s="60"/>
      <c r="DC491" s="60"/>
      <c r="DD491" s="60"/>
      <c r="DE491" s="60"/>
      <c r="DF491" s="60"/>
      <c r="DG491" s="60"/>
      <c r="DH491" s="60"/>
      <c r="DI491" s="60"/>
      <c r="DJ491" s="60"/>
      <c r="DK491" s="60"/>
      <c r="DL491" s="60"/>
      <c r="DM491" s="60"/>
      <c r="DN491" s="60"/>
      <c r="DO491" s="60"/>
      <c r="DP491" s="60"/>
    </row>
    <row r="492" spans="2:120">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BS492" s="60"/>
      <c r="BT492" s="60"/>
      <c r="BU492" s="75"/>
      <c r="BV492" s="75"/>
      <c r="BW492" s="75"/>
      <c r="BX492" s="75"/>
      <c r="BY492" s="75"/>
      <c r="BZ492" s="75"/>
      <c r="CA492" s="75"/>
      <c r="CL492" s="60"/>
      <c r="CM492" s="60"/>
      <c r="CN492" s="60"/>
      <c r="CO492" s="60"/>
      <c r="CP492" s="60"/>
      <c r="CQ492" s="60"/>
      <c r="CR492" s="60"/>
      <c r="CS492" s="60"/>
      <c r="CT492" s="60"/>
      <c r="CU492" s="60"/>
      <c r="CV492" s="60"/>
      <c r="CW492" s="60"/>
      <c r="CX492" s="60"/>
      <c r="CY492" s="60"/>
      <c r="CZ492" s="60"/>
      <c r="DA492" s="60"/>
      <c r="DB492" s="60"/>
      <c r="DC492" s="60"/>
      <c r="DD492" s="60"/>
      <c r="DE492" s="60"/>
      <c r="DF492" s="60"/>
      <c r="DG492" s="60"/>
      <c r="DH492" s="60"/>
      <c r="DI492" s="60"/>
      <c r="DJ492" s="60"/>
      <c r="DK492" s="60"/>
      <c r="DL492" s="60"/>
      <c r="DM492" s="60"/>
      <c r="DN492" s="60"/>
      <c r="DO492" s="60"/>
      <c r="DP492" s="60"/>
    </row>
    <row r="493" spans="2:120">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BS493" s="60"/>
      <c r="BT493" s="60"/>
      <c r="BU493" s="75"/>
      <c r="BV493" s="75"/>
      <c r="BW493" s="75"/>
      <c r="BX493" s="75"/>
      <c r="BY493" s="75"/>
      <c r="BZ493" s="75"/>
      <c r="CA493" s="75"/>
      <c r="CL493" s="60"/>
      <c r="CM493" s="60"/>
      <c r="CN493" s="60"/>
      <c r="CO493" s="60"/>
      <c r="CP493" s="60"/>
      <c r="CQ493" s="60"/>
      <c r="CR493" s="60"/>
      <c r="CS493" s="60"/>
      <c r="CT493" s="60"/>
      <c r="CU493" s="60"/>
      <c r="CV493" s="60"/>
      <c r="CW493" s="60"/>
      <c r="CX493" s="60"/>
      <c r="CY493" s="60"/>
      <c r="CZ493" s="60"/>
      <c r="DA493" s="60"/>
      <c r="DB493" s="60"/>
      <c r="DC493" s="60"/>
      <c r="DD493" s="60"/>
      <c r="DE493" s="60"/>
      <c r="DF493" s="60"/>
      <c r="DG493" s="60"/>
      <c r="DH493" s="60"/>
      <c r="DI493" s="60"/>
      <c r="DJ493" s="60"/>
      <c r="DK493" s="60"/>
      <c r="DL493" s="60"/>
      <c r="DM493" s="60"/>
      <c r="DN493" s="60"/>
      <c r="DO493" s="60"/>
      <c r="DP493" s="60"/>
    </row>
    <row r="494" spans="2:120">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BS494" s="60"/>
      <c r="BT494" s="60"/>
      <c r="BU494" s="75"/>
      <c r="BV494" s="75"/>
      <c r="BW494" s="75"/>
      <c r="BX494" s="75"/>
      <c r="BY494" s="75"/>
      <c r="BZ494" s="75"/>
      <c r="CA494" s="75"/>
      <c r="CL494" s="60"/>
      <c r="CM494" s="60"/>
      <c r="CN494" s="60"/>
      <c r="CO494" s="60"/>
      <c r="CP494" s="60"/>
      <c r="CQ494" s="60"/>
      <c r="CR494" s="60"/>
      <c r="CS494" s="60"/>
      <c r="CT494" s="60"/>
      <c r="CU494" s="60"/>
      <c r="CV494" s="60"/>
      <c r="CW494" s="60"/>
      <c r="CX494" s="60"/>
      <c r="CY494" s="60"/>
      <c r="CZ494" s="60"/>
      <c r="DA494" s="60"/>
      <c r="DB494" s="60"/>
      <c r="DC494" s="60"/>
      <c r="DD494" s="60"/>
      <c r="DE494" s="60"/>
      <c r="DF494" s="60"/>
      <c r="DG494" s="60"/>
      <c r="DH494" s="60"/>
      <c r="DI494" s="60"/>
      <c r="DJ494" s="60"/>
      <c r="DK494" s="60"/>
      <c r="DL494" s="60"/>
      <c r="DM494" s="60"/>
      <c r="DN494" s="60"/>
      <c r="DO494" s="60"/>
      <c r="DP494" s="60"/>
    </row>
    <row r="495" spans="2:120">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BS495" s="60"/>
      <c r="BT495" s="60"/>
      <c r="BU495" s="75"/>
      <c r="BV495" s="75"/>
      <c r="BW495" s="75"/>
      <c r="BX495" s="75"/>
      <c r="BY495" s="75"/>
      <c r="BZ495" s="75"/>
      <c r="CA495" s="75"/>
      <c r="CL495" s="60"/>
      <c r="CM495" s="60"/>
      <c r="CN495" s="60"/>
      <c r="CO495" s="60"/>
      <c r="CP495" s="60"/>
      <c r="CQ495" s="60"/>
      <c r="CR495" s="60"/>
      <c r="CS495" s="60"/>
      <c r="CT495" s="60"/>
      <c r="CU495" s="60"/>
      <c r="CV495" s="60"/>
      <c r="CW495" s="60"/>
      <c r="CX495" s="60"/>
      <c r="CY495" s="60"/>
      <c r="CZ495" s="60"/>
      <c r="DA495" s="60"/>
      <c r="DB495" s="60"/>
      <c r="DC495" s="60"/>
      <c r="DD495" s="60"/>
      <c r="DE495" s="60"/>
      <c r="DF495" s="60"/>
      <c r="DG495" s="60"/>
      <c r="DH495" s="60"/>
      <c r="DI495" s="60"/>
      <c r="DJ495" s="60"/>
      <c r="DK495" s="60"/>
      <c r="DL495" s="60"/>
      <c r="DM495" s="60"/>
      <c r="DN495" s="60"/>
      <c r="DO495" s="60"/>
      <c r="DP495" s="60"/>
    </row>
    <row r="496" spans="2:120">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BS496" s="60"/>
      <c r="BT496" s="60"/>
      <c r="BU496" s="75"/>
      <c r="BV496" s="75"/>
      <c r="BW496" s="75"/>
      <c r="BX496" s="75"/>
      <c r="BY496" s="75"/>
      <c r="BZ496" s="75"/>
      <c r="CA496" s="75"/>
      <c r="CL496" s="60"/>
      <c r="CM496" s="60"/>
      <c r="CN496" s="60"/>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row>
    <row r="497" spans="2:120">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BS497" s="60"/>
      <c r="BT497" s="60"/>
      <c r="BU497" s="75"/>
      <c r="BV497" s="75"/>
      <c r="BW497" s="75"/>
      <c r="BX497" s="75"/>
      <c r="BY497" s="75"/>
      <c r="BZ497" s="75"/>
      <c r="CA497" s="75"/>
      <c r="CL497" s="60"/>
      <c r="CM497" s="60"/>
      <c r="CN497" s="60"/>
      <c r="CO497" s="60"/>
      <c r="CP497" s="60"/>
      <c r="CQ497" s="60"/>
      <c r="CR497" s="60"/>
      <c r="CS497" s="60"/>
      <c r="CT497" s="60"/>
      <c r="CU497" s="60"/>
      <c r="CV497" s="60"/>
      <c r="CW497" s="60"/>
      <c r="CX497" s="60"/>
      <c r="CY497" s="60"/>
      <c r="CZ497" s="60"/>
      <c r="DA497" s="60"/>
      <c r="DB497" s="60"/>
      <c r="DC497" s="60"/>
      <c r="DD497" s="60"/>
      <c r="DE497" s="60"/>
      <c r="DF497" s="60"/>
      <c r="DG497" s="60"/>
      <c r="DH497" s="60"/>
      <c r="DI497" s="60"/>
      <c r="DJ497" s="60"/>
      <c r="DK497" s="60"/>
      <c r="DL497" s="60"/>
      <c r="DM497" s="60"/>
      <c r="DN497" s="60"/>
      <c r="DO497" s="60"/>
      <c r="DP497" s="60"/>
    </row>
    <row r="498" spans="2:120">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BS498" s="60"/>
      <c r="BT498" s="60"/>
      <c r="BU498" s="75"/>
      <c r="BV498" s="75"/>
      <c r="BW498" s="75"/>
      <c r="BX498" s="75"/>
      <c r="BY498" s="75"/>
      <c r="BZ498" s="75"/>
      <c r="CA498" s="75"/>
      <c r="CL498" s="60"/>
      <c r="CM498" s="60"/>
      <c r="CN498" s="60"/>
      <c r="CO498" s="60"/>
      <c r="CP498" s="60"/>
      <c r="CQ498" s="60"/>
      <c r="CR498" s="60"/>
      <c r="CS498" s="60"/>
      <c r="CT498" s="60"/>
      <c r="CU498" s="60"/>
      <c r="CV498" s="60"/>
      <c r="CW498" s="60"/>
      <c r="CX498" s="60"/>
      <c r="CY498" s="60"/>
      <c r="CZ498" s="60"/>
      <c r="DA498" s="60"/>
      <c r="DB498" s="60"/>
      <c r="DC498" s="60"/>
      <c r="DD498" s="60"/>
      <c r="DE498" s="60"/>
      <c r="DF498" s="60"/>
      <c r="DG498" s="60"/>
      <c r="DH498" s="60"/>
      <c r="DI498" s="60"/>
      <c r="DJ498" s="60"/>
      <c r="DK498" s="60"/>
      <c r="DL498" s="60"/>
      <c r="DM498" s="60"/>
      <c r="DN498" s="60"/>
      <c r="DO498" s="60"/>
      <c r="DP498" s="60"/>
    </row>
    <row r="499" spans="2:120">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BS499" s="60"/>
      <c r="BT499" s="60"/>
      <c r="BU499" s="75"/>
      <c r="BV499" s="75"/>
      <c r="BW499" s="75"/>
      <c r="BX499" s="75"/>
      <c r="BY499" s="75"/>
      <c r="BZ499" s="75"/>
      <c r="CA499" s="75"/>
      <c r="CL499" s="60"/>
      <c r="CM499" s="60"/>
      <c r="CN499" s="60"/>
      <c r="CO499" s="60"/>
      <c r="CP499" s="60"/>
      <c r="CQ499" s="60"/>
      <c r="CR499" s="60"/>
      <c r="CS499" s="60"/>
      <c r="CT499" s="60"/>
      <c r="CU499" s="60"/>
      <c r="CV499" s="60"/>
      <c r="CW499" s="60"/>
      <c r="CX499" s="60"/>
      <c r="CY499" s="60"/>
      <c r="CZ499" s="60"/>
      <c r="DA499" s="60"/>
      <c r="DB499" s="60"/>
      <c r="DC499" s="60"/>
      <c r="DD499" s="60"/>
      <c r="DE499" s="60"/>
      <c r="DF499" s="60"/>
      <c r="DG499" s="60"/>
      <c r="DH499" s="60"/>
      <c r="DI499" s="60"/>
      <c r="DJ499" s="60"/>
      <c r="DK499" s="60"/>
      <c r="DL499" s="60"/>
      <c r="DM499" s="60"/>
      <c r="DN499" s="60"/>
      <c r="DO499" s="60"/>
      <c r="DP499" s="60"/>
    </row>
    <row r="500" spans="2:120">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BS500" s="60"/>
      <c r="BT500" s="60"/>
      <c r="BU500" s="75"/>
      <c r="BV500" s="75"/>
      <c r="BW500" s="75"/>
      <c r="BX500" s="75"/>
      <c r="BY500" s="75"/>
      <c r="BZ500" s="75"/>
      <c r="CA500" s="75"/>
      <c r="CL500" s="60"/>
      <c r="CM500" s="60"/>
      <c r="CN500" s="60"/>
      <c r="CO500" s="60"/>
      <c r="CP500" s="60"/>
      <c r="CQ500" s="60"/>
      <c r="CR500" s="60"/>
      <c r="CS500" s="60"/>
      <c r="CT500" s="60"/>
      <c r="CU500" s="60"/>
      <c r="CV500" s="60"/>
      <c r="CW500" s="60"/>
      <c r="CX500" s="60"/>
      <c r="CY500" s="60"/>
      <c r="CZ500" s="60"/>
      <c r="DA500" s="60"/>
      <c r="DB500" s="60"/>
      <c r="DC500" s="60"/>
      <c r="DD500" s="60"/>
      <c r="DE500" s="60"/>
      <c r="DF500" s="60"/>
      <c r="DG500" s="60"/>
      <c r="DH500" s="60"/>
      <c r="DI500" s="60"/>
      <c r="DJ500" s="60"/>
      <c r="DK500" s="60"/>
      <c r="DL500" s="60"/>
      <c r="DM500" s="60"/>
      <c r="DN500" s="60"/>
      <c r="DO500" s="60"/>
      <c r="DP500" s="60"/>
    </row>
    <row r="501" spans="2:120">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BS501" s="60"/>
      <c r="BT501" s="60"/>
      <c r="BU501" s="75"/>
      <c r="BV501" s="75"/>
      <c r="BW501" s="75"/>
      <c r="BX501" s="75"/>
      <c r="BY501" s="75"/>
      <c r="BZ501" s="75"/>
      <c r="CA501" s="75"/>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60"/>
      <c r="DL501" s="60"/>
      <c r="DM501" s="60"/>
      <c r="DN501" s="60"/>
      <c r="DO501" s="60"/>
      <c r="DP501" s="60"/>
    </row>
    <row r="502" spans="2:120">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BS502" s="60"/>
      <c r="BT502" s="60"/>
      <c r="BU502" s="75"/>
      <c r="BV502" s="75"/>
      <c r="BW502" s="75"/>
      <c r="BX502" s="75"/>
      <c r="BY502" s="75"/>
      <c r="BZ502" s="75"/>
      <c r="CA502" s="75"/>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row>
    <row r="503" spans="2:120">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BS503" s="60"/>
      <c r="BT503" s="60"/>
      <c r="BU503" s="75"/>
      <c r="BV503" s="75"/>
      <c r="BW503" s="75"/>
      <c r="BX503" s="75"/>
      <c r="BY503" s="75"/>
      <c r="BZ503" s="75"/>
      <c r="CA503" s="75"/>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row>
    <row r="504" spans="2:120">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BS504" s="60"/>
      <c r="BT504" s="60"/>
      <c r="BU504" s="75"/>
      <c r="BV504" s="75"/>
      <c r="BW504" s="75"/>
      <c r="BX504" s="75"/>
      <c r="BY504" s="75"/>
      <c r="BZ504" s="75"/>
      <c r="CA504" s="75"/>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row>
    <row r="505" spans="2:120">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BS505" s="60"/>
      <c r="BT505" s="60"/>
      <c r="BU505" s="75"/>
      <c r="BV505" s="75"/>
      <c r="BW505" s="75"/>
      <c r="BX505" s="75"/>
      <c r="BY505" s="75"/>
      <c r="BZ505" s="75"/>
      <c r="CA505" s="75"/>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row>
    <row r="506" spans="2:120">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BS506" s="60"/>
      <c r="BT506" s="60"/>
      <c r="BU506" s="75"/>
      <c r="BV506" s="75"/>
      <c r="BW506" s="75"/>
      <c r="BX506" s="75"/>
      <c r="BY506" s="75"/>
      <c r="BZ506" s="75"/>
      <c r="CA506" s="75"/>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row>
    <row r="507" spans="2:120">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BS507" s="60"/>
      <c r="BT507" s="60"/>
      <c r="BU507" s="75"/>
      <c r="BV507" s="75"/>
      <c r="BW507" s="75"/>
      <c r="BX507" s="75"/>
      <c r="BY507" s="75"/>
      <c r="BZ507" s="75"/>
      <c r="CA507" s="75"/>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row>
    <row r="508" spans="2:120">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BS508" s="60"/>
      <c r="BT508" s="60"/>
      <c r="BU508" s="75"/>
      <c r="BV508" s="75"/>
      <c r="BW508" s="75"/>
      <c r="BX508" s="75"/>
      <c r="BY508" s="75"/>
      <c r="BZ508" s="75"/>
      <c r="CA508" s="75"/>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row>
    <row r="509" spans="2:120">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BS509" s="60"/>
      <c r="BT509" s="60"/>
      <c r="BU509" s="75"/>
      <c r="BV509" s="75"/>
      <c r="BW509" s="75"/>
      <c r="BX509" s="75"/>
      <c r="BY509" s="75"/>
      <c r="BZ509" s="75"/>
      <c r="CA509" s="75"/>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row>
    <row r="510" spans="2:120">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BS510" s="60"/>
      <c r="BT510" s="60"/>
      <c r="BU510" s="75"/>
      <c r="BV510" s="75"/>
      <c r="BW510" s="75"/>
      <c r="BX510" s="75"/>
      <c r="BY510" s="75"/>
      <c r="BZ510" s="75"/>
      <c r="CA510" s="75"/>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row>
    <row r="511" spans="2:120">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BS511" s="60"/>
      <c r="BT511" s="60"/>
      <c r="BU511" s="75"/>
      <c r="BV511" s="75"/>
      <c r="BW511" s="75"/>
      <c r="BX511" s="75"/>
      <c r="BY511" s="75"/>
      <c r="BZ511" s="75"/>
      <c r="CA511" s="75"/>
      <c r="CL511" s="60"/>
      <c r="CM511" s="60"/>
      <c r="CN511" s="60"/>
      <c r="CO511" s="60"/>
      <c r="CP511" s="60"/>
      <c r="CQ511" s="60"/>
      <c r="CR511" s="60"/>
      <c r="CS511" s="60"/>
      <c r="CT511" s="60"/>
      <c r="CU511" s="60"/>
      <c r="CV511" s="60"/>
      <c r="CW511" s="60"/>
      <c r="CX511" s="60"/>
      <c r="CY511" s="60"/>
      <c r="CZ511" s="60"/>
      <c r="DA511" s="60"/>
      <c r="DB511" s="60"/>
      <c r="DC511" s="60"/>
      <c r="DD511" s="60"/>
      <c r="DE511" s="60"/>
      <c r="DF511" s="60"/>
      <c r="DG511" s="60"/>
      <c r="DH511" s="60"/>
      <c r="DI511" s="60"/>
      <c r="DJ511" s="60"/>
      <c r="DK511" s="60"/>
      <c r="DL511" s="60"/>
      <c r="DM511" s="60"/>
      <c r="DN511" s="60"/>
      <c r="DO511" s="60"/>
      <c r="DP511" s="60"/>
    </row>
    <row r="512" spans="2:120">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BS512" s="60"/>
      <c r="BT512" s="60"/>
      <c r="BU512" s="75"/>
      <c r="BV512" s="75"/>
      <c r="BW512" s="75"/>
      <c r="BX512" s="75"/>
      <c r="BY512" s="75"/>
      <c r="BZ512" s="75"/>
      <c r="CA512" s="75"/>
      <c r="CL512" s="60"/>
      <c r="CM512" s="60"/>
      <c r="CN512" s="60"/>
      <c r="CO512" s="60"/>
      <c r="CP512" s="60"/>
      <c r="CQ512" s="60"/>
      <c r="CR512" s="60"/>
      <c r="CS512" s="60"/>
      <c r="CT512" s="60"/>
      <c r="CU512" s="60"/>
      <c r="CV512" s="60"/>
      <c r="CW512" s="60"/>
      <c r="CX512" s="60"/>
      <c r="CY512" s="60"/>
      <c r="CZ512" s="60"/>
      <c r="DA512" s="60"/>
      <c r="DB512" s="60"/>
      <c r="DC512" s="60"/>
      <c r="DD512" s="60"/>
      <c r="DE512" s="60"/>
      <c r="DF512" s="60"/>
      <c r="DG512" s="60"/>
      <c r="DH512" s="60"/>
      <c r="DI512" s="60"/>
      <c r="DJ512" s="60"/>
      <c r="DK512" s="60"/>
      <c r="DL512" s="60"/>
      <c r="DM512" s="60"/>
      <c r="DN512" s="60"/>
      <c r="DO512" s="60"/>
      <c r="DP512" s="60"/>
    </row>
    <row r="513" spans="2:120">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BS513" s="60"/>
      <c r="BT513" s="60"/>
      <c r="BU513" s="75"/>
      <c r="BV513" s="75"/>
      <c r="BW513" s="75"/>
      <c r="BX513" s="75"/>
      <c r="BY513" s="75"/>
      <c r="BZ513" s="75"/>
      <c r="CA513" s="75"/>
      <c r="CL513" s="60"/>
      <c r="CM513" s="60"/>
      <c r="CN513" s="60"/>
      <c r="CO513" s="60"/>
      <c r="CP513" s="60"/>
      <c r="CQ513" s="60"/>
      <c r="CR513" s="60"/>
      <c r="CS513" s="60"/>
      <c r="CT513" s="60"/>
      <c r="CU513" s="60"/>
      <c r="CV513" s="60"/>
      <c r="CW513" s="60"/>
      <c r="CX513" s="60"/>
      <c r="CY513" s="60"/>
      <c r="CZ513" s="60"/>
      <c r="DA513" s="60"/>
      <c r="DB513" s="60"/>
      <c r="DC513" s="60"/>
      <c r="DD513" s="60"/>
      <c r="DE513" s="60"/>
      <c r="DF513" s="60"/>
      <c r="DG513" s="60"/>
      <c r="DH513" s="60"/>
      <c r="DI513" s="60"/>
      <c r="DJ513" s="60"/>
      <c r="DK513" s="60"/>
      <c r="DL513" s="60"/>
      <c r="DM513" s="60"/>
      <c r="DN513" s="60"/>
      <c r="DO513" s="60"/>
      <c r="DP513" s="60"/>
    </row>
    <row r="514" spans="2:120">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BS514" s="60"/>
      <c r="BT514" s="60"/>
      <c r="BU514" s="75"/>
      <c r="BV514" s="75"/>
      <c r="BW514" s="75"/>
      <c r="BX514" s="75"/>
      <c r="BY514" s="75"/>
      <c r="BZ514" s="75"/>
      <c r="CA514" s="75"/>
      <c r="CL514" s="60"/>
      <c r="CM514" s="60"/>
      <c r="CN514" s="60"/>
      <c r="CO514" s="60"/>
      <c r="CP514" s="60"/>
      <c r="CQ514" s="60"/>
      <c r="CR514" s="60"/>
      <c r="CS514" s="60"/>
      <c r="CT514" s="60"/>
      <c r="CU514" s="60"/>
      <c r="CV514" s="60"/>
      <c r="CW514" s="60"/>
      <c r="CX514" s="60"/>
      <c r="CY514" s="60"/>
      <c r="CZ514" s="60"/>
      <c r="DA514" s="60"/>
      <c r="DB514" s="60"/>
      <c r="DC514" s="60"/>
      <c r="DD514" s="60"/>
      <c r="DE514" s="60"/>
      <c r="DF514" s="60"/>
      <c r="DG514" s="60"/>
      <c r="DH514" s="60"/>
      <c r="DI514" s="60"/>
      <c r="DJ514" s="60"/>
      <c r="DK514" s="60"/>
      <c r="DL514" s="60"/>
      <c r="DM514" s="60"/>
      <c r="DN514" s="60"/>
      <c r="DO514" s="60"/>
      <c r="DP514" s="60"/>
    </row>
    <row r="515" spans="2:120">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BS515" s="60"/>
      <c r="BT515" s="60"/>
      <c r="BU515" s="75"/>
      <c r="BV515" s="75"/>
      <c r="BW515" s="75"/>
      <c r="BX515" s="75"/>
      <c r="BY515" s="75"/>
      <c r="BZ515" s="75"/>
      <c r="CA515" s="75"/>
      <c r="CL515" s="60"/>
      <c r="CM515" s="60"/>
      <c r="CN515" s="60"/>
      <c r="CO515" s="60"/>
      <c r="CP515" s="60"/>
      <c r="CQ515" s="60"/>
      <c r="CR515" s="60"/>
      <c r="CS515" s="60"/>
      <c r="CT515" s="60"/>
      <c r="CU515" s="60"/>
      <c r="CV515" s="60"/>
      <c r="CW515" s="60"/>
      <c r="CX515" s="60"/>
      <c r="CY515" s="60"/>
      <c r="CZ515" s="60"/>
      <c r="DA515" s="60"/>
      <c r="DB515" s="60"/>
      <c r="DC515" s="60"/>
      <c r="DD515" s="60"/>
      <c r="DE515" s="60"/>
      <c r="DF515" s="60"/>
      <c r="DG515" s="60"/>
      <c r="DH515" s="60"/>
      <c r="DI515" s="60"/>
      <c r="DJ515" s="60"/>
      <c r="DK515" s="60"/>
      <c r="DL515" s="60"/>
      <c r="DM515" s="60"/>
      <c r="DN515" s="60"/>
      <c r="DO515" s="60"/>
      <c r="DP515" s="60"/>
    </row>
    <row r="516" spans="2:120">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BS516" s="60"/>
      <c r="BT516" s="60"/>
      <c r="BU516" s="75"/>
      <c r="BV516" s="75"/>
      <c r="BW516" s="75"/>
      <c r="BX516" s="75"/>
      <c r="BY516" s="75"/>
      <c r="BZ516" s="75"/>
      <c r="CA516" s="75"/>
      <c r="CL516" s="60"/>
      <c r="CM516" s="60"/>
      <c r="CN516" s="60"/>
      <c r="CO516" s="60"/>
      <c r="CP516" s="60"/>
      <c r="CQ516" s="60"/>
      <c r="CR516" s="60"/>
      <c r="CS516" s="60"/>
      <c r="CT516" s="60"/>
      <c r="CU516" s="60"/>
      <c r="CV516" s="60"/>
      <c r="CW516" s="60"/>
      <c r="CX516" s="60"/>
      <c r="CY516" s="60"/>
      <c r="CZ516" s="60"/>
      <c r="DA516" s="60"/>
      <c r="DB516" s="60"/>
      <c r="DC516" s="60"/>
      <c r="DD516" s="60"/>
      <c r="DE516" s="60"/>
      <c r="DF516" s="60"/>
      <c r="DG516" s="60"/>
      <c r="DH516" s="60"/>
      <c r="DI516" s="60"/>
      <c r="DJ516" s="60"/>
      <c r="DK516" s="60"/>
      <c r="DL516" s="60"/>
      <c r="DM516" s="60"/>
      <c r="DN516" s="60"/>
      <c r="DO516" s="60"/>
      <c r="DP516" s="60"/>
    </row>
    <row r="517" spans="2:120">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BS517" s="60"/>
      <c r="BT517" s="60"/>
      <c r="BU517" s="75"/>
      <c r="BV517" s="75"/>
      <c r="BW517" s="75"/>
      <c r="BX517" s="75"/>
      <c r="BY517" s="75"/>
      <c r="BZ517" s="75"/>
      <c r="CA517" s="75"/>
      <c r="CL517" s="60"/>
      <c r="CM517" s="60"/>
      <c r="CN517" s="60"/>
      <c r="CO517" s="60"/>
      <c r="CP517" s="60"/>
      <c r="CQ517" s="60"/>
      <c r="CR517" s="60"/>
      <c r="CS517" s="60"/>
      <c r="CT517" s="60"/>
      <c r="CU517" s="60"/>
      <c r="CV517" s="60"/>
      <c r="CW517" s="60"/>
      <c r="CX517" s="60"/>
      <c r="CY517" s="60"/>
      <c r="CZ517" s="60"/>
      <c r="DA517" s="60"/>
      <c r="DB517" s="60"/>
      <c r="DC517" s="60"/>
      <c r="DD517" s="60"/>
      <c r="DE517" s="60"/>
      <c r="DF517" s="60"/>
      <c r="DG517" s="60"/>
      <c r="DH517" s="60"/>
      <c r="DI517" s="60"/>
      <c r="DJ517" s="60"/>
      <c r="DK517" s="60"/>
      <c r="DL517" s="60"/>
      <c r="DM517" s="60"/>
      <c r="DN517" s="60"/>
      <c r="DO517" s="60"/>
      <c r="DP517" s="60"/>
    </row>
    <row r="518" spans="2:120">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BS518" s="60"/>
      <c r="BT518" s="60"/>
      <c r="BU518" s="75"/>
      <c r="BV518" s="75"/>
      <c r="BW518" s="75"/>
      <c r="BX518" s="75"/>
      <c r="BY518" s="75"/>
      <c r="BZ518" s="75"/>
      <c r="CA518" s="75"/>
      <c r="CL518" s="60"/>
      <c r="CM518" s="60"/>
      <c r="CN518" s="60"/>
      <c r="CO518" s="60"/>
      <c r="CP518" s="60"/>
      <c r="CQ518" s="60"/>
      <c r="CR518" s="60"/>
      <c r="CS518" s="60"/>
      <c r="CT518" s="60"/>
      <c r="CU518" s="60"/>
      <c r="CV518" s="60"/>
      <c r="CW518" s="60"/>
      <c r="CX518" s="60"/>
      <c r="CY518" s="60"/>
      <c r="CZ518" s="60"/>
      <c r="DA518" s="60"/>
      <c r="DB518" s="60"/>
      <c r="DC518" s="60"/>
      <c r="DD518" s="60"/>
      <c r="DE518" s="60"/>
      <c r="DF518" s="60"/>
      <c r="DG518" s="60"/>
      <c r="DH518" s="60"/>
      <c r="DI518" s="60"/>
      <c r="DJ518" s="60"/>
      <c r="DK518" s="60"/>
      <c r="DL518" s="60"/>
      <c r="DM518" s="60"/>
      <c r="DN518" s="60"/>
      <c r="DO518" s="60"/>
      <c r="DP518" s="60"/>
    </row>
    <row r="519" spans="2:120">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BS519" s="60"/>
      <c r="BT519" s="60"/>
      <c r="BU519" s="75"/>
      <c r="BV519" s="75"/>
      <c r="BW519" s="75"/>
      <c r="BX519" s="75"/>
      <c r="BY519" s="75"/>
      <c r="BZ519" s="75"/>
      <c r="CA519" s="75"/>
      <c r="CL519" s="60"/>
      <c r="CM519" s="60"/>
      <c r="CN519" s="60"/>
      <c r="CO519" s="60"/>
      <c r="CP519" s="60"/>
      <c r="CQ519" s="60"/>
      <c r="CR519" s="60"/>
      <c r="CS519" s="60"/>
      <c r="CT519" s="60"/>
      <c r="CU519" s="60"/>
      <c r="CV519" s="60"/>
      <c r="CW519" s="60"/>
      <c r="CX519" s="60"/>
      <c r="CY519" s="60"/>
      <c r="CZ519" s="60"/>
      <c r="DA519" s="60"/>
      <c r="DB519" s="60"/>
      <c r="DC519" s="60"/>
      <c r="DD519" s="60"/>
      <c r="DE519" s="60"/>
      <c r="DF519" s="60"/>
      <c r="DG519" s="60"/>
      <c r="DH519" s="60"/>
      <c r="DI519" s="60"/>
      <c r="DJ519" s="60"/>
      <c r="DK519" s="60"/>
      <c r="DL519" s="60"/>
      <c r="DM519" s="60"/>
      <c r="DN519" s="60"/>
      <c r="DO519" s="60"/>
      <c r="DP519" s="60"/>
    </row>
    <row r="520" spans="2:120">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BS520" s="60"/>
      <c r="BT520" s="60"/>
      <c r="BU520" s="75"/>
      <c r="BV520" s="75"/>
      <c r="BW520" s="75"/>
      <c r="BX520" s="75"/>
      <c r="BY520" s="75"/>
      <c r="BZ520" s="75"/>
      <c r="CA520" s="75"/>
      <c r="CL520" s="60"/>
      <c r="CM520" s="60"/>
      <c r="CN520" s="60"/>
      <c r="CO520" s="60"/>
      <c r="CP520" s="60"/>
      <c r="CQ520" s="60"/>
      <c r="CR520" s="60"/>
      <c r="CS520" s="60"/>
      <c r="CT520" s="60"/>
      <c r="CU520" s="60"/>
      <c r="CV520" s="60"/>
      <c r="CW520" s="60"/>
      <c r="CX520" s="60"/>
      <c r="CY520" s="60"/>
      <c r="CZ520" s="60"/>
      <c r="DA520" s="60"/>
      <c r="DB520" s="60"/>
      <c r="DC520" s="60"/>
      <c r="DD520" s="60"/>
      <c r="DE520" s="60"/>
      <c r="DF520" s="60"/>
      <c r="DG520" s="60"/>
      <c r="DH520" s="60"/>
      <c r="DI520" s="60"/>
      <c r="DJ520" s="60"/>
      <c r="DK520" s="60"/>
      <c r="DL520" s="60"/>
      <c r="DM520" s="60"/>
      <c r="DN520" s="60"/>
      <c r="DO520" s="60"/>
      <c r="DP520" s="60"/>
    </row>
    <row r="521" spans="2:120">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BS521" s="60"/>
      <c r="BT521" s="60"/>
      <c r="BU521" s="75"/>
      <c r="BV521" s="75"/>
      <c r="BW521" s="75"/>
      <c r="BX521" s="75"/>
      <c r="BY521" s="75"/>
      <c r="BZ521" s="75"/>
      <c r="CA521" s="75"/>
      <c r="CL521" s="60"/>
      <c r="CM521" s="60"/>
      <c r="CN521" s="60"/>
      <c r="CO521" s="60"/>
      <c r="CP521" s="60"/>
      <c r="CQ521" s="60"/>
      <c r="CR521" s="60"/>
      <c r="CS521" s="60"/>
      <c r="CT521" s="60"/>
      <c r="CU521" s="60"/>
      <c r="CV521" s="60"/>
      <c r="CW521" s="60"/>
      <c r="CX521" s="60"/>
      <c r="CY521" s="60"/>
      <c r="CZ521" s="60"/>
      <c r="DA521" s="60"/>
      <c r="DB521" s="60"/>
      <c r="DC521" s="60"/>
      <c r="DD521" s="60"/>
      <c r="DE521" s="60"/>
      <c r="DF521" s="60"/>
      <c r="DG521" s="60"/>
      <c r="DH521" s="60"/>
      <c r="DI521" s="60"/>
      <c r="DJ521" s="60"/>
      <c r="DK521" s="60"/>
      <c r="DL521" s="60"/>
      <c r="DM521" s="60"/>
      <c r="DN521" s="60"/>
      <c r="DO521" s="60"/>
      <c r="DP521" s="60"/>
    </row>
  </sheetData>
  <sheetProtection algorithmName="SHA-512" hashValue="EqCtW7et6B2BxgcVwmOrwlRe8PatH+D44Z9tolzqh7GMhLPWg3jaTa5fKT7es4/xvHklH3JcK+3NligCGAHBxQ==" saltValue="pcz0c8d9kukAZDqOimcD8w==" spinCount="100000" sheet="1" objects="1" scenarios="1"/>
  <mergeCells count="187">
    <mergeCell ref="B6:AA6"/>
    <mergeCell ref="B7:AA7"/>
    <mergeCell ref="B8:AA8"/>
    <mergeCell ref="B9:AA9"/>
    <mergeCell ref="B10:AA10"/>
    <mergeCell ref="B11:AA11"/>
    <mergeCell ref="D1:T2"/>
    <mergeCell ref="U1:AA2"/>
    <mergeCell ref="D3:T3"/>
    <mergeCell ref="U3:Z3"/>
    <mergeCell ref="B4:AA4"/>
    <mergeCell ref="B5:AA5"/>
    <mergeCell ref="B18:AA18"/>
    <mergeCell ref="B19:AA19"/>
    <mergeCell ref="B20:L20"/>
    <mergeCell ref="N20:AB20"/>
    <mergeCell ref="B21:I21"/>
    <mergeCell ref="J21:L21"/>
    <mergeCell ref="O21:W21"/>
    <mergeCell ref="X21:Z21"/>
    <mergeCell ref="B12:AA12"/>
    <mergeCell ref="B13:AA13"/>
    <mergeCell ref="B14:AA14"/>
    <mergeCell ref="B15:AA15"/>
    <mergeCell ref="B16:AA16"/>
    <mergeCell ref="B17:AA17"/>
    <mergeCell ref="B22:I22"/>
    <mergeCell ref="J22:L22"/>
    <mergeCell ref="O22:W22"/>
    <mergeCell ref="X22:Z22"/>
    <mergeCell ref="B23:G23"/>
    <mergeCell ref="H23:I23"/>
    <mergeCell ref="J23:L23"/>
    <mergeCell ref="O23:W23"/>
    <mergeCell ref="X23:Z23"/>
    <mergeCell ref="B24:E24"/>
    <mergeCell ref="F24:I24"/>
    <mergeCell ref="J24:L24"/>
    <mergeCell ref="O24:W24"/>
    <mergeCell ref="X24:Z24"/>
    <mergeCell ref="B25:I25"/>
    <mergeCell ref="J25:L25"/>
    <mergeCell ref="O25:W25"/>
    <mergeCell ref="X25:Z25"/>
    <mergeCell ref="B28:I28"/>
    <mergeCell ref="J28:L28"/>
    <mergeCell ref="N28:AB28"/>
    <mergeCell ref="B29:I29"/>
    <mergeCell ref="J29:L29"/>
    <mergeCell ref="O29:W29"/>
    <mergeCell ref="X29:Z29"/>
    <mergeCell ref="B26:I26"/>
    <mergeCell ref="J26:L26"/>
    <mergeCell ref="O26:W26"/>
    <mergeCell ref="X26:Z26"/>
    <mergeCell ref="B27:I27"/>
    <mergeCell ref="J27:L27"/>
    <mergeCell ref="B32:I32"/>
    <mergeCell ref="J32:L32"/>
    <mergeCell ref="O32:W32"/>
    <mergeCell ref="X32:Z32"/>
    <mergeCell ref="B33:I33"/>
    <mergeCell ref="J33:L33"/>
    <mergeCell ref="B30:I30"/>
    <mergeCell ref="J30:L30"/>
    <mergeCell ref="O30:W30"/>
    <mergeCell ref="X30:Z30"/>
    <mergeCell ref="B31:I31"/>
    <mergeCell ref="J31:L31"/>
    <mergeCell ref="O31:W31"/>
    <mergeCell ref="X31:Z31"/>
    <mergeCell ref="B36:I36"/>
    <mergeCell ref="J36:L36"/>
    <mergeCell ref="O36:W36"/>
    <mergeCell ref="X36:Z36"/>
    <mergeCell ref="B37:I37"/>
    <mergeCell ref="J37:L37"/>
    <mergeCell ref="O37:W37"/>
    <mergeCell ref="X37:Z37"/>
    <mergeCell ref="B34:I34"/>
    <mergeCell ref="J34:L34"/>
    <mergeCell ref="N34:AB34"/>
    <mergeCell ref="B35:I35"/>
    <mergeCell ref="J35:L35"/>
    <mergeCell ref="O35:W35"/>
    <mergeCell ref="X35:Z35"/>
    <mergeCell ref="B40:I40"/>
    <mergeCell ref="J40:L40"/>
    <mergeCell ref="X40:Z40"/>
    <mergeCell ref="B41:I41"/>
    <mergeCell ref="J41:L41"/>
    <mergeCell ref="O41:W41"/>
    <mergeCell ref="X41:Z41"/>
    <mergeCell ref="B38:I38"/>
    <mergeCell ref="J38:L38"/>
    <mergeCell ref="O38:W38"/>
    <mergeCell ref="X38:Z38"/>
    <mergeCell ref="B39:I39"/>
    <mergeCell ref="J39:L39"/>
    <mergeCell ref="N39:AB39"/>
    <mergeCell ref="AH43:AV43"/>
    <mergeCell ref="BS43:BT43"/>
    <mergeCell ref="B44:I44"/>
    <mergeCell ref="J44:L44"/>
    <mergeCell ref="O44:W44"/>
    <mergeCell ref="X44:Z44"/>
    <mergeCell ref="AH44:AV44"/>
    <mergeCell ref="BS44:BT44"/>
    <mergeCell ref="B42:F42"/>
    <mergeCell ref="G42:I42"/>
    <mergeCell ref="J42:L42"/>
    <mergeCell ref="O42:W42"/>
    <mergeCell ref="X42:Z42"/>
    <mergeCell ref="B43:I43"/>
    <mergeCell ref="J43:L43"/>
    <mergeCell ref="O43:Z43"/>
    <mergeCell ref="B46:I46"/>
    <mergeCell ref="J46:L46"/>
    <mergeCell ref="O46:W46"/>
    <mergeCell ref="X46:Z46"/>
    <mergeCell ref="AH46:AV46"/>
    <mergeCell ref="BS46:BT46"/>
    <mergeCell ref="B45:I45"/>
    <mergeCell ref="J45:L45"/>
    <mergeCell ref="O45:W45"/>
    <mergeCell ref="X45:Z45"/>
    <mergeCell ref="AH45:AV45"/>
    <mergeCell ref="BS45:BT45"/>
    <mergeCell ref="B48:I48"/>
    <mergeCell ref="J48:L48"/>
    <mergeCell ref="O48:W48"/>
    <mergeCell ref="X48:Z48"/>
    <mergeCell ref="AH48:AV48"/>
    <mergeCell ref="BS48:BT48"/>
    <mergeCell ref="B47:I47"/>
    <mergeCell ref="J47:L47"/>
    <mergeCell ref="O47:W47"/>
    <mergeCell ref="X47:Z47"/>
    <mergeCell ref="AH47:AV47"/>
    <mergeCell ref="BS47:BT47"/>
    <mergeCell ref="B50:I50"/>
    <mergeCell ref="J50:L50"/>
    <mergeCell ref="O50:W50"/>
    <mergeCell ref="AH50:AV50"/>
    <mergeCell ref="BS50:BT50"/>
    <mergeCell ref="B49:I49"/>
    <mergeCell ref="J49:L49"/>
    <mergeCell ref="O49:W49"/>
    <mergeCell ref="X50:Z50"/>
    <mergeCell ref="AH49:AV49"/>
    <mergeCell ref="BS49:BT49"/>
    <mergeCell ref="X49:Z49"/>
    <mergeCell ref="A51:A58"/>
    <mergeCell ref="B51:I51"/>
    <mergeCell ref="J51:L51"/>
    <mergeCell ref="O51:W51"/>
    <mergeCell ref="X51:Z51"/>
    <mergeCell ref="AC51:AC58"/>
    <mergeCell ref="B53:I53"/>
    <mergeCell ref="J53:L53"/>
    <mergeCell ref="O53:W53"/>
    <mergeCell ref="X53:Z53"/>
    <mergeCell ref="B57:I57"/>
    <mergeCell ref="J57:L57"/>
    <mergeCell ref="O57:W57"/>
    <mergeCell ref="X57:Z57"/>
    <mergeCell ref="B55:I55"/>
    <mergeCell ref="J55:L55"/>
    <mergeCell ref="B56:I56"/>
    <mergeCell ref="J56:L56"/>
    <mergeCell ref="O56:W56"/>
    <mergeCell ref="X56:Z56"/>
    <mergeCell ref="O55:W55"/>
    <mergeCell ref="X55:Z55"/>
    <mergeCell ref="AH53:AV53"/>
    <mergeCell ref="BS53:BT53"/>
    <mergeCell ref="B54:I54"/>
    <mergeCell ref="J54:L54"/>
    <mergeCell ref="AH54:AV54"/>
    <mergeCell ref="BS54:BT54"/>
    <mergeCell ref="AH51:AV51"/>
    <mergeCell ref="BS51:BT51"/>
    <mergeCell ref="B52:I52"/>
    <mergeCell ref="J52:L52"/>
    <mergeCell ref="AH52:AV52"/>
    <mergeCell ref="BS52:BT52"/>
    <mergeCell ref="O54:Z54"/>
  </mergeCells>
  <conditionalFormatting sqref="J21:L21">
    <cfRule type="containsBlanks" dxfId="135" priority="39">
      <formula>LEN(TRIM(J21))=0</formula>
    </cfRule>
  </conditionalFormatting>
  <conditionalFormatting sqref="J22:L22">
    <cfRule type="containsBlanks" dxfId="134" priority="27">
      <formula>LEN(TRIM(J22))=0</formula>
    </cfRule>
  </conditionalFormatting>
  <conditionalFormatting sqref="J23:L28">
    <cfRule type="containsBlanks" dxfId="133" priority="38">
      <formula>LEN(TRIM(J23))=0</formula>
    </cfRule>
  </conditionalFormatting>
  <conditionalFormatting sqref="J29:L29">
    <cfRule type="containsBlanks" dxfId="132" priority="26">
      <formula>LEN(TRIM(J29))=0</formula>
    </cfRule>
  </conditionalFormatting>
  <conditionalFormatting sqref="J30:L31">
    <cfRule type="containsBlanks" dxfId="131" priority="37">
      <formula>LEN(TRIM(J30))=0</formula>
    </cfRule>
  </conditionalFormatting>
  <conditionalFormatting sqref="J32:L32">
    <cfRule type="containsBlanks" dxfId="130" priority="25">
      <formula>LEN(TRIM(J32))=0</formula>
    </cfRule>
  </conditionalFormatting>
  <conditionalFormatting sqref="J33:L33">
    <cfRule type="containsBlanks" dxfId="129" priority="36">
      <formula>LEN(TRIM(J33))=0</formula>
    </cfRule>
  </conditionalFormatting>
  <conditionalFormatting sqref="J34:L34">
    <cfRule type="containsBlanks" dxfId="128" priority="24">
      <formula>LEN(TRIM(J34))=0</formula>
    </cfRule>
  </conditionalFormatting>
  <conditionalFormatting sqref="J35:L35">
    <cfRule type="containsBlanks" dxfId="127" priority="35">
      <formula>LEN(TRIM(J35))=0</formula>
    </cfRule>
  </conditionalFormatting>
  <conditionalFormatting sqref="J36:L37">
    <cfRule type="containsBlanks" dxfId="126" priority="23">
      <formula>LEN(TRIM(J36))=0</formula>
    </cfRule>
  </conditionalFormatting>
  <conditionalFormatting sqref="J38:L41">
    <cfRule type="containsBlanks" dxfId="125" priority="34">
      <formula>LEN(TRIM(J38))=0</formula>
    </cfRule>
  </conditionalFormatting>
  <conditionalFormatting sqref="J42:L42">
    <cfRule type="containsBlanks" dxfId="124" priority="22">
      <formula>LEN(TRIM(J42))=0</formula>
    </cfRule>
  </conditionalFormatting>
  <conditionalFormatting sqref="J43:L56">
    <cfRule type="containsBlanks" dxfId="123" priority="33">
      <formula>LEN(TRIM(J43))=0</formula>
    </cfRule>
  </conditionalFormatting>
  <conditionalFormatting sqref="X21:Z21">
    <cfRule type="containsBlanks" dxfId="122" priority="19">
      <formula>LEN(TRIM(X21))=0</formula>
    </cfRule>
  </conditionalFormatting>
  <conditionalFormatting sqref="X22:Z25">
    <cfRule type="containsBlanks" dxfId="121" priority="32">
      <formula>LEN(TRIM(X22))=0</formula>
    </cfRule>
  </conditionalFormatting>
  <conditionalFormatting sqref="X29:Z31">
    <cfRule type="containsBlanks" dxfId="120" priority="31">
      <formula>LEN(TRIM(X29))=0</formula>
    </cfRule>
  </conditionalFormatting>
  <conditionalFormatting sqref="X35:Z36">
    <cfRule type="containsBlanks" dxfId="119" priority="30">
      <formula>LEN(TRIM(X35))=0</formula>
    </cfRule>
  </conditionalFormatting>
  <conditionalFormatting sqref="X40:Z42">
    <cfRule type="containsBlanks" dxfId="118" priority="5">
      <formula>LEN(TRIM(X40))=0</formula>
    </cfRule>
  </conditionalFormatting>
  <conditionalFormatting sqref="X44:Z46">
    <cfRule type="containsBlanks" dxfId="117" priority="2">
      <formula>LEN(TRIM(X44))=0</formula>
    </cfRule>
  </conditionalFormatting>
  <conditionalFormatting sqref="X47:Z47">
    <cfRule type="containsBlanks" dxfId="116" priority="4">
      <formula>LEN(TRIM(X47))=0</formula>
    </cfRule>
  </conditionalFormatting>
  <conditionalFormatting sqref="X50:Z50">
    <cfRule type="expression" priority="6">
      <formula>LEN($X$50:$Z$55)</formula>
    </cfRule>
  </conditionalFormatting>
  <conditionalFormatting sqref="X50:Z51">
    <cfRule type="containsBlanks" dxfId="115" priority="1">
      <formula>LEN(TRIM(X50))=0</formula>
    </cfRule>
  </conditionalFormatting>
  <conditionalFormatting sqref="X55:Z55">
    <cfRule type="containsBlanks" dxfId="114" priority="3">
      <formula>LEN(TRIM(X55))=0</formula>
    </cfRule>
  </conditionalFormatting>
  <dataValidations count="5">
    <dataValidation allowBlank="1" showInputMessage="1" showErrorMessage="1" promptTitle="Enter any unlisted expenses here" prompt="Please specify any additional expenses not included in the above categories._x000a_" sqref="B51:I56" xr:uid="{A7C66043-6875-44F5-91A4-24EF201D2BC2}"/>
    <dataValidation type="list" allowBlank="1" showInputMessage="1" showErrorMessage="1" sqref="S9:AA9" xr:uid="{BC8F8137-B1AB-4032-A58D-4C395A34463F}">
      <formula1>$AY$67:$AY$71</formula1>
    </dataValidation>
    <dataValidation type="list" allowBlank="1" showInputMessage="1" showErrorMessage="1" sqref="B15:J15" xr:uid="{5E1D5922-7C89-4141-AA10-971F5053AB85}">
      <formula1>$BL$29:$BL$33</formula1>
    </dataValidation>
    <dataValidation type="list" allowBlank="1" showInputMessage="1" showErrorMessage="1" sqref="U14:AA14" xr:uid="{A8BAD902-C4AD-4903-A96C-991F1C94F425}">
      <formula1>$BL$30:$BL$34</formula1>
    </dataValidation>
    <dataValidation type="list" allowBlank="1" showInputMessage="1" showErrorMessage="1" sqref="M14:N14" xr:uid="{63E8F885-4608-4CD8-B1B5-112B6C40220F}">
      <formula1>$AY$25:$AY$30</formula1>
    </dataValidation>
  </dataValidations>
  <hyperlinks>
    <hyperlink ref="S7:Y7" r:id="rId1" display="Business Activity Codes" xr:uid="{92BE04DE-42FD-4DA8-8D40-949EB4FF41F2}"/>
    <hyperlink ref="CD23:CK23" r:id="rId2" display="Payroll Processing Fee" xr:uid="{644777B6-D86B-4F1D-8A16-46837A9BDA93}"/>
    <hyperlink ref="CD35:CK35" r:id="rId3" display="Home Office ( Safe Harbor)" xr:uid="{D1CCAD5F-A0F7-4FE8-A24D-AFE64806749D}"/>
    <hyperlink ref="U3" r:id="rId4" xr:uid="{09A4FA4F-4605-4D2F-AE7A-F110F735D05D}"/>
    <hyperlink ref="B34:I34" r:id="rId5" display="Payroll Processing Fee" xr:uid="{D3EA6189-B6BE-45E4-839E-26EC325E5769}"/>
    <hyperlink ref="B49:I49" location="'Basic Information'!A1" display="Other Exp not listed Above" xr:uid="{9A9079F5-F9F8-40E4-8F15-80B13CC06A9C}"/>
  </hyperlinks>
  <pageMargins left="0.25" right="0.25" top="0.25" bottom="0" header="0.05" footer="0"/>
  <pageSetup orientation="portrait" r:id="rId6"/>
  <headerFooter alignWithMargins="0"/>
  <drawing r:id="rId7"/>
  <legacyDrawing r:id="rId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C9ABD-71EA-480B-8A2D-914967023D15}">
  <sheetPr>
    <tabColor theme="8" tint="0.39997558519241921"/>
  </sheetPr>
  <dimension ref="A1:GV521"/>
  <sheetViews>
    <sheetView zoomScale="115" zoomScaleNormal="115" workbookViewId="0">
      <selection activeCell="X21" sqref="X21:Z21"/>
    </sheetView>
  </sheetViews>
  <sheetFormatPr defaultRowHeight="12.75"/>
  <cols>
    <col min="1" max="1" width="3.5703125" style="74" customWidth="1"/>
    <col min="2" max="2" width="3.140625" style="74" customWidth="1"/>
    <col min="3" max="3" width="12.7109375" style="74" customWidth="1"/>
    <col min="4" max="6" width="3.140625" style="74" customWidth="1"/>
    <col min="7" max="8" width="2" style="74" customWidth="1"/>
    <col min="9" max="9" width="1.28515625" style="74" customWidth="1"/>
    <col min="10" max="11" width="3.140625" style="74" customWidth="1"/>
    <col min="12" max="12" width="7.140625" style="74" customWidth="1"/>
    <col min="13" max="13" width="1.7109375" style="74" customWidth="1"/>
    <col min="14" max="22" width="3.140625" style="74" customWidth="1"/>
    <col min="23" max="23" width="4.42578125" style="74" customWidth="1"/>
    <col min="24" max="24" width="3.140625" style="74" customWidth="1"/>
    <col min="25" max="25" width="5.42578125" style="74" customWidth="1"/>
    <col min="26" max="26" width="5.28515625" style="74" customWidth="1"/>
    <col min="27" max="27" width="3.140625" style="74" customWidth="1"/>
    <col min="28" max="28" width="1.42578125" style="74" customWidth="1"/>
    <col min="29" max="29" width="3.5703125" style="74" customWidth="1"/>
    <col min="30" max="30" width="5.7109375" style="60" hidden="1" customWidth="1"/>
    <col min="31" max="31" width="10.140625" style="60" hidden="1" customWidth="1"/>
    <col min="32" max="32" width="3.140625" style="60" hidden="1" customWidth="1"/>
    <col min="33" max="48" width="3.140625" style="60" customWidth="1"/>
    <col min="49" max="58" width="3.140625" style="60" hidden="1" customWidth="1"/>
    <col min="59" max="59" width="5.28515625" style="60" hidden="1" customWidth="1"/>
    <col min="60" max="66" width="3.140625" style="60" hidden="1" customWidth="1"/>
    <col min="67" max="70" width="9.140625" style="60" hidden="1" customWidth="1"/>
    <col min="71" max="72" width="9.140625" style="58"/>
    <col min="73" max="73" width="9.140625" style="68"/>
    <col min="74" max="79" width="9.140625" style="68" customWidth="1"/>
    <col min="80" max="81" width="9.140625" style="75" customWidth="1"/>
    <col min="82" max="84" width="9.140625" style="75"/>
    <col min="85" max="85" width="11.7109375" style="75" bestFit="1" customWidth="1"/>
    <col min="86" max="89" width="9.140625" style="75"/>
    <col min="90" max="196" width="9.140625" style="76"/>
    <col min="197" max="204" width="9.140625" style="77"/>
    <col min="205" max="16384" width="9.140625" style="74"/>
  </cols>
  <sheetData>
    <row r="1" spans="1:88" ht="10.5" customHeight="1">
      <c r="A1" s="58"/>
      <c r="B1" s="402"/>
      <c r="C1" s="403"/>
      <c r="D1" s="666" t="s">
        <v>82</v>
      </c>
      <c r="E1" s="666"/>
      <c r="F1" s="666"/>
      <c r="G1" s="666"/>
      <c r="H1" s="666"/>
      <c r="I1" s="666"/>
      <c r="J1" s="666"/>
      <c r="K1" s="666"/>
      <c r="L1" s="666"/>
      <c r="M1" s="666"/>
      <c r="N1" s="666"/>
      <c r="O1" s="666"/>
      <c r="P1" s="666"/>
      <c r="Q1" s="666"/>
      <c r="R1" s="666"/>
      <c r="S1" s="666"/>
      <c r="T1" s="666"/>
      <c r="U1" s="795">
        <v>46235</v>
      </c>
      <c r="V1" s="796"/>
      <c r="W1" s="796"/>
      <c r="X1" s="796"/>
      <c r="Y1" s="796"/>
      <c r="Z1" s="796"/>
      <c r="AA1" s="796"/>
      <c r="AB1" s="404"/>
      <c r="AC1" s="58"/>
      <c r="BS1" s="60"/>
      <c r="BT1" s="60"/>
      <c r="BU1" s="75"/>
      <c r="BV1" s="75"/>
      <c r="BW1" s="75"/>
      <c r="BX1" s="75"/>
      <c r="BY1" s="75"/>
      <c r="BZ1" s="75"/>
      <c r="CA1" s="75"/>
    </row>
    <row r="2" spans="1:88" ht="20.25" customHeight="1">
      <c r="A2" s="58"/>
      <c r="B2" s="405"/>
      <c r="C2" s="79"/>
      <c r="D2" s="667"/>
      <c r="E2" s="667"/>
      <c r="F2" s="667"/>
      <c r="G2" s="667"/>
      <c r="H2" s="667"/>
      <c r="I2" s="667"/>
      <c r="J2" s="667"/>
      <c r="K2" s="667"/>
      <c r="L2" s="667"/>
      <c r="M2" s="667"/>
      <c r="N2" s="667"/>
      <c r="O2" s="667"/>
      <c r="P2" s="667"/>
      <c r="Q2" s="667"/>
      <c r="R2" s="667"/>
      <c r="S2" s="667"/>
      <c r="T2" s="667"/>
      <c r="U2" s="797"/>
      <c r="V2" s="797"/>
      <c r="W2" s="797"/>
      <c r="X2" s="797"/>
      <c r="Y2" s="797"/>
      <c r="Z2" s="797"/>
      <c r="AA2" s="797"/>
      <c r="AB2" s="406"/>
      <c r="AC2" s="58"/>
      <c r="AH2" s="80"/>
      <c r="AI2" s="80"/>
      <c r="AJ2" s="80"/>
      <c r="AK2" s="80"/>
      <c r="AL2" s="80"/>
      <c r="AM2" s="80"/>
      <c r="AN2" s="80"/>
      <c r="AO2" s="80"/>
      <c r="AP2" s="80"/>
      <c r="AQ2" s="80"/>
      <c r="AR2" s="80"/>
      <c r="AS2" s="80"/>
      <c r="AT2" s="80"/>
      <c r="AU2" s="80"/>
      <c r="BL2" s="62" t="s">
        <v>83</v>
      </c>
      <c r="BS2" s="60"/>
      <c r="BT2" s="60"/>
      <c r="BU2" s="75"/>
      <c r="BV2" s="75"/>
      <c r="BW2" s="75"/>
      <c r="BX2" s="75"/>
      <c r="BY2" s="75"/>
      <c r="BZ2" s="75"/>
      <c r="CA2" s="75"/>
    </row>
    <row r="3" spans="1:88" ht="20.25" customHeight="1">
      <c r="A3" s="58"/>
      <c r="B3" s="407"/>
      <c r="C3" s="82"/>
      <c r="D3" s="668" t="s">
        <v>84</v>
      </c>
      <c r="E3" s="669"/>
      <c r="F3" s="669"/>
      <c r="G3" s="669"/>
      <c r="H3" s="669"/>
      <c r="I3" s="669"/>
      <c r="J3" s="669"/>
      <c r="K3" s="669"/>
      <c r="L3" s="669"/>
      <c r="M3" s="669"/>
      <c r="N3" s="669"/>
      <c r="O3" s="669"/>
      <c r="P3" s="669"/>
      <c r="Q3" s="669"/>
      <c r="R3" s="669"/>
      <c r="S3" s="669"/>
      <c r="T3" s="669"/>
      <c r="U3" s="798" t="s">
        <v>325</v>
      </c>
      <c r="V3" s="799"/>
      <c r="W3" s="799"/>
      <c r="X3" s="799"/>
      <c r="Y3" s="799"/>
      <c r="Z3" s="799"/>
      <c r="AA3" s="210"/>
      <c r="AB3" s="408"/>
      <c r="AC3" s="58"/>
      <c r="AH3" s="80"/>
      <c r="AI3" s="80"/>
      <c r="AJ3" s="80"/>
      <c r="AK3" s="80"/>
      <c r="AL3" s="80"/>
      <c r="AM3" s="80"/>
      <c r="AN3" s="80"/>
      <c r="AO3" s="80"/>
      <c r="AP3" s="80"/>
      <c r="AQ3" s="80"/>
      <c r="AR3" s="80"/>
      <c r="AS3" s="80"/>
      <c r="AT3" s="80"/>
      <c r="AU3" s="80"/>
      <c r="AY3" s="62" t="s">
        <v>65</v>
      </c>
      <c r="BL3" s="60" t="s">
        <v>221</v>
      </c>
      <c r="BS3" s="60"/>
      <c r="BT3" s="60"/>
      <c r="BU3" s="75"/>
      <c r="BV3" s="75"/>
      <c r="BW3" s="75"/>
      <c r="BX3" s="75"/>
      <c r="BY3" s="75"/>
      <c r="BZ3" s="75"/>
      <c r="CA3" s="75"/>
    </row>
    <row r="4" spans="1:88" ht="4.5" hidden="1" customHeight="1">
      <c r="A4" s="58"/>
      <c r="B4" s="696"/>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409"/>
      <c r="AC4" s="58"/>
      <c r="AY4" s="62" t="s">
        <v>66</v>
      </c>
      <c r="BL4" s="62" t="s">
        <v>85</v>
      </c>
      <c r="BS4" s="60"/>
      <c r="BT4" s="60"/>
      <c r="BU4" s="75"/>
      <c r="BV4" s="75"/>
      <c r="BW4" s="75"/>
      <c r="BX4" s="75"/>
      <c r="BY4" s="75"/>
      <c r="BZ4" s="75"/>
      <c r="CA4" s="75"/>
    </row>
    <row r="5" spans="1:88" ht="16.5" hidden="1" customHeight="1">
      <c r="A5" s="58"/>
      <c r="B5" s="696" t="s">
        <v>86</v>
      </c>
      <c r="C5" s="697"/>
      <c r="D5" s="697" t="s">
        <v>217</v>
      </c>
      <c r="E5" s="697"/>
      <c r="F5" s="697"/>
      <c r="G5" s="697"/>
      <c r="H5" s="697"/>
      <c r="I5" s="697"/>
      <c r="J5" s="697"/>
      <c r="K5" s="697"/>
      <c r="L5" s="697"/>
      <c r="M5" s="697"/>
      <c r="N5" s="697"/>
      <c r="O5" s="697" t="s">
        <v>67</v>
      </c>
      <c r="P5" s="697"/>
      <c r="Q5" s="697"/>
      <c r="R5" s="697"/>
      <c r="S5" s="697"/>
      <c r="T5" s="697"/>
      <c r="U5" s="697" t="s">
        <v>87</v>
      </c>
      <c r="V5" s="697"/>
      <c r="W5" s="697"/>
      <c r="X5" s="697"/>
      <c r="Y5" s="697"/>
      <c r="Z5" s="697"/>
      <c r="AA5" s="697"/>
      <c r="AB5" s="409"/>
      <c r="AC5" s="58"/>
      <c r="AF5" s="83">
        <f>Q5</f>
        <v>0</v>
      </c>
      <c r="AG5" s="61"/>
      <c r="AH5" s="61"/>
      <c r="AY5" s="60" t="s">
        <v>88</v>
      </c>
      <c r="BL5" s="60" t="s">
        <v>89</v>
      </c>
      <c r="BS5" s="60"/>
      <c r="BT5" s="60"/>
      <c r="BU5" s="75"/>
      <c r="BV5" s="75"/>
      <c r="BW5" s="75"/>
      <c r="BX5" s="75"/>
      <c r="BY5" s="75"/>
      <c r="BZ5" s="75"/>
      <c r="CA5" s="75"/>
    </row>
    <row r="6" spans="1:88" ht="4.5" hidden="1" customHeight="1">
      <c r="A6" s="58"/>
      <c r="B6" s="696"/>
      <c r="C6" s="697"/>
      <c r="D6" s="697"/>
      <c r="E6" s="697"/>
      <c r="F6" s="697"/>
      <c r="G6" s="697"/>
      <c r="H6" s="697"/>
      <c r="I6" s="697"/>
      <c r="J6" s="697"/>
      <c r="K6" s="697"/>
      <c r="L6" s="697"/>
      <c r="M6" s="697"/>
      <c r="N6" s="697"/>
      <c r="O6" s="697"/>
      <c r="P6" s="697"/>
      <c r="Q6" s="697"/>
      <c r="R6" s="697"/>
      <c r="S6" s="697"/>
      <c r="T6" s="697"/>
      <c r="U6" s="697"/>
      <c r="V6" s="697"/>
      <c r="W6" s="697"/>
      <c r="X6" s="697"/>
      <c r="Y6" s="697"/>
      <c r="Z6" s="697"/>
      <c r="AA6" s="697"/>
      <c r="AB6" s="409"/>
      <c r="AC6" s="58"/>
      <c r="BL6" s="60" t="s">
        <v>220</v>
      </c>
      <c r="BS6" s="60"/>
      <c r="BT6" s="60"/>
      <c r="BU6" s="75"/>
      <c r="BV6" s="75"/>
      <c r="BW6" s="75"/>
      <c r="BX6" s="75"/>
      <c r="BY6" s="75"/>
      <c r="BZ6" s="75"/>
      <c r="CA6" s="75"/>
    </row>
    <row r="7" spans="1:88" ht="15" hidden="1" customHeight="1">
      <c r="A7" s="58"/>
      <c r="B7" s="696" t="s">
        <v>83</v>
      </c>
      <c r="C7" s="697"/>
      <c r="D7" s="697"/>
      <c r="E7" s="697"/>
      <c r="F7" s="697"/>
      <c r="G7" s="697"/>
      <c r="H7" s="697"/>
      <c r="I7" s="697"/>
      <c r="J7" s="697" t="s">
        <v>90</v>
      </c>
      <c r="K7" s="697"/>
      <c r="L7" s="697"/>
      <c r="M7" s="697"/>
      <c r="N7" s="697"/>
      <c r="O7" s="697"/>
      <c r="P7" s="697"/>
      <c r="Q7" s="697"/>
      <c r="R7" s="697"/>
      <c r="S7" s="697" t="s">
        <v>91</v>
      </c>
      <c r="T7" s="697"/>
      <c r="U7" s="697"/>
      <c r="V7" s="697"/>
      <c r="W7" s="697"/>
      <c r="X7" s="697"/>
      <c r="Y7" s="697"/>
      <c r="Z7" s="697"/>
      <c r="AA7" s="697"/>
      <c r="AB7" s="409"/>
      <c r="AC7" s="58"/>
      <c r="BS7" s="60"/>
      <c r="BT7" s="60"/>
      <c r="BU7" s="75"/>
      <c r="BV7" s="75"/>
      <c r="BW7" s="75"/>
      <c r="BX7" s="75"/>
      <c r="BY7" s="75"/>
      <c r="BZ7" s="75"/>
      <c r="CA7" s="75"/>
    </row>
    <row r="8" spans="1:88" ht="9" hidden="1" customHeight="1">
      <c r="A8" s="58"/>
      <c r="B8" s="696"/>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409"/>
      <c r="AC8" s="58"/>
      <c r="BS8" s="60"/>
      <c r="BT8" s="60"/>
      <c r="BU8" s="75"/>
      <c r="BV8" s="75"/>
      <c r="BW8" s="75"/>
      <c r="BX8" s="75"/>
      <c r="BY8" s="75"/>
      <c r="BZ8" s="75"/>
      <c r="CA8" s="75"/>
    </row>
    <row r="9" spans="1:88" ht="16.5" hidden="1" customHeight="1">
      <c r="A9" s="58"/>
      <c r="B9" s="696" t="s">
        <v>227</v>
      </c>
      <c r="C9" s="697"/>
      <c r="D9" s="697"/>
      <c r="E9" s="697"/>
      <c r="F9" s="697"/>
      <c r="G9" s="697"/>
      <c r="H9" s="697"/>
      <c r="I9" s="697"/>
      <c r="J9" s="697"/>
      <c r="K9" s="697"/>
      <c r="L9" s="697"/>
      <c r="M9" s="697"/>
      <c r="N9" s="697"/>
      <c r="O9" s="697"/>
      <c r="P9" s="697"/>
      <c r="Q9" s="697"/>
      <c r="R9" s="697"/>
      <c r="S9" s="697" t="s">
        <v>222</v>
      </c>
      <c r="T9" s="697"/>
      <c r="U9" s="697"/>
      <c r="V9" s="697"/>
      <c r="W9" s="697"/>
      <c r="X9" s="697"/>
      <c r="Y9" s="697"/>
      <c r="Z9" s="697"/>
      <c r="AA9" s="697"/>
      <c r="AB9" s="409"/>
      <c r="AC9" s="58"/>
      <c r="BS9" s="60"/>
      <c r="BT9" s="60"/>
      <c r="BU9" s="75"/>
      <c r="BV9" s="75"/>
      <c r="BW9" s="75"/>
      <c r="BX9" s="75"/>
      <c r="BY9" s="75"/>
      <c r="BZ9" s="75"/>
      <c r="CA9" s="75"/>
    </row>
    <row r="10" spans="1:88" ht="7.5" hidden="1" customHeight="1">
      <c r="A10" s="58"/>
      <c r="B10" s="696"/>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409"/>
      <c r="AC10" s="58"/>
      <c r="AY10" s="60" t="s">
        <v>92</v>
      </c>
      <c r="BL10" s="60" t="s">
        <v>93</v>
      </c>
      <c r="BS10" s="60"/>
      <c r="BT10" s="60"/>
      <c r="BU10" s="75"/>
      <c r="BV10" s="75"/>
      <c r="BW10" s="75"/>
      <c r="BX10" s="75"/>
      <c r="BY10" s="75"/>
      <c r="BZ10" s="75"/>
      <c r="CA10" s="75"/>
    </row>
    <row r="11" spans="1:88" ht="15" hidden="1" customHeight="1">
      <c r="A11" s="58"/>
      <c r="B11" s="696" t="s">
        <v>94</v>
      </c>
      <c r="C11" s="697"/>
      <c r="D11" s="697"/>
      <c r="E11" s="697"/>
      <c r="F11" s="697"/>
      <c r="G11" s="697"/>
      <c r="H11" s="697"/>
      <c r="I11" s="697"/>
      <c r="J11" s="697" t="s">
        <v>95</v>
      </c>
      <c r="K11" s="697"/>
      <c r="L11" s="697"/>
      <c r="M11" s="697"/>
      <c r="N11" s="697"/>
      <c r="O11" s="697"/>
      <c r="P11" s="697"/>
      <c r="Q11" s="697"/>
      <c r="R11" s="697"/>
      <c r="S11" s="697"/>
      <c r="T11" s="697"/>
      <c r="U11" s="697"/>
      <c r="V11" s="697"/>
      <c r="W11" s="697"/>
      <c r="X11" s="697"/>
      <c r="Y11" s="697"/>
      <c r="Z11" s="697"/>
      <c r="AA11" s="697"/>
      <c r="AB11" s="409"/>
      <c r="AC11" s="58"/>
      <c r="BL11" s="60" t="s">
        <v>96</v>
      </c>
      <c r="BS11" s="60"/>
      <c r="BT11" s="60"/>
      <c r="BU11" s="75"/>
      <c r="BV11" s="75"/>
      <c r="BW11" s="75"/>
      <c r="BX11" s="75"/>
      <c r="BY11" s="75"/>
      <c r="BZ11" s="75"/>
      <c r="CA11" s="75"/>
      <c r="CJ11" s="75" t="s">
        <v>44</v>
      </c>
    </row>
    <row r="12" spans="1:88" ht="4.5" hidden="1" customHeight="1">
      <c r="A12" s="58"/>
      <c r="B12" s="696"/>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409"/>
      <c r="AC12" s="58"/>
      <c r="BL12" s="60" t="s">
        <v>97</v>
      </c>
      <c r="BS12" s="60"/>
      <c r="BT12" s="60"/>
      <c r="BU12" s="75"/>
      <c r="BV12" s="75"/>
      <c r="BW12" s="75"/>
      <c r="BX12" s="75"/>
      <c r="BY12" s="75"/>
      <c r="BZ12" s="75"/>
      <c r="CA12" s="75"/>
    </row>
    <row r="13" spans="1:88" ht="15.75" hidden="1" customHeight="1">
      <c r="A13" s="58"/>
      <c r="B13" s="696" t="s">
        <v>98</v>
      </c>
      <c r="C13" s="697" t="s">
        <v>99</v>
      </c>
      <c r="D13" s="697"/>
      <c r="E13" s="697"/>
      <c r="F13" s="697"/>
      <c r="G13" s="697"/>
      <c r="H13" s="697"/>
      <c r="I13" s="697" t="s">
        <v>218</v>
      </c>
      <c r="J13" s="697"/>
      <c r="K13" s="697"/>
      <c r="L13" s="697"/>
      <c r="M13" s="697" t="s">
        <v>219</v>
      </c>
      <c r="N13" s="697"/>
      <c r="O13" s="697"/>
      <c r="P13" s="697"/>
      <c r="Q13" s="697"/>
      <c r="R13" s="697"/>
      <c r="S13" s="697"/>
      <c r="T13" s="697" t="s">
        <v>99</v>
      </c>
      <c r="U13" s="697"/>
      <c r="V13" s="697"/>
      <c r="W13" s="697"/>
      <c r="X13" s="697"/>
      <c r="Y13" s="697"/>
      <c r="Z13" s="697"/>
      <c r="AA13" s="697"/>
      <c r="AB13" s="409"/>
      <c r="AC13" s="58"/>
      <c r="BL13" s="60" t="s">
        <v>92</v>
      </c>
      <c r="BS13" s="60"/>
      <c r="BT13" s="60"/>
      <c r="BU13" s="75"/>
      <c r="BV13" s="75"/>
      <c r="BW13" s="75"/>
      <c r="BX13" s="75"/>
      <c r="BY13" s="75"/>
      <c r="BZ13" s="75"/>
      <c r="CA13" s="75"/>
    </row>
    <row r="14" spans="1:88" ht="5.25" hidden="1" customHeight="1">
      <c r="A14" s="58"/>
      <c r="B14" s="696"/>
      <c r="C14" s="697"/>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409"/>
      <c r="AC14" s="58"/>
      <c r="BL14" s="60" t="s">
        <v>100</v>
      </c>
      <c r="BS14" s="60"/>
      <c r="BT14" s="60"/>
      <c r="BU14" s="75"/>
      <c r="BV14" s="75"/>
      <c r="BW14" s="75"/>
      <c r="BX14" s="75"/>
      <c r="BY14" s="75"/>
      <c r="BZ14" s="75"/>
      <c r="CA14" s="75"/>
    </row>
    <row r="15" spans="1:88" ht="15.75" hidden="1" customHeight="1">
      <c r="A15" s="58"/>
      <c r="B15" s="696" t="s">
        <v>101</v>
      </c>
      <c r="C15" s="697"/>
      <c r="D15" s="697"/>
      <c r="E15" s="697"/>
      <c r="F15" s="697"/>
      <c r="G15" s="697"/>
      <c r="H15" s="697"/>
      <c r="I15" s="697"/>
      <c r="J15" s="697"/>
      <c r="K15" s="697" t="s">
        <v>102</v>
      </c>
      <c r="L15" s="697"/>
      <c r="M15" s="697"/>
      <c r="N15" s="697"/>
      <c r="O15" s="697"/>
      <c r="P15" s="697"/>
      <c r="Q15" s="697"/>
      <c r="R15" s="697"/>
      <c r="S15" s="697"/>
      <c r="T15" s="697"/>
      <c r="U15" s="697"/>
      <c r="V15" s="697"/>
      <c r="W15" s="697"/>
      <c r="X15" s="697"/>
      <c r="Y15" s="697"/>
      <c r="Z15" s="697"/>
      <c r="AA15" s="697"/>
      <c r="AB15" s="409"/>
      <c r="AC15" s="58"/>
      <c r="BS15" s="60"/>
      <c r="BT15" s="60"/>
      <c r="BU15" s="75"/>
      <c r="BV15" s="75"/>
      <c r="BW15" s="75"/>
      <c r="BX15" s="75"/>
      <c r="BY15" s="75"/>
      <c r="BZ15" s="75"/>
      <c r="CA15" s="75"/>
    </row>
    <row r="16" spans="1:88" ht="5.25" hidden="1" customHeight="1">
      <c r="A16" s="58"/>
      <c r="B16" s="696"/>
      <c r="C16" s="697"/>
      <c r="D16" s="697"/>
      <c r="E16" s="697"/>
      <c r="F16" s="697"/>
      <c r="G16" s="697"/>
      <c r="H16" s="697"/>
      <c r="I16" s="697"/>
      <c r="J16" s="697"/>
      <c r="K16" s="697"/>
      <c r="L16" s="697"/>
      <c r="M16" s="697"/>
      <c r="N16" s="697"/>
      <c r="O16" s="697"/>
      <c r="P16" s="697"/>
      <c r="Q16" s="697"/>
      <c r="R16" s="697"/>
      <c r="S16" s="697"/>
      <c r="T16" s="697"/>
      <c r="U16" s="697"/>
      <c r="V16" s="697"/>
      <c r="W16" s="697"/>
      <c r="X16" s="697"/>
      <c r="Y16" s="697"/>
      <c r="Z16" s="697"/>
      <c r="AA16" s="697"/>
      <c r="AB16" s="409"/>
      <c r="AC16" s="58"/>
      <c r="BS16" s="60"/>
      <c r="BT16" s="60"/>
      <c r="BU16" s="75"/>
      <c r="BV16" s="75"/>
      <c r="BW16" s="75"/>
      <c r="BX16" s="75"/>
      <c r="BY16" s="75"/>
      <c r="BZ16" s="75"/>
      <c r="CA16" s="75"/>
    </row>
    <row r="17" spans="1:204" s="107" customFormat="1" ht="15" hidden="1" customHeight="1">
      <c r="A17" s="72"/>
      <c r="B17" s="696"/>
      <c r="C17" s="697" t="s">
        <v>103</v>
      </c>
      <c r="D17" s="697"/>
      <c r="E17" s="697"/>
      <c r="F17" s="697"/>
      <c r="G17" s="697"/>
      <c r="H17" s="697"/>
      <c r="I17" s="697"/>
      <c r="J17" s="697"/>
      <c r="K17" s="697"/>
      <c r="L17" s="697" t="s">
        <v>104</v>
      </c>
      <c r="M17" s="697"/>
      <c r="N17" s="697"/>
      <c r="O17" s="697"/>
      <c r="P17" s="697"/>
      <c r="Q17" s="697"/>
      <c r="R17" s="697"/>
      <c r="S17" s="697" t="s">
        <v>105</v>
      </c>
      <c r="T17" s="697"/>
      <c r="U17" s="697"/>
      <c r="V17" s="697"/>
      <c r="W17" s="697"/>
      <c r="X17" s="697"/>
      <c r="Y17" s="697"/>
      <c r="Z17" s="697"/>
      <c r="AA17" s="697"/>
      <c r="AB17" s="409"/>
      <c r="AC17" s="72"/>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75"/>
      <c r="BV17" s="75"/>
      <c r="BW17" s="75"/>
      <c r="BX17" s="75"/>
      <c r="BY17" s="75"/>
      <c r="BZ17" s="75"/>
      <c r="CA17" s="75"/>
      <c r="CB17" s="75"/>
      <c r="CC17" s="75"/>
      <c r="CD17" s="75"/>
      <c r="CE17" s="75"/>
      <c r="CF17" s="75"/>
      <c r="CG17" s="75"/>
      <c r="CH17" s="75"/>
      <c r="CI17" s="75"/>
      <c r="CJ17" s="75"/>
      <c r="CK17" s="75"/>
      <c r="CL17" s="76"/>
      <c r="CM17" s="76"/>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6"/>
      <c r="GP17" s="106"/>
      <c r="GQ17" s="106"/>
      <c r="GR17" s="106"/>
      <c r="GS17" s="106"/>
      <c r="GT17" s="106"/>
      <c r="GU17" s="106"/>
      <c r="GV17" s="106"/>
    </row>
    <row r="18" spans="1:204" s="107" customFormat="1" ht="15" customHeight="1">
      <c r="A18" s="72"/>
      <c r="B18" s="698" t="s">
        <v>494</v>
      </c>
      <c r="C18" s="699"/>
      <c r="D18" s="699"/>
      <c r="E18" s="699"/>
      <c r="F18" s="699"/>
      <c r="G18" s="699"/>
      <c r="H18" s="699"/>
      <c r="I18" s="699"/>
      <c r="J18" s="699"/>
      <c r="K18" s="699"/>
      <c r="L18" s="699"/>
      <c r="M18" s="699"/>
      <c r="N18" s="699"/>
      <c r="O18" s="699"/>
      <c r="P18" s="699"/>
      <c r="Q18" s="699"/>
      <c r="R18" s="699"/>
      <c r="S18" s="699"/>
      <c r="T18" s="699"/>
      <c r="U18" s="699"/>
      <c r="V18" s="699"/>
      <c r="W18" s="699"/>
      <c r="X18" s="699"/>
      <c r="Y18" s="699"/>
      <c r="Z18" s="699"/>
      <c r="AA18" s="699"/>
      <c r="AB18" s="419"/>
      <c r="AC18" s="72"/>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75"/>
      <c r="BV18" s="75"/>
      <c r="BW18" s="75"/>
      <c r="BX18" s="75"/>
      <c r="BY18" s="75"/>
      <c r="BZ18" s="75"/>
      <c r="CA18" s="75"/>
      <c r="CB18" s="75"/>
      <c r="CC18" s="75"/>
      <c r="CD18" s="75"/>
      <c r="CE18" s="75"/>
      <c r="CF18" s="75"/>
      <c r="CG18" s="75"/>
      <c r="CH18" s="75"/>
      <c r="CI18" s="75"/>
      <c r="CJ18" s="75"/>
      <c r="CK18" s="75"/>
      <c r="CL18" s="76"/>
      <c r="CM18" s="76"/>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6"/>
      <c r="GP18" s="106"/>
      <c r="GQ18" s="106"/>
      <c r="GR18" s="106"/>
      <c r="GS18" s="106"/>
      <c r="GT18" s="106"/>
      <c r="GU18" s="106"/>
      <c r="GV18" s="106"/>
    </row>
    <row r="19" spans="1:204" ht="15" hidden="1" customHeight="1">
      <c r="A19" s="58"/>
      <c r="B19" s="696" t="s">
        <v>106</v>
      </c>
      <c r="C19" s="697"/>
      <c r="D19" s="697"/>
      <c r="E19" s="697"/>
      <c r="F19" s="697"/>
      <c r="G19" s="697"/>
      <c r="H19" s="697"/>
      <c r="I19" s="697"/>
      <c r="J19" s="697"/>
      <c r="K19" s="697"/>
      <c r="L19" s="697"/>
      <c r="M19" s="697"/>
      <c r="N19" s="697"/>
      <c r="O19" s="697"/>
      <c r="P19" s="697"/>
      <c r="Q19" s="697"/>
      <c r="R19" s="697"/>
      <c r="S19" s="697"/>
      <c r="T19" s="697"/>
      <c r="U19" s="697"/>
      <c r="V19" s="697"/>
      <c r="W19" s="697"/>
      <c r="X19" s="697"/>
      <c r="Y19" s="697"/>
      <c r="Z19" s="697"/>
      <c r="AA19" s="697"/>
      <c r="AB19" s="410"/>
      <c r="AC19" s="58"/>
      <c r="BL19" s="60" t="s">
        <v>44</v>
      </c>
      <c r="BS19" s="60"/>
      <c r="BT19" s="60"/>
      <c r="BU19" s="75"/>
      <c r="BV19" s="75"/>
      <c r="BW19" s="75"/>
      <c r="BX19" s="75"/>
      <c r="BY19" s="75"/>
      <c r="BZ19" s="75"/>
      <c r="CA19" s="75"/>
    </row>
    <row r="20" spans="1:204" ht="15" customHeight="1">
      <c r="A20" s="58"/>
      <c r="B20" s="690" t="s">
        <v>107</v>
      </c>
      <c r="C20" s="691"/>
      <c r="D20" s="691"/>
      <c r="E20" s="691"/>
      <c r="F20" s="691"/>
      <c r="G20" s="691"/>
      <c r="H20" s="691"/>
      <c r="I20" s="691"/>
      <c r="J20" s="691"/>
      <c r="K20" s="691"/>
      <c r="L20" s="691"/>
      <c r="M20" s="417"/>
      <c r="N20" s="694" t="s">
        <v>115</v>
      </c>
      <c r="O20" s="694"/>
      <c r="P20" s="694"/>
      <c r="Q20" s="694"/>
      <c r="R20" s="694"/>
      <c r="S20" s="694"/>
      <c r="T20" s="694"/>
      <c r="U20" s="694"/>
      <c r="V20" s="694"/>
      <c r="W20" s="694"/>
      <c r="X20" s="694"/>
      <c r="Y20" s="694"/>
      <c r="Z20" s="694"/>
      <c r="AA20" s="694"/>
      <c r="AB20" s="695"/>
      <c r="AC20" s="58"/>
      <c r="BS20" s="60"/>
      <c r="BT20" s="60"/>
      <c r="BU20" s="75"/>
      <c r="BV20" s="75"/>
      <c r="BW20" s="75"/>
      <c r="BX20" s="75"/>
      <c r="BY20" s="75"/>
      <c r="BZ20" s="75"/>
      <c r="CA20" s="75"/>
    </row>
    <row r="21" spans="1:204" ht="15" customHeight="1">
      <c r="A21" s="58"/>
      <c r="B21" s="670" t="s">
        <v>329</v>
      </c>
      <c r="C21" s="671"/>
      <c r="D21" s="671"/>
      <c r="E21" s="671"/>
      <c r="F21" s="671"/>
      <c r="G21" s="671"/>
      <c r="H21" s="671"/>
      <c r="I21" s="672"/>
      <c r="J21" s="1036"/>
      <c r="K21" s="1037"/>
      <c r="L21" s="1038"/>
      <c r="M21" s="58"/>
      <c r="N21" s="85"/>
      <c r="O21" s="676" t="s">
        <v>118</v>
      </c>
      <c r="P21" s="677"/>
      <c r="Q21" s="677"/>
      <c r="R21" s="677"/>
      <c r="S21" s="677"/>
      <c r="T21" s="677"/>
      <c r="U21" s="677"/>
      <c r="V21" s="677"/>
      <c r="W21" s="678"/>
      <c r="X21" s="1036"/>
      <c r="Y21" s="1037"/>
      <c r="Z21" s="1038"/>
      <c r="AA21" s="114"/>
      <c r="AB21" s="410"/>
      <c r="AC21" s="58"/>
      <c r="BL21" s="60" t="s">
        <v>65</v>
      </c>
      <c r="BS21" s="60"/>
      <c r="BT21" s="60"/>
      <c r="BU21" s="75"/>
      <c r="BV21" s="75"/>
      <c r="BW21" s="75"/>
      <c r="BX21" s="75"/>
      <c r="BY21" s="75"/>
      <c r="BZ21" s="75"/>
      <c r="CA21" s="75"/>
    </row>
    <row r="22" spans="1:204" ht="15" customHeight="1">
      <c r="A22" s="58"/>
      <c r="B22" s="682" t="s">
        <v>308</v>
      </c>
      <c r="C22" s="683"/>
      <c r="D22" s="683"/>
      <c r="E22" s="683"/>
      <c r="F22" s="683"/>
      <c r="G22" s="683"/>
      <c r="H22" s="683"/>
      <c r="I22" s="684"/>
      <c r="J22" s="1036"/>
      <c r="K22" s="1037"/>
      <c r="L22" s="1038"/>
      <c r="M22" s="58"/>
      <c r="N22" s="85"/>
      <c r="O22" s="685" t="s">
        <v>393</v>
      </c>
      <c r="P22" s="686"/>
      <c r="Q22" s="686"/>
      <c r="R22" s="686"/>
      <c r="S22" s="686"/>
      <c r="T22" s="686"/>
      <c r="U22" s="686"/>
      <c r="V22" s="686"/>
      <c r="W22" s="687"/>
      <c r="X22" s="1036"/>
      <c r="Y22" s="1037"/>
      <c r="Z22" s="1038"/>
      <c r="AA22" s="415"/>
      <c r="AB22" s="410"/>
      <c r="AC22" s="58"/>
      <c r="BL22" s="60" t="s">
        <v>109</v>
      </c>
      <c r="BS22" s="60"/>
      <c r="BT22" s="60"/>
      <c r="BU22" s="75"/>
      <c r="BV22" s="75"/>
      <c r="BW22" s="75"/>
      <c r="BX22" s="75"/>
      <c r="BY22" s="75"/>
      <c r="BZ22" s="75"/>
      <c r="CA22" s="75"/>
    </row>
    <row r="23" spans="1:204" ht="15" customHeight="1">
      <c r="A23" s="58"/>
      <c r="B23" s="670" t="s">
        <v>309</v>
      </c>
      <c r="C23" s="671"/>
      <c r="D23" s="671"/>
      <c r="E23" s="671"/>
      <c r="F23" s="671"/>
      <c r="G23" s="671"/>
      <c r="H23" s="727" t="s">
        <v>44</v>
      </c>
      <c r="I23" s="728"/>
      <c r="J23" s="1036"/>
      <c r="K23" s="1037"/>
      <c r="L23" s="1038"/>
      <c r="M23" s="58"/>
      <c r="N23" s="58"/>
      <c r="O23" s="670" t="s">
        <v>394</v>
      </c>
      <c r="P23" s="671"/>
      <c r="Q23" s="671"/>
      <c r="R23" s="671"/>
      <c r="S23" s="671"/>
      <c r="T23" s="671"/>
      <c r="U23" s="671"/>
      <c r="V23" s="671"/>
      <c r="W23" s="672"/>
      <c r="X23" s="1036"/>
      <c r="Y23" s="1037"/>
      <c r="Z23" s="1038"/>
      <c r="AA23" s="114"/>
      <c r="AB23" s="410"/>
      <c r="AC23" s="58"/>
      <c r="BL23" s="60" t="s">
        <v>100</v>
      </c>
      <c r="BS23" s="60"/>
      <c r="BT23" s="60"/>
      <c r="BU23" s="75"/>
      <c r="BV23" s="75"/>
      <c r="BW23" s="75"/>
      <c r="BX23" s="75"/>
      <c r="BY23" s="75"/>
      <c r="BZ23" s="75"/>
      <c r="CA23" s="75"/>
    </row>
    <row r="24" spans="1:204" ht="15" customHeight="1">
      <c r="A24" s="58"/>
      <c r="B24" s="730" t="s">
        <v>366</v>
      </c>
      <c r="C24" s="729"/>
      <c r="D24" s="729"/>
      <c r="E24" s="608"/>
      <c r="F24" s="607">
        <f>J24/2</f>
        <v>0</v>
      </c>
      <c r="G24" s="729"/>
      <c r="H24" s="729"/>
      <c r="I24" s="608"/>
      <c r="J24" s="1036"/>
      <c r="K24" s="1037"/>
      <c r="L24" s="1038"/>
      <c r="M24" s="58"/>
      <c r="N24" s="58"/>
      <c r="O24" s="670" t="s">
        <v>395</v>
      </c>
      <c r="P24" s="671"/>
      <c r="Q24" s="671"/>
      <c r="R24" s="671"/>
      <c r="S24" s="671"/>
      <c r="T24" s="671"/>
      <c r="U24" s="671"/>
      <c r="V24" s="671"/>
      <c r="W24" s="672"/>
      <c r="X24" s="1036"/>
      <c r="Y24" s="1037"/>
      <c r="Z24" s="1038"/>
      <c r="AA24" s="114"/>
      <c r="AB24" s="410"/>
      <c r="AC24" s="58"/>
      <c r="AY24" s="60" t="s">
        <v>90</v>
      </c>
      <c r="BS24" s="60"/>
      <c r="BT24" s="60"/>
      <c r="BU24" s="75"/>
      <c r="BV24" s="75"/>
      <c r="BW24" s="75"/>
      <c r="BX24" s="75"/>
      <c r="BY24" s="75"/>
      <c r="BZ24" s="75"/>
      <c r="CA24" s="75"/>
    </row>
    <row r="25" spans="1:204" ht="15" customHeight="1">
      <c r="A25" s="58"/>
      <c r="B25" s="670" t="s">
        <v>365</v>
      </c>
      <c r="C25" s="671"/>
      <c r="D25" s="671"/>
      <c r="E25" s="671"/>
      <c r="F25" s="671"/>
      <c r="G25" s="671"/>
      <c r="H25" s="671" t="s">
        <v>44</v>
      </c>
      <c r="I25" s="672"/>
      <c r="J25" s="1036"/>
      <c r="K25" s="1037"/>
      <c r="L25" s="1038"/>
      <c r="M25" s="58"/>
      <c r="N25" s="58"/>
      <c r="O25" s="730">
        <f>'2026 YTD'!O25</f>
        <v>0</v>
      </c>
      <c r="P25" s="815"/>
      <c r="Q25" s="815"/>
      <c r="R25" s="815"/>
      <c r="S25" s="815"/>
      <c r="T25" s="815"/>
      <c r="U25" s="815"/>
      <c r="V25" s="815"/>
      <c r="W25" s="816"/>
      <c r="X25" s="1036"/>
      <c r="Y25" s="1037"/>
      <c r="Z25" s="1038"/>
      <c r="AA25" s="114"/>
      <c r="AB25" s="410"/>
      <c r="AC25" s="58"/>
      <c r="AY25" s="60" t="s">
        <v>110</v>
      </c>
      <c r="BL25" s="60" t="s">
        <v>65</v>
      </c>
      <c r="BS25" s="60"/>
      <c r="BT25" s="60"/>
      <c r="BU25" s="75"/>
      <c r="BV25" s="75"/>
      <c r="BW25" s="75"/>
      <c r="BX25" s="75"/>
      <c r="BY25" s="75"/>
      <c r="BZ25" s="75"/>
      <c r="CA25" s="75"/>
    </row>
    <row r="26" spans="1:204" ht="15" customHeight="1">
      <c r="A26" s="58"/>
      <c r="B26" s="670" t="s">
        <v>207</v>
      </c>
      <c r="C26" s="671"/>
      <c r="D26" s="671"/>
      <c r="E26" s="671"/>
      <c r="F26" s="671"/>
      <c r="G26" s="671"/>
      <c r="H26" s="671"/>
      <c r="I26" s="704"/>
      <c r="J26" s="1036"/>
      <c r="K26" s="1037"/>
      <c r="L26" s="1038"/>
      <c r="M26" s="58"/>
      <c r="N26" s="58"/>
      <c r="O26" s="705" t="s">
        <v>123</v>
      </c>
      <c r="P26" s="706"/>
      <c r="Q26" s="706"/>
      <c r="R26" s="706"/>
      <c r="S26" s="706"/>
      <c r="T26" s="706"/>
      <c r="U26" s="706"/>
      <c r="V26" s="706"/>
      <c r="W26" s="707"/>
      <c r="X26" s="708">
        <f>X21-X22+X23+X24+X25</f>
        <v>0</v>
      </c>
      <c r="Y26" s="709"/>
      <c r="Z26" s="710"/>
      <c r="AA26" s="114"/>
      <c r="AB26" s="410"/>
      <c r="AC26" s="58"/>
      <c r="AY26" s="60" t="s">
        <v>112</v>
      </c>
      <c r="BL26" s="60" t="s">
        <v>66</v>
      </c>
      <c r="BS26" s="60"/>
      <c r="BT26" s="60"/>
      <c r="BU26" s="75"/>
      <c r="BV26" s="75"/>
      <c r="BW26" s="75"/>
      <c r="BX26" s="75"/>
      <c r="BY26" s="75"/>
      <c r="BZ26" s="75"/>
      <c r="CA26" s="75"/>
    </row>
    <row r="27" spans="1:204" ht="15" customHeight="1">
      <c r="A27" s="58"/>
      <c r="B27" s="670" t="s">
        <v>111</v>
      </c>
      <c r="C27" s="671"/>
      <c r="D27" s="671"/>
      <c r="E27" s="671"/>
      <c r="F27" s="671"/>
      <c r="G27" s="671"/>
      <c r="H27" s="671"/>
      <c r="I27" s="704"/>
      <c r="J27" s="1036"/>
      <c r="K27" s="1037"/>
      <c r="L27" s="1038"/>
      <c r="M27" s="58"/>
      <c r="N27" s="58"/>
      <c r="O27" s="58"/>
      <c r="P27" s="58"/>
      <c r="Q27" s="58"/>
      <c r="R27" s="58"/>
      <c r="S27" s="58"/>
      <c r="T27" s="58"/>
      <c r="U27" s="58"/>
      <c r="V27" s="58"/>
      <c r="W27" s="58"/>
      <c r="X27" s="58"/>
      <c r="Y27" s="58"/>
      <c r="Z27" s="58"/>
      <c r="AA27" s="58"/>
      <c r="AB27" s="410"/>
      <c r="AC27" s="58"/>
      <c r="AY27" s="60" t="s">
        <v>113</v>
      </c>
      <c r="BG27" s="60">
        <f>J47*5</f>
        <v>0</v>
      </c>
      <c r="BL27" s="60" t="s">
        <v>100</v>
      </c>
      <c r="BS27" s="60"/>
      <c r="BT27" s="60"/>
      <c r="BU27" s="75"/>
      <c r="BV27" s="75"/>
      <c r="BW27" s="75"/>
      <c r="BX27" s="75"/>
      <c r="BY27" s="75"/>
      <c r="BZ27" s="75"/>
      <c r="CA27" s="75"/>
    </row>
    <row r="28" spans="1:204" ht="15" customHeight="1">
      <c r="A28" s="58"/>
      <c r="B28" s="670" t="s">
        <v>310</v>
      </c>
      <c r="C28" s="671"/>
      <c r="D28" s="671"/>
      <c r="E28" s="671"/>
      <c r="F28" s="671"/>
      <c r="G28" s="671"/>
      <c r="H28" s="671"/>
      <c r="I28" s="704"/>
      <c r="J28" s="1036"/>
      <c r="K28" s="1037"/>
      <c r="L28" s="1038"/>
      <c r="M28" s="417"/>
      <c r="N28" s="712" t="s">
        <v>255</v>
      </c>
      <c r="O28" s="712"/>
      <c r="P28" s="712"/>
      <c r="Q28" s="712"/>
      <c r="R28" s="712"/>
      <c r="S28" s="712"/>
      <c r="T28" s="712"/>
      <c r="U28" s="712"/>
      <c r="V28" s="712"/>
      <c r="W28" s="712"/>
      <c r="X28" s="712"/>
      <c r="Y28" s="712"/>
      <c r="Z28" s="712"/>
      <c r="AA28" s="712"/>
      <c r="AB28" s="713"/>
      <c r="AC28" s="58"/>
      <c r="AY28" s="60" t="s">
        <v>116</v>
      </c>
      <c r="BG28" s="60">
        <v>1500</v>
      </c>
      <c r="BS28" s="60"/>
      <c r="BT28" s="60"/>
      <c r="BU28" s="75"/>
      <c r="BV28" s="75"/>
      <c r="BW28" s="75"/>
      <c r="BX28" s="75"/>
      <c r="BY28" s="75"/>
      <c r="BZ28" s="75"/>
      <c r="CA28" s="75"/>
    </row>
    <row r="29" spans="1:204" ht="15" customHeight="1">
      <c r="A29" s="58"/>
      <c r="B29" s="682" t="s">
        <v>114</v>
      </c>
      <c r="C29" s="683"/>
      <c r="D29" s="683"/>
      <c r="E29" s="683"/>
      <c r="F29" s="683"/>
      <c r="G29" s="683"/>
      <c r="H29" s="683"/>
      <c r="I29" s="714"/>
      <c r="J29" s="1036"/>
      <c r="K29" s="1037"/>
      <c r="L29" s="1038"/>
      <c r="M29" s="58"/>
      <c r="N29" s="58" t="s">
        <v>44</v>
      </c>
      <c r="O29" s="715" t="s">
        <v>546</v>
      </c>
      <c r="P29" s="716"/>
      <c r="Q29" s="716"/>
      <c r="R29" s="716"/>
      <c r="S29" s="716"/>
      <c r="T29" s="716"/>
      <c r="U29" s="716"/>
      <c r="V29" s="716"/>
      <c r="W29" s="717"/>
      <c r="X29" s="1036">
        <f>'July 2026'!X31</f>
        <v>0</v>
      </c>
      <c r="Y29" s="1037"/>
      <c r="Z29" s="1038"/>
      <c r="AA29" s="399"/>
      <c r="AB29" s="410"/>
      <c r="AC29" s="58"/>
      <c r="AY29" s="60" t="s">
        <v>119</v>
      </c>
      <c r="BL29" s="60" t="s">
        <v>101</v>
      </c>
      <c r="BS29" s="60"/>
      <c r="BT29" s="60"/>
      <c r="BU29" s="75"/>
      <c r="BV29" s="75"/>
      <c r="BW29" s="75"/>
      <c r="BX29" s="75"/>
      <c r="BY29" s="75"/>
      <c r="BZ29" s="75"/>
      <c r="CA29" s="75"/>
    </row>
    <row r="30" spans="1:204" ht="15" customHeight="1">
      <c r="A30" s="58"/>
      <c r="B30" s="670" t="s">
        <v>117</v>
      </c>
      <c r="C30" s="671"/>
      <c r="D30" s="671"/>
      <c r="E30" s="671"/>
      <c r="F30" s="671"/>
      <c r="G30" s="671"/>
      <c r="H30" s="671"/>
      <c r="I30" s="704"/>
      <c r="J30" s="1036"/>
      <c r="K30" s="1037"/>
      <c r="L30" s="1038"/>
      <c r="M30" s="58"/>
      <c r="N30" s="58" t="s">
        <v>44</v>
      </c>
      <c r="O30" s="715" t="s">
        <v>320</v>
      </c>
      <c r="P30" s="716"/>
      <c r="Q30" s="716"/>
      <c r="R30" s="716"/>
      <c r="S30" s="716"/>
      <c r="T30" s="716"/>
      <c r="U30" s="716"/>
      <c r="V30" s="716"/>
      <c r="W30" s="717"/>
      <c r="X30" s="1036"/>
      <c r="Y30" s="1037"/>
      <c r="Z30" s="1038"/>
      <c r="AA30" s="399"/>
      <c r="AB30" s="410"/>
      <c r="AC30" s="58"/>
      <c r="BL30" s="60" t="s">
        <v>121</v>
      </c>
      <c r="BS30" s="60"/>
      <c r="BT30" s="60"/>
      <c r="BU30" s="75"/>
      <c r="BV30" s="75"/>
      <c r="BW30" s="75"/>
      <c r="BX30" s="75"/>
      <c r="BY30" s="75"/>
      <c r="BZ30" s="75"/>
      <c r="CA30" s="75"/>
    </row>
    <row r="31" spans="1:204" ht="15" customHeight="1">
      <c r="A31" s="58"/>
      <c r="B31" s="670" t="s">
        <v>311</v>
      </c>
      <c r="C31" s="671"/>
      <c r="D31" s="671">
        <v>0</v>
      </c>
      <c r="E31" s="671"/>
      <c r="F31" s="671"/>
      <c r="G31" s="671"/>
      <c r="H31" s="671"/>
      <c r="I31" s="704"/>
      <c r="J31" s="1036"/>
      <c r="K31" s="1037"/>
      <c r="L31" s="1038"/>
      <c r="M31" s="58"/>
      <c r="N31" s="58" t="s">
        <v>44</v>
      </c>
      <c r="O31" s="670" t="s">
        <v>547</v>
      </c>
      <c r="P31" s="671"/>
      <c r="Q31" s="671"/>
      <c r="R31" s="671"/>
      <c r="S31" s="671"/>
      <c r="T31" s="671"/>
      <c r="U31" s="671"/>
      <c r="V31" s="671"/>
      <c r="W31" s="704"/>
      <c r="X31" s="1036"/>
      <c r="Y31" s="1037"/>
      <c r="Z31" s="1038"/>
      <c r="AA31" s="399"/>
      <c r="AB31" s="410"/>
      <c r="AC31" s="58"/>
      <c r="BL31" s="60" t="s">
        <v>122</v>
      </c>
      <c r="BS31" s="60"/>
      <c r="BT31" s="60"/>
      <c r="BU31" s="75"/>
      <c r="BV31" s="75"/>
      <c r="BW31" s="75"/>
      <c r="BX31" s="75"/>
      <c r="BY31" s="75"/>
      <c r="BZ31" s="75"/>
      <c r="CA31" s="75"/>
    </row>
    <row r="32" spans="1:204" ht="15" customHeight="1">
      <c r="A32" s="58"/>
      <c r="B32" s="682" t="s">
        <v>208</v>
      </c>
      <c r="C32" s="683"/>
      <c r="D32" s="683"/>
      <c r="E32" s="683"/>
      <c r="F32" s="683"/>
      <c r="G32" s="683"/>
      <c r="H32" s="683"/>
      <c r="I32" s="714"/>
      <c r="J32" s="1036"/>
      <c r="K32" s="1037"/>
      <c r="L32" s="1038"/>
      <c r="M32" s="58"/>
      <c r="N32" s="70"/>
      <c r="O32" s="721" t="s">
        <v>321</v>
      </c>
      <c r="P32" s="722"/>
      <c r="Q32" s="722"/>
      <c r="R32" s="722"/>
      <c r="S32" s="722"/>
      <c r="T32" s="722"/>
      <c r="U32" s="722"/>
      <c r="V32" s="722"/>
      <c r="W32" s="723"/>
      <c r="X32" s="724">
        <f>X29+X30-X31</f>
        <v>0</v>
      </c>
      <c r="Y32" s="725"/>
      <c r="Z32" s="726"/>
      <c r="AA32" s="70"/>
      <c r="AB32" s="411"/>
      <c r="AC32" s="58"/>
      <c r="BL32" s="60" t="s">
        <v>124</v>
      </c>
      <c r="BS32" s="60"/>
      <c r="BT32" s="60"/>
      <c r="BU32" s="75"/>
      <c r="BV32" s="75"/>
      <c r="BW32" s="75"/>
      <c r="BX32" s="75"/>
      <c r="BY32" s="75"/>
      <c r="BZ32" s="75"/>
      <c r="CA32" s="75"/>
    </row>
    <row r="33" spans="1:88" ht="15" customHeight="1">
      <c r="A33" s="58"/>
      <c r="B33" s="670" t="s">
        <v>312</v>
      </c>
      <c r="C33" s="671"/>
      <c r="D33" s="671"/>
      <c r="E33" s="671"/>
      <c r="F33" s="671"/>
      <c r="G33" s="671"/>
      <c r="H33" s="671"/>
      <c r="I33" s="704"/>
      <c r="J33" s="1036"/>
      <c r="K33" s="1037"/>
      <c r="L33" s="1038"/>
      <c r="M33" s="58"/>
      <c r="N33" s="58"/>
      <c r="O33" s="58"/>
      <c r="P33" s="58"/>
      <c r="Q33" s="58"/>
      <c r="R33" s="58"/>
      <c r="S33" s="58"/>
      <c r="T33" s="58"/>
      <c r="U33" s="58"/>
      <c r="V33" s="58"/>
      <c r="W33" s="58"/>
      <c r="X33" s="58"/>
      <c r="Y33" s="58"/>
      <c r="Z33" s="58"/>
      <c r="AA33" s="58"/>
      <c r="AB33" s="410"/>
      <c r="AC33" s="58"/>
      <c r="BL33" s="60" t="s">
        <v>125</v>
      </c>
      <c r="BS33" s="60"/>
      <c r="BT33" s="60"/>
      <c r="BU33" s="75"/>
      <c r="BV33" s="75"/>
      <c r="BW33" s="75"/>
      <c r="BX33" s="75"/>
      <c r="BY33" s="75"/>
      <c r="BZ33" s="75"/>
      <c r="CA33" s="75"/>
    </row>
    <row r="34" spans="1:88" ht="15" customHeight="1">
      <c r="A34" s="58"/>
      <c r="B34" s="735" t="s">
        <v>126</v>
      </c>
      <c r="C34" s="736"/>
      <c r="D34" s="736"/>
      <c r="E34" s="736"/>
      <c r="F34" s="736"/>
      <c r="G34" s="736"/>
      <c r="H34" s="736"/>
      <c r="I34" s="737"/>
      <c r="J34" s="1036"/>
      <c r="K34" s="1037"/>
      <c r="L34" s="1037"/>
      <c r="M34" s="417"/>
      <c r="N34" s="739" t="s">
        <v>127</v>
      </c>
      <c r="O34" s="739"/>
      <c r="P34" s="739"/>
      <c r="Q34" s="739"/>
      <c r="R34" s="739"/>
      <c r="S34" s="739"/>
      <c r="T34" s="739"/>
      <c r="U34" s="739"/>
      <c r="V34" s="739"/>
      <c r="W34" s="739"/>
      <c r="X34" s="739"/>
      <c r="Y34" s="739"/>
      <c r="Z34" s="739"/>
      <c r="AA34" s="739"/>
      <c r="AB34" s="740"/>
      <c r="AC34" s="58"/>
      <c r="BS34" s="60"/>
      <c r="BT34" s="60"/>
      <c r="BU34" s="75"/>
      <c r="BV34" s="75"/>
      <c r="BW34" s="75"/>
      <c r="BX34" s="75"/>
      <c r="BY34" s="75"/>
      <c r="BZ34" s="75"/>
      <c r="CA34" s="75"/>
    </row>
    <row r="35" spans="1:88" ht="15" customHeight="1">
      <c r="A35" s="58"/>
      <c r="B35" s="670" t="s">
        <v>313</v>
      </c>
      <c r="C35" s="671"/>
      <c r="D35" s="671"/>
      <c r="E35" s="671"/>
      <c r="F35" s="671"/>
      <c r="G35" s="671"/>
      <c r="H35" s="671"/>
      <c r="I35" s="704"/>
      <c r="J35" s="1036"/>
      <c r="K35" s="1037"/>
      <c r="L35" s="1038"/>
      <c r="M35" s="58"/>
      <c r="N35" s="58"/>
      <c r="O35" s="670" t="s">
        <v>128</v>
      </c>
      <c r="P35" s="671"/>
      <c r="Q35" s="671"/>
      <c r="R35" s="671"/>
      <c r="S35" s="671"/>
      <c r="T35" s="671"/>
      <c r="U35" s="671"/>
      <c r="V35" s="671"/>
      <c r="W35" s="704"/>
      <c r="X35" s="1036"/>
      <c r="Y35" s="1037"/>
      <c r="Z35" s="1038"/>
      <c r="AA35" s="400">
        <f>X35</f>
        <v>0</v>
      </c>
      <c r="AB35" s="410"/>
      <c r="AC35" s="58"/>
      <c r="BS35" s="60"/>
      <c r="BT35" s="60"/>
      <c r="BU35" s="75"/>
      <c r="BV35" s="75"/>
      <c r="BW35" s="75"/>
      <c r="BX35" s="75"/>
      <c r="BY35" s="75"/>
      <c r="BZ35" s="75"/>
      <c r="CA35" s="75"/>
    </row>
    <row r="36" spans="1:88" ht="15" customHeight="1">
      <c r="A36" s="58"/>
      <c r="B36" s="741" t="s">
        <v>314</v>
      </c>
      <c r="C36" s="742"/>
      <c r="D36" s="742"/>
      <c r="E36" s="742"/>
      <c r="F36" s="742"/>
      <c r="G36" s="743"/>
      <c r="H36" s="743"/>
      <c r="I36" s="744"/>
      <c r="J36" s="1036"/>
      <c r="K36" s="1037"/>
      <c r="L36" s="1038"/>
      <c r="M36" s="58"/>
      <c r="N36" s="58"/>
      <c r="O36" s="745" t="s">
        <v>322</v>
      </c>
      <c r="P36" s="746"/>
      <c r="Q36" s="746"/>
      <c r="R36" s="746"/>
      <c r="S36" s="746"/>
      <c r="T36" s="746"/>
      <c r="U36" s="746"/>
      <c r="V36" s="746"/>
      <c r="W36" s="747"/>
      <c r="X36" s="1036"/>
      <c r="Y36" s="1037"/>
      <c r="Z36" s="1038"/>
      <c r="AA36" s="400">
        <f>X36</f>
        <v>0</v>
      </c>
      <c r="AB36" s="410"/>
      <c r="AC36" s="58"/>
      <c r="BS36" s="60"/>
      <c r="BT36" s="60"/>
      <c r="BU36" s="75"/>
      <c r="BV36" s="75"/>
      <c r="BW36" s="75"/>
      <c r="BX36" s="75"/>
      <c r="BY36" s="75"/>
      <c r="BZ36" s="75"/>
      <c r="CA36" s="75"/>
    </row>
    <row r="37" spans="1:88" ht="15" customHeight="1">
      <c r="A37" s="58"/>
      <c r="B37" s="682" t="s">
        <v>130</v>
      </c>
      <c r="C37" s="683"/>
      <c r="D37" s="683"/>
      <c r="E37" s="683"/>
      <c r="F37" s="683"/>
      <c r="G37" s="683"/>
      <c r="H37" s="683"/>
      <c r="I37" s="714"/>
      <c r="J37" s="1036"/>
      <c r="K37" s="1037"/>
      <c r="L37" s="1038"/>
      <c r="M37" s="58"/>
      <c r="N37" s="58"/>
      <c r="O37" s="734" t="s">
        <v>131</v>
      </c>
      <c r="P37" s="671"/>
      <c r="Q37" s="671"/>
      <c r="R37" s="671"/>
      <c r="S37" s="671"/>
      <c r="T37" s="671"/>
      <c r="U37" s="671"/>
      <c r="V37" s="671"/>
      <c r="W37" s="704"/>
      <c r="X37" s="731">
        <f>SUM(X35:Z36)</f>
        <v>0</v>
      </c>
      <c r="Y37" s="732"/>
      <c r="Z37" s="733"/>
      <c r="AA37" s="58"/>
      <c r="AB37" s="410"/>
      <c r="AC37" s="58"/>
      <c r="BS37" s="60"/>
      <c r="BT37" s="60"/>
      <c r="BU37" s="75"/>
      <c r="BV37" s="75"/>
      <c r="BW37" s="75"/>
      <c r="BX37" s="75"/>
      <c r="BY37" s="75"/>
      <c r="BZ37" s="75"/>
      <c r="CA37" s="75"/>
    </row>
    <row r="38" spans="1:88" ht="15" customHeight="1">
      <c r="A38" s="58"/>
      <c r="B38" s="670" t="s">
        <v>271</v>
      </c>
      <c r="C38" s="671"/>
      <c r="D38" s="671"/>
      <c r="E38" s="671"/>
      <c r="F38" s="671"/>
      <c r="G38" s="671"/>
      <c r="H38" s="671"/>
      <c r="I38" s="704"/>
      <c r="J38" s="1036"/>
      <c r="K38" s="1037"/>
      <c r="L38" s="1038"/>
      <c r="M38" s="58"/>
      <c r="N38" s="58"/>
      <c r="O38" s="757" t="s">
        <v>44</v>
      </c>
      <c r="P38" s="671"/>
      <c r="Q38" s="671"/>
      <c r="R38" s="671"/>
      <c r="S38" s="671"/>
      <c r="T38" s="671"/>
      <c r="U38" s="671"/>
      <c r="V38" s="671"/>
      <c r="W38" s="671"/>
      <c r="X38" s="758" t="s">
        <v>44</v>
      </c>
      <c r="Y38" s="759"/>
      <c r="Z38" s="759"/>
      <c r="AA38" s="108"/>
      <c r="AB38" s="410"/>
      <c r="AC38" s="58"/>
      <c r="BS38" s="60"/>
      <c r="BT38" s="60"/>
      <c r="BU38" s="75"/>
      <c r="BV38" s="75"/>
      <c r="BW38" s="75"/>
      <c r="BX38" s="75"/>
      <c r="BY38" s="75"/>
      <c r="BZ38" s="75"/>
      <c r="CA38" s="75"/>
    </row>
    <row r="39" spans="1:88" ht="15" customHeight="1">
      <c r="A39" s="58"/>
      <c r="B39" s="670" t="s">
        <v>133</v>
      </c>
      <c r="C39" s="671"/>
      <c r="D39" s="671"/>
      <c r="E39" s="671"/>
      <c r="F39" s="671"/>
      <c r="G39" s="671"/>
      <c r="H39" s="671"/>
      <c r="I39" s="704"/>
      <c r="J39" s="1036"/>
      <c r="K39" s="1037"/>
      <c r="L39" s="1037"/>
      <c r="M39" s="417"/>
      <c r="N39" s="761" t="s">
        <v>134</v>
      </c>
      <c r="O39" s="761"/>
      <c r="P39" s="761"/>
      <c r="Q39" s="761"/>
      <c r="R39" s="761"/>
      <c r="S39" s="761"/>
      <c r="T39" s="761"/>
      <c r="U39" s="761"/>
      <c r="V39" s="761"/>
      <c r="W39" s="761"/>
      <c r="X39" s="761"/>
      <c r="Y39" s="761"/>
      <c r="Z39" s="761"/>
      <c r="AA39" s="761"/>
      <c r="AB39" s="762"/>
      <c r="AC39" s="58"/>
      <c r="BS39" s="60"/>
      <c r="BT39" s="60"/>
      <c r="BU39" s="75"/>
      <c r="BV39" s="75"/>
      <c r="BW39" s="75"/>
      <c r="BX39" s="75"/>
      <c r="BY39" s="75"/>
      <c r="BZ39" s="75"/>
      <c r="CA39" s="75"/>
      <c r="CJ39" s="75" t="s">
        <v>44</v>
      </c>
    </row>
    <row r="40" spans="1:88" ht="15" customHeight="1">
      <c r="A40" s="58"/>
      <c r="B40" s="670" t="s">
        <v>132</v>
      </c>
      <c r="C40" s="671"/>
      <c r="D40" s="671"/>
      <c r="E40" s="671"/>
      <c r="F40" s="671"/>
      <c r="G40" s="671"/>
      <c r="H40" s="671"/>
      <c r="I40" s="704"/>
      <c r="J40" s="1036"/>
      <c r="K40" s="1037"/>
      <c r="L40" s="1038"/>
      <c r="M40" s="71"/>
      <c r="N40" s="71"/>
      <c r="O40" s="397" t="s">
        <v>527</v>
      </c>
      <c r="P40" s="110"/>
      <c r="Q40" s="398"/>
      <c r="R40" s="110"/>
      <c r="S40" s="110"/>
      <c r="T40" s="110"/>
      <c r="U40" s="110"/>
      <c r="V40" s="110"/>
      <c r="W40" s="111"/>
      <c r="X40" s="873"/>
      <c r="Y40" s="874"/>
      <c r="Z40" s="875"/>
      <c r="AA40" s="401"/>
      <c r="AB40" s="412"/>
      <c r="AC40" s="71">
        <f>X40</f>
        <v>0</v>
      </c>
      <c r="AD40" s="129">
        <v>1500</v>
      </c>
      <c r="AE40" s="129"/>
      <c r="AF40" s="129"/>
      <c r="BS40" s="60"/>
      <c r="BT40" s="60"/>
      <c r="BU40" s="75"/>
      <c r="BV40" s="75"/>
      <c r="BW40" s="75"/>
      <c r="BX40" s="75"/>
      <c r="BY40" s="75"/>
      <c r="BZ40" s="75"/>
      <c r="CA40" s="75"/>
      <c r="CD40" s="61"/>
      <c r="CE40" s="61"/>
      <c r="CF40" s="61"/>
      <c r="CG40" s="61"/>
    </row>
    <row r="41" spans="1:88" ht="15" customHeight="1">
      <c r="A41" s="58"/>
      <c r="B41" s="670" t="s">
        <v>137</v>
      </c>
      <c r="C41" s="671"/>
      <c r="D41" s="671"/>
      <c r="E41" s="671"/>
      <c r="F41" s="671"/>
      <c r="G41" s="671"/>
      <c r="H41" s="671"/>
      <c r="I41" s="704"/>
      <c r="J41" s="1036"/>
      <c r="K41" s="1037"/>
      <c r="L41" s="1038"/>
      <c r="M41" s="71"/>
      <c r="N41" s="71"/>
      <c r="O41" s="750" t="s">
        <v>138</v>
      </c>
      <c r="P41" s="671"/>
      <c r="Q41" s="671"/>
      <c r="R41" s="671"/>
      <c r="S41" s="671"/>
      <c r="T41" s="671"/>
      <c r="U41" s="671"/>
      <c r="V41" s="671"/>
      <c r="W41" s="704"/>
      <c r="X41" s="873"/>
      <c r="Y41" s="874"/>
      <c r="Z41" s="875"/>
      <c r="AA41" s="112"/>
      <c r="AB41" s="413"/>
      <c r="AC41" s="71"/>
      <c r="AD41" s="129">
        <f>J48*5</f>
        <v>0</v>
      </c>
      <c r="AE41" s="129"/>
      <c r="AF41" s="129"/>
      <c r="BS41" s="60"/>
      <c r="BT41" s="60"/>
      <c r="BU41" s="75"/>
      <c r="BV41" s="75"/>
      <c r="BW41" s="75"/>
      <c r="BX41" s="75"/>
      <c r="BY41" s="75"/>
      <c r="BZ41" s="75"/>
      <c r="CA41" s="75"/>
      <c r="CD41" s="61" t="s">
        <v>139</v>
      </c>
      <c r="CE41" s="61"/>
      <c r="CF41" s="61"/>
      <c r="CG41" s="113">
        <f>J50</f>
        <v>0</v>
      </c>
    </row>
    <row r="42" spans="1:88" ht="15" customHeight="1">
      <c r="A42" s="58"/>
      <c r="B42" s="764" t="s">
        <v>140</v>
      </c>
      <c r="C42" s="765"/>
      <c r="D42" s="765"/>
      <c r="E42" s="765"/>
      <c r="F42" s="765"/>
      <c r="G42" s="683"/>
      <c r="H42" s="671"/>
      <c r="I42" s="672"/>
      <c r="J42" s="1036"/>
      <c r="K42" s="1037"/>
      <c r="L42" s="1038"/>
      <c r="M42" s="71"/>
      <c r="N42" s="71"/>
      <c r="O42" s="764" t="s">
        <v>141</v>
      </c>
      <c r="P42" s="683"/>
      <c r="Q42" s="683"/>
      <c r="R42" s="683"/>
      <c r="S42" s="683"/>
      <c r="T42" s="683"/>
      <c r="U42" s="683"/>
      <c r="V42" s="683"/>
      <c r="W42" s="714"/>
      <c r="X42" s="873"/>
      <c r="Y42" s="874"/>
      <c r="Z42" s="875"/>
      <c r="AA42" s="112"/>
      <c r="AB42" s="410"/>
      <c r="AC42" s="71"/>
      <c r="AD42" s="129"/>
      <c r="AE42" s="129"/>
      <c r="AF42" s="129"/>
      <c r="BS42" s="60"/>
      <c r="BT42" s="60"/>
      <c r="BU42" s="75"/>
      <c r="BV42" s="75"/>
      <c r="BW42" s="75"/>
      <c r="BX42" s="75"/>
      <c r="BY42" s="75"/>
      <c r="BZ42" s="75"/>
      <c r="CA42" s="75"/>
      <c r="CD42" s="61" t="s">
        <v>107</v>
      </c>
      <c r="CE42" s="61"/>
      <c r="CF42" s="61"/>
      <c r="CG42" s="113">
        <f>SUM(J50:L56)</f>
        <v>0</v>
      </c>
    </row>
    <row r="43" spans="1:88" ht="15" customHeight="1">
      <c r="A43" s="58"/>
      <c r="B43" s="670" t="s">
        <v>142</v>
      </c>
      <c r="C43" s="671"/>
      <c r="D43" s="671"/>
      <c r="E43" s="671"/>
      <c r="F43" s="671"/>
      <c r="G43" s="671"/>
      <c r="H43" s="671"/>
      <c r="I43" s="704"/>
      <c r="J43" s="1036"/>
      <c r="K43" s="1037"/>
      <c r="L43" s="1038"/>
      <c r="M43" s="71"/>
      <c r="N43" s="71"/>
      <c r="O43" s="730" t="s">
        <v>528</v>
      </c>
      <c r="P43" s="729"/>
      <c r="Q43" s="729"/>
      <c r="R43" s="729"/>
      <c r="S43" s="729"/>
      <c r="T43" s="729"/>
      <c r="U43" s="729"/>
      <c r="V43" s="729"/>
      <c r="W43" s="729"/>
      <c r="X43" s="729"/>
      <c r="Y43" s="729"/>
      <c r="Z43" s="608"/>
      <c r="AA43" s="112"/>
      <c r="AB43" s="410"/>
      <c r="AC43" s="71"/>
      <c r="AD43" s="129"/>
      <c r="AE43" s="129"/>
      <c r="AF43" s="129"/>
      <c r="AH43" s="763"/>
      <c r="AI43" s="763"/>
      <c r="AJ43" s="763"/>
      <c r="AK43" s="763"/>
      <c r="AL43" s="763"/>
      <c r="AM43" s="763"/>
      <c r="AN43" s="763"/>
      <c r="AO43" s="763"/>
      <c r="AP43" s="763"/>
      <c r="AQ43" s="763"/>
      <c r="AR43" s="763"/>
      <c r="AS43" s="763"/>
      <c r="AT43" s="763"/>
      <c r="AU43" s="763"/>
      <c r="AV43" s="763"/>
      <c r="BS43" s="763"/>
      <c r="BT43" s="763"/>
      <c r="BU43" s="75"/>
      <c r="BV43" s="75"/>
      <c r="BW43" s="75"/>
      <c r="BX43" s="75"/>
      <c r="BY43" s="75"/>
      <c r="BZ43" s="75"/>
      <c r="CA43" s="75"/>
      <c r="CD43" s="61" t="s">
        <v>131</v>
      </c>
      <c r="CE43" s="61"/>
      <c r="CF43" s="61"/>
      <c r="CG43" s="61">
        <f>X37</f>
        <v>0</v>
      </c>
    </row>
    <row r="44" spans="1:88" ht="15" customHeight="1">
      <c r="A44" s="58"/>
      <c r="B44" s="670" t="s">
        <v>315</v>
      </c>
      <c r="C44" s="671"/>
      <c r="D44" s="671"/>
      <c r="E44" s="671"/>
      <c r="F44" s="671"/>
      <c r="G44" s="671"/>
      <c r="H44" s="671"/>
      <c r="I44" s="704"/>
      <c r="J44" s="1036"/>
      <c r="K44" s="1037"/>
      <c r="L44" s="1038"/>
      <c r="M44" s="71"/>
      <c r="N44" s="71"/>
      <c r="O44" s="764" t="s">
        <v>529</v>
      </c>
      <c r="P44" s="683"/>
      <c r="Q44" s="683"/>
      <c r="R44" s="683"/>
      <c r="S44" s="683"/>
      <c r="T44" s="683"/>
      <c r="U44" s="683"/>
      <c r="V44" s="683"/>
      <c r="W44" s="714"/>
      <c r="X44" s="873"/>
      <c r="Y44" s="874"/>
      <c r="Z44" s="875"/>
      <c r="AA44" s="482">
        <f>X40*0.25</f>
        <v>0</v>
      </c>
      <c r="AB44" s="483"/>
      <c r="AC44" s="71">
        <f>X47</f>
        <v>0</v>
      </c>
      <c r="AF44" s="62" t="s">
        <v>44</v>
      </c>
      <c r="AH44" s="748"/>
      <c r="AI44" s="748"/>
      <c r="AJ44" s="748"/>
      <c r="AK44" s="748"/>
      <c r="AL44" s="748"/>
      <c r="AM44" s="748"/>
      <c r="AN44" s="748"/>
      <c r="AO44" s="748"/>
      <c r="AP44" s="748"/>
      <c r="AQ44" s="748"/>
      <c r="AR44" s="748"/>
      <c r="AS44" s="748"/>
      <c r="AT44" s="748"/>
      <c r="AU44" s="748"/>
      <c r="AV44" s="748"/>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749"/>
      <c r="BT44" s="749"/>
      <c r="BU44" s="75"/>
      <c r="BV44" s="75"/>
      <c r="BW44" s="75"/>
      <c r="BX44" s="75"/>
      <c r="BY44" s="75"/>
      <c r="BZ44" s="75"/>
      <c r="CA44" s="75"/>
      <c r="CD44" s="61" t="s">
        <v>136</v>
      </c>
      <c r="CE44" s="61"/>
      <c r="CF44" s="61"/>
      <c r="CG44" s="61">
        <f>X40</f>
        <v>0</v>
      </c>
    </row>
    <row r="45" spans="1:88" ht="15" customHeight="1">
      <c r="A45" s="58"/>
      <c r="B45" s="670" t="s">
        <v>397</v>
      </c>
      <c r="C45" s="671"/>
      <c r="D45" s="671"/>
      <c r="E45" s="671"/>
      <c r="F45" s="671"/>
      <c r="G45" s="671"/>
      <c r="H45" s="671"/>
      <c r="I45" s="704"/>
      <c r="J45" s="1036"/>
      <c r="K45" s="1037"/>
      <c r="L45" s="1038"/>
      <c r="M45" s="71">
        <f>MIN(AD40,AD41)</f>
        <v>0</v>
      </c>
      <c r="N45" s="71"/>
      <c r="O45" s="764" t="s">
        <v>530</v>
      </c>
      <c r="P45" s="683"/>
      <c r="Q45" s="683"/>
      <c r="R45" s="683"/>
      <c r="S45" s="683"/>
      <c r="T45" s="683"/>
      <c r="U45" s="683"/>
      <c r="V45" s="683"/>
      <c r="W45" s="714"/>
      <c r="X45" s="873"/>
      <c r="Y45" s="874"/>
      <c r="Z45" s="875"/>
      <c r="AA45" s="484">
        <f>X41*0.25</f>
        <v>0</v>
      </c>
      <c r="AB45" s="483"/>
      <c r="AC45" s="58"/>
      <c r="AF45" s="62" t="s">
        <v>44</v>
      </c>
      <c r="AH45" s="748"/>
      <c r="AI45" s="748"/>
      <c r="AJ45" s="748"/>
      <c r="AK45" s="748"/>
      <c r="AL45" s="748"/>
      <c r="AM45" s="748"/>
      <c r="AN45" s="748"/>
      <c r="AO45" s="748"/>
      <c r="AP45" s="748"/>
      <c r="AQ45" s="748"/>
      <c r="AR45" s="748"/>
      <c r="AS45" s="748"/>
      <c r="AT45" s="748"/>
      <c r="AU45" s="748"/>
      <c r="AV45" s="748"/>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749"/>
      <c r="BT45" s="749"/>
      <c r="BU45" s="75"/>
      <c r="BV45" s="75"/>
      <c r="BW45" s="75"/>
      <c r="BX45" s="75"/>
      <c r="BY45" s="75"/>
      <c r="BZ45" s="75"/>
      <c r="CA45" s="75"/>
      <c r="CD45" s="61" t="s">
        <v>145</v>
      </c>
      <c r="CE45" s="61"/>
      <c r="CF45" s="61"/>
      <c r="CG45" s="113">
        <f>X41+X42+X43</f>
        <v>0</v>
      </c>
    </row>
    <row r="46" spans="1:88" ht="15" customHeight="1">
      <c r="A46" s="58"/>
      <c r="B46" s="670" t="s">
        <v>147</v>
      </c>
      <c r="C46" s="671"/>
      <c r="D46" s="671"/>
      <c r="E46" s="671"/>
      <c r="F46" s="671"/>
      <c r="G46" s="671"/>
      <c r="H46" s="671"/>
      <c r="I46" s="704"/>
      <c r="J46" s="1036"/>
      <c r="K46" s="1037"/>
      <c r="L46" s="1038"/>
      <c r="M46" s="71"/>
      <c r="N46" s="71"/>
      <c r="O46" s="767" t="s">
        <v>531</v>
      </c>
      <c r="P46" s="768"/>
      <c r="Q46" s="768"/>
      <c r="R46" s="768"/>
      <c r="S46" s="768"/>
      <c r="T46" s="768"/>
      <c r="U46" s="768"/>
      <c r="V46" s="768"/>
      <c r="W46" s="769"/>
      <c r="X46" s="1042">
        <f>AA47+AA46</f>
        <v>0</v>
      </c>
      <c r="Y46" s="1043"/>
      <c r="Z46" s="1044"/>
      <c r="AA46" s="400">
        <f>IF(X44&gt;0,MIN(X44,AA44),0)</f>
        <v>0</v>
      </c>
      <c r="AB46" s="483"/>
      <c r="AC46" s="58"/>
      <c r="AH46" s="766"/>
      <c r="AI46" s="766"/>
      <c r="AJ46" s="766"/>
      <c r="AK46" s="766"/>
      <c r="AL46" s="766"/>
      <c r="AM46" s="766"/>
      <c r="AN46" s="766"/>
      <c r="AO46" s="766"/>
      <c r="AP46" s="766"/>
      <c r="AQ46" s="766"/>
      <c r="AR46" s="766"/>
      <c r="AS46" s="766"/>
      <c r="AT46" s="766"/>
      <c r="AU46" s="766"/>
      <c r="AV46" s="766"/>
      <c r="BS46" s="766"/>
      <c r="BT46" s="766"/>
      <c r="BU46" s="75"/>
      <c r="BV46" s="75"/>
      <c r="BW46" s="75"/>
      <c r="BX46" s="75"/>
      <c r="BY46" s="75"/>
      <c r="BZ46" s="75"/>
      <c r="CA46" s="75"/>
      <c r="CD46" s="61" t="s">
        <v>146</v>
      </c>
      <c r="CE46" s="61"/>
      <c r="CF46" s="61"/>
      <c r="CG46" s="113">
        <f>X54</f>
        <v>0</v>
      </c>
    </row>
    <row r="47" spans="1:88" ht="15" customHeight="1">
      <c r="A47" s="58"/>
      <c r="B47" s="670" t="s">
        <v>318</v>
      </c>
      <c r="C47" s="671"/>
      <c r="D47" s="671"/>
      <c r="E47" s="671"/>
      <c r="F47" s="671"/>
      <c r="G47" s="671"/>
      <c r="H47" s="671"/>
      <c r="I47" s="704"/>
      <c r="J47" s="1036"/>
      <c r="K47" s="1037"/>
      <c r="L47" s="1038"/>
      <c r="M47" s="71"/>
      <c r="N47" s="71"/>
      <c r="O47" s="767" t="s">
        <v>143</v>
      </c>
      <c r="P47" s="768"/>
      <c r="Q47" s="768"/>
      <c r="R47" s="768"/>
      <c r="S47" s="768"/>
      <c r="T47" s="768"/>
      <c r="U47" s="768"/>
      <c r="V47" s="768"/>
      <c r="W47" s="769"/>
      <c r="X47" s="782"/>
      <c r="Y47" s="783"/>
      <c r="Z47" s="784"/>
      <c r="AA47" s="400">
        <f>IF(X45&gt;0,MIN(X45,AA45),0)</f>
        <v>0</v>
      </c>
      <c r="AB47" s="410"/>
      <c r="AC47" s="58"/>
      <c r="AH47" s="753"/>
      <c r="AI47" s="753"/>
      <c r="AJ47" s="753"/>
      <c r="AK47" s="753"/>
      <c r="AL47" s="753"/>
      <c r="AM47" s="753"/>
      <c r="AN47" s="753"/>
      <c r="AO47" s="753"/>
      <c r="AP47" s="753"/>
      <c r="AQ47" s="753"/>
      <c r="AR47" s="753"/>
      <c r="AS47" s="753"/>
      <c r="AT47" s="753"/>
      <c r="AU47" s="753"/>
      <c r="AV47" s="753"/>
      <c r="BS47" s="700"/>
      <c r="BT47" s="700"/>
      <c r="BU47" s="75"/>
      <c r="BV47" s="75"/>
      <c r="BW47" s="75"/>
      <c r="BX47" s="75"/>
      <c r="BY47" s="75"/>
      <c r="BZ47" s="75"/>
      <c r="CA47" s="75"/>
      <c r="CD47" s="61"/>
      <c r="CE47" s="61"/>
      <c r="CF47" s="61"/>
      <c r="CG47" s="61"/>
    </row>
    <row r="48" spans="1:88" ht="15" customHeight="1">
      <c r="A48" s="58"/>
      <c r="B48" s="670" t="s">
        <v>148</v>
      </c>
      <c r="C48" s="671"/>
      <c r="D48" s="671"/>
      <c r="E48" s="671"/>
      <c r="F48" s="671"/>
      <c r="G48" s="671"/>
      <c r="H48" s="671"/>
      <c r="I48" s="704"/>
      <c r="J48" s="1036"/>
      <c r="K48" s="1037"/>
      <c r="L48" s="1038"/>
      <c r="M48" s="71" t="e">
        <f>J48/J47</f>
        <v>#DIV/0!</v>
      </c>
      <c r="N48" s="71"/>
      <c r="O48" s="754" t="s">
        <v>144</v>
      </c>
      <c r="P48" s="755"/>
      <c r="Q48" s="755"/>
      <c r="R48" s="755"/>
      <c r="S48" s="755"/>
      <c r="T48" s="755"/>
      <c r="U48" s="755"/>
      <c r="V48" s="755"/>
      <c r="W48" s="756"/>
      <c r="X48" s="806">
        <f>SUM(X40:Z42)+X46</f>
        <v>0</v>
      </c>
      <c r="Y48" s="807"/>
      <c r="Z48" s="808"/>
      <c r="AA48" s="485"/>
      <c r="AB48" s="410"/>
      <c r="AC48" s="58"/>
      <c r="AH48" s="753"/>
      <c r="AI48" s="753"/>
      <c r="AJ48" s="753"/>
      <c r="AK48" s="753"/>
      <c r="AL48" s="753"/>
      <c r="AM48" s="753"/>
      <c r="AN48" s="753"/>
      <c r="AO48" s="753"/>
      <c r="AP48" s="753"/>
      <c r="AQ48" s="753"/>
      <c r="AR48" s="753"/>
      <c r="AS48" s="753"/>
      <c r="AT48" s="753"/>
      <c r="AU48" s="753"/>
      <c r="AV48" s="753"/>
      <c r="BS48" s="700"/>
      <c r="BT48" s="700"/>
      <c r="BU48" s="75"/>
      <c r="BV48" s="75"/>
      <c r="BW48" s="75"/>
      <c r="BX48" s="75"/>
      <c r="BY48" s="75"/>
      <c r="BZ48" s="75"/>
      <c r="CA48" s="75"/>
      <c r="CD48" s="75" t="s">
        <v>44</v>
      </c>
    </row>
    <row r="49" spans="1:120" ht="15" customHeight="1">
      <c r="A49" s="58"/>
      <c r="B49" s="770" t="s">
        <v>319</v>
      </c>
      <c r="C49" s="771"/>
      <c r="D49" s="771"/>
      <c r="E49" s="771"/>
      <c r="F49" s="771"/>
      <c r="G49" s="771"/>
      <c r="H49" s="771"/>
      <c r="I49" s="772"/>
      <c r="J49" s="1036"/>
      <c r="K49" s="1037"/>
      <c r="L49" s="1038"/>
      <c r="M49" s="71"/>
      <c r="N49" s="71"/>
      <c r="O49" s="730" t="s">
        <v>328</v>
      </c>
      <c r="P49" s="815"/>
      <c r="Q49" s="815"/>
      <c r="R49" s="815"/>
      <c r="S49" s="815"/>
      <c r="T49" s="815"/>
      <c r="U49" s="815"/>
      <c r="V49" s="815"/>
      <c r="W49" s="816"/>
      <c r="X49" s="1045">
        <f>MIN(AA50,AA51)</f>
        <v>0</v>
      </c>
      <c r="Y49" s="626"/>
      <c r="Z49" s="627"/>
      <c r="AA49" s="112"/>
      <c r="AB49" s="410"/>
      <c r="AC49" s="58"/>
      <c r="AH49" s="753"/>
      <c r="AI49" s="753"/>
      <c r="AJ49" s="753"/>
      <c r="AK49" s="753"/>
      <c r="AL49" s="753"/>
      <c r="AM49" s="753"/>
      <c r="AN49" s="753"/>
      <c r="AO49" s="753"/>
      <c r="AP49" s="753"/>
      <c r="AQ49" s="753"/>
      <c r="AR49" s="753"/>
      <c r="AS49" s="753"/>
      <c r="AT49" s="753"/>
      <c r="AU49" s="753"/>
      <c r="AV49" s="753"/>
      <c r="BS49" s="700"/>
      <c r="BT49" s="700"/>
      <c r="BU49" s="75"/>
      <c r="BV49" s="75"/>
      <c r="BW49" s="75"/>
      <c r="BX49" s="75"/>
      <c r="BY49" s="75"/>
      <c r="BZ49" s="75"/>
      <c r="CA49" s="75"/>
    </row>
    <row r="50" spans="1:120" ht="15" customHeight="1">
      <c r="A50" s="58"/>
      <c r="B50" s="770" t="s">
        <v>151</v>
      </c>
      <c r="C50" s="771"/>
      <c r="D50" s="771"/>
      <c r="E50" s="771"/>
      <c r="F50" s="771"/>
      <c r="G50" s="771"/>
      <c r="H50" s="771"/>
      <c r="I50" s="772"/>
      <c r="J50" s="1036"/>
      <c r="K50" s="1037"/>
      <c r="L50" s="1038"/>
      <c r="M50" s="71"/>
      <c r="N50" s="460"/>
      <c r="O50" s="779" t="s">
        <v>316</v>
      </c>
      <c r="P50" s="780"/>
      <c r="Q50" s="780"/>
      <c r="R50" s="780"/>
      <c r="S50" s="780"/>
      <c r="T50" s="780"/>
      <c r="U50" s="780"/>
      <c r="V50" s="780"/>
      <c r="W50" s="781"/>
      <c r="X50" s="806">
        <f>MIN(AA50,AA51)</f>
        <v>0</v>
      </c>
      <c r="Y50" s="807"/>
      <c r="Z50" s="808"/>
      <c r="AA50" s="112">
        <v>1500</v>
      </c>
      <c r="AB50" s="410"/>
      <c r="AC50" s="58"/>
      <c r="AH50" s="753"/>
      <c r="AI50" s="753"/>
      <c r="AJ50" s="753"/>
      <c r="AK50" s="753"/>
      <c r="AL50" s="753"/>
      <c r="AM50" s="753"/>
      <c r="AN50" s="753"/>
      <c r="AO50" s="753"/>
      <c r="AP50" s="753"/>
      <c r="AQ50" s="753"/>
      <c r="AR50" s="753"/>
      <c r="AS50" s="753"/>
      <c r="AT50" s="753"/>
      <c r="AU50" s="753"/>
      <c r="AV50" s="753"/>
      <c r="BS50" s="700"/>
      <c r="BT50" s="700"/>
      <c r="BU50" s="75"/>
      <c r="BV50" s="75"/>
      <c r="BW50" s="75"/>
      <c r="BX50" s="75"/>
      <c r="BY50" s="75"/>
      <c r="BZ50" s="75"/>
      <c r="CA50" s="75"/>
    </row>
    <row r="51" spans="1:120" ht="15" customHeight="1">
      <c r="A51" s="789"/>
      <c r="B51" s="770" t="s">
        <v>331</v>
      </c>
      <c r="C51" s="771"/>
      <c r="D51" s="771"/>
      <c r="E51" s="771"/>
      <c r="F51" s="771"/>
      <c r="G51" s="771"/>
      <c r="H51" s="771"/>
      <c r="I51" s="772"/>
      <c r="J51" s="1036"/>
      <c r="K51" s="1037"/>
      <c r="L51" s="1038"/>
      <c r="M51" s="71"/>
      <c r="N51" s="71"/>
      <c r="O51" s="779" t="s">
        <v>317</v>
      </c>
      <c r="P51" s="780"/>
      <c r="Q51" s="780"/>
      <c r="R51" s="780"/>
      <c r="S51" s="780"/>
      <c r="T51" s="780"/>
      <c r="U51" s="780"/>
      <c r="V51" s="780"/>
      <c r="W51" s="781"/>
      <c r="X51" s="782"/>
      <c r="Y51" s="783"/>
      <c r="Z51" s="784"/>
      <c r="AA51" s="205">
        <f>X51*5</f>
        <v>0</v>
      </c>
      <c r="AB51" s="413"/>
      <c r="AC51" s="789"/>
      <c r="AH51" s="753"/>
      <c r="AI51" s="753"/>
      <c r="AJ51" s="753"/>
      <c r="AK51" s="753"/>
      <c r="AL51" s="753"/>
      <c r="AM51" s="753"/>
      <c r="AN51" s="753"/>
      <c r="AO51" s="753"/>
      <c r="AP51" s="753"/>
      <c r="AQ51" s="753"/>
      <c r="AR51" s="753"/>
      <c r="AS51" s="753"/>
      <c r="AT51" s="753"/>
      <c r="AU51" s="753"/>
      <c r="AV51" s="753"/>
      <c r="BS51" s="700"/>
      <c r="BT51" s="700"/>
      <c r="BU51" s="75"/>
      <c r="BV51" s="75"/>
      <c r="BW51" s="75"/>
      <c r="BX51" s="75"/>
      <c r="BY51" s="75"/>
      <c r="BZ51" s="75"/>
      <c r="CA51" s="75"/>
    </row>
    <row r="52" spans="1:120" ht="15" customHeight="1">
      <c r="A52" s="790"/>
      <c r="B52" s="770">
        <f>'2026 YTD'!B52</f>
        <v>0</v>
      </c>
      <c r="C52" s="771"/>
      <c r="D52" s="771"/>
      <c r="E52" s="771"/>
      <c r="F52" s="771"/>
      <c r="G52" s="771"/>
      <c r="H52" s="771"/>
      <c r="I52" s="772"/>
      <c r="J52" s="1036"/>
      <c r="K52" s="1037"/>
      <c r="L52" s="1038"/>
      <c r="M52" s="71"/>
      <c r="N52" s="71"/>
      <c r="O52" s="58"/>
      <c r="P52" s="58"/>
      <c r="Q52" s="58"/>
      <c r="R52" s="58"/>
      <c r="S52" s="58"/>
      <c r="T52" s="58"/>
      <c r="U52" s="58"/>
      <c r="V52" s="58"/>
      <c r="W52" s="58"/>
      <c r="X52" s="58"/>
      <c r="Y52" s="58"/>
      <c r="Z52" s="58"/>
      <c r="AA52" s="71"/>
      <c r="AB52" s="413"/>
      <c r="AC52" s="790"/>
      <c r="AH52" s="753"/>
      <c r="AI52" s="753"/>
      <c r="AJ52" s="753"/>
      <c r="AK52" s="753"/>
      <c r="AL52" s="753"/>
      <c r="AM52" s="753"/>
      <c r="AN52" s="753"/>
      <c r="AO52" s="753"/>
      <c r="AP52" s="753"/>
      <c r="AQ52" s="753"/>
      <c r="AR52" s="753"/>
      <c r="AS52" s="753"/>
      <c r="AT52" s="753"/>
      <c r="AU52" s="753"/>
      <c r="AV52" s="753"/>
      <c r="BS52" s="785"/>
      <c r="BT52" s="785"/>
      <c r="BU52" s="75"/>
      <c r="BV52" s="75"/>
      <c r="BW52" s="75"/>
      <c r="BX52" s="75"/>
      <c r="BY52" s="75"/>
      <c r="BZ52" s="75"/>
      <c r="CA52" s="75"/>
    </row>
    <row r="53" spans="1:120" ht="15" customHeight="1">
      <c r="A53" s="790"/>
      <c r="B53" s="770">
        <f>'2026 YTD'!B53</f>
        <v>0</v>
      </c>
      <c r="C53" s="771"/>
      <c r="D53" s="771"/>
      <c r="E53" s="771"/>
      <c r="F53" s="771"/>
      <c r="G53" s="771"/>
      <c r="H53" s="771"/>
      <c r="I53" s="772"/>
      <c r="J53" s="1036"/>
      <c r="K53" s="1037"/>
      <c r="L53" s="1038"/>
      <c r="M53" s="71"/>
      <c r="N53" s="71"/>
      <c r="O53" s="773" t="s">
        <v>146</v>
      </c>
      <c r="P53" s="774"/>
      <c r="Q53" s="774"/>
      <c r="R53" s="774"/>
      <c r="S53" s="774"/>
      <c r="T53" s="774"/>
      <c r="U53" s="774"/>
      <c r="V53" s="774"/>
      <c r="W53" s="775"/>
      <c r="X53" s="776">
        <f>X26-J57</f>
        <v>0</v>
      </c>
      <c r="Y53" s="777"/>
      <c r="Z53" s="778"/>
      <c r="AA53" s="71"/>
      <c r="AB53" s="413"/>
      <c r="AC53" s="790"/>
      <c r="AD53" s="125"/>
      <c r="AH53" s="753"/>
      <c r="AI53" s="753"/>
      <c r="AJ53" s="753"/>
      <c r="AK53" s="753"/>
      <c r="AL53" s="753"/>
      <c r="AM53" s="753"/>
      <c r="AN53" s="753"/>
      <c r="AO53" s="753"/>
      <c r="AP53" s="753"/>
      <c r="AQ53" s="753"/>
      <c r="AR53" s="753"/>
      <c r="AS53" s="753"/>
      <c r="AT53" s="753"/>
      <c r="AU53" s="753"/>
      <c r="AV53" s="753"/>
      <c r="BS53" s="700"/>
      <c r="BT53" s="700"/>
      <c r="BU53" s="75"/>
      <c r="BV53" s="75"/>
      <c r="BW53" s="75"/>
      <c r="BX53" s="75"/>
      <c r="BY53" s="75"/>
      <c r="BZ53" s="75"/>
      <c r="CA53" s="75"/>
    </row>
    <row r="54" spans="1:120" ht="15" customHeight="1">
      <c r="A54" s="790"/>
      <c r="B54" s="770">
        <f>'2026 YTD'!B54</f>
        <v>0</v>
      </c>
      <c r="C54" s="771"/>
      <c r="D54" s="771"/>
      <c r="E54" s="771"/>
      <c r="F54" s="771"/>
      <c r="G54" s="771"/>
      <c r="H54" s="771"/>
      <c r="I54" s="772"/>
      <c r="J54" s="1036"/>
      <c r="K54" s="1037"/>
      <c r="L54" s="1038"/>
      <c r="M54" s="71"/>
      <c r="N54" s="71" t="s">
        <v>150</v>
      </c>
      <c r="O54" s="820" t="s">
        <v>464</v>
      </c>
      <c r="P54" s="820"/>
      <c r="Q54" s="820"/>
      <c r="R54" s="820"/>
      <c r="S54" s="820"/>
      <c r="T54" s="820"/>
      <c r="U54" s="820"/>
      <c r="V54" s="820">
        <v>0</v>
      </c>
      <c r="W54" s="820"/>
      <c r="X54" s="821"/>
      <c r="Y54" s="821"/>
      <c r="Z54" s="821"/>
      <c r="AA54" s="460"/>
      <c r="AB54" s="410"/>
      <c r="AC54" s="790">
        <f>X53</f>
        <v>0</v>
      </c>
      <c r="AD54" s="125"/>
      <c r="AE54" s="75">
        <v>0</v>
      </c>
      <c r="AF54" s="75"/>
      <c r="AH54" s="753"/>
      <c r="AI54" s="753"/>
      <c r="AJ54" s="753"/>
      <c r="AK54" s="753"/>
      <c r="AL54" s="753"/>
      <c r="AM54" s="753"/>
      <c r="AN54" s="753"/>
      <c r="AO54" s="753"/>
      <c r="AP54" s="753"/>
      <c r="AQ54" s="794"/>
      <c r="AR54" s="794"/>
      <c r="AS54" s="794"/>
      <c r="AT54" s="794"/>
      <c r="AU54" s="794"/>
      <c r="AV54" s="794"/>
      <c r="BS54" s="700"/>
      <c r="BT54" s="700"/>
      <c r="BU54" s="75"/>
      <c r="BV54" s="75"/>
      <c r="BW54" s="75"/>
      <c r="BX54" s="75"/>
      <c r="BY54" s="75"/>
      <c r="BZ54" s="75"/>
      <c r="CA54" s="75"/>
    </row>
    <row r="55" spans="1:120" ht="15" customHeight="1">
      <c r="A55" s="790"/>
      <c r="B55" s="770">
        <f>'2026 YTD'!B55</f>
        <v>0</v>
      </c>
      <c r="C55" s="771"/>
      <c r="D55" s="771"/>
      <c r="E55" s="771"/>
      <c r="F55" s="771"/>
      <c r="G55" s="771"/>
      <c r="H55" s="771"/>
      <c r="I55" s="772"/>
      <c r="J55" s="1036"/>
      <c r="K55" s="1037"/>
      <c r="L55" s="1038"/>
      <c r="M55" s="71"/>
      <c r="N55" s="71"/>
      <c r="O55" s="779" t="s">
        <v>532</v>
      </c>
      <c r="P55" s="780"/>
      <c r="Q55" s="780"/>
      <c r="R55" s="780"/>
      <c r="S55" s="780"/>
      <c r="T55" s="780"/>
      <c r="U55" s="780"/>
      <c r="V55" s="780"/>
      <c r="W55" s="780"/>
      <c r="X55" s="782"/>
      <c r="Y55" s="783"/>
      <c r="Z55" s="784"/>
      <c r="AA55" s="71"/>
      <c r="AB55" s="413"/>
      <c r="AC55" s="790"/>
      <c r="AD55" s="126"/>
      <c r="AE55" s="124">
        <f>X54*V55</f>
        <v>0</v>
      </c>
      <c r="AF55" s="75"/>
      <c r="BS55" s="60"/>
      <c r="BT55" s="60"/>
      <c r="BU55" s="75"/>
      <c r="BV55" s="75"/>
      <c r="BW55" s="75"/>
      <c r="BX55" s="75"/>
      <c r="BY55" s="75"/>
      <c r="BZ55" s="75"/>
      <c r="CA55" s="75"/>
    </row>
    <row r="56" spans="1:120" ht="15" customHeight="1" thickBot="1">
      <c r="A56" s="790"/>
      <c r="B56" s="770">
        <f>'2026 YTD'!B56</f>
        <v>0</v>
      </c>
      <c r="C56" s="771"/>
      <c r="D56" s="771"/>
      <c r="E56" s="771"/>
      <c r="F56" s="771"/>
      <c r="G56" s="771"/>
      <c r="H56" s="771"/>
      <c r="I56" s="772"/>
      <c r="J56" s="1036"/>
      <c r="K56" s="1037"/>
      <c r="L56" s="1038"/>
      <c r="M56" s="71"/>
      <c r="N56" s="71"/>
      <c r="O56" s="791" t="s">
        <v>465</v>
      </c>
      <c r="P56" s="792"/>
      <c r="Q56" s="792"/>
      <c r="R56" s="792"/>
      <c r="S56" s="792"/>
      <c r="T56" s="792"/>
      <c r="U56" s="792"/>
      <c r="V56" s="792" t="e">
        <f>#REF!</f>
        <v>#REF!</v>
      </c>
      <c r="W56" s="793">
        <v>0.18</v>
      </c>
      <c r="X56" s="809"/>
      <c r="Y56" s="810"/>
      <c r="Z56" s="811"/>
      <c r="AA56" s="71"/>
      <c r="AB56" s="413"/>
      <c r="AC56" s="790"/>
      <c r="AD56" s="126">
        <f>X54*0.8</f>
        <v>0</v>
      </c>
      <c r="AE56" s="124" t="e">
        <f>(AD56+X40-X44)*V56</f>
        <v>#REF!</v>
      </c>
      <c r="AF56" s="75"/>
      <c r="BS56" s="60"/>
      <c r="BT56" s="60"/>
      <c r="BU56" s="75"/>
      <c r="BV56" s="75"/>
      <c r="BW56" s="75"/>
      <c r="BX56" s="75"/>
      <c r="BY56" s="75"/>
      <c r="BZ56" s="75"/>
      <c r="CA56" s="75"/>
    </row>
    <row r="57" spans="1:120" ht="15" customHeight="1" thickTop="1">
      <c r="A57" s="790"/>
      <c r="B57" s="803" t="s">
        <v>152</v>
      </c>
      <c r="C57" s="804"/>
      <c r="D57" s="804"/>
      <c r="E57" s="804"/>
      <c r="F57" s="804"/>
      <c r="G57" s="804"/>
      <c r="H57" s="804"/>
      <c r="I57" s="805"/>
      <c r="J57" s="812">
        <f>SUM(J21:L56)-F24+X32+X37+X48+X49+X55</f>
        <v>0</v>
      </c>
      <c r="K57" s="813"/>
      <c r="L57" s="814"/>
      <c r="M57" s="71"/>
      <c r="N57" s="71"/>
      <c r="O57" s="791" t="s">
        <v>466</v>
      </c>
      <c r="P57" s="792"/>
      <c r="Q57" s="792"/>
      <c r="R57" s="792"/>
      <c r="S57" s="792"/>
      <c r="T57" s="792"/>
      <c r="U57" s="792"/>
      <c r="V57" s="792">
        <v>0</v>
      </c>
      <c r="W57" s="793">
        <v>4.9500000000000002E-2</v>
      </c>
      <c r="X57" s="800">
        <f>X53-X56</f>
        <v>0</v>
      </c>
      <c r="Y57" s="801">
        <f>(X53*0.8)-X47*W57</f>
        <v>0</v>
      </c>
      <c r="Z57" s="802"/>
      <c r="AA57" s="71"/>
      <c r="AB57" s="413"/>
      <c r="AC57" s="790"/>
      <c r="AD57" s="75"/>
      <c r="AE57" s="75">
        <f>(AD56+X40-X44)*V57</f>
        <v>0</v>
      </c>
      <c r="AF57" s="75"/>
      <c r="BS57" s="60"/>
      <c r="BT57" s="60"/>
      <c r="BU57" s="75"/>
      <c r="BV57" s="75"/>
      <c r="BW57" s="75"/>
      <c r="BX57" s="75"/>
      <c r="BY57" s="75"/>
      <c r="BZ57" s="75"/>
      <c r="CA57" s="75"/>
    </row>
    <row r="58" spans="1:120" ht="10.5" customHeight="1">
      <c r="A58" s="790"/>
      <c r="B58" s="397"/>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486"/>
      <c r="AB58" s="414"/>
      <c r="AC58" s="790"/>
      <c r="AD58" s="75"/>
      <c r="AE58" s="75"/>
      <c r="AF58" s="75"/>
      <c r="BS58" s="60"/>
      <c r="BT58" s="60"/>
      <c r="BU58" s="75"/>
      <c r="BV58" s="75"/>
      <c r="BW58" s="75"/>
      <c r="BX58" s="75"/>
      <c r="BY58" s="75"/>
      <c r="BZ58" s="75"/>
      <c r="CA58" s="75"/>
    </row>
    <row r="59" spans="1:120">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BS59" s="60"/>
      <c r="BT59" s="60"/>
      <c r="BU59" s="75"/>
      <c r="BV59" s="75"/>
      <c r="BW59" s="75"/>
      <c r="BX59" s="75"/>
      <c r="BY59" s="75"/>
      <c r="BZ59" s="75"/>
      <c r="CA59" s="75"/>
    </row>
    <row r="60" spans="1:120">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BS60" s="60"/>
      <c r="BT60" s="60"/>
      <c r="BU60" s="75"/>
      <c r="BV60" s="75"/>
      <c r="BW60" s="75"/>
      <c r="BX60" s="75"/>
      <c r="BY60" s="75"/>
      <c r="BZ60" s="75"/>
      <c r="CA60" s="75"/>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row>
    <row r="61" spans="1:120">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BS61" s="60"/>
      <c r="BT61" s="60"/>
      <c r="BU61" s="75"/>
      <c r="BV61" s="75"/>
      <c r="BW61" s="75"/>
      <c r="BX61" s="75"/>
      <c r="BY61" s="75"/>
      <c r="BZ61" s="75"/>
      <c r="CA61" s="75"/>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row>
    <row r="62" spans="1:120">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BS62" s="60"/>
      <c r="BT62" s="60"/>
      <c r="BU62" s="75"/>
      <c r="BV62" s="75"/>
      <c r="BW62" s="75"/>
      <c r="BX62" s="75"/>
      <c r="BY62" s="75"/>
      <c r="BZ62" s="75"/>
      <c r="CA62" s="75"/>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row>
    <row r="63" spans="1:120">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BS63" s="60"/>
      <c r="BT63" s="60"/>
      <c r="BU63" s="75"/>
      <c r="BV63" s="75"/>
      <c r="BW63" s="75"/>
      <c r="BX63" s="75"/>
      <c r="BY63" s="75"/>
      <c r="BZ63" s="75"/>
      <c r="CA63" s="75"/>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row>
    <row r="64" spans="1:120">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BS64" s="60"/>
      <c r="BT64" s="60"/>
      <c r="BU64" s="75"/>
      <c r="BV64" s="75"/>
      <c r="BW64" s="75"/>
      <c r="BX64" s="75"/>
      <c r="BY64" s="75"/>
      <c r="BZ64" s="75"/>
      <c r="CA64" s="75"/>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row>
    <row r="65" spans="1:120">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BS65" s="60"/>
      <c r="BT65" s="60"/>
      <c r="BU65" s="75"/>
      <c r="BV65" s="75"/>
      <c r="BW65" s="75"/>
      <c r="BX65" s="75"/>
      <c r="BY65" s="75"/>
      <c r="BZ65" s="75"/>
      <c r="CA65" s="75"/>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row>
    <row r="66" spans="1:120">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BS66" s="60"/>
      <c r="BT66" s="60"/>
      <c r="BU66" s="75"/>
      <c r="BV66" s="75"/>
      <c r="BW66" s="75"/>
      <c r="BX66" s="75"/>
      <c r="BY66" s="75"/>
      <c r="BZ66" s="75"/>
      <c r="CA66" s="75"/>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row>
    <row r="67" spans="1:120">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Y67" s="60" t="s">
        <v>226</v>
      </c>
      <c r="BS67" s="60"/>
      <c r="BT67" s="60"/>
      <c r="BU67" s="75"/>
      <c r="BV67" s="75"/>
      <c r="BW67" s="75"/>
      <c r="BX67" s="75"/>
      <c r="BY67" s="75"/>
      <c r="BZ67" s="75"/>
      <c r="CA67" s="75"/>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row>
    <row r="68" spans="1:120">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Y68" s="60" t="s">
        <v>222</v>
      </c>
      <c r="BS68" s="60"/>
      <c r="BT68" s="60"/>
      <c r="BU68" s="75"/>
      <c r="BV68" s="75"/>
      <c r="BW68" s="75"/>
      <c r="BX68" s="75"/>
      <c r="BY68" s="75"/>
      <c r="BZ68" s="75"/>
      <c r="CA68" s="75"/>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row>
    <row r="69" spans="1:120">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Y69" s="60" t="s">
        <v>223</v>
      </c>
      <c r="BS69" s="60"/>
      <c r="BT69" s="60"/>
      <c r="BU69" s="75"/>
      <c r="BV69" s="75"/>
      <c r="BW69" s="75"/>
      <c r="BX69" s="75"/>
      <c r="BY69" s="75"/>
      <c r="BZ69" s="75"/>
      <c r="CA69" s="75"/>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row>
    <row r="70" spans="1:120">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Y70" s="60" t="s">
        <v>224</v>
      </c>
      <c r="BS70" s="60"/>
      <c r="BT70" s="60"/>
      <c r="BU70" s="75"/>
      <c r="BV70" s="75"/>
      <c r="BW70" s="75"/>
      <c r="BX70" s="75"/>
      <c r="BY70" s="75"/>
      <c r="BZ70" s="75"/>
      <c r="CA70" s="75"/>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row>
    <row r="71" spans="1:120">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Y71" s="60" t="s">
        <v>225</v>
      </c>
      <c r="BS71" s="60"/>
      <c r="BT71" s="60"/>
      <c r="BU71" s="75"/>
      <c r="BV71" s="75"/>
      <c r="BW71" s="75"/>
      <c r="BX71" s="75"/>
      <c r="BY71" s="75"/>
      <c r="BZ71" s="75"/>
      <c r="CA71" s="75"/>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row>
    <row r="72" spans="1:120">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BS72" s="60"/>
      <c r="BT72" s="60"/>
      <c r="BU72" s="75"/>
      <c r="BV72" s="75"/>
      <c r="BW72" s="75"/>
      <c r="BX72" s="75"/>
      <c r="BY72" s="75"/>
      <c r="BZ72" s="75"/>
      <c r="CA72" s="75"/>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row>
    <row r="73" spans="1:120">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BS73" s="60"/>
      <c r="BT73" s="60"/>
      <c r="BU73" s="75"/>
      <c r="BV73" s="75"/>
      <c r="BW73" s="75"/>
      <c r="BX73" s="75"/>
      <c r="BY73" s="75"/>
      <c r="BZ73" s="75"/>
      <c r="CA73" s="75"/>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row>
    <row r="74" spans="1:120">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BS74" s="60"/>
      <c r="BT74" s="60"/>
      <c r="BU74" s="75"/>
      <c r="BV74" s="75"/>
      <c r="BW74" s="75"/>
      <c r="BX74" s="75"/>
      <c r="BY74" s="75"/>
      <c r="BZ74" s="75"/>
      <c r="CA74" s="75"/>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row>
    <row r="75" spans="1:120">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BS75" s="60"/>
      <c r="BT75" s="60"/>
      <c r="BU75" s="75"/>
      <c r="BV75" s="75"/>
      <c r="BW75" s="75"/>
      <c r="BX75" s="75"/>
      <c r="BY75" s="75"/>
      <c r="BZ75" s="75"/>
      <c r="CA75" s="75"/>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row>
    <row r="76" spans="1:120">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BS76" s="60"/>
      <c r="BT76" s="60"/>
      <c r="BU76" s="75"/>
      <c r="BV76" s="75"/>
      <c r="BW76" s="75"/>
      <c r="BX76" s="75"/>
      <c r="BY76" s="75"/>
      <c r="BZ76" s="75"/>
      <c r="CA76" s="75"/>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row>
    <row r="77" spans="1:120">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BS77" s="60"/>
      <c r="BT77" s="60"/>
      <c r="BU77" s="75"/>
      <c r="BV77" s="75"/>
      <c r="BW77" s="75"/>
      <c r="BX77" s="75"/>
      <c r="BY77" s="75"/>
      <c r="BZ77" s="75"/>
      <c r="CA77" s="75"/>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row>
    <row r="78" spans="1:120">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BS78" s="60"/>
      <c r="BT78" s="60"/>
      <c r="BU78" s="75"/>
      <c r="BV78" s="75"/>
      <c r="BW78" s="75"/>
      <c r="BX78" s="75"/>
      <c r="BY78" s="75"/>
      <c r="BZ78" s="75"/>
      <c r="CA78" s="75"/>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row>
    <row r="79" spans="1:120">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BS79" s="60"/>
      <c r="BT79" s="60"/>
      <c r="BU79" s="75"/>
      <c r="BV79" s="75"/>
      <c r="BW79" s="75"/>
      <c r="BX79" s="75"/>
      <c r="BY79" s="75"/>
      <c r="BZ79" s="75"/>
      <c r="CA79" s="75"/>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row>
    <row r="80" spans="1:120">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BS80" s="60"/>
      <c r="BT80" s="60"/>
      <c r="BU80" s="75"/>
      <c r="BV80" s="75"/>
      <c r="BW80" s="75"/>
      <c r="BX80" s="75"/>
      <c r="BY80" s="75"/>
      <c r="BZ80" s="75"/>
      <c r="CA80" s="75"/>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row>
    <row r="81" spans="1:120">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BS81" s="60"/>
      <c r="BT81" s="60"/>
      <c r="BU81" s="75"/>
      <c r="BV81" s="75"/>
      <c r="BW81" s="75"/>
      <c r="BX81" s="75"/>
      <c r="BY81" s="75"/>
      <c r="BZ81" s="75"/>
      <c r="CA81" s="75"/>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row>
    <row r="82" spans="1:120">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BS82" s="60"/>
      <c r="BT82" s="60"/>
      <c r="BU82" s="75"/>
      <c r="BV82" s="75"/>
      <c r="BW82" s="75"/>
      <c r="BX82" s="75"/>
      <c r="BY82" s="75"/>
      <c r="BZ82" s="75"/>
      <c r="CA82" s="75"/>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row>
    <row r="83" spans="1:120">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BS83" s="60"/>
      <c r="BT83" s="60"/>
      <c r="BU83" s="75"/>
      <c r="BV83" s="75"/>
      <c r="BW83" s="75"/>
      <c r="BX83" s="75"/>
      <c r="BY83" s="75"/>
      <c r="BZ83" s="75"/>
      <c r="CA83" s="75"/>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row>
    <row r="84" spans="1:120">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BS84" s="60"/>
      <c r="BT84" s="60"/>
      <c r="BU84" s="75"/>
      <c r="BV84" s="75"/>
      <c r="BW84" s="75"/>
      <c r="BX84" s="75"/>
      <c r="BY84" s="75"/>
      <c r="BZ84" s="75"/>
      <c r="CA84" s="75"/>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row>
    <row r="85" spans="1:120">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BS85" s="60"/>
      <c r="BT85" s="60"/>
      <c r="BU85" s="75"/>
      <c r="BV85" s="75"/>
      <c r="BW85" s="75"/>
      <c r="BX85" s="75"/>
      <c r="BY85" s="75"/>
      <c r="BZ85" s="75"/>
      <c r="CA85" s="75"/>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row>
    <row r="86" spans="1:120">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BS86" s="60"/>
      <c r="BT86" s="60"/>
      <c r="BU86" s="75"/>
      <c r="BV86" s="75"/>
      <c r="BW86" s="75"/>
      <c r="BX86" s="75"/>
      <c r="BY86" s="75"/>
      <c r="BZ86" s="75"/>
      <c r="CA86" s="75"/>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row>
    <row r="87" spans="1:120">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BS87" s="60"/>
      <c r="BT87" s="60"/>
      <c r="BU87" s="75"/>
      <c r="BV87" s="75"/>
      <c r="BW87" s="75"/>
      <c r="BX87" s="75"/>
      <c r="BY87" s="75"/>
      <c r="BZ87" s="75"/>
      <c r="CA87" s="75"/>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row>
    <row r="88" spans="1:120">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BS88" s="60"/>
      <c r="BT88" s="60"/>
      <c r="BU88" s="75"/>
      <c r="BV88" s="75"/>
      <c r="BW88" s="75"/>
      <c r="BX88" s="75"/>
      <c r="BY88" s="75"/>
      <c r="BZ88" s="75"/>
      <c r="CA88" s="75"/>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row>
    <row r="89" spans="1:120">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BS89" s="60"/>
      <c r="BT89" s="60"/>
      <c r="BU89" s="75"/>
      <c r="BV89" s="75"/>
      <c r="BW89" s="75"/>
      <c r="BX89" s="75"/>
      <c r="BY89" s="75"/>
      <c r="BZ89" s="75"/>
      <c r="CA89" s="75"/>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row>
    <row r="90" spans="1:120">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BS90" s="60"/>
      <c r="BT90" s="60"/>
      <c r="BU90" s="75"/>
      <c r="BV90" s="75"/>
      <c r="BW90" s="75"/>
      <c r="BX90" s="75"/>
      <c r="BY90" s="75"/>
      <c r="BZ90" s="75"/>
      <c r="CA90" s="75"/>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row>
    <row r="91" spans="1:120">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BS91" s="60"/>
      <c r="BT91" s="60"/>
      <c r="BU91" s="75"/>
      <c r="BV91" s="75"/>
      <c r="BW91" s="75"/>
      <c r="BX91" s="75"/>
      <c r="BY91" s="75"/>
      <c r="BZ91" s="75"/>
      <c r="CA91" s="75"/>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row>
    <row r="92" spans="1:120">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BS92" s="60"/>
      <c r="BT92" s="60"/>
      <c r="BU92" s="75"/>
      <c r="BV92" s="75"/>
      <c r="BW92" s="75"/>
      <c r="BX92" s="75"/>
      <c r="BY92" s="75"/>
      <c r="BZ92" s="75"/>
      <c r="CA92" s="75"/>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row>
    <row r="93" spans="1:120">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BS93" s="60"/>
      <c r="BT93" s="60"/>
      <c r="BU93" s="75"/>
      <c r="BV93" s="75"/>
      <c r="BW93" s="75"/>
      <c r="BX93" s="75"/>
      <c r="BY93" s="75"/>
      <c r="BZ93" s="75"/>
      <c r="CA93" s="75"/>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row>
    <row r="94" spans="1:120">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BS94" s="60"/>
      <c r="BT94" s="60"/>
      <c r="BU94" s="75"/>
      <c r="BV94" s="75"/>
      <c r="BW94" s="75"/>
      <c r="BX94" s="75"/>
      <c r="BY94" s="75"/>
      <c r="BZ94" s="75"/>
      <c r="CA94" s="75"/>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row>
    <row r="95" spans="1:120">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BS95" s="60"/>
      <c r="BT95" s="60"/>
      <c r="BU95" s="75"/>
      <c r="BV95" s="75"/>
      <c r="BW95" s="75"/>
      <c r="BX95" s="75"/>
      <c r="BY95" s="75"/>
      <c r="BZ95" s="75"/>
      <c r="CA95" s="75"/>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row>
    <row r="96" spans="1:120">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BS96" s="60"/>
      <c r="BT96" s="60"/>
      <c r="BU96" s="75"/>
      <c r="BV96" s="75"/>
      <c r="BW96" s="75"/>
      <c r="BX96" s="75"/>
      <c r="BY96" s="75"/>
      <c r="BZ96" s="75"/>
      <c r="CA96" s="75"/>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0"/>
      <c r="DJ96" s="60"/>
      <c r="DK96" s="60"/>
      <c r="DL96" s="60"/>
      <c r="DM96" s="60"/>
      <c r="DN96" s="60"/>
      <c r="DO96" s="60"/>
      <c r="DP96" s="60"/>
    </row>
    <row r="97" spans="1:120">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BS97" s="60"/>
      <c r="BT97" s="60"/>
      <c r="BU97" s="75"/>
      <c r="BV97" s="75"/>
      <c r="BW97" s="75"/>
      <c r="BX97" s="75"/>
      <c r="BY97" s="75"/>
      <c r="BZ97" s="75"/>
      <c r="CA97" s="75"/>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row>
    <row r="98" spans="1:120">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BS98" s="60"/>
      <c r="BT98" s="60"/>
      <c r="BU98" s="75"/>
      <c r="BV98" s="75"/>
      <c r="BW98" s="75"/>
      <c r="BX98" s="75"/>
      <c r="BY98" s="75"/>
      <c r="BZ98" s="75"/>
      <c r="CA98" s="75"/>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0"/>
      <c r="DJ98" s="60"/>
      <c r="DK98" s="60"/>
      <c r="DL98" s="60"/>
      <c r="DM98" s="60"/>
      <c r="DN98" s="60"/>
      <c r="DO98" s="60"/>
      <c r="DP98" s="60"/>
    </row>
    <row r="99" spans="1:120">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BS99" s="60"/>
      <c r="BT99" s="60"/>
      <c r="BU99" s="75"/>
      <c r="BV99" s="75"/>
      <c r="BW99" s="75"/>
      <c r="BX99" s="75"/>
      <c r="BY99" s="75"/>
      <c r="BZ99" s="75"/>
      <c r="CA99" s="75"/>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row>
    <row r="100" spans="1:120">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BS100" s="60"/>
      <c r="BT100" s="60"/>
      <c r="BU100" s="75"/>
      <c r="BV100" s="75"/>
      <c r="BW100" s="75"/>
      <c r="BX100" s="75"/>
      <c r="BY100" s="75"/>
      <c r="BZ100" s="75"/>
      <c r="CA100" s="75"/>
      <c r="CL100" s="60"/>
      <c r="CM100" s="60"/>
      <c r="CN100" s="60"/>
      <c r="CO100" s="60"/>
      <c r="CP100" s="60"/>
      <c r="CQ100" s="60"/>
      <c r="CR100" s="60"/>
      <c r="CS100" s="60"/>
      <c r="CT100" s="60"/>
      <c r="CU100" s="60"/>
      <c r="CV100" s="60"/>
      <c r="CW100" s="60"/>
      <c r="CX100" s="60"/>
      <c r="CY100" s="60"/>
      <c r="CZ100" s="60"/>
      <c r="DA100" s="60"/>
      <c r="DB100" s="60"/>
      <c r="DC100" s="60"/>
      <c r="DD100" s="60"/>
      <c r="DE100" s="60"/>
      <c r="DF100" s="60"/>
      <c r="DG100" s="60"/>
      <c r="DH100" s="60"/>
      <c r="DI100" s="60"/>
      <c r="DJ100" s="60"/>
      <c r="DK100" s="60"/>
      <c r="DL100" s="60"/>
      <c r="DM100" s="60"/>
      <c r="DN100" s="60"/>
      <c r="DO100" s="60"/>
      <c r="DP100" s="60"/>
    </row>
    <row r="101" spans="1:120">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BS101" s="60"/>
      <c r="BT101" s="60"/>
      <c r="BU101" s="75"/>
      <c r="BV101" s="75"/>
      <c r="BW101" s="75"/>
      <c r="BX101" s="75"/>
      <c r="BY101" s="75"/>
      <c r="BZ101" s="75"/>
      <c r="CA101" s="75"/>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60"/>
      <c r="DJ101" s="60"/>
      <c r="DK101" s="60"/>
      <c r="DL101" s="60"/>
      <c r="DM101" s="60"/>
      <c r="DN101" s="60"/>
      <c r="DO101" s="60"/>
      <c r="DP101" s="60"/>
    </row>
    <row r="102" spans="1:120">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BS102" s="60"/>
      <c r="BT102" s="60"/>
      <c r="BU102" s="75"/>
      <c r="BV102" s="75"/>
      <c r="BW102" s="75"/>
      <c r="BX102" s="75"/>
      <c r="BY102" s="75"/>
      <c r="BZ102" s="75"/>
      <c r="CA102" s="75"/>
      <c r="CL102" s="60"/>
      <c r="CM102" s="60"/>
      <c r="CN102" s="60"/>
      <c r="CO102" s="60"/>
      <c r="CP102" s="60"/>
      <c r="CQ102" s="60"/>
      <c r="CR102" s="60"/>
      <c r="CS102" s="60"/>
      <c r="CT102" s="60"/>
      <c r="CU102" s="60"/>
      <c r="CV102" s="60"/>
      <c r="CW102" s="60"/>
      <c r="CX102" s="60"/>
      <c r="CY102" s="60"/>
      <c r="CZ102" s="60"/>
      <c r="DA102" s="60"/>
      <c r="DB102" s="60"/>
      <c r="DC102" s="60"/>
      <c r="DD102" s="60"/>
      <c r="DE102" s="60"/>
      <c r="DF102" s="60"/>
      <c r="DG102" s="60"/>
      <c r="DH102" s="60"/>
      <c r="DI102" s="60"/>
      <c r="DJ102" s="60"/>
      <c r="DK102" s="60"/>
      <c r="DL102" s="60"/>
      <c r="DM102" s="60"/>
      <c r="DN102" s="60"/>
      <c r="DO102" s="60"/>
      <c r="DP102" s="60"/>
    </row>
    <row r="103" spans="1:120">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BS103" s="60"/>
      <c r="BT103" s="60"/>
      <c r="BU103" s="75"/>
      <c r="BV103" s="75"/>
      <c r="BW103" s="75"/>
      <c r="BX103" s="75"/>
      <c r="BY103" s="75"/>
      <c r="BZ103" s="75"/>
      <c r="CA103" s="75"/>
      <c r="CL103" s="60"/>
      <c r="CM103" s="60"/>
      <c r="CN103" s="60"/>
      <c r="CO103" s="60"/>
      <c r="CP103" s="60"/>
      <c r="CQ103" s="60"/>
      <c r="CR103" s="60"/>
      <c r="CS103" s="60"/>
      <c r="CT103" s="60"/>
      <c r="CU103" s="60"/>
      <c r="CV103" s="60"/>
      <c r="CW103" s="60"/>
      <c r="CX103" s="60"/>
      <c r="CY103" s="60"/>
      <c r="CZ103" s="60"/>
      <c r="DA103" s="60"/>
      <c r="DB103" s="60"/>
      <c r="DC103" s="60"/>
      <c r="DD103" s="60"/>
      <c r="DE103" s="60"/>
      <c r="DF103" s="60"/>
      <c r="DG103" s="60"/>
      <c r="DH103" s="60"/>
      <c r="DI103" s="60"/>
      <c r="DJ103" s="60"/>
      <c r="DK103" s="60"/>
      <c r="DL103" s="60"/>
      <c r="DM103" s="60"/>
      <c r="DN103" s="60"/>
      <c r="DO103" s="60"/>
      <c r="DP103" s="60"/>
    </row>
    <row r="104" spans="1:120">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BS104" s="60"/>
      <c r="BT104" s="60"/>
      <c r="BU104" s="75"/>
      <c r="BV104" s="75"/>
      <c r="BW104" s="75"/>
      <c r="BX104" s="75"/>
      <c r="BY104" s="75"/>
      <c r="BZ104" s="75"/>
      <c r="CA104" s="75"/>
      <c r="CL104" s="60"/>
      <c r="CM104" s="60"/>
      <c r="CN104" s="60"/>
      <c r="CO104" s="60"/>
      <c r="CP104" s="60"/>
      <c r="CQ104" s="60"/>
      <c r="CR104" s="60"/>
      <c r="CS104" s="60"/>
      <c r="CT104" s="60"/>
      <c r="CU104" s="60"/>
      <c r="CV104" s="60"/>
      <c r="CW104" s="60"/>
      <c r="CX104" s="60"/>
      <c r="CY104" s="60"/>
      <c r="CZ104" s="60"/>
      <c r="DA104" s="60"/>
      <c r="DB104" s="60"/>
      <c r="DC104" s="60"/>
      <c r="DD104" s="60"/>
      <c r="DE104" s="60"/>
      <c r="DF104" s="60"/>
      <c r="DG104" s="60"/>
      <c r="DH104" s="60"/>
      <c r="DI104" s="60"/>
      <c r="DJ104" s="60"/>
      <c r="DK104" s="60"/>
      <c r="DL104" s="60"/>
      <c r="DM104" s="60"/>
      <c r="DN104" s="60"/>
      <c r="DO104" s="60"/>
      <c r="DP104" s="60"/>
    </row>
    <row r="105" spans="1:120">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BS105" s="60"/>
      <c r="BT105" s="60"/>
      <c r="BU105" s="75"/>
      <c r="BV105" s="75"/>
      <c r="BW105" s="75"/>
      <c r="BX105" s="75"/>
      <c r="BY105" s="75"/>
      <c r="BZ105" s="75"/>
      <c r="CA105" s="75"/>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0"/>
      <c r="DJ105" s="60"/>
      <c r="DK105" s="60"/>
      <c r="DL105" s="60"/>
      <c r="DM105" s="60"/>
      <c r="DN105" s="60"/>
      <c r="DO105" s="60"/>
      <c r="DP105" s="60"/>
    </row>
    <row r="106" spans="1:120">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BS106" s="60"/>
      <c r="BT106" s="60"/>
      <c r="BU106" s="75"/>
      <c r="BV106" s="75"/>
      <c r="BW106" s="75"/>
      <c r="BX106" s="75"/>
      <c r="BY106" s="75"/>
      <c r="BZ106" s="75"/>
      <c r="CA106" s="75"/>
      <c r="CL106" s="60"/>
      <c r="CM106" s="60"/>
      <c r="CN106" s="60"/>
      <c r="CO106" s="60"/>
      <c r="CP106" s="60"/>
      <c r="CQ106" s="60"/>
      <c r="CR106" s="60"/>
      <c r="CS106" s="60"/>
      <c r="CT106" s="60"/>
      <c r="CU106" s="60"/>
      <c r="CV106" s="60"/>
      <c r="CW106" s="60"/>
      <c r="CX106" s="60"/>
      <c r="CY106" s="60"/>
      <c r="CZ106" s="60"/>
      <c r="DA106" s="60"/>
      <c r="DB106" s="60"/>
      <c r="DC106" s="60"/>
      <c r="DD106" s="60"/>
      <c r="DE106" s="60"/>
      <c r="DF106" s="60"/>
      <c r="DG106" s="60"/>
      <c r="DH106" s="60"/>
      <c r="DI106" s="60"/>
      <c r="DJ106" s="60"/>
      <c r="DK106" s="60"/>
      <c r="DL106" s="60"/>
      <c r="DM106" s="60"/>
      <c r="DN106" s="60"/>
      <c r="DO106" s="60"/>
      <c r="DP106" s="60"/>
    </row>
    <row r="107" spans="1:120">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BS107" s="60"/>
      <c r="BT107" s="60"/>
      <c r="BU107" s="75"/>
      <c r="BV107" s="75"/>
      <c r="BW107" s="75"/>
      <c r="BX107" s="75"/>
      <c r="BY107" s="75"/>
      <c r="BZ107" s="75"/>
      <c r="CA107" s="75"/>
      <c r="CL107" s="60"/>
      <c r="CM107" s="60"/>
      <c r="CN107" s="60"/>
      <c r="CO107" s="60"/>
      <c r="CP107" s="60"/>
      <c r="CQ107" s="60"/>
      <c r="CR107" s="60"/>
      <c r="CS107" s="60"/>
      <c r="CT107" s="60"/>
      <c r="CU107" s="60"/>
      <c r="CV107" s="60"/>
      <c r="CW107" s="60"/>
      <c r="CX107" s="60"/>
      <c r="CY107" s="60"/>
      <c r="CZ107" s="60"/>
      <c r="DA107" s="60"/>
      <c r="DB107" s="60"/>
      <c r="DC107" s="60"/>
      <c r="DD107" s="60"/>
      <c r="DE107" s="60"/>
      <c r="DF107" s="60"/>
      <c r="DG107" s="60"/>
      <c r="DH107" s="60"/>
      <c r="DI107" s="60"/>
      <c r="DJ107" s="60"/>
      <c r="DK107" s="60"/>
      <c r="DL107" s="60"/>
      <c r="DM107" s="60"/>
      <c r="DN107" s="60"/>
      <c r="DO107" s="60"/>
      <c r="DP107" s="60"/>
    </row>
    <row r="108" spans="1:120">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BS108" s="60"/>
      <c r="BT108" s="60"/>
      <c r="BU108" s="75"/>
      <c r="BV108" s="75"/>
      <c r="BW108" s="75"/>
      <c r="BX108" s="75"/>
      <c r="BY108" s="75"/>
      <c r="BZ108" s="75"/>
      <c r="CA108" s="75"/>
      <c r="CL108" s="60"/>
      <c r="CM108" s="60"/>
      <c r="CN108" s="60"/>
      <c r="CO108" s="60"/>
      <c r="CP108" s="60"/>
      <c r="CQ108" s="60"/>
      <c r="CR108" s="60"/>
      <c r="CS108" s="60"/>
      <c r="CT108" s="60"/>
      <c r="CU108" s="60"/>
      <c r="CV108" s="60"/>
      <c r="CW108" s="60"/>
      <c r="CX108" s="60"/>
      <c r="CY108" s="60"/>
      <c r="CZ108" s="60"/>
      <c r="DA108" s="60"/>
      <c r="DB108" s="60"/>
      <c r="DC108" s="60"/>
      <c r="DD108" s="60"/>
      <c r="DE108" s="60"/>
      <c r="DF108" s="60"/>
      <c r="DG108" s="60"/>
      <c r="DH108" s="60"/>
      <c r="DI108" s="60"/>
      <c r="DJ108" s="60"/>
      <c r="DK108" s="60"/>
      <c r="DL108" s="60"/>
      <c r="DM108" s="60"/>
      <c r="DN108" s="60"/>
      <c r="DO108" s="60"/>
      <c r="DP108" s="60"/>
    </row>
    <row r="109" spans="1:120">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BS109" s="60"/>
      <c r="BT109" s="60"/>
      <c r="BU109" s="75"/>
      <c r="BV109" s="75"/>
      <c r="BW109" s="75"/>
      <c r="BX109" s="75"/>
      <c r="BY109" s="75"/>
      <c r="BZ109" s="75"/>
      <c r="CA109" s="75"/>
      <c r="CL109" s="60"/>
      <c r="CM109" s="60"/>
      <c r="CN109" s="60"/>
      <c r="CO109" s="60"/>
      <c r="CP109" s="60"/>
      <c r="CQ109" s="60"/>
      <c r="CR109" s="60"/>
      <c r="CS109" s="60"/>
      <c r="CT109" s="60"/>
      <c r="CU109" s="60"/>
      <c r="CV109" s="60"/>
      <c r="CW109" s="60"/>
      <c r="CX109" s="60"/>
      <c r="CY109" s="60"/>
      <c r="CZ109" s="60"/>
      <c r="DA109" s="60"/>
      <c r="DB109" s="60"/>
      <c r="DC109" s="60"/>
      <c r="DD109" s="60"/>
      <c r="DE109" s="60"/>
      <c r="DF109" s="60"/>
      <c r="DG109" s="60"/>
      <c r="DH109" s="60"/>
      <c r="DI109" s="60"/>
      <c r="DJ109" s="60"/>
      <c r="DK109" s="60"/>
      <c r="DL109" s="60"/>
      <c r="DM109" s="60"/>
      <c r="DN109" s="60"/>
      <c r="DO109" s="60"/>
      <c r="DP109" s="60"/>
    </row>
    <row r="110" spans="1:120">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BS110" s="60"/>
      <c r="BT110" s="60"/>
      <c r="BU110" s="75"/>
      <c r="BV110" s="75"/>
      <c r="BW110" s="75"/>
      <c r="BX110" s="75"/>
      <c r="BY110" s="75"/>
      <c r="BZ110" s="75"/>
      <c r="CA110" s="75"/>
      <c r="CL110" s="60"/>
      <c r="CM110" s="60"/>
      <c r="CN110" s="60"/>
      <c r="CO110" s="60"/>
      <c r="CP110" s="60"/>
      <c r="CQ110" s="60"/>
      <c r="CR110" s="60"/>
      <c r="CS110" s="60"/>
      <c r="CT110" s="60"/>
      <c r="CU110" s="60"/>
      <c r="CV110" s="60"/>
      <c r="CW110" s="60"/>
      <c r="CX110" s="60"/>
      <c r="CY110" s="60"/>
      <c r="CZ110" s="60"/>
      <c r="DA110" s="60"/>
      <c r="DB110" s="60"/>
      <c r="DC110" s="60"/>
      <c r="DD110" s="60"/>
      <c r="DE110" s="60"/>
      <c r="DF110" s="60"/>
      <c r="DG110" s="60"/>
      <c r="DH110" s="60"/>
      <c r="DI110" s="60"/>
      <c r="DJ110" s="60"/>
      <c r="DK110" s="60"/>
      <c r="DL110" s="60"/>
      <c r="DM110" s="60"/>
      <c r="DN110" s="60"/>
      <c r="DO110" s="60"/>
      <c r="DP110" s="60"/>
    </row>
    <row r="111" spans="1:120">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BS111" s="60"/>
      <c r="BT111" s="60"/>
      <c r="BU111" s="75"/>
      <c r="BV111" s="75"/>
      <c r="BW111" s="75"/>
      <c r="BX111" s="75"/>
      <c r="BY111" s="75"/>
      <c r="BZ111" s="75"/>
      <c r="CA111" s="75"/>
      <c r="CL111" s="60"/>
      <c r="CM111" s="60"/>
      <c r="CN111" s="60"/>
      <c r="CO111" s="60"/>
      <c r="CP111" s="60"/>
      <c r="CQ111" s="60"/>
      <c r="CR111" s="60"/>
      <c r="CS111" s="60"/>
      <c r="CT111" s="60"/>
      <c r="CU111" s="60"/>
      <c r="CV111" s="60"/>
      <c r="CW111" s="60"/>
      <c r="CX111" s="60"/>
      <c r="CY111" s="60"/>
      <c r="CZ111" s="60"/>
      <c r="DA111" s="60"/>
      <c r="DB111" s="60"/>
      <c r="DC111" s="60"/>
      <c r="DD111" s="60"/>
      <c r="DE111" s="60"/>
      <c r="DF111" s="60"/>
      <c r="DG111" s="60"/>
      <c r="DH111" s="60"/>
      <c r="DI111" s="60"/>
      <c r="DJ111" s="60"/>
      <c r="DK111" s="60"/>
      <c r="DL111" s="60"/>
      <c r="DM111" s="60"/>
      <c r="DN111" s="60"/>
      <c r="DO111" s="60"/>
      <c r="DP111" s="60"/>
    </row>
    <row r="112" spans="1:120">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BS112" s="60"/>
      <c r="BT112" s="60"/>
      <c r="BU112" s="75"/>
      <c r="BV112" s="75"/>
      <c r="BW112" s="75"/>
      <c r="BX112" s="75"/>
      <c r="BY112" s="75"/>
      <c r="BZ112" s="75"/>
      <c r="CA112" s="75"/>
      <c r="CL112" s="60"/>
      <c r="CM112" s="60"/>
      <c r="CN112" s="60"/>
      <c r="CO112" s="60"/>
      <c r="CP112" s="60"/>
      <c r="CQ112" s="60"/>
      <c r="CR112" s="60"/>
      <c r="CS112" s="60"/>
      <c r="CT112" s="60"/>
      <c r="CU112" s="60"/>
      <c r="CV112" s="60"/>
      <c r="CW112" s="60"/>
      <c r="CX112" s="60"/>
      <c r="CY112" s="60"/>
      <c r="CZ112" s="60"/>
      <c r="DA112" s="60"/>
      <c r="DB112" s="60"/>
      <c r="DC112" s="60"/>
      <c r="DD112" s="60"/>
      <c r="DE112" s="60"/>
      <c r="DF112" s="60"/>
      <c r="DG112" s="60"/>
      <c r="DH112" s="60"/>
      <c r="DI112" s="60"/>
      <c r="DJ112" s="60"/>
      <c r="DK112" s="60"/>
      <c r="DL112" s="60"/>
      <c r="DM112" s="60"/>
      <c r="DN112" s="60"/>
      <c r="DO112" s="60"/>
      <c r="DP112" s="60"/>
    </row>
    <row r="113" spans="1:120">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BS113" s="60"/>
      <c r="BT113" s="60"/>
      <c r="BU113" s="75"/>
      <c r="BV113" s="75"/>
      <c r="BW113" s="75"/>
      <c r="BX113" s="75"/>
      <c r="BY113" s="75"/>
      <c r="BZ113" s="75"/>
      <c r="CA113" s="75"/>
      <c r="CL113" s="60"/>
      <c r="CM113" s="60"/>
      <c r="CN113" s="60"/>
      <c r="CO113" s="60"/>
      <c r="CP113" s="60"/>
      <c r="CQ113" s="60"/>
      <c r="CR113" s="60"/>
      <c r="CS113" s="60"/>
      <c r="CT113" s="60"/>
      <c r="CU113" s="60"/>
      <c r="CV113" s="60"/>
      <c r="CW113" s="60"/>
      <c r="CX113" s="60"/>
      <c r="CY113" s="60"/>
      <c r="CZ113" s="60"/>
      <c r="DA113" s="60"/>
      <c r="DB113" s="60"/>
      <c r="DC113" s="60"/>
      <c r="DD113" s="60"/>
      <c r="DE113" s="60"/>
      <c r="DF113" s="60"/>
      <c r="DG113" s="60"/>
      <c r="DH113" s="60"/>
      <c r="DI113" s="60"/>
      <c r="DJ113" s="60"/>
      <c r="DK113" s="60"/>
      <c r="DL113" s="60"/>
      <c r="DM113" s="60"/>
      <c r="DN113" s="60"/>
      <c r="DO113" s="60"/>
      <c r="DP113" s="60"/>
    </row>
    <row r="114" spans="1:120">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BS114" s="60"/>
      <c r="BT114" s="60"/>
      <c r="BU114" s="75"/>
      <c r="BV114" s="75"/>
      <c r="BW114" s="75"/>
      <c r="BX114" s="75"/>
      <c r="BY114" s="75"/>
      <c r="BZ114" s="75"/>
      <c r="CA114" s="75"/>
      <c r="CL114" s="60"/>
      <c r="CM114" s="60"/>
      <c r="CN114" s="60"/>
      <c r="CO114" s="60"/>
      <c r="CP114" s="60"/>
      <c r="CQ114" s="60"/>
      <c r="CR114" s="60"/>
      <c r="CS114" s="60"/>
      <c r="CT114" s="60"/>
      <c r="CU114" s="60"/>
      <c r="CV114" s="60"/>
      <c r="CW114" s="60"/>
      <c r="CX114" s="60"/>
      <c r="CY114" s="60"/>
      <c r="CZ114" s="60"/>
      <c r="DA114" s="60"/>
      <c r="DB114" s="60"/>
      <c r="DC114" s="60"/>
      <c r="DD114" s="60"/>
      <c r="DE114" s="60"/>
      <c r="DF114" s="60"/>
      <c r="DG114" s="60"/>
      <c r="DH114" s="60"/>
      <c r="DI114" s="60"/>
      <c r="DJ114" s="60"/>
      <c r="DK114" s="60"/>
      <c r="DL114" s="60"/>
      <c r="DM114" s="60"/>
      <c r="DN114" s="60"/>
      <c r="DO114" s="60"/>
      <c r="DP114" s="60"/>
    </row>
    <row r="115" spans="1:120">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BS115" s="60"/>
      <c r="BT115" s="60"/>
      <c r="BU115" s="75"/>
      <c r="BV115" s="75"/>
      <c r="BW115" s="75"/>
      <c r="BX115" s="75"/>
      <c r="BY115" s="75"/>
      <c r="BZ115" s="75"/>
      <c r="CA115" s="75"/>
      <c r="CL115" s="60"/>
      <c r="CM115" s="60"/>
      <c r="CN115" s="60"/>
      <c r="CO115" s="60"/>
      <c r="CP115" s="60"/>
      <c r="CQ115" s="60"/>
      <c r="CR115" s="60"/>
      <c r="CS115" s="60"/>
      <c r="CT115" s="60"/>
      <c r="CU115" s="60"/>
      <c r="CV115" s="60"/>
      <c r="CW115" s="60"/>
      <c r="CX115" s="60"/>
      <c r="CY115" s="60"/>
      <c r="CZ115" s="60"/>
      <c r="DA115" s="60"/>
      <c r="DB115" s="60"/>
      <c r="DC115" s="60"/>
      <c r="DD115" s="60"/>
      <c r="DE115" s="60"/>
      <c r="DF115" s="60"/>
      <c r="DG115" s="60"/>
      <c r="DH115" s="60"/>
      <c r="DI115" s="60"/>
      <c r="DJ115" s="60"/>
      <c r="DK115" s="60"/>
      <c r="DL115" s="60"/>
      <c r="DM115" s="60"/>
      <c r="DN115" s="60"/>
      <c r="DO115" s="60"/>
      <c r="DP115" s="60"/>
    </row>
    <row r="116" spans="1:120">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BS116" s="60"/>
      <c r="BT116" s="60"/>
      <c r="BU116" s="75"/>
      <c r="BV116" s="75"/>
      <c r="BW116" s="75"/>
      <c r="BX116" s="75"/>
      <c r="BY116" s="75"/>
      <c r="BZ116" s="75"/>
      <c r="CA116" s="75"/>
      <c r="CL116" s="60"/>
      <c r="CM116" s="60"/>
      <c r="CN116" s="60"/>
      <c r="CO116" s="60"/>
      <c r="CP116" s="60"/>
      <c r="CQ116" s="60"/>
      <c r="CR116" s="60"/>
      <c r="CS116" s="60"/>
      <c r="CT116" s="60"/>
      <c r="CU116" s="60"/>
      <c r="CV116" s="60"/>
      <c r="CW116" s="60"/>
      <c r="CX116" s="60"/>
      <c r="CY116" s="60"/>
      <c r="CZ116" s="60"/>
      <c r="DA116" s="60"/>
      <c r="DB116" s="60"/>
      <c r="DC116" s="60"/>
      <c r="DD116" s="60"/>
      <c r="DE116" s="60"/>
      <c r="DF116" s="60"/>
      <c r="DG116" s="60"/>
      <c r="DH116" s="60"/>
      <c r="DI116" s="60"/>
      <c r="DJ116" s="60"/>
      <c r="DK116" s="60"/>
      <c r="DL116" s="60"/>
      <c r="DM116" s="60"/>
      <c r="DN116" s="60"/>
      <c r="DO116" s="60"/>
      <c r="DP116" s="60"/>
    </row>
    <row r="117" spans="1:120">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BS117" s="60"/>
      <c r="BT117" s="60"/>
      <c r="BU117" s="75"/>
      <c r="BV117" s="75"/>
      <c r="BW117" s="75"/>
      <c r="BX117" s="75"/>
      <c r="BY117" s="75"/>
      <c r="BZ117" s="75"/>
      <c r="CA117" s="75"/>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row>
    <row r="118" spans="1:120">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BS118" s="60"/>
      <c r="BT118" s="60"/>
      <c r="BU118" s="75"/>
      <c r="BV118" s="75"/>
      <c r="BW118" s="75"/>
      <c r="BX118" s="75"/>
      <c r="BY118" s="75"/>
      <c r="BZ118" s="75"/>
      <c r="CA118" s="75"/>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0"/>
      <c r="DJ118" s="60"/>
      <c r="DK118" s="60"/>
      <c r="DL118" s="60"/>
      <c r="DM118" s="60"/>
      <c r="DN118" s="60"/>
      <c r="DO118" s="60"/>
      <c r="DP118" s="60"/>
    </row>
    <row r="119" spans="1:120">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BS119" s="60"/>
      <c r="BT119" s="60"/>
      <c r="BU119" s="75"/>
      <c r="BV119" s="75"/>
      <c r="BW119" s="75"/>
      <c r="BX119" s="75"/>
      <c r="BY119" s="75"/>
      <c r="BZ119" s="75"/>
      <c r="CA119" s="75"/>
      <c r="CL119" s="60"/>
      <c r="CM119" s="60"/>
      <c r="CN119" s="60"/>
      <c r="CO119" s="60"/>
      <c r="CP119" s="60"/>
      <c r="CQ119" s="60"/>
      <c r="CR119" s="60"/>
      <c r="CS119" s="60"/>
      <c r="CT119" s="60"/>
      <c r="CU119" s="60"/>
      <c r="CV119" s="60"/>
      <c r="CW119" s="60"/>
      <c r="CX119" s="60"/>
      <c r="CY119" s="60"/>
      <c r="CZ119" s="60"/>
      <c r="DA119" s="60"/>
      <c r="DB119" s="60"/>
      <c r="DC119" s="60"/>
      <c r="DD119" s="60"/>
      <c r="DE119" s="60"/>
      <c r="DF119" s="60"/>
      <c r="DG119" s="60"/>
      <c r="DH119" s="60"/>
      <c r="DI119" s="60"/>
      <c r="DJ119" s="60"/>
      <c r="DK119" s="60"/>
      <c r="DL119" s="60"/>
      <c r="DM119" s="60"/>
      <c r="DN119" s="60"/>
      <c r="DO119" s="60"/>
      <c r="DP119" s="60"/>
    </row>
    <row r="120" spans="1:120">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BS120" s="60"/>
      <c r="BT120" s="60"/>
      <c r="BU120" s="75"/>
      <c r="BV120" s="75"/>
      <c r="BW120" s="75"/>
      <c r="BX120" s="75"/>
      <c r="BY120" s="75"/>
      <c r="BZ120" s="75"/>
      <c r="CA120" s="75"/>
      <c r="CL120" s="60"/>
      <c r="CM120" s="60"/>
      <c r="CN120" s="60"/>
      <c r="CO120" s="60"/>
      <c r="CP120" s="60"/>
      <c r="CQ120" s="60"/>
      <c r="CR120" s="60"/>
      <c r="CS120" s="60"/>
      <c r="CT120" s="60"/>
      <c r="CU120" s="60"/>
      <c r="CV120" s="60"/>
      <c r="CW120" s="60"/>
      <c r="CX120" s="60"/>
      <c r="CY120" s="60"/>
      <c r="CZ120" s="60"/>
      <c r="DA120" s="60"/>
      <c r="DB120" s="60"/>
      <c r="DC120" s="60"/>
      <c r="DD120" s="60"/>
      <c r="DE120" s="60"/>
      <c r="DF120" s="60"/>
      <c r="DG120" s="60"/>
      <c r="DH120" s="60"/>
      <c r="DI120" s="60"/>
      <c r="DJ120" s="60"/>
      <c r="DK120" s="60"/>
      <c r="DL120" s="60"/>
      <c r="DM120" s="60"/>
      <c r="DN120" s="60"/>
      <c r="DO120" s="60"/>
      <c r="DP120" s="60"/>
    </row>
    <row r="121" spans="1:120">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BS121" s="60"/>
      <c r="BT121" s="60"/>
      <c r="BU121" s="75"/>
      <c r="BV121" s="75"/>
      <c r="BW121" s="75"/>
      <c r="BX121" s="75"/>
      <c r="BY121" s="75"/>
      <c r="BZ121" s="75"/>
      <c r="CA121" s="75"/>
      <c r="CL121" s="60"/>
      <c r="CM121" s="60"/>
      <c r="CN121" s="60"/>
      <c r="CO121" s="60"/>
      <c r="CP121" s="60"/>
      <c r="CQ121" s="60"/>
      <c r="CR121" s="60"/>
      <c r="CS121" s="60"/>
      <c r="CT121" s="60"/>
      <c r="CU121" s="60"/>
      <c r="CV121" s="60"/>
      <c r="CW121" s="60"/>
      <c r="CX121" s="60"/>
      <c r="CY121" s="60"/>
      <c r="CZ121" s="60"/>
      <c r="DA121" s="60"/>
      <c r="DB121" s="60"/>
      <c r="DC121" s="60"/>
      <c r="DD121" s="60"/>
      <c r="DE121" s="60"/>
      <c r="DF121" s="60"/>
      <c r="DG121" s="60"/>
      <c r="DH121" s="60"/>
      <c r="DI121" s="60"/>
      <c r="DJ121" s="60"/>
      <c r="DK121" s="60"/>
      <c r="DL121" s="60"/>
      <c r="DM121" s="60"/>
      <c r="DN121" s="60"/>
      <c r="DO121" s="60"/>
      <c r="DP121" s="60"/>
    </row>
    <row r="122" spans="1:120">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BS122" s="60"/>
      <c r="BT122" s="60"/>
      <c r="BU122" s="75"/>
      <c r="BV122" s="75"/>
      <c r="BW122" s="75"/>
      <c r="BX122" s="75"/>
      <c r="BY122" s="75"/>
      <c r="BZ122" s="75"/>
      <c r="CA122" s="75"/>
      <c r="CL122" s="60"/>
      <c r="CM122" s="60"/>
      <c r="CN122" s="60"/>
      <c r="CO122" s="60"/>
      <c r="CP122" s="60"/>
      <c r="CQ122" s="60"/>
      <c r="CR122" s="60"/>
      <c r="CS122" s="60"/>
      <c r="CT122" s="60"/>
      <c r="CU122" s="60"/>
      <c r="CV122" s="60"/>
      <c r="CW122" s="60"/>
      <c r="CX122" s="60"/>
      <c r="CY122" s="60"/>
      <c r="CZ122" s="60"/>
      <c r="DA122" s="60"/>
      <c r="DB122" s="60"/>
      <c r="DC122" s="60"/>
      <c r="DD122" s="60"/>
      <c r="DE122" s="60"/>
      <c r="DF122" s="60"/>
      <c r="DG122" s="60"/>
      <c r="DH122" s="60"/>
      <c r="DI122" s="60"/>
      <c r="DJ122" s="60"/>
      <c r="DK122" s="60"/>
      <c r="DL122" s="60"/>
      <c r="DM122" s="60"/>
      <c r="DN122" s="60"/>
      <c r="DO122" s="60"/>
      <c r="DP122" s="60"/>
    </row>
    <row r="123" spans="1:120">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BS123" s="60"/>
      <c r="BT123" s="60"/>
      <c r="BU123" s="75"/>
      <c r="BV123" s="75"/>
      <c r="BW123" s="75"/>
      <c r="BX123" s="75"/>
      <c r="BY123" s="75"/>
      <c r="BZ123" s="75"/>
      <c r="CA123" s="75"/>
      <c r="CL123" s="60"/>
      <c r="CM123" s="60"/>
      <c r="CN123" s="60"/>
      <c r="CO123" s="60"/>
      <c r="CP123" s="60"/>
      <c r="CQ123" s="60"/>
      <c r="CR123" s="60"/>
      <c r="CS123" s="60"/>
      <c r="CT123" s="60"/>
      <c r="CU123" s="60"/>
      <c r="CV123" s="60"/>
      <c r="CW123" s="60"/>
      <c r="CX123" s="60"/>
      <c r="CY123" s="60"/>
      <c r="CZ123" s="60"/>
      <c r="DA123" s="60"/>
      <c r="DB123" s="60"/>
      <c r="DC123" s="60"/>
      <c r="DD123" s="60"/>
      <c r="DE123" s="60"/>
      <c r="DF123" s="60"/>
      <c r="DG123" s="60"/>
      <c r="DH123" s="60"/>
      <c r="DI123" s="60"/>
      <c r="DJ123" s="60"/>
      <c r="DK123" s="60"/>
      <c r="DL123" s="60"/>
      <c r="DM123" s="60"/>
      <c r="DN123" s="60"/>
      <c r="DO123" s="60"/>
      <c r="DP123" s="60"/>
    </row>
    <row r="124" spans="1:120">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BS124" s="60"/>
      <c r="BT124" s="60"/>
      <c r="BU124" s="75"/>
      <c r="BV124" s="75"/>
      <c r="BW124" s="75"/>
      <c r="BX124" s="75"/>
      <c r="BY124" s="75"/>
      <c r="BZ124" s="75"/>
      <c r="CA124" s="75"/>
      <c r="CL124" s="60"/>
      <c r="CM124" s="60"/>
      <c r="CN124" s="60"/>
      <c r="CO124" s="60"/>
      <c r="CP124" s="60"/>
      <c r="CQ124" s="60"/>
      <c r="CR124" s="60"/>
      <c r="CS124" s="60"/>
      <c r="CT124" s="60"/>
      <c r="CU124" s="60"/>
      <c r="CV124" s="60"/>
      <c r="CW124" s="60"/>
      <c r="CX124" s="60"/>
      <c r="CY124" s="60"/>
      <c r="CZ124" s="60"/>
      <c r="DA124" s="60"/>
      <c r="DB124" s="60"/>
      <c r="DC124" s="60"/>
      <c r="DD124" s="60"/>
      <c r="DE124" s="60"/>
      <c r="DF124" s="60"/>
      <c r="DG124" s="60"/>
      <c r="DH124" s="60"/>
      <c r="DI124" s="60"/>
      <c r="DJ124" s="60"/>
      <c r="DK124" s="60"/>
      <c r="DL124" s="60"/>
      <c r="DM124" s="60"/>
      <c r="DN124" s="60"/>
      <c r="DO124" s="60"/>
      <c r="DP124" s="60"/>
    </row>
    <row r="125" spans="1:120">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BS125" s="60"/>
      <c r="BT125" s="60"/>
      <c r="BU125" s="75"/>
      <c r="BV125" s="75"/>
      <c r="BW125" s="75"/>
      <c r="BX125" s="75"/>
      <c r="BY125" s="75"/>
      <c r="BZ125" s="75"/>
      <c r="CA125" s="75"/>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row>
    <row r="126" spans="1:120">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BS126" s="60"/>
      <c r="BT126" s="60"/>
      <c r="BU126" s="75"/>
      <c r="BV126" s="75"/>
      <c r="BW126" s="75"/>
      <c r="BX126" s="75"/>
      <c r="BY126" s="75"/>
      <c r="BZ126" s="75"/>
      <c r="CA126" s="75"/>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row>
    <row r="127" spans="1:120">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BS127" s="60"/>
      <c r="BT127" s="60"/>
      <c r="BU127" s="75"/>
      <c r="BV127" s="75"/>
      <c r="BW127" s="75"/>
      <c r="BX127" s="75"/>
      <c r="BY127" s="75"/>
      <c r="BZ127" s="75"/>
      <c r="CA127" s="75"/>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row>
    <row r="128" spans="1:120">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BS128" s="60"/>
      <c r="BT128" s="60"/>
      <c r="BU128" s="75"/>
      <c r="BV128" s="75"/>
      <c r="BW128" s="75"/>
      <c r="BX128" s="75"/>
      <c r="BY128" s="75"/>
      <c r="BZ128" s="75"/>
      <c r="CA128" s="75"/>
      <c r="CL128" s="60"/>
      <c r="CM128" s="60"/>
      <c r="CN128" s="60"/>
      <c r="CO128" s="60"/>
      <c r="CP128" s="60"/>
      <c r="CQ128" s="60"/>
      <c r="CR128" s="60"/>
      <c r="CS128" s="60"/>
      <c r="CT128" s="60"/>
      <c r="CU128" s="60"/>
      <c r="CV128" s="60"/>
      <c r="CW128" s="60"/>
      <c r="CX128" s="60"/>
      <c r="CY128" s="60"/>
      <c r="CZ128" s="60"/>
      <c r="DA128" s="60"/>
      <c r="DB128" s="60"/>
      <c r="DC128" s="60"/>
      <c r="DD128" s="60"/>
      <c r="DE128" s="60"/>
      <c r="DF128" s="60"/>
      <c r="DG128" s="60"/>
      <c r="DH128" s="60"/>
      <c r="DI128" s="60"/>
      <c r="DJ128" s="60"/>
      <c r="DK128" s="60"/>
      <c r="DL128" s="60"/>
      <c r="DM128" s="60"/>
      <c r="DN128" s="60"/>
      <c r="DO128" s="60"/>
      <c r="DP128" s="60"/>
    </row>
    <row r="129" spans="1:120">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BS129" s="60"/>
      <c r="BT129" s="60"/>
      <c r="BU129" s="75"/>
      <c r="BV129" s="75"/>
      <c r="BW129" s="75"/>
      <c r="BX129" s="75"/>
      <c r="BY129" s="75"/>
      <c r="BZ129" s="75"/>
      <c r="CA129" s="75"/>
      <c r="CL129" s="60"/>
      <c r="CM129" s="60"/>
      <c r="CN129" s="60"/>
      <c r="CO129" s="60"/>
      <c r="CP129" s="60"/>
      <c r="CQ129" s="60"/>
      <c r="CR129" s="60"/>
      <c r="CS129" s="60"/>
      <c r="CT129" s="60"/>
      <c r="CU129" s="60"/>
      <c r="CV129" s="60"/>
      <c r="CW129" s="60"/>
      <c r="CX129" s="60"/>
      <c r="CY129" s="60"/>
      <c r="CZ129" s="60"/>
      <c r="DA129" s="60"/>
      <c r="DB129" s="60"/>
      <c r="DC129" s="60"/>
      <c r="DD129" s="60"/>
      <c r="DE129" s="60"/>
      <c r="DF129" s="60"/>
      <c r="DG129" s="60"/>
      <c r="DH129" s="60"/>
      <c r="DI129" s="60"/>
      <c r="DJ129" s="60"/>
      <c r="DK129" s="60"/>
      <c r="DL129" s="60"/>
      <c r="DM129" s="60"/>
      <c r="DN129" s="60"/>
      <c r="DO129" s="60"/>
      <c r="DP129" s="60"/>
    </row>
    <row r="130" spans="1:120">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BS130" s="60"/>
      <c r="BT130" s="60"/>
      <c r="BU130" s="75"/>
      <c r="BV130" s="75"/>
      <c r="BW130" s="75"/>
      <c r="BX130" s="75"/>
      <c r="BY130" s="75"/>
      <c r="BZ130" s="75"/>
      <c r="CA130" s="75"/>
      <c r="CL130" s="60"/>
      <c r="CM130" s="60"/>
      <c r="CN130" s="60"/>
      <c r="CO130" s="60"/>
      <c r="CP130" s="60"/>
      <c r="CQ130" s="60"/>
      <c r="CR130" s="60"/>
      <c r="CS130" s="60"/>
      <c r="CT130" s="60"/>
      <c r="CU130" s="60"/>
      <c r="CV130" s="60"/>
      <c r="CW130" s="60"/>
      <c r="CX130" s="60"/>
      <c r="CY130" s="60"/>
      <c r="CZ130" s="60"/>
      <c r="DA130" s="60"/>
      <c r="DB130" s="60"/>
      <c r="DC130" s="60"/>
      <c r="DD130" s="60"/>
      <c r="DE130" s="60"/>
      <c r="DF130" s="60"/>
      <c r="DG130" s="60"/>
      <c r="DH130" s="60"/>
      <c r="DI130" s="60"/>
      <c r="DJ130" s="60"/>
      <c r="DK130" s="60"/>
      <c r="DL130" s="60"/>
      <c r="DM130" s="60"/>
      <c r="DN130" s="60"/>
      <c r="DO130" s="60"/>
      <c r="DP130" s="60"/>
    </row>
    <row r="131" spans="1:120">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BS131" s="60"/>
      <c r="BT131" s="60"/>
      <c r="BU131" s="75"/>
      <c r="BV131" s="75"/>
      <c r="BW131" s="75"/>
      <c r="BX131" s="75"/>
      <c r="BY131" s="75"/>
      <c r="BZ131" s="75"/>
      <c r="CA131" s="75"/>
      <c r="CL131" s="60"/>
      <c r="CM131" s="60"/>
      <c r="CN131" s="60"/>
      <c r="CO131" s="60"/>
      <c r="CP131" s="60"/>
      <c r="CQ131" s="60"/>
      <c r="CR131" s="60"/>
      <c r="CS131" s="60"/>
      <c r="CT131" s="60"/>
      <c r="CU131" s="60"/>
      <c r="CV131" s="60"/>
      <c r="CW131" s="60"/>
      <c r="CX131" s="60"/>
      <c r="CY131" s="60"/>
      <c r="CZ131" s="60"/>
      <c r="DA131" s="60"/>
      <c r="DB131" s="60"/>
      <c r="DC131" s="60"/>
      <c r="DD131" s="60"/>
      <c r="DE131" s="60"/>
      <c r="DF131" s="60"/>
      <c r="DG131" s="60"/>
      <c r="DH131" s="60"/>
      <c r="DI131" s="60"/>
      <c r="DJ131" s="60"/>
      <c r="DK131" s="60"/>
      <c r="DL131" s="60"/>
      <c r="DM131" s="60"/>
      <c r="DN131" s="60"/>
      <c r="DO131" s="60"/>
      <c r="DP131" s="60"/>
    </row>
    <row r="132" spans="1:120">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BS132" s="60"/>
      <c r="BT132" s="60"/>
      <c r="BU132" s="75"/>
      <c r="BV132" s="75"/>
      <c r="BW132" s="75"/>
      <c r="BX132" s="75"/>
      <c r="BY132" s="75"/>
      <c r="BZ132" s="75"/>
      <c r="CA132" s="75"/>
      <c r="CL132" s="60"/>
      <c r="CM132" s="60"/>
      <c r="CN132" s="60"/>
      <c r="CO132" s="60"/>
      <c r="CP132" s="60"/>
      <c r="CQ132" s="60"/>
      <c r="CR132" s="60"/>
      <c r="CS132" s="60"/>
      <c r="CT132" s="60"/>
      <c r="CU132" s="60"/>
      <c r="CV132" s="60"/>
      <c r="CW132" s="60"/>
      <c r="CX132" s="60"/>
      <c r="CY132" s="60"/>
      <c r="CZ132" s="60"/>
      <c r="DA132" s="60"/>
      <c r="DB132" s="60"/>
      <c r="DC132" s="60"/>
      <c r="DD132" s="60"/>
      <c r="DE132" s="60"/>
      <c r="DF132" s="60"/>
      <c r="DG132" s="60"/>
      <c r="DH132" s="60"/>
      <c r="DI132" s="60"/>
      <c r="DJ132" s="60"/>
      <c r="DK132" s="60"/>
      <c r="DL132" s="60"/>
      <c r="DM132" s="60"/>
      <c r="DN132" s="60"/>
      <c r="DO132" s="60"/>
      <c r="DP132" s="60"/>
    </row>
    <row r="133" spans="1:120">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BS133" s="60"/>
      <c r="BT133" s="60"/>
      <c r="BU133" s="75"/>
      <c r="BV133" s="75"/>
      <c r="BW133" s="75"/>
      <c r="BX133" s="75"/>
      <c r="BY133" s="75"/>
      <c r="BZ133" s="75"/>
      <c r="CA133" s="75"/>
      <c r="CL133" s="60"/>
      <c r="CM133" s="60"/>
      <c r="CN133" s="60"/>
      <c r="CO133" s="60"/>
      <c r="CP133" s="60"/>
      <c r="CQ133" s="60"/>
      <c r="CR133" s="60"/>
      <c r="CS133" s="60"/>
      <c r="CT133" s="60"/>
      <c r="CU133" s="60"/>
      <c r="CV133" s="60"/>
      <c r="CW133" s="60"/>
      <c r="CX133" s="60"/>
      <c r="CY133" s="60"/>
      <c r="CZ133" s="60"/>
      <c r="DA133" s="60"/>
      <c r="DB133" s="60"/>
      <c r="DC133" s="60"/>
      <c r="DD133" s="60"/>
      <c r="DE133" s="60"/>
      <c r="DF133" s="60"/>
      <c r="DG133" s="60"/>
      <c r="DH133" s="60"/>
      <c r="DI133" s="60"/>
      <c r="DJ133" s="60"/>
      <c r="DK133" s="60"/>
      <c r="DL133" s="60"/>
      <c r="DM133" s="60"/>
      <c r="DN133" s="60"/>
      <c r="DO133" s="60"/>
      <c r="DP133" s="60"/>
    </row>
    <row r="134" spans="1:120">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BS134" s="60"/>
      <c r="BT134" s="60"/>
      <c r="BU134" s="75"/>
      <c r="BV134" s="75"/>
      <c r="BW134" s="75"/>
      <c r="BX134" s="75"/>
      <c r="BY134" s="75"/>
      <c r="BZ134" s="75"/>
      <c r="CA134" s="75"/>
      <c r="CL134" s="60"/>
      <c r="CM134" s="60"/>
      <c r="CN134" s="60"/>
      <c r="CO134" s="60"/>
      <c r="CP134" s="60"/>
      <c r="CQ134" s="60"/>
      <c r="CR134" s="60"/>
      <c r="CS134" s="60"/>
      <c r="CT134" s="60"/>
      <c r="CU134" s="60"/>
      <c r="CV134" s="60"/>
      <c r="CW134" s="60"/>
      <c r="CX134" s="60"/>
      <c r="CY134" s="60"/>
      <c r="CZ134" s="60"/>
      <c r="DA134" s="60"/>
      <c r="DB134" s="60"/>
      <c r="DC134" s="60"/>
      <c r="DD134" s="60"/>
      <c r="DE134" s="60"/>
      <c r="DF134" s="60"/>
      <c r="DG134" s="60"/>
      <c r="DH134" s="60"/>
      <c r="DI134" s="60"/>
      <c r="DJ134" s="60"/>
      <c r="DK134" s="60"/>
      <c r="DL134" s="60"/>
      <c r="DM134" s="60"/>
      <c r="DN134" s="60"/>
      <c r="DO134" s="60"/>
      <c r="DP134" s="60"/>
    </row>
    <row r="135" spans="1:120">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BS135" s="60"/>
      <c r="BT135" s="60"/>
      <c r="BU135" s="75"/>
      <c r="BV135" s="75"/>
      <c r="BW135" s="75"/>
      <c r="BX135" s="75"/>
      <c r="BY135" s="75"/>
      <c r="BZ135" s="75"/>
      <c r="CA135" s="75"/>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60"/>
      <c r="DI135" s="60"/>
      <c r="DJ135" s="60"/>
      <c r="DK135" s="60"/>
      <c r="DL135" s="60"/>
      <c r="DM135" s="60"/>
      <c r="DN135" s="60"/>
      <c r="DO135" s="60"/>
      <c r="DP135" s="60"/>
    </row>
    <row r="136" spans="1:120">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BS136" s="60"/>
      <c r="BT136" s="60"/>
      <c r="BU136" s="75"/>
      <c r="BV136" s="75"/>
      <c r="BW136" s="75"/>
      <c r="BX136" s="75"/>
      <c r="BY136" s="75"/>
      <c r="BZ136" s="75"/>
      <c r="CA136" s="75"/>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60"/>
      <c r="DJ136" s="60"/>
      <c r="DK136" s="60"/>
      <c r="DL136" s="60"/>
      <c r="DM136" s="60"/>
      <c r="DN136" s="60"/>
      <c r="DO136" s="60"/>
      <c r="DP136" s="60"/>
    </row>
    <row r="137" spans="1:120">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BS137" s="60"/>
      <c r="BT137" s="60"/>
      <c r="BU137" s="75"/>
      <c r="BV137" s="75"/>
      <c r="BW137" s="75"/>
      <c r="BX137" s="75"/>
      <c r="BY137" s="75"/>
      <c r="BZ137" s="75"/>
      <c r="CA137" s="75"/>
      <c r="CL137" s="60"/>
      <c r="CM137" s="60"/>
      <c r="CN137" s="60"/>
      <c r="CO137" s="60"/>
      <c r="CP137" s="60"/>
      <c r="CQ137" s="60"/>
      <c r="CR137" s="60"/>
      <c r="CS137" s="60"/>
      <c r="CT137" s="60"/>
      <c r="CU137" s="60"/>
      <c r="CV137" s="60"/>
      <c r="CW137" s="60"/>
      <c r="CX137" s="60"/>
      <c r="CY137" s="60"/>
      <c r="CZ137" s="60"/>
      <c r="DA137" s="60"/>
      <c r="DB137" s="60"/>
      <c r="DC137" s="60"/>
      <c r="DD137" s="60"/>
      <c r="DE137" s="60"/>
      <c r="DF137" s="60"/>
      <c r="DG137" s="60"/>
      <c r="DH137" s="60"/>
      <c r="DI137" s="60"/>
      <c r="DJ137" s="60"/>
      <c r="DK137" s="60"/>
      <c r="DL137" s="60"/>
      <c r="DM137" s="60"/>
      <c r="DN137" s="60"/>
      <c r="DO137" s="60"/>
      <c r="DP137" s="60"/>
    </row>
    <row r="138" spans="1:120">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BS138" s="60"/>
      <c r="BT138" s="60"/>
      <c r="BU138" s="75"/>
      <c r="BV138" s="75"/>
      <c r="BW138" s="75"/>
      <c r="BX138" s="75"/>
      <c r="BY138" s="75"/>
      <c r="BZ138" s="75"/>
      <c r="CA138" s="75"/>
      <c r="CL138" s="60"/>
      <c r="CM138" s="60"/>
      <c r="CN138" s="60"/>
      <c r="CO138" s="60"/>
      <c r="CP138" s="60"/>
      <c r="CQ138" s="60"/>
      <c r="CR138" s="60"/>
      <c r="CS138" s="60"/>
      <c r="CT138" s="60"/>
      <c r="CU138" s="60"/>
      <c r="CV138" s="60"/>
      <c r="CW138" s="60"/>
      <c r="CX138" s="60"/>
      <c r="CY138" s="60"/>
      <c r="CZ138" s="60"/>
      <c r="DA138" s="60"/>
      <c r="DB138" s="60"/>
      <c r="DC138" s="60"/>
      <c r="DD138" s="60"/>
      <c r="DE138" s="60"/>
      <c r="DF138" s="60"/>
      <c r="DG138" s="60"/>
      <c r="DH138" s="60"/>
      <c r="DI138" s="60"/>
      <c r="DJ138" s="60"/>
      <c r="DK138" s="60"/>
      <c r="DL138" s="60"/>
      <c r="DM138" s="60"/>
      <c r="DN138" s="60"/>
      <c r="DO138" s="60"/>
      <c r="DP138" s="60"/>
    </row>
    <row r="139" spans="1:120">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BS139" s="60"/>
      <c r="BT139" s="60"/>
      <c r="BU139" s="75"/>
      <c r="BV139" s="75"/>
      <c r="BW139" s="75"/>
      <c r="BX139" s="75"/>
      <c r="BY139" s="75"/>
      <c r="BZ139" s="75"/>
      <c r="CA139" s="75"/>
      <c r="CL139" s="60"/>
      <c r="CM139" s="60"/>
      <c r="CN139" s="60"/>
      <c r="CO139" s="60"/>
      <c r="CP139" s="60"/>
      <c r="CQ139" s="60"/>
      <c r="CR139" s="60"/>
      <c r="CS139" s="60"/>
      <c r="CT139" s="60"/>
      <c r="CU139" s="60"/>
      <c r="CV139" s="60"/>
      <c r="CW139" s="60"/>
      <c r="CX139" s="60"/>
      <c r="CY139" s="60"/>
      <c r="CZ139" s="60"/>
      <c r="DA139" s="60"/>
      <c r="DB139" s="60"/>
      <c r="DC139" s="60"/>
      <c r="DD139" s="60"/>
      <c r="DE139" s="60"/>
      <c r="DF139" s="60"/>
      <c r="DG139" s="60"/>
      <c r="DH139" s="60"/>
      <c r="DI139" s="60"/>
      <c r="DJ139" s="60"/>
      <c r="DK139" s="60"/>
      <c r="DL139" s="60"/>
      <c r="DM139" s="60"/>
      <c r="DN139" s="60"/>
      <c r="DO139" s="60"/>
      <c r="DP139" s="60"/>
    </row>
    <row r="140" spans="1:120">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BS140" s="60"/>
      <c r="BT140" s="60"/>
      <c r="BU140" s="75"/>
      <c r="BV140" s="75"/>
      <c r="BW140" s="75"/>
      <c r="BX140" s="75"/>
      <c r="BY140" s="75"/>
      <c r="BZ140" s="75"/>
      <c r="CA140" s="75"/>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row>
    <row r="141" spans="1:120">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BS141" s="60"/>
      <c r="BT141" s="60"/>
      <c r="BU141" s="75"/>
      <c r="BV141" s="75"/>
      <c r="BW141" s="75"/>
      <c r="BX141" s="75"/>
      <c r="BY141" s="75"/>
      <c r="BZ141" s="75"/>
      <c r="CA141" s="75"/>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60"/>
      <c r="DN141" s="60"/>
      <c r="DO141" s="60"/>
      <c r="DP141" s="60"/>
    </row>
    <row r="142" spans="1:120">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BS142" s="60"/>
      <c r="BT142" s="60"/>
      <c r="BU142" s="75"/>
      <c r="BV142" s="75"/>
      <c r="BW142" s="75"/>
      <c r="BX142" s="75"/>
      <c r="BY142" s="75"/>
      <c r="BZ142" s="75"/>
      <c r="CA142" s="75"/>
      <c r="CL142" s="60"/>
      <c r="CM142" s="60"/>
      <c r="CN142" s="60"/>
      <c r="CO142" s="60"/>
      <c r="CP142" s="60"/>
      <c r="CQ142" s="60"/>
      <c r="CR142" s="60"/>
      <c r="CS142" s="60"/>
      <c r="CT142" s="60"/>
      <c r="CU142" s="60"/>
      <c r="CV142" s="60"/>
      <c r="CW142" s="60"/>
      <c r="CX142" s="60"/>
      <c r="CY142" s="60"/>
      <c r="CZ142" s="60"/>
      <c r="DA142" s="60"/>
      <c r="DB142" s="60"/>
      <c r="DC142" s="60"/>
      <c r="DD142" s="60"/>
      <c r="DE142" s="60"/>
      <c r="DF142" s="60"/>
      <c r="DG142" s="60"/>
      <c r="DH142" s="60"/>
      <c r="DI142" s="60"/>
      <c r="DJ142" s="60"/>
      <c r="DK142" s="60"/>
      <c r="DL142" s="60"/>
      <c r="DM142" s="60"/>
      <c r="DN142" s="60"/>
      <c r="DO142" s="60"/>
      <c r="DP142" s="60"/>
    </row>
    <row r="143" spans="1:120">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BS143" s="60"/>
      <c r="BT143" s="60"/>
      <c r="BU143" s="75"/>
      <c r="BV143" s="75"/>
      <c r="BW143" s="75"/>
      <c r="BX143" s="75"/>
      <c r="BY143" s="75"/>
      <c r="BZ143" s="75"/>
      <c r="CA143" s="75"/>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row>
    <row r="144" spans="1:120">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BS144" s="60"/>
      <c r="BT144" s="60"/>
      <c r="BU144" s="75"/>
      <c r="BV144" s="75"/>
      <c r="BW144" s="75"/>
      <c r="BX144" s="75"/>
      <c r="BY144" s="75"/>
      <c r="BZ144" s="75"/>
      <c r="CA144" s="75"/>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60"/>
      <c r="DI144" s="60"/>
      <c r="DJ144" s="60"/>
      <c r="DK144" s="60"/>
      <c r="DL144" s="60"/>
      <c r="DM144" s="60"/>
      <c r="DN144" s="60"/>
      <c r="DO144" s="60"/>
      <c r="DP144" s="60"/>
    </row>
    <row r="145" spans="1:120">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BS145" s="60"/>
      <c r="BT145" s="60"/>
      <c r="BU145" s="75"/>
      <c r="BV145" s="75"/>
      <c r="BW145" s="75"/>
      <c r="BX145" s="75"/>
      <c r="BY145" s="75"/>
      <c r="BZ145" s="75"/>
      <c r="CA145" s="75"/>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row>
    <row r="146" spans="1:120">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BS146" s="60"/>
      <c r="BT146" s="60"/>
      <c r="BU146" s="75"/>
      <c r="BV146" s="75"/>
      <c r="BW146" s="75"/>
      <c r="BX146" s="75"/>
      <c r="BY146" s="75"/>
      <c r="BZ146" s="75"/>
      <c r="CA146" s="75"/>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row>
    <row r="147" spans="1:120">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BS147" s="60"/>
      <c r="BT147" s="60"/>
      <c r="BU147" s="75"/>
      <c r="BV147" s="75"/>
      <c r="BW147" s="75"/>
      <c r="BX147" s="75"/>
      <c r="BY147" s="75"/>
      <c r="BZ147" s="75"/>
      <c r="CA147" s="75"/>
      <c r="CL147" s="60"/>
      <c r="CM147" s="60"/>
      <c r="CN147" s="60"/>
      <c r="CO147" s="60"/>
      <c r="CP147" s="60"/>
      <c r="CQ147" s="60"/>
      <c r="CR147" s="60"/>
      <c r="CS147" s="60"/>
      <c r="CT147" s="60"/>
      <c r="CU147" s="60"/>
      <c r="CV147" s="60"/>
      <c r="CW147" s="60"/>
      <c r="CX147" s="60"/>
      <c r="CY147" s="60"/>
      <c r="CZ147" s="60"/>
      <c r="DA147" s="60"/>
      <c r="DB147" s="60"/>
      <c r="DC147" s="60"/>
      <c r="DD147" s="60"/>
      <c r="DE147" s="60"/>
      <c r="DF147" s="60"/>
      <c r="DG147" s="60"/>
      <c r="DH147" s="60"/>
      <c r="DI147" s="60"/>
      <c r="DJ147" s="60"/>
      <c r="DK147" s="60"/>
      <c r="DL147" s="60"/>
      <c r="DM147" s="60"/>
      <c r="DN147" s="60"/>
      <c r="DO147" s="60"/>
      <c r="DP147" s="60"/>
    </row>
    <row r="148" spans="1:120">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BS148" s="60"/>
      <c r="BT148" s="60"/>
      <c r="BU148" s="75"/>
      <c r="BV148" s="75"/>
      <c r="BW148" s="75"/>
      <c r="BX148" s="75"/>
      <c r="BY148" s="75"/>
      <c r="BZ148" s="75"/>
      <c r="CA148" s="75"/>
      <c r="CL148" s="60"/>
      <c r="CM148" s="60"/>
      <c r="CN148" s="60"/>
      <c r="CO148" s="60"/>
      <c r="CP148" s="60"/>
      <c r="CQ148" s="60"/>
      <c r="CR148" s="60"/>
      <c r="CS148" s="60"/>
      <c r="CT148" s="60"/>
      <c r="CU148" s="60"/>
      <c r="CV148" s="60"/>
      <c r="CW148" s="60"/>
      <c r="CX148" s="60"/>
      <c r="CY148" s="60"/>
      <c r="CZ148" s="60"/>
      <c r="DA148" s="60"/>
      <c r="DB148" s="60"/>
      <c r="DC148" s="60"/>
      <c r="DD148" s="60"/>
      <c r="DE148" s="60"/>
      <c r="DF148" s="60"/>
      <c r="DG148" s="60"/>
      <c r="DH148" s="60"/>
      <c r="DI148" s="60"/>
      <c r="DJ148" s="60"/>
      <c r="DK148" s="60"/>
      <c r="DL148" s="60"/>
      <c r="DM148" s="60"/>
      <c r="DN148" s="60"/>
      <c r="DO148" s="60"/>
      <c r="DP148" s="60"/>
    </row>
    <row r="149" spans="1:120">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BS149" s="60"/>
      <c r="BT149" s="60"/>
      <c r="BU149" s="75"/>
      <c r="BV149" s="75"/>
      <c r="BW149" s="75"/>
      <c r="BX149" s="75"/>
      <c r="BY149" s="75"/>
      <c r="BZ149" s="75"/>
      <c r="CA149" s="75"/>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row>
    <row r="150" spans="1:120">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BS150" s="60"/>
      <c r="BT150" s="60"/>
      <c r="BU150" s="75"/>
      <c r="BV150" s="75"/>
      <c r="BW150" s="75"/>
      <c r="BX150" s="75"/>
      <c r="BY150" s="75"/>
      <c r="BZ150" s="75"/>
      <c r="CA150" s="75"/>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row>
    <row r="151" spans="1:120">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BS151" s="60"/>
      <c r="BT151" s="60"/>
      <c r="BU151" s="75"/>
      <c r="BV151" s="75"/>
      <c r="BW151" s="75"/>
      <c r="BX151" s="75"/>
      <c r="BY151" s="75"/>
      <c r="BZ151" s="75"/>
      <c r="CA151" s="75"/>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row>
    <row r="152" spans="1:120">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BS152" s="60"/>
      <c r="BT152" s="60"/>
      <c r="BU152" s="75"/>
      <c r="BV152" s="75"/>
      <c r="BW152" s="75"/>
      <c r="BX152" s="75"/>
      <c r="BY152" s="75"/>
      <c r="BZ152" s="75"/>
      <c r="CA152" s="75"/>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0"/>
      <c r="DO152" s="60"/>
      <c r="DP152" s="60"/>
    </row>
    <row r="153" spans="1:120">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BS153" s="60"/>
      <c r="BT153" s="60"/>
      <c r="BU153" s="75"/>
      <c r="BV153" s="75"/>
      <c r="BW153" s="75"/>
      <c r="BX153" s="75"/>
      <c r="BY153" s="75"/>
      <c r="BZ153" s="75"/>
      <c r="CA153" s="75"/>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row>
    <row r="154" spans="1:120">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BS154" s="60"/>
      <c r="BT154" s="60"/>
      <c r="BU154" s="75"/>
      <c r="BV154" s="75"/>
      <c r="BW154" s="75"/>
      <c r="BX154" s="75"/>
      <c r="BY154" s="75"/>
      <c r="BZ154" s="75"/>
      <c r="CA154" s="75"/>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row>
    <row r="155" spans="1:120">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BS155" s="60"/>
      <c r="BT155" s="60"/>
      <c r="BU155" s="75"/>
      <c r="BV155" s="75"/>
      <c r="BW155" s="75"/>
      <c r="BX155" s="75"/>
      <c r="BY155" s="75"/>
      <c r="BZ155" s="75"/>
      <c r="CA155" s="75"/>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row>
    <row r="156" spans="1:120">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BS156" s="60"/>
      <c r="BT156" s="60"/>
      <c r="BU156" s="75"/>
      <c r="BV156" s="75"/>
      <c r="BW156" s="75"/>
      <c r="BX156" s="75"/>
      <c r="BY156" s="75"/>
      <c r="BZ156" s="75"/>
      <c r="CA156" s="75"/>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row>
    <row r="157" spans="1:120">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BS157" s="60"/>
      <c r="BT157" s="60"/>
      <c r="BU157" s="75"/>
      <c r="BV157" s="75"/>
      <c r="BW157" s="75"/>
      <c r="BX157" s="75"/>
      <c r="BY157" s="75"/>
      <c r="BZ157" s="75"/>
      <c r="CA157" s="75"/>
      <c r="CL157" s="60"/>
      <c r="CM157" s="60"/>
      <c r="CN157" s="60"/>
      <c r="CO157" s="60"/>
      <c r="CP157" s="60"/>
      <c r="CQ157" s="60"/>
      <c r="CR157" s="60"/>
      <c r="CS157" s="60"/>
      <c r="CT157" s="60"/>
      <c r="CU157" s="60"/>
      <c r="CV157" s="60"/>
      <c r="CW157" s="60"/>
      <c r="CX157" s="60"/>
      <c r="CY157" s="60"/>
      <c r="CZ157" s="60"/>
      <c r="DA157" s="60"/>
      <c r="DB157" s="60"/>
      <c r="DC157" s="60"/>
      <c r="DD157" s="60"/>
      <c r="DE157" s="60"/>
      <c r="DF157" s="60"/>
      <c r="DG157" s="60"/>
      <c r="DH157" s="60"/>
      <c r="DI157" s="60"/>
      <c r="DJ157" s="60"/>
      <c r="DK157" s="60"/>
      <c r="DL157" s="60"/>
      <c r="DM157" s="60"/>
      <c r="DN157" s="60"/>
      <c r="DO157" s="60"/>
      <c r="DP157" s="60"/>
    </row>
    <row r="158" spans="1:120">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BS158" s="60"/>
      <c r="BT158" s="60"/>
      <c r="BU158" s="75"/>
      <c r="BV158" s="75"/>
      <c r="BW158" s="75"/>
      <c r="BX158" s="75"/>
      <c r="BY158" s="75"/>
      <c r="BZ158" s="75"/>
      <c r="CA158" s="75"/>
      <c r="CL158" s="60"/>
      <c r="CM158" s="60"/>
      <c r="CN158" s="60"/>
      <c r="CO158" s="60"/>
      <c r="CP158" s="60"/>
      <c r="CQ158" s="60"/>
      <c r="CR158" s="60"/>
      <c r="CS158" s="60"/>
      <c r="CT158" s="60"/>
      <c r="CU158" s="60"/>
      <c r="CV158" s="60"/>
      <c r="CW158" s="60"/>
      <c r="CX158" s="60"/>
      <c r="CY158" s="60"/>
      <c r="CZ158" s="60"/>
      <c r="DA158" s="60"/>
      <c r="DB158" s="60"/>
      <c r="DC158" s="60"/>
      <c r="DD158" s="60"/>
      <c r="DE158" s="60"/>
      <c r="DF158" s="60"/>
      <c r="DG158" s="60"/>
      <c r="DH158" s="60"/>
      <c r="DI158" s="60"/>
      <c r="DJ158" s="60"/>
      <c r="DK158" s="60"/>
      <c r="DL158" s="60"/>
      <c r="DM158" s="60"/>
      <c r="DN158" s="60"/>
      <c r="DO158" s="60"/>
      <c r="DP158" s="60"/>
    </row>
    <row r="159" spans="1:120">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BS159" s="60"/>
      <c r="BT159" s="60"/>
      <c r="BU159" s="75"/>
      <c r="BV159" s="75"/>
      <c r="BW159" s="75"/>
      <c r="BX159" s="75"/>
      <c r="BY159" s="75"/>
      <c r="BZ159" s="75"/>
      <c r="CA159" s="75"/>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row>
    <row r="160" spans="1:120">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BS160" s="60"/>
      <c r="BT160" s="60"/>
      <c r="BU160" s="75"/>
      <c r="BV160" s="75"/>
      <c r="BW160" s="75"/>
      <c r="BX160" s="75"/>
      <c r="BY160" s="75"/>
      <c r="BZ160" s="75"/>
      <c r="CA160" s="75"/>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row>
    <row r="161" spans="1:120">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BS161" s="60"/>
      <c r="BT161" s="60"/>
      <c r="BU161" s="75"/>
      <c r="BV161" s="75"/>
      <c r="BW161" s="75"/>
      <c r="BX161" s="75"/>
      <c r="BY161" s="75"/>
      <c r="BZ161" s="75"/>
      <c r="CA161" s="75"/>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row>
    <row r="162" spans="1:120">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BS162" s="60"/>
      <c r="BT162" s="60"/>
      <c r="BU162" s="75"/>
      <c r="BV162" s="75"/>
      <c r="BW162" s="75"/>
      <c r="BX162" s="75"/>
      <c r="BY162" s="75"/>
      <c r="BZ162" s="75"/>
      <c r="CA162" s="75"/>
      <c r="CL162" s="60"/>
      <c r="CM162" s="60"/>
      <c r="CN162" s="60"/>
      <c r="CO162" s="60"/>
      <c r="CP162" s="60"/>
      <c r="CQ162" s="60"/>
      <c r="CR162" s="60"/>
      <c r="CS162" s="60"/>
      <c r="CT162" s="60"/>
      <c r="CU162" s="60"/>
      <c r="CV162" s="60"/>
      <c r="CW162" s="60"/>
      <c r="CX162" s="60"/>
      <c r="CY162" s="60"/>
      <c r="CZ162" s="60"/>
      <c r="DA162" s="60"/>
      <c r="DB162" s="60"/>
      <c r="DC162" s="60"/>
      <c r="DD162" s="60"/>
      <c r="DE162" s="60"/>
      <c r="DF162" s="60"/>
      <c r="DG162" s="60"/>
      <c r="DH162" s="60"/>
      <c r="DI162" s="60"/>
      <c r="DJ162" s="60"/>
      <c r="DK162" s="60"/>
      <c r="DL162" s="60"/>
      <c r="DM162" s="60"/>
      <c r="DN162" s="60"/>
      <c r="DO162" s="60"/>
      <c r="DP162" s="60"/>
    </row>
    <row r="163" spans="1:120">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BS163" s="60"/>
      <c r="BT163" s="60"/>
      <c r="BU163" s="75"/>
      <c r="BV163" s="75"/>
      <c r="BW163" s="75"/>
      <c r="BX163" s="75"/>
      <c r="BY163" s="75"/>
      <c r="BZ163" s="75"/>
      <c r="CA163" s="75"/>
      <c r="CL163" s="60"/>
      <c r="CM163" s="60"/>
      <c r="CN163" s="60"/>
      <c r="CO163" s="60"/>
      <c r="CP163" s="60"/>
      <c r="CQ163" s="60"/>
      <c r="CR163" s="60"/>
      <c r="CS163" s="60"/>
      <c r="CT163" s="60"/>
      <c r="CU163" s="60"/>
      <c r="CV163" s="60"/>
      <c r="CW163" s="60"/>
      <c r="CX163" s="60"/>
      <c r="CY163" s="60"/>
      <c r="CZ163" s="60"/>
      <c r="DA163" s="60"/>
      <c r="DB163" s="60"/>
      <c r="DC163" s="60"/>
      <c r="DD163" s="60"/>
      <c r="DE163" s="60"/>
      <c r="DF163" s="60"/>
      <c r="DG163" s="60"/>
      <c r="DH163" s="60"/>
      <c r="DI163" s="60"/>
      <c r="DJ163" s="60"/>
      <c r="DK163" s="60"/>
      <c r="DL163" s="60"/>
      <c r="DM163" s="60"/>
      <c r="DN163" s="60"/>
      <c r="DO163" s="60"/>
      <c r="DP163" s="60"/>
    </row>
    <row r="164" spans="1:120">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BS164" s="60"/>
      <c r="BT164" s="60"/>
      <c r="BU164" s="75"/>
      <c r="BV164" s="75"/>
      <c r="BW164" s="75"/>
      <c r="BX164" s="75"/>
      <c r="BY164" s="75"/>
      <c r="BZ164" s="75"/>
      <c r="CA164" s="75"/>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row>
    <row r="165" spans="1:120">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BS165" s="60"/>
      <c r="BT165" s="60"/>
      <c r="BU165" s="75"/>
      <c r="BV165" s="75"/>
      <c r="BW165" s="75"/>
      <c r="BX165" s="75"/>
      <c r="BY165" s="75"/>
      <c r="BZ165" s="75"/>
      <c r="CA165" s="75"/>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row>
    <row r="166" spans="1:120">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BS166" s="60"/>
      <c r="BT166" s="60"/>
      <c r="BU166" s="75"/>
      <c r="BV166" s="75"/>
      <c r="BW166" s="75"/>
      <c r="BX166" s="75"/>
      <c r="BY166" s="75"/>
      <c r="BZ166" s="75"/>
      <c r="CA166" s="75"/>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row>
    <row r="167" spans="1:120">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BS167" s="60"/>
      <c r="BT167" s="60"/>
      <c r="BU167" s="75"/>
      <c r="BV167" s="75"/>
      <c r="BW167" s="75"/>
      <c r="BX167" s="75"/>
      <c r="BY167" s="75"/>
      <c r="BZ167" s="75"/>
      <c r="CA167" s="75"/>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0"/>
      <c r="DJ167" s="60"/>
      <c r="DK167" s="60"/>
      <c r="DL167" s="60"/>
      <c r="DM167" s="60"/>
      <c r="DN167" s="60"/>
      <c r="DO167" s="60"/>
      <c r="DP167" s="60"/>
    </row>
    <row r="168" spans="1:120">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BS168" s="60"/>
      <c r="BT168" s="60"/>
      <c r="BU168" s="75"/>
      <c r="BV168" s="75"/>
      <c r="BW168" s="75"/>
      <c r="BX168" s="75"/>
      <c r="BY168" s="75"/>
      <c r="BZ168" s="75"/>
      <c r="CA168" s="75"/>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0"/>
      <c r="DJ168" s="60"/>
      <c r="DK168" s="60"/>
      <c r="DL168" s="60"/>
      <c r="DM168" s="60"/>
      <c r="DN168" s="60"/>
      <c r="DO168" s="60"/>
      <c r="DP168" s="60"/>
    </row>
    <row r="169" spans="1:120">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BS169" s="60"/>
      <c r="BT169" s="60"/>
      <c r="BU169" s="75"/>
      <c r="BV169" s="75"/>
      <c r="BW169" s="75"/>
      <c r="BX169" s="75"/>
      <c r="BY169" s="75"/>
      <c r="BZ169" s="75"/>
      <c r="CA169" s="75"/>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row>
    <row r="170" spans="1:120">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BS170" s="60"/>
      <c r="BT170" s="60"/>
      <c r="BU170" s="75"/>
      <c r="BV170" s="75"/>
      <c r="BW170" s="75"/>
      <c r="BX170" s="75"/>
      <c r="BY170" s="75"/>
      <c r="BZ170" s="75"/>
      <c r="CA170" s="75"/>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row>
    <row r="171" spans="1:120">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BS171" s="60"/>
      <c r="BT171" s="60"/>
      <c r="BU171" s="75"/>
      <c r="BV171" s="75"/>
      <c r="BW171" s="75"/>
      <c r="BX171" s="75"/>
      <c r="BY171" s="75"/>
      <c r="BZ171" s="75"/>
      <c r="CA171" s="75"/>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row>
    <row r="172" spans="1:120">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BS172" s="60"/>
      <c r="BT172" s="60"/>
      <c r="BU172" s="75"/>
      <c r="BV172" s="75"/>
      <c r="BW172" s="75"/>
      <c r="BX172" s="75"/>
      <c r="BY172" s="75"/>
      <c r="BZ172" s="75"/>
      <c r="CA172" s="75"/>
      <c r="CL172" s="60"/>
      <c r="CM172" s="60"/>
      <c r="CN172" s="60"/>
      <c r="CO172" s="60"/>
      <c r="CP172" s="60"/>
      <c r="CQ172" s="60"/>
      <c r="CR172" s="60"/>
      <c r="CS172" s="60"/>
      <c r="CT172" s="60"/>
      <c r="CU172" s="60"/>
      <c r="CV172" s="60"/>
      <c r="CW172" s="60"/>
      <c r="CX172" s="60"/>
      <c r="CY172" s="60"/>
      <c r="CZ172" s="60"/>
      <c r="DA172" s="60"/>
      <c r="DB172" s="60"/>
      <c r="DC172" s="60"/>
      <c r="DD172" s="60"/>
      <c r="DE172" s="60"/>
      <c r="DF172" s="60"/>
      <c r="DG172" s="60"/>
      <c r="DH172" s="60"/>
      <c r="DI172" s="60"/>
      <c r="DJ172" s="60"/>
      <c r="DK172" s="60"/>
      <c r="DL172" s="60"/>
      <c r="DM172" s="60"/>
      <c r="DN172" s="60"/>
      <c r="DO172" s="60"/>
      <c r="DP172" s="60"/>
    </row>
    <row r="173" spans="1:120">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BS173" s="60"/>
      <c r="BT173" s="60"/>
      <c r="BU173" s="75"/>
      <c r="BV173" s="75"/>
      <c r="BW173" s="75"/>
      <c r="BX173" s="75"/>
      <c r="BY173" s="75"/>
      <c r="BZ173" s="75"/>
      <c r="CA173" s="75"/>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60"/>
      <c r="DJ173" s="60"/>
      <c r="DK173" s="60"/>
      <c r="DL173" s="60"/>
      <c r="DM173" s="60"/>
      <c r="DN173" s="60"/>
      <c r="DO173" s="60"/>
      <c r="DP173" s="60"/>
    </row>
    <row r="174" spans="1:120">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BS174" s="60"/>
      <c r="BT174" s="60"/>
      <c r="BU174" s="75"/>
      <c r="BV174" s="75"/>
      <c r="BW174" s="75"/>
      <c r="BX174" s="75"/>
      <c r="BY174" s="75"/>
      <c r="BZ174" s="75"/>
      <c r="CA174" s="75"/>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row>
    <row r="175" spans="1:120">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BS175" s="60"/>
      <c r="BT175" s="60"/>
      <c r="BU175" s="75"/>
      <c r="BV175" s="75"/>
      <c r="BW175" s="75"/>
      <c r="BX175" s="75"/>
      <c r="BY175" s="75"/>
      <c r="BZ175" s="75"/>
      <c r="CA175" s="75"/>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row>
    <row r="176" spans="1:120">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BS176" s="60"/>
      <c r="BT176" s="60"/>
      <c r="BU176" s="75"/>
      <c r="BV176" s="75"/>
      <c r="BW176" s="75"/>
      <c r="BX176" s="75"/>
      <c r="BY176" s="75"/>
      <c r="BZ176" s="75"/>
      <c r="CA176" s="75"/>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row>
    <row r="177" spans="1:120">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BS177" s="60"/>
      <c r="BT177" s="60"/>
      <c r="BU177" s="75"/>
      <c r="BV177" s="75"/>
      <c r="BW177" s="75"/>
      <c r="BX177" s="75"/>
      <c r="BY177" s="75"/>
      <c r="BZ177" s="75"/>
      <c r="CA177" s="75"/>
      <c r="CL177" s="60"/>
      <c r="CM177" s="60"/>
      <c r="CN177" s="60"/>
      <c r="CO177" s="60"/>
      <c r="CP177" s="60"/>
      <c r="CQ177" s="60"/>
      <c r="CR177" s="60"/>
      <c r="CS177" s="60"/>
      <c r="CT177" s="60"/>
      <c r="CU177" s="60"/>
      <c r="CV177" s="60"/>
      <c r="CW177" s="60"/>
      <c r="CX177" s="60"/>
      <c r="CY177" s="60"/>
      <c r="CZ177" s="60"/>
      <c r="DA177" s="60"/>
      <c r="DB177" s="60"/>
      <c r="DC177" s="60"/>
      <c r="DD177" s="60"/>
      <c r="DE177" s="60"/>
      <c r="DF177" s="60"/>
      <c r="DG177" s="60"/>
      <c r="DH177" s="60"/>
      <c r="DI177" s="60"/>
      <c r="DJ177" s="60"/>
      <c r="DK177" s="60"/>
      <c r="DL177" s="60"/>
      <c r="DM177" s="60"/>
      <c r="DN177" s="60"/>
      <c r="DO177" s="60"/>
      <c r="DP177" s="60"/>
    </row>
    <row r="178" spans="1:120">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BS178" s="60"/>
      <c r="BT178" s="60"/>
      <c r="BU178" s="75"/>
      <c r="BV178" s="75"/>
      <c r="BW178" s="75"/>
      <c r="BX178" s="75"/>
      <c r="BY178" s="75"/>
      <c r="BZ178" s="75"/>
      <c r="CA178" s="75"/>
      <c r="CL178" s="60"/>
      <c r="CM178" s="60"/>
      <c r="CN178" s="60"/>
      <c r="CO178" s="60"/>
      <c r="CP178" s="60"/>
      <c r="CQ178" s="60"/>
      <c r="CR178" s="60"/>
      <c r="CS178" s="60"/>
      <c r="CT178" s="60"/>
      <c r="CU178" s="60"/>
      <c r="CV178" s="60"/>
      <c r="CW178" s="60"/>
      <c r="CX178" s="60"/>
      <c r="CY178" s="60"/>
      <c r="CZ178" s="60"/>
      <c r="DA178" s="60"/>
      <c r="DB178" s="60"/>
      <c r="DC178" s="60"/>
      <c r="DD178" s="60"/>
      <c r="DE178" s="60"/>
      <c r="DF178" s="60"/>
      <c r="DG178" s="60"/>
      <c r="DH178" s="60"/>
      <c r="DI178" s="60"/>
      <c r="DJ178" s="60"/>
      <c r="DK178" s="60"/>
      <c r="DL178" s="60"/>
      <c r="DM178" s="60"/>
      <c r="DN178" s="60"/>
      <c r="DO178" s="60"/>
      <c r="DP178" s="60"/>
    </row>
    <row r="179" spans="1:120">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BS179" s="60"/>
      <c r="BT179" s="60"/>
      <c r="BU179" s="75"/>
      <c r="BV179" s="75"/>
      <c r="BW179" s="75"/>
      <c r="BX179" s="75"/>
      <c r="BY179" s="75"/>
      <c r="BZ179" s="75"/>
      <c r="CA179" s="75"/>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row>
    <row r="180" spans="1:120">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BS180" s="60"/>
      <c r="BT180" s="60"/>
      <c r="BU180" s="75"/>
      <c r="BV180" s="75"/>
      <c r="BW180" s="75"/>
      <c r="BX180" s="75"/>
      <c r="BY180" s="75"/>
      <c r="BZ180" s="75"/>
      <c r="CA180" s="75"/>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row>
    <row r="181" spans="1:120">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BS181" s="60"/>
      <c r="BT181" s="60"/>
      <c r="BU181" s="75"/>
      <c r="BV181" s="75"/>
      <c r="BW181" s="75"/>
      <c r="BX181" s="75"/>
      <c r="BY181" s="75"/>
      <c r="BZ181" s="75"/>
      <c r="CA181" s="75"/>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row>
    <row r="182" spans="1:120">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BS182" s="60"/>
      <c r="BT182" s="60"/>
      <c r="BU182" s="75"/>
      <c r="BV182" s="75"/>
      <c r="BW182" s="75"/>
      <c r="BX182" s="75"/>
      <c r="BY182" s="75"/>
      <c r="BZ182" s="75"/>
      <c r="CA182" s="75"/>
      <c r="CL182" s="60"/>
      <c r="CM182" s="60"/>
      <c r="CN182" s="60"/>
      <c r="CO182" s="60"/>
      <c r="CP182" s="60"/>
      <c r="CQ182" s="60"/>
      <c r="CR182" s="60"/>
      <c r="CS182" s="60"/>
      <c r="CT182" s="60"/>
      <c r="CU182" s="60"/>
      <c r="CV182" s="60"/>
      <c r="CW182" s="60"/>
      <c r="CX182" s="60"/>
      <c r="CY182" s="60"/>
      <c r="CZ182" s="60"/>
      <c r="DA182" s="60"/>
      <c r="DB182" s="60"/>
      <c r="DC182" s="60"/>
      <c r="DD182" s="60"/>
      <c r="DE182" s="60"/>
      <c r="DF182" s="60"/>
      <c r="DG182" s="60"/>
      <c r="DH182" s="60"/>
      <c r="DI182" s="60"/>
      <c r="DJ182" s="60"/>
      <c r="DK182" s="60"/>
      <c r="DL182" s="60"/>
      <c r="DM182" s="60"/>
      <c r="DN182" s="60"/>
      <c r="DO182" s="60"/>
      <c r="DP182" s="60"/>
    </row>
    <row r="183" spans="1:120">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BS183" s="60"/>
      <c r="BT183" s="60"/>
      <c r="BU183" s="75"/>
      <c r="BV183" s="75"/>
      <c r="BW183" s="75"/>
      <c r="BX183" s="75"/>
      <c r="BY183" s="75"/>
      <c r="BZ183" s="75"/>
      <c r="CA183" s="75"/>
      <c r="CL183" s="60"/>
      <c r="CM183" s="60"/>
      <c r="CN183" s="60"/>
      <c r="CO183" s="60"/>
      <c r="CP183" s="60"/>
      <c r="CQ183" s="60"/>
      <c r="CR183" s="60"/>
      <c r="CS183" s="60"/>
      <c r="CT183" s="60"/>
      <c r="CU183" s="60"/>
      <c r="CV183" s="60"/>
      <c r="CW183" s="60"/>
      <c r="CX183" s="60"/>
      <c r="CY183" s="60"/>
      <c r="CZ183" s="60"/>
      <c r="DA183" s="60"/>
      <c r="DB183" s="60"/>
      <c r="DC183" s="60"/>
      <c r="DD183" s="60"/>
      <c r="DE183" s="60"/>
      <c r="DF183" s="60"/>
      <c r="DG183" s="60"/>
      <c r="DH183" s="60"/>
      <c r="DI183" s="60"/>
      <c r="DJ183" s="60"/>
      <c r="DK183" s="60"/>
      <c r="DL183" s="60"/>
      <c r="DM183" s="60"/>
      <c r="DN183" s="60"/>
      <c r="DO183" s="60"/>
      <c r="DP183" s="60"/>
    </row>
    <row r="184" spans="1:120">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BS184" s="60"/>
      <c r="BT184" s="60"/>
      <c r="BU184" s="75"/>
      <c r="BV184" s="75"/>
      <c r="BW184" s="75"/>
      <c r="BX184" s="75"/>
      <c r="BY184" s="75"/>
      <c r="BZ184" s="75"/>
      <c r="CA184" s="75"/>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row>
    <row r="185" spans="1:120">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BS185" s="60"/>
      <c r="BT185" s="60"/>
      <c r="BU185" s="75"/>
      <c r="BV185" s="75"/>
      <c r="BW185" s="75"/>
      <c r="BX185" s="75"/>
      <c r="BY185" s="75"/>
      <c r="BZ185" s="75"/>
      <c r="CA185" s="75"/>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row>
    <row r="186" spans="1:120">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BS186" s="60"/>
      <c r="BT186" s="60"/>
      <c r="BU186" s="75"/>
      <c r="BV186" s="75"/>
      <c r="BW186" s="75"/>
      <c r="BX186" s="75"/>
      <c r="BY186" s="75"/>
      <c r="BZ186" s="75"/>
      <c r="CA186" s="75"/>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row>
    <row r="187" spans="1:120">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BS187" s="60"/>
      <c r="BT187" s="60"/>
      <c r="BU187" s="75"/>
      <c r="BV187" s="75"/>
      <c r="BW187" s="75"/>
      <c r="BX187" s="75"/>
      <c r="BY187" s="75"/>
      <c r="BZ187" s="75"/>
      <c r="CA187" s="75"/>
      <c r="CL187" s="60"/>
      <c r="CM187" s="60"/>
      <c r="CN187" s="60"/>
      <c r="CO187" s="60"/>
      <c r="CP187" s="60"/>
      <c r="CQ187" s="60"/>
      <c r="CR187" s="60"/>
      <c r="CS187" s="60"/>
      <c r="CT187" s="60"/>
      <c r="CU187" s="60"/>
      <c r="CV187" s="60"/>
      <c r="CW187" s="60"/>
      <c r="CX187" s="60"/>
      <c r="CY187" s="60"/>
      <c r="CZ187" s="60"/>
      <c r="DA187" s="60"/>
      <c r="DB187" s="60"/>
      <c r="DC187" s="60"/>
      <c r="DD187" s="60"/>
      <c r="DE187" s="60"/>
      <c r="DF187" s="60"/>
      <c r="DG187" s="60"/>
      <c r="DH187" s="60"/>
      <c r="DI187" s="60"/>
      <c r="DJ187" s="60"/>
      <c r="DK187" s="60"/>
      <c r="DL187" s="60"/>
      <c r="DM187" s="60"/>
      <c r="DN187" s="60"/>
      <c r="DO187" s="60"/>
      <c r="DP187" s="60"/>
    </row>
    <row r="188" spans="1:120">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BS188" s="60"/>
      <c r="BT188" s="60"/>
      <c r="BU188" s="75"/>
      <c r="BV188" s="75"/>
      <c r="BW188" s="75"/>
      <c r="BX188" s="75"/>
      <c r="BY188" s="75"/>
      <c r="BZ188" s="75"/>
      <c r="CA188" s="75"/>
      <c r="CL188" s="60"/>
      <c r="CM188" s="60"/>
      <c r="CN188" s="60"/>
      <c r="CO188" s="60"/>
      <c r="CP188" s="60"/>
      <c r="CQ188" s="60"/>
      <c r="CR188" s="60"/>
      <c r="CS188" s="60"/>
      <c r="CT188" s="60"/>
      <c r="CU188" s="60"/>
      <c r="CV188" s="60"/>
      <c r="CW188" s="60"/>
      <c r="CX188" s="60"/>
      <c r="CY188" s="60"/>
      <c r="CZ188" s="60"/>
      <c r="DA188" s="60"/>
      <c r="DB188" s="60"/>
      <c r="DC188" s="60"/>
      <c r="DD188" s="60"/>
      <c r="DE188" s="60"/>
      <c r="DF188" s="60"/>
      <c r="DG188" s="60"/>
      <c r="DH188" s="60"/>
      <c r="DI188" s="60"/>
      <c r="DJ188" s="60"/>
      <c r="DK188" s="60"/>
      <c r="DL188" s="60"/>
      <c r="DM188" s="60"/>
      <c r="DN188" s="60"/>
      <c r="DO188" s="60"/>
      <c r="DP188" s="60"/>
    </row>
    <row r="189" spans="1:120">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BS189" s="60"/>
      <c r="BT189" s="60"/>
      <c r="BU189" s="75"/>
      <c r="BV189" s="75"/>
      <c r="BW189" s="75"/>
      <c r="BX189" s="75"/>
      <c r="BY189" s="75"/>
      <c r="BZ189" s="75"/>
      <c r="CA189" s="75"/>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row>
    <row r="190" spans="1:120">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BS190" s="60"/>
      <c r="BT190" s="60"/>
      <c r="BU190" s="75"/>
      <c r="BV190" s="75"/>
      <c r="BW190" s="75"/>
      <c r="BX190" s="75"/>
      <c r="BY190" s="75"/>
      <c r="BZ190" s="75"/>
      <c r="CA190" s="75"/>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row>
    <row r="191" spans="1:120">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BS191" s="60"/>
      <c r="BT191" s="60"/>
      <c r="BU191" s="75"/>
      <c r="BV191" s="75"/>
      <c r="BW191" s="75"/>
      <c r="BX191" s="75"/>
      <c r="BY191" s="75"/>
      <c r="BZ191" s="75"/>
      <c r="CA191" s="75"/>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row>
    <row r="192" spans="1:120">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BS192" s="60"/>
      <c r="BT192" s="60"/>
      <c r="BU192" s="75"/>
      <c r="BV192" s="75"/>
      <c r="BW192" s="75"/>
      <c r="BX192" s="75"/>
      <c r="BY192" s="75"/>
      <c r="BZ192" s="75"/>
      <c r="CA192" s="75"/>
      <c r="CL192" s="60"/>
      <c r="CM192" s="60"/>
      <c r="CN192" s="60"/>
      <c r="CO192" s="60"/>
      <c r="CP192" s="60"/>
      <c r="CQ192" s="60"/>
      <c r="CR192" s="60"/>
      <c r="CS192" s="60"/>
      <c r="CT192" s="60"/>
      <c r="CU192" s="60"/>
      <c r="CV192" s="60"/>
      <c r="CW192" s="60"/>
      <c r="CX192" s="60"/>
      <c r="CY192" s="60"/>
      <c r="CZ192" s="60"/>
      <c r="DA192" s="60"/>
      <c r="DB192" s="60"/>
      <c r="DC192" s="60"/>
      <c r="DD192" s="60"/>
      <c r="DE192" s="60"/>
      <c r="DF192" s="60"/>
      <c r="DG192" s="60"/>
      <c r="DH192" s="60"/>
      <c r="DI192" s="60"/>
      <c r="DJ192" s="60"/>
      <c r="DK192" s="60"/>
      <c r="DL192" s="60"/>
      <c r="DM192" s="60"/>
      <c r="DN192" s="60"/>
      <c r="DO192" s="60"/>
      <c r="DP192" s="60"/>
    </row>
    <row r="193" spans="1:120">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BS193" s="60"/>
      <c r="BT193" s="60"/>
      <c r="BU193" s="75"/>
      <c r="BV193" s="75"/>
      <c r="BW193" s="75"/>
      <c r="BX193" s="75"/>
      <c r="BY193" s="75"/>
      <c r="BZ193" s="75"/>
      <c r="CA193" s="75"/>
      <c r="CL193" s="60"/>
      <c r="CM193" s="60"/>
      <c r="CN193" s="60"/>
      <c r="CO193" s="60"/>
      <c r="CP193" s="60"/>
      <c r="CQ193" s="60"/>
      <c r="CR193" s="60"/>
      <c r="CS193" s="60"/>
      <c r="CT193" s="60"/>
      <c r="CU193" s="60"/>
      <c r="CV193" s="60"/>
      <c r="CW193" s="60"/>
      <c r="CX193" s="60"/>
      <c r="CY193" s="60"/>
      <c r="CZ193" s="60"/>
      <c r="DA193" s="60"/>
      <c r="DB193" s="60"/>
      <c r="DC193" s="60"/>
      <c r="DD193" s="60"/>
      <c r="DE193" s="60"/>
      <c r="DF193" s="60"/>
      <c r="DG193" s="60"/>
      <c r="DH193" s="60"/>
      <c r="DI193" s="60"/>
      <c r="DJ193" s="60"/>
      <c r="DK193" s="60"/>
      <c r="DL193" s="60"/>
      <c r="DM193" s="60"/>
      <c r="DN193" s="60"/>
      <c r="DO193" s="60"/>
      <c r="DP193" s="60"/>
    </row>
    <row r="194" spans="1:120">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BS194" s="60"/>
      <c r="BT194" s="60"/>
      <c r="BU194" s="75"/>
      <c r="BV194" s="75"/>
      <c r="BW194" s="75"/>
      <c r="BX194" s="75"/>
      <c r="BY194" s="75"/>
      <c r="BZ194" s="75"/>
      <c r="CA194" s="75"/>
      <c r="CL194" s="60"/>
      <c r="CM194" s="60"/>
      <c r="CN194" s="60"/>
      <c r="CO194" s="60"/>
      <c r="CP194" s="60"/>
      <c r="CQ194" s="60"/>
      <c r="CR194" s="60"/>
      <c r="CS194" s="60"/>
      <c r="CT194" s="60"/>
      <c r="CU194" s="60"/>
      <c r="CV194" s="60"/>
      <c r="CW194" s="60"/>
      <c r="CX194" s="60"/>
      <c r="CY194" s="60"/>
      <c r="CZ194" s="60"/>
      <c r="DA194" s="60"/>
      <c r="DB194" s="60"/>
      <c r="DC194" s="60"/>
      <c r="DD194" s="60"/>
      <c r="DE194" s="60"/>
      <c r="DF194" s="60"/>
      <c r="DG194" s="60"/>
      <c r="DH194" s="60"/>
      <c r="DI194" s="60"/>
      <c r="DJ194" s="60"/>
      <c r="DK194" s="60"/>
      <c r="DL194" s="60"/>
      <c r="DM194" s="60"/>
      <c r="DN194" s="60"/>
      <c r="DO194" s="60"/>
      <c r="DP194" s="60"/>
    </row>
    <row r="195" spans="1:120">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BS195" s="60"/>
      <c r="BT195" s="60"/>
      <c r="BU195" s="75"/>
      <c r="BV195" s="75"/>
      <c r="BW195" s="75"/>
      <c r="BX195" s="75"/>
      <c r="BY195" s="75"/>
      <c r="BZ195" s="75"/>
      <c r="CA195" s="75"/>
      <c r="CL195" s="60"/>
      <c r="CM195" s="60"/>
      <c r="CN195" s="60"/>
      <c r="CO195" s="60"/>
      <c r="CP195" s="60"/>
      <c r="CQ195" s="60"/>
      <c r="CR195" s="60"/>
      <c r="CS195" s="60"/>
      <c r="CT195" s="60"/>
      <c r="CU195" s="60"/>
      <c r="CV195" s="60"/>
      <c r="CW195" s="60"/>
      <c r="CX195" s="60"/>
      <c r="CY195" s="60"/>
      <c r="CZ195" s="60"/>
      <c r="DA195" s="60"/>
      <c r="DB195" s="60"/>
      <c r="DC195" s="60"/>
      <c r="DD195" s="60"/>
      <c r="DE195" s="60"/>
      <c r="DF195" s="60"/>
      <c r="DG195" s="60"/>
      <c r="DH195" s="60"/>
      <c r="DI195" s="60"/>
      <c r="DJ195" s="60"/>
      <c r="DK195" s="60"/>
      <c r="DL195" s="60"/>
      <c r="DM195" s="60"/>
      <c r="DN195" s="60"/>
      <c r="DO195" s="60"/>
      <c r="DP195" s="60"/>
    </row>
    <row r="196" spans="1:120">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BS196" s="60"/>
      <c r="BT196" s="60"/>
      <c r="BU196" s="75"/>
      <c r="BV196" s="75"/>
      <c r="BW196" s="75"/>
      <c r="BX196" s="75"/>
      <c r="BY196" s="75"/>
      <c r="BZ196" s="75"/>
      <c r="CA196" s="75"/>
      <c r="CL196" s="60"/>
      <c r="CM196" s="60"/>
      <c r="CN196" s="60"/>
      <c r="CO196" s="60"/>
      <c r="CP196" s="60"/>
      <c r="CQ196" s="60"/>
      <c r="CR196" s="60"/>
      <c r="CS196" s="60"/>
      <c r="CT196" s="60"/>
      <c r="CU196" s="60"/>
      <c r="CV196" s="60"/>
      <c r="CW196" s="60"/>
      <c r="CX196" s="60"/>
      <c r="CY196" s="60"/>
      <c r="CZ196" s="60"/>
      <c r="DA196" s="60"/>
      <c r="DB196" s="60"/>
      <c r="DC196" s="60"/>
      <c r="DD196" s="60"/>
      <c r="DE196" s="60"/>
      <c r="DF196" s="60"/>
      <c r="DG196" s="60"/>
      <c r="DH196" s="60"/>
      <c r="DI196" s="60"/>
      <c r="DJ196" s="60"/>
      <c r="DK196" s="60"/>
      <c r="DL196" s="60"/>
      <c r="DM196" s="60"/>
      <c r="DN196" s="60"/>
      <c r="DO196" s="60"/>
      <c r="DP196" s="60"/>
    </row>
    <row r="197" spans="1:120">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BS197" s="60"/>
      <c r="BT197" s="60"/>
      <c r="BU197" s="75"/>
      <c r="BV197" s="75"/>
      <c r="BW197" s="75"/>
      <c r="BX197" s="75"/>
      <c r="BY197" s="75"/>
      <c r="BZ197" s="75"/>
      <c r="CA197" s="75"/>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0"/>
      <c r="DJ197" s="60"/>
      <c r="DK197" s="60"/>
      <c r="DL197" s="60"/>
      <c r="DM197" s="60"/>
      <c r="DN197" s="60"/>
      <c r="DO197" s="60"/>
      <c r="DP197" s="60"/>
    </row>
    <row r="198" spans="1:120">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BS198" s="60"/>
      <c r="BT198" s="60"/>
      <c r="BU198" s="75"/>
      <c r="BV198" s="75"/>
      <c r="BW198" s="75"/>
      <c r="BX198" s="75"/>
      <c r="BY198" s="75"/>
      <c r="BZ198" s="75"/>
      <c r="CA198" s="75"/>
      <c r="CL198" s="60"/>
      <c r="CM198" s="60"/>
      <c r="CN198" s="60"/>
      <c r="CO198" s="60"/>
      <c r="CP198" s="60"/>
      <c r="CQ198" s="60"/>
      <c r="CR198" s="60"/>
      <c r="CS198" s="60"/>
      <c r="CT198" s="60"/>
      <c r="CU198" s="60"/>
      <c r="CV198" s="60"/>
      <c r="CW198" s="60"/>
      <c r="CX198" s="60"/>
      <c r="CY198" s="60"/>
      <c r="CZ198" s="60"/>
      <c r="DA198" s="60"/>
      <c r="DB198" s="60"/>
      <c r="DC198" s="60"/>
      <c r="DD198" s="60"/>
      <c r="DE198" s="60"/>
      <c r="DF198" s="60"/>
      <c r="DG198" s="60"/>
      <c r="DH198" s="60"/>
      <c r="DI198" s="60"/>
      <c r="DJ198" s="60"/>
      <c r="DK198" s="60"/>
      <c r="DL198" s="60"/>
      <c r="DM198" s="60"/>
      <c r="DN198" s="60"/>
      <c r="DO198" s="60"/>
      <c r="DP198" s="60"/>
    </row>
    <row r="199" spans="1:120">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BS199" s="60"/>
      <c r="BT199" s="60"/>
      <c r="BU199" s="75"/>
      <c r="BV199" s="75"/>
      <c r="BW199" s="75"/>
      <c r="BX199" s="75"/>
      <c r="BY199" s="75"/>
      <c r="BZ199" s="75"/>
      <c r="CA199" s="75"/>
      <c r="CL199" s="60"/>
      <c r="CM199" s="60"/>
      <c r="CN199" s="60"/>
      <c r="CO199" s="60"/>
      <c r="CP199" s="60"/>
      <c r="CQ199" s="60"/>
      <c r="CR199" s="60"/>
      <c r="CS199" s="60"/>
      <c r="CT199" s="60"/>
      <c r="CU199" s="60"/>
      <c r="CV199" s="60"/>
      <c r="CW199" s="60"/>
      <c r="CX199" s="60"/>
      <c r="CY199" s="60"/>
      <c r="CZ199" s="60"/>
      <c r="DA199" s="60"/>
      <c r="DB199" s="60"/>
      <c r="DC199" s="60"/>
      <c r="DD199" s="60"/>
      <c r="DE199" s="60"/>
      <c r="DF199" s="60"/>
      <c r="DG199" s="60"/>
      <c r="DH199" s="60"/>
      <c r="DI199" s="60"/>
      <c r="DJ199" s="60"/>
      <c r="DK199" s="60"/>
      <c r="DL199" s="60"/>
      <c r="DM199" s="60"/>
      <c r="DN199" s="60"/>
      <c r="DO199" s="60"/>
      <c r="DP199" s="60"/>
    </row>
    <row r="200" spans="1:120">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BS200" s="60"/>
      <c r="BT200" s="60"/>
      <c r="BU200" s="75"/>
      <c r="BV200" s="75"/>
      <c r="BW200" s="75"/>
      <c r="BX200" s="75"/>
      <c r="BY200" s="75"/>
      <c r="BZ200" s="75"/>
      <c r="CA200" s="75"/>
      <c r="CL200" s="60"/>
      <c r="CM200" s="60"/>
      <c r="CN200" s="60"/>
      <c r="CO200" s="60"/>
      <c r="CP200" s="60"/>
      <c r="CQ200" s="60"/>
      <c r="CR200" s="60"/>
      <c r="CS200" s="60"/>
      <c r="CT200" s="60"/>
      <c r="CU200" s="60"/>
      <c r="CV200" s="60"/>
      <c r="CW200" s="60"/>
      <c r="CX200" s="60"/>
      <c r="CY200" s="60"/>
      <c r="CZ200" s="60"/>
      <c r="DA200" s="60"/>
      <c r="DB200" s="60"/>
      <c r="DC200" s="60"/>
      <c r="DD200" s="60"/>
      <c r="DE200" s="60"/>
      <c r="DF200" s="60"/>
      <c r="DG200" s="60"/>
      <c r="DH200" s="60"/>
      <c r="DI200" s="60"/>
      <c r="DJ200" s="60"/>
      <c r="DK200" s="60"/>
      <c r="DL200" s="60"/>
      <c r="DM200" s="60"/>
      <c r="DN200" s="60"/>
      <c r="DO200" s="60"/>
      <c r="DP200" s="60"/>
    </row>
    <row r="201" spans="1:120">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BS201" s="60"/>
      <c r="BT201" s="60"/>
      <c r="BU201" s="75"/>
      <c r="BV201" s="75"/>
      <c r="BW201" s="75"/>
      <c r="BX201" s="75"/>
      <c r="BY201" s="75"/>
      <c r="BZ201" s="75"/>
      <c r="CA201" s="75"/>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0"/>
      <c r="DJ201" s="60"/>
      <c r="DK201" s="60"/>
      <c r="DL201" s="60"/>
      <c r="DM201" s="60"/>
      <c r="DN201" s="60"/>
      <c r="DO201" s="60"/>
      <c r="DP201" s="60"/>
    </row>
    <row r="202" spans="1:120">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BS202" s="60"/>
      <c r="BT202" s="60"/>
      <c r="BU202" s="75"/>
      <c r="BV202" s="75"/>
      <c r="BW202" s="75"/>
      <c r="BX202" s="75"/>
      <c r="BY202" s="75"/>
      <c r="BZ202" s="75"/>
      <c r="CA202" s="75"/>
      <c r="CL202" s="60"/>
      <c r="CM202" s="60"/>
      <c r="CN202" s="60"/>
      <c r="CO202" s="60"/>
      <c r="CP202" s="60"/>
      <c r="CQ202" s="60"/>
      <c r="CR202" s="60"/>
      <c r="CS202" s="60"/>
      <c r="CT202" s="60"/>
      <c r="CU202" s="60"/>
      <c r="CV202" s="60"/>
      <c r="CW202" s="60"/>
      <c r="CX202" s="60"/>
      <c r="CY202" s="60"/>
      <c r="CZ202" s="60"/>
      <c r="DA202" s="60"/>
      <c r="DB202" s="60"/>
      <c r="DC202" s="60"/>
      <c r="DD202" s="60"/>
      <c r="DE202" s="60"/>
      <c r="DF202" s="60"/>
      <c r="DG202" s="60"/>
      <c r="DH202" s="60"/>
      <c r="DI202" s="60"/>
      <c r="DJ202" s="60"/>
      <c r="DK202" s="60"/>
      <c r="DL202" s="60"/>
      <c r="DM202" s="60"/>
      <c r="DN202" s="60"/>
      <c r="DO202" s="60"/>
      <c r="DP202" s="60"/>
    </row>
    <row r="203" spans="1:120">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BS203" s="60"/>
      <c r="BT203" s="60"/>
      <c r="BU203" s="75"/>
      <c r="BV203" s="75"/>
      <c r="BW203" s="75"/>
      <c r="BX203" s="75"/>
      <c r="BY203" s="75"/>
      <c r="BZ203" s="75"/>
      <c r="CA203" s="75"/>
      <c r="CL203" s="60"/>
      <c r="CM203" s="60"/>
      <c r="CN203" s="60"/>
      <c r="CO203" s="60"/>
      <c r="CP203" s="60"/>
      <c r="CQ203" s="60"/>
      <c r="CR203" s="60"/>
      <c r="CS203" s="60"/>
      <c r="CT203" s="60"/>
      <c r="CU203" s="60"/>
      <c r="CV203" s="60"/>
      <c r="CW203" s="60"/>
      <c r="CX203" s="60"/>
      <c r="CY203" s="60"/>
      <c r="CZ203" s="60"/>
      <c r="DA203" s="60"/>
      <c r="DB203" s="60"/>
      <c r="DC203" s="60"/>
      <c r="DD203" s="60"/>
      <c r="DE203" s="60"/>
      <c r="DF203" s="60"/>
      <c r="DG203" s="60"/>
      <c r="DH203" s="60"/>
      <c r="DI203" s="60"/>
      <c r="DJ203" s="60"/>
      <c r="DK203" s="60"/>
      <c r="DL203" s="60"/>
      <c r="DM203" s="60"/>
      <c r="DN203" s="60"/>
      <c r="DO203" s="60"/>
      <c r="DP203" s="60"/>
    </row>
    <row r="204" spans="1:120">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BS204" s="60"/>
      <c r="BT204" s="60"/>
      <c r="BU204" s="75"/>
      <c r="BV204" s="75"/>
      <c r="BW204" s="75"/>
      <c r="BX204" s="75"/>
      <c r="BY204" s="75"/>
      <c r="BZ204" s="75"/>
      <c r="CA204" s="75"/>
      <c r="CL204" s="60"/>
      <c r="CM204" s="60"/>
      <c r="CN204" s="60"/>
      <c r="CO204" s="60"/>
      <c r="CP204" s="60"/>
      <c r="CQ204" s="60"/>
      <c r="CR204" s="60"/>
      <c r="CS204" s="60"/>
      <c r="CT204" s="60"/>
      <c r="CU204" s="60"/>
      <c r="CV204" s="60"/>
      <c r="CW204" s="60"/>
      <c r="CX204" s="60"/>
      <c r="CY204" s="60"/>
      <c r="CZ204" s="60"/>
      <c r="DA204" s="60"/>
      <c r="DB204" s="60"/>
      <c r="DC204" s="60"/>
      <c r="DD204" s="60"/>
      <c r="DE204" s="60"/>
      <c r="DF204" s="60"/>
      <c r="DG204" s="60"/>
      <c r="DH204" s="60"/>
      <c r="DI204" s="60"/>
      <c r="DJ204" s="60"/>
      <c r="DK204" s="60"/>
      <c r="DL204" s="60"/>
      <c r="DM204" s="60"/>
      <c r="DN204" s="60"/>
      <c r="DO204" s="60"/>
      <c r="DP204" s="60"/>
    </row>
    <row r="205" spans="1:120">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BS205" s="60"/>
      <c r="BT205" s="60"/>
      <c r="BU205" s="75"/>
      <c r="BV205" s="75"/>
      <c r="BW205" s="75"/>
      <c r="BX205" s="75"/>
      <c r="BY205" s="75"/>
      <c r="BZ205" s="75"/>
      <c r="CA205" s="75"/>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row>
    <row r="206" spans="1:120">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BS206" s="60"/>
      <c r="BT206" s="60"/>
      <c r="BU206" s="75"/>
      <c r="BV206" s="75"/>
      <c r="BW206" s="75"/>
      <c r="BX206" s="75"/>
      <c r="BY206" s="75"/>
      <c r="BZ206" s="75"/>
      <c r="CA206" s="75"/>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row>
    <row r="207" spans="1:120">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BS207" s="60"/>
      <c r="BT207" s="60"/>
      <c r="BU207" s="75"/>
      <c r="BV207" s="75"/>
      <c r="BW207" s="75"/>
      <c r="BX207" s="75"/>
      <c r="BY207" s="75"/>
      <c r="BZ207" s="75"/>
      <c r="CA207" s="75"/>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row>
    <row r="208" spans="1:120">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BS208" s="60"/>
      <c r="BT208" s="60"/>
      <c r="BU208" s="75"/>
      <c r="BV208" s="75"/>
      <c r="BW208" s="75"/>
      <c r="BX208" s="75"/>
      <c r="BY208" s="75"/>
      <c r="BZ208" s="75"/>
      <c r="CA208" s="75"/>
      <c r="CL208" s="60"/>
      <c r="CM208" s="60"/>
      <c r="CN208" s="60"/>
      <c r="CO208" s="60"/>
      <c r="CP208" s="60"/>
      <c r="CQ208" s="60"/>
      <c r="CR208" s="60"/>
      <c r="CS208" s="60"/>
      <c r="CT208" s="60"/>
      <c r="CU208" s="60"/>
      <c r="CV208" s="60"/>
      <c r="CW208" s="60"/>
      <c r="CX208" s="60"/>
      <c r="CY208" s="60"/>
      <c r="CZ208" s="60"/>
      <c r="DA208" s="60"/>
      <c r="DB208" s="60"/>
      <c r="DC208" s="60"/>
      <c r="DD208" s="60"/>
      <c r="DE208" s="60"/>
      <c r="DF208" s="60"/>
      <c r="DG208" s="60"/>
      <c r="DH208" s="60"/>
      <c r="DI208" s="60"/>
      <c r="DJ208" s="60"/>
      <c r="DK208" s="60"/>
      <c r="DL208" s="60"/>
      <c r="DM208" s="60"/>
      <c r="DN208" s="60"/>
      <c r="DO208" s="60"/>
      <c r="DP208" s="60"/>
    </row>
    <row r="209" spans="1:120">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BS209" s="60"/>
      <c r="BT209" s="60"/>
      <c r="BU209" s="75"/>
      <c r="BV209" s="75"/>
      <c r="BW209" s="75"/>
      <c r="BX209" s="75"/>
      <c r="BY209" s="75"/>
      <c r="BZ209" s="75"/>
      <c r="CA209" s="75"/>
      <c r="CL209" s="60"/>
      <c r="CM209" s="60"/>
      <c r="CN209" s="60"/>
      <c r="CO209" s="60"/>
      <c r="CP209" s="60"/>
      <c r="CQ209" s="60"/>
      <c r="CR209" s="60"/>
      <c r="CS209" s="60"/>
      <c r="CT209" s="60"/>
      <c r="CU209" s="60"/>
      <c r="CV209" s="60"/>
      <c r="CW209" s="60"/>
      <c r="CX209" s="60"/>
      <c r="CY209" s="60"/>
      <c r="CZ209" s="60"/>
      <c r="DA209" s="60"/>
      <c r="DB209" s="60"/>
      <c r="DC209" s="60"/>
      <c r="DD209" s="60"/>
      <c r="DE209" s="60"/>
      <c r="DF209" s="60"/>
      <c r="DG209" s="60"/>
      <c r="DH209" s="60"/>
      <c r="DI209" s="60"/>
      <c r="DJ209" s="60"/>
      <c r="DK209" s="60"/>
      <c r="DL209" s="60"/>
      <c r="DM209" s="60"/>
      <c r="DN209" s="60"/>
      <c r="DO209" s="60"/>
      <c r="DP209" s="60"/>
    </row>
    <row r="210" spans="1:120">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BS210" s="60"/>
      <c r="BT210" s="60"/>
      <c r="BU210" s="75"/>
      <c r="BV210" s="75"/>
      <c r="BW210" s="75"/>
      <c r="BX210" s="75"/>
      <c r="BY210" s="75"/>
      <c r="BZ210" s="75"/>
      <c r="CA210" s="75"/>
      <c r="CL210" s="60"/>
      <c r="CM210" s="60"/>
      <c r="CN210" s="60"/>
      <c r="CO210" s="60"/>
      <c r="CP210" s="60"/>
      <c r="CQ210" s="60"/>
      <c r="CR210" s="60"/>
      <c r="CS210" s="60"/>
      <c r="CT210" s="60"/>
      <c r="CU210" s="60"/>
      <c r="CV210" s="60"/>
      <c r="CW210" s="60"/>
      <c r="CX210" s="60"/>
      <c r="CY210" s="60"/>
      <c r="CZ210" s="60"/>
      <c r="DA210" s="60"/>
      <c r="DB210" s="60"/>
      <c r="DC210" s="60"/>
      <c r="DD210" s="60"/>
      <c r="DE210" s="60"/>
      <c r="DF210" s="60"/>
      <c r="DG210" s="60"/>
      <c r="DH210" s="60"/>
      <c r="DI210" s="60"/>
      <c r="DJ210" s="60"/>
      <c r="DK210" s="60"/>
      <c r="DL210" s="60"/>
      <c r="DM210" s="60"/>
      <c r="DN210" s="60"/>
      <c r="DO210" s="60"/>
      <c r="DP210" s="60"/>
    </row>
    <row r="211" spans="1:120">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BS211" s="60"/>
      <c r="BT211" s="60"/>
      <c r="BU211" s="75"/>
      <c r="BV211" s="75"/>
      <c r="BW211" s="75"/>
      <c r="BX211" s="75"/>
      <c r="BY211" s="75"/>
      <c r="BZ211" s="75"/>
      <c r="CA211" s="75"/>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60"/>
      <c r="DI211" s="60"/>
      <c r="DJ211" s="60"/>
      <c r="DK211" s="60"/>
      <c r="DL211" s="60"/>
      <c r="DM211" s="60"/>
      <c r="DN211" s="60"/>
      <c r="DO211" s="60"/>
      <c r="DP211" s="60"/>
    </row>
    <row r="212" spans="1:120">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BS212" s="60"/>
      <c r="BT212" s="60"/>
      <c r="BU212" s="75"/>
      <c r="BV212" s="75"/>
      <c r="BW212" s="75"/>
      <c r="BX212" s="75"/>
      <c r="BY212" s="75"/>
      <c r="BZ212" s="75"/>
      <c r="CA212" s="75"/>
      <c r="CL212" s="60"/>
      <c r="CM212" s="60"/>
      <c r="CN212" s="60"/>
      <c r="CO212" s="60"/>
      <c r="CP212" s="60"/>
      <c r="CQ212" s="60"/>
      <c r="CR212" s="60"/>
      <c r="CS212" s="60"/>
      <c r="CT212" s="60"/>
      <c r="CU212" s="60"/>
      <c r="CV212" s="60"/>
      <c r="CW212" s="60"/>
      <c r="CX212" s="60"/>
      <c r="CY212" s="60"/>
      <c r="CZ212" s="60"/>
      <c r="DA212" s="60"/>
      <c r="DB212" s="60"/>
      <c r="DC212" s="60"/>
      <c r="DD212" s="60"/>
      <c r="DE212" s="60"/>
      <c r="DF212" s="60"/>
      <c r="DG212" s="60"/>
      <c r="DH212" s="60"/>
      <c r="DI212" s="60"/>
      <c r="DJ212" s="60"/>
      <c r="DK212" s="60"/>
      <c r="DL212" s="60"/>
      <c r="DM212" s="60"/>
      <c r="DN212" s="60"/>
      <c r="DO212" s="60"/>
      <c r="DP212" s="60"/>
    </row>
    <row r="213" spans="1:120">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BS213" s="60"/>
      <c r="BT213" s="60"/>
      <c r="BU213" s="75"/>
      <c r="BV213" s="75"/>
      <c r="BW213" s="75"/>
      <c r="BX213" s="75"/>
      <c r="BY213" s="75"/>
      <c r="BZ213" s="75"/>
      <c r="CA213" s="75"/>
      <c r="CL213" s="60"/>
      <c r="CM213" s="60"/>
      <c r="CN213" s="60"/>
      <c r="CO213" s="60"/>
      <c r="CP213" s="60"/>
      <c r="CQ213" s="60"/>
      <c r="CR213" s="60"/>
      <c r="CS213" s="60"/>
      <c r="CT213" s="60"/>
      <c r="CU213" s="60"/>
      <c r="CV213" s="60"/>
      <c r="CW213" s="60"/>
      <c r="CX213" s="60"/>
      <c r="CY213" s="60"/>
      <c r="CZ213" s="60"/>
      <c r="DA213" s="60"/>
      <c r="DB213" s="60"/>
      <c r="DC213" s="60"/>
      <c r="DD213" s="60"/>
      <c r="DE213" s="60"/>
      <c r="DF213" s="60"/>
      <c r="DG213" s="60"/>
      <c r="DH213" s="60"/>
      <c r="DI213" s="60"/>
      <c r="DJ213" s="60"/>
      <c r="DK213" s="60"/>
      <c r="DL213" s="60"/>
      <c r="DM213" s="60"/>
      <c r="DN213" s="60"/>
      <c r="DO213" s="60"/>
      <c r="DP213" s="60"/>
    </row>
    <row r="214" spans="1:120">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BS214" s="60"/>
      <c r="BT214" s="60"/>
      <c r="BU214" s="75"/>
      <c r="BV214" s="75"/>
      <c r="BW214" s="75"/>
      <c r="BX214" s="75"/>
      <c r="BY214" s="75"/>
      <c r="BZ214" s="75"/>
      <c r="CA214" s="75"/>
      <c r="CL214" s="60"/>
      <c r="CM214" s="60"/>
      <c r="CN214" s="60"/>
      <c r="CO214" s="60"/>
      <c r="CP214" s="60"/>
      <c r="CQ214" s="60"/>
      <c r="CR214" s="60"/>
      <c r="CS214" s="60"/>
      <c r="CT214" s="60"/>
      <c r="CU214" s="60"/>
      <c r="CV214" s="60"/>
      <c r="CW214" s="60"/>
      <c r="CX214" s="60"/>
      <c r="CY214" s="60"/>
      <c r="CZ214" s="60"/>
      <c r="DA214" s="60"/>
      <c r="DB214" s="60"/>
      <c r="DC214" s="60"/>
      <c r="DD214" s="60"/>
      <c r="DE214" s="60"/>
      <c r="DF214" s="60"/>
      <c r="DG214" s="60"/>
      <c r="DH214" s="60"/>
      <c r="DI214" s="60"/>
      <c r="DJ214" s="60"/>
      <c r="DK214" s="60"/>
      <c r="DL214" s="60"/>
      <c r="DM214" s="60"/>
      <c r="DN214" s="60"/>
      <c r="DO214" s="60"/>
      <c r="DP214" s="60"/>
    </row>
    <row r="215" spans="1:120">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BS215" s="60"/>
      <c r="BT215" s="60"/>
      <c r="BU215" s="75"/>
      <c r="BV215" s="75"/>
      <c r="BW215" s="75"/>
      <c r="BX215" s="75"/>
      <c r="BY215" s="75"/>
      <c r="BZ215" s="75"/>
      <c r="CA215" s="75"/>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60"/>
      <c r="DI215" s="60"/>
      <c r="DJ215" s="60"/>
      <c r="DK215" s="60"/>
      <c r="DL215" s="60"/>
      <c r="DM215" s="60"/>
      <c r="DN215" s="60"/>
      <c r="DO215" s="60"/>
      <c r="DP215" s="60"/>
    </row>
    <row r="216" spans="1:120">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BS216" s="60"/>
      <c r="BT216" s="60"/>
      <c r="BU216" s="75"/>
      <c r="BV216" s="75"/>
      <c r="BW216" s="75"/>
      <c r="BX216" s="75"/>
      <c r="BY216" s="75"/>
      <c r="BZ216" s="75"/>
      <c r="CA216" s="75"/>
      <c r="CL216" s="60"/>
      <c r="CM216" s="60"/>
      <c r="CN216" s="60"/>
      <c r="CO216" s="60"/>
      <c r="CP216" s="60"/>
      <c r="CQ216" s="60"/>
      <c r="CR216" s="60"/>
      <c r="CS216" s="60"/>
      <c r="CT216" s="60"/>
      <c r="CU216" s="60"/>
      <c r="CV216" s="60"/>
      <c r="CW216" s="60"/>
      <c r="CX216" s="60"/>
      <c r="CY216" s="60"/>
      <c r="CZ216" s="60"/>
      <c r="DA216" s="60"/>
      <c r="DB216" s="60"/>
      <c r="DC216" s="60"/>
      <c r="DD216" s="60"/>
      <c r="DE216" s="60"/>
      <c r="DF216" s="60"/>
      <c r="DG216" s="60"/>
      <c r="DH216" s="60"/>
      <c r="DI216" s="60"/>
      <c r="DJ216" s="60"/>
      <c r="DK216" s="60"/>
      <c r="DL216" s="60"/>
      <c r="DM216" s="60"/>
      <c r="DN216" s="60"/>
      <c r="DO216" s="60"/>
      <c r="DP216" s="60"/>
    </row>
    <row r="217" spans="1:120">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BS217" s="60"/>
      <c r="BT217" s="60"/>
      <c r="BU217" s="75"/>
      <c r="BV217" s="75"/>
      <c r="BW217" s="75"/>
      <c r="BX217" s="75"/>
      <c r="BY217" s="75"/>
      <c r="BZ217" s="75"/>
      <c r="CA217" s="75"/>
      <c r="CL217" s="60"/>
      <c r="CM217" s="60"/>
      <c r="CN217" s="60"/>
      <c r="CO217" s="60"/>
      <c r="CP217" s="60"/>
      <c r="CQ217" s="60"/>
      <c r="CR217" s="60"/>
      <c r="CS217" s="60"/>
      <c r="CT217" s="60"/>
      <c r="CU217" s="60"/>
      <c r="CV217" s="60"/>
      <c r="CW217" s="60"/>
      <c r="CX217" s="60"/>
      <c r="CY217" s="60"/>
      <c r="CZ217" s="60"/>
      <c r="DA217" s="60"/>
      <c r="DB217" s="60"/>
      <c r="DC217" s="60"/>
      <c r="DD217" s="60"/>
      <c r="DE217" s="60"/>
      <c r="DF217" s="60"/>
      <c r="DG217" s="60"/>
      <c r="DH217" s="60"/>
      <c r="DI217" s="60"/>
      <c r="DJ217" s="60"/>
      <c r="DK217" s="60"/>
      <c r="DL217" s="60"/>
      <c r="DM217" s="60"/>
      <c r="DN217" s="60"/>
      <c r="DO217" s="60"/>
      <c r="DP217" s="60"/>
    </row>
    <row r="218" spans="1:120">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BS218" s="60"/>
      <c r="BT218" s="60"/>
      <c r="BU218" s="75"/>
      <c r="BV218" s="75"/>
      <c r="BW218" s="75"/>
      <c r="BX218" s="75"/>
      <c r="BY218" s="75"/>
      <c r="BZ218" s="75"/>
      <c r="CA218" s="75"/>
      <c r="CL218" s="60"/>
      <c r="CM218" s="60"/>
      <c r="CN218" s="60"/>
      <c r="CO218" s="60"/>
      <c r="CP218" s="60"/>
      <c r="CQ218" s="60"/>
      <c r="CR218" s="60"/>
      <c r="CS218" s="60"/>
      <c r="CT218" s="60"/>
      <c r="CU218" s="60"/>
      <c r="CV218" s="60"/>
      <c r="CW218" s="60"/>
      <c r="CX218" s="60"/>
      <c r="CY218" s="60"/>
      <c r="CZ218" s="60"/>
      <c r="DA218" s="60"/>
      <c r="DB218" s="60"/>
      <c r="DC218" s="60"/>
      <c r="DD218" s="60"/>
      <c r="DE218" s="60"/>
      <c r="DF218" s="60"/>
      <c r="DG218" s="60"/>
      <c r="DH218" s="60"/>
      <c r="DI218" s="60"/>
      <c r="DJ218" s="60"/>
      <c r="DK218" s="60"/>
      <c r="DL218" s="60"/>
      <c r="DM218" s="60"/>
      <c r="DN218" s="60"/>
      <c r="DO218" s="60"/>
      <c r="DP218" s="60"/>
    </row>
    <row r="219" spans="1:120">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BS219" s="60"/>
      <c r="BT219" s="60"/>
      <c r="BU219" s="75"/>
      <c r="BV219" s="75"/>
      <c r="BW219" s="75"/>
      <c r="BX219" s="75"/>
      <c r="BY219" s="75"/>
      <c r="BZ219" s="75"/>
      <c r="CA219" s="75"/>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0"/>
      <c r="DO219" s="60"/>
      <c r="DP219" s="60"/>
    </row>
    <row r="220" spans="1:120">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BS220" s="60"/>
      <c r="BT220" s="60"/>
      <c r="BU220" s="75"/>
      <c r="BV220" s="75"/>
      <c r="BW220" s="75"/>
      <c r="BX220" s="75"/>
      <c r="BY220" s="75"/>
      <c r="BZ220" s="75"/>
      <c r="CA220" s="75"/>
      <c r="CL220" s="60"/>
      <c r="CM220" s="60"/>
      <c r="CN220" s="60"/>
      <c r="CO220" s="60"/>
      <c r="CP220" s="60"/>
      <c r="CQ220" s="60"/>
      <c r="CR220" s="60"/>
      <c r="CS220" s="60"/>
      <c r="CT220" s="60"/>
      <c r="CU220" s="60"/>
      <c r="CV220" s="60"/>
      <c r="CW220" s="60"/>
      <c r="CX220" s="60"/>
      <c r="CY220" s="60"/>
      <c r="CZ220" s="60"/>
      <c r="DA220" s="60"/>
      <c r="DB220" s="60"/>
      <c r="DC220" s="60"/>
      <c r="DD220" s="60"/>
      <c r="DE220" s="60"/>
      <c r="DF220" s="60"/>
      <c r="DG220" s="60"/>
      <c r="DH220" s="60"/>
      <c r="DI220" s="60"/>
      <c r="DJ220" s="60"/>
      <c r="DK220" s="60"/>
      <c r="DL220" s="60"/>
      <c r="DM220" s="60"/>
      <c r="DN220" s="60"/>
      <c r="DO220" s="60"/>
      <c r="DP220" s="60"/>
    </row>
    <row r="221" spans="1:120">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BS221" s="60"/>
      <c r="BT221" s="60"/>
      <c r="BU221" s="75"/>
      <c r="BV221" s="75"/>
      <c r="BW221" s="75"/>
      <c r="BX221" s="75"/>
      <c r="BY221" s="75"/>
      <c r="BZ221" s="75"/>
      <c r="CA221" s="75"/>
      <c r="CL221" s="60"/>
      <c r="CM221" s="60"/>
      <c r="CN221" s="60"/>
      <c r="CO221" s="60"/>
      <c r="CP221" s="60"/>
      <c r="CQ221" s="60"/>
      <c r="CR221" s="60"/>
      <c r="CS221" s="60"/>
      <c r="CT221" s="60"/>
      <c r="CU221" s="60"/>
      <c r="CV221" s="60"/>
      <c r="CW221" s="60"/>
      <c r="CX221" s="60"/>
      <c r="CY221" s="60"/>
      <c r="CZ221" s="60"/>
      <c r="DA221" s="60"/>
      <c r="DB221" s="60"/>
      <c r="DC221" s="60"/>
      <c r="DD221" s="60"/>
      <c r="DE221" s="60"/>
      <c r="DF221" s="60"/>
      <c r="DG221" s="60"/>
      <c r="DH221" s="60"/>
      <c r="DI221" s="60"/>
      <c r="DJ221" s="60"/>
      <c r="DK221" s="60"/>
      <c r="DL221" s="60"/>
      <c r="DM221" s="60"/>
      <c r="DN221" s="60"/>
      <c r="DO221" s="60"/>
      <c r="DP221" s="60"/>
    </row>
    <row r="222" spans="1:120">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BS222" s="60"/>
      <c r="BT222" s="60"/>
      <c r="BU222" s="75"/>
      <c r="BV222" s="75"/>
      <c r="BW222" s="75"/>
      <c r="BX222" s="75"/>
      <c r="BY222" s="75"/>
      <c r="BZ222" s="75"/>
      <c r="CA222" s="75"/>
      <c r="CL222" s="60"/>
      <c r="CM222" s="60"/>
      <c r="CN222" s="60"/>
      <c r="CO222" s="60"/>
      <c r="CP222" s="60"/>
      <c r="CQ222" s="60"/>
      <c r="CR222" s="60"/>
      <c r="CS222" s="60"/>
      <c r="CT222" s="60"/>
      <c r="CU222" s="60"/>
      <c r="CV222" s="60"/>
      <c r="CW222" s="60"/>
      <c r="CX222" s="60"/>
      <c r="CY222" s="60"/>
      <c r="CZ222" s="60"/>
      <c r="DA222" s="60"/>
      <c r="DB222" s="60"/>
      <c r="DC222" s="60"/>
      <c r="DD222" s="60"/>
      <c r="DE222" s="60"/>
      <c r="DF222" s="60"/>
      <c r="DG222" s="60"/>
      <c r="DH222" s="60"/>
      <c r="DI222" s="60"/>
      <c r="DJ222" s="60"/>
      <c r="DK222" s="60"/>
      <c r="DL222" s="60"/>
      <c r="DM222" s="60"/>
      <c r="DN222" s="60"/>
      <c r="DO222" s="60"/>
      <c r="DP222" s="60"/>
    </row>
    <row r="223" spans="1:120">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BS223" s="60"/>
      <c r="BT223" s="60"/>
      <c r="BU223" s="75"/>
      <c r="BV223" s="75"/>
      <c r="BW223" s="75"/>
      <c r="BX223" s="75"/>
      <c r="BY223" s="75"/>
      <c r="BZ223" s="75"/>
      <c r="CA223" s="75"/>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60"/>
      <c r="DI223" s="60"/>
      <c r="DJ223" s="60"/>
      <c r="DK223" s="60"/>
      <c r="DL223" s="60"/>
      <c r="DM223" s="60"/>
      <c r="DN223" s="60"/>
      <c r="DO223" s="60"/>
      <c r="DP223" s="60"/>
    </row>
    <row r="224" spans="1:120">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BS224" s="60"/>
      <c r="BT224" s="60"/>
      <c r="BU224" s="75"/>
      <c r="BV224" s="75"/>
      <c r="BW224" s="75"/>
      <c r="BX224" s="75"/>
      <c r="BY224" s="75"/>
      <c r="BZ224" s="75"/>
      <c r="CA224" s="75"/>
      <c r="CL224" s="60"/>
      <c r="CM224" s="60"/>
      <c r="CN224" s="60"/>
      <c r="CO224" s="60"/>
      <c r="CP224" s="60"/>
      <c r="CQ224" s="60"/>
      <c r="CR224" s="60"/>
      <c r="CS224" s="60"/>
      <c r="CT224" s="60"/>
      <c r="CU224" s="60"/>
      <c r="CV224" s="60"/>
      <c r="CW224" s="60"/>
      <c r="CX224" s="60"/>
      <c r="CY224" s="60"/>
      <c r="CZ224" s="60"/>
      <c r="DA224" s="60"/>
      <c r="DB224" s="60"/>
      <c r="DC224" s="60"/>
      <c r="DD224" s="60"/>
      <c r="DE224" s="60"/>
      <c r="DF224" s="60"/>
      <c r="DG224" s="60"/>
      <c r="DH224" s="60"/>
      <c r="DI224" s="60"/>
      <c r="DJ224" s="60"/>
      <c r="DK224" s="60"/>
      <c r="DL224" s="60"/>
      <c r="DM224" s="60"/>
      <c r="DN224" s="60"/>
      <c r="DO224" s="60"/>
      <c r="DP224" s="60"/>
    </row>
    <row r="225" spans="1:120">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BS225" s="60"/>
      <c r="BT225" s="60"/>
      <c r="BU225" s="75"/>
      <c r="BV225" s="75"/>
      <c r="BW225" s="75"/>
      <c r="BX225" s="75"/>
      <c r="BY225" s="75"/>
      <c r="BZ225" s="75"/>
      <c r="CA225" s="75"/>
      <c r="CL225" s="60"/>
      <c r="CM225" s="60"/>
      <c r="CN225" s="60"/>
      <c r="CO225" s="60"/>
      <c r="CP225" s="60"/>
      <c r="CQ225" s="60"/>
      <c r="CR225" s="60"/>
      <c r="CS225" s="60"/>
      <c r="CT225" s="60"/>
      <c r="CU225" s="60"/>
      <c r="CV225" s="60"/>
      <c r="CW225" s="60"/>
      <c r="CX225" s="60"/>
      <c r="CY225" s="60"/>
      <c r="CZ225" s="60"/>
      <c r="DA225" s="60"/>
      <c r="DB225" s="60"/>
      <c r="DC225" s="60"/>
      <c r="DD225" s="60"/>
      <c r="DE225" s="60"/>
      <c r="DF225" s="60"/>
      <c r="DG225" s="60"/>
      <c r="DH225" s="60"/>
      <c r="DI225" s="60"/>
      <c r="DJ225" s="60"/>
      <c r="DK225" s="60"/>
      <c r="DL225" s="60"/>
      <c r="DM225" s="60"/>
      <c r="DN225" s="60"/>
      <c r="DO225" s="60"/>
      <c r="DP225" s="60"/>
    </row>
    <row r="226" spans="1:120">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BS226" s="60"/>
      <c r="BT226" s="60"/>
      <c r="BU226" s="75"/>
      <c r="BV226" s="75"/>
      <c r="BW226" s="75"/>
      <c r="BX226" s="75"/>
      <c r="BY226" s="75"/>
      <c r="BZ226" s="75"/>
      <c r="CA226" s="75"/>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row>
    <row r="227" spans="1:120">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BS227" s="60"/>
      <c r="BT227" s="60"/>
      <c r="BU227" s="75"/>
      <c r="BV227" s="75"/>
      <c r="BW227" s="75"/>
      <c r="BX227" s="75"/>
      <c r="BY227" s="75"/>
      <c r="BZ227" s="75"/>
      <c r="CA227" s="75"/>
      <c r="CL227" s="60"/>
      <c r="CM227" s="60"/>
      <c r="CN227" s="60"/>
      <c r="CO227" s="60"/>
      <c r="CP227" s="60"/>
      <c r="CQ227" s="60"/>
      <c r="CR227" s="60"/>
      <c r="CS227" s="60"/>
      <c r="CT227" s="60"/>
      <c r="CU227" s="60"/>
      <c r="CV227" s="60"/>
      <c r="CW227" s="60"/>
      <c r="CX227" s="60"/>
      <c r="CY227" s="60"/>
      <c r="CZ227" s="60"/>
      <c r="DA227" s="60"/>
      <c r="DB227" s="60"/>
      <c r="DC227" s="60"/>
      <c r="DD227" s="60"/>
      <c r="DE227" s="60"/>
      <c r="DF227" s="60"/>
      <c r="DG227" s="60"/>
      <c r="DH227" s="60"/>
      <c r="DI227" s="60"/>
      <c r="DJ227" s="60"/>
      <c r="DK227" s="60"/>
      <c r="DL227" s="60"/>
      <c r="DM227" s="60"/>
      <c r="DN227" s="60"/>
      <c r="DO227" s="60"/>
      <c r="DP227" s="60"/>
    </row>
    <row r="228" spans="1:120">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BS228" s="60"/>
      <c r="BT228" s="60"/>
      <c r="BU228" s="75"/>
      <c r="BV228" s="75"/>
      <c r="BW228" s="75"/>
      <c r="BX228" s="75"/>
      <c r="BY228" s="75"/>
      <c r="BZ228" s="75"/>
      <c r="CA228" s="75"/>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row>
    <row r="229" spans="1:120">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BS229" s="60"/>
      <c r="BT229" s="60"/>
      <c r="BU229" s="75"/>
      <c r="BV229" s="75"/>
      <c r="BW229" s="75"/>
      <c r="BX229" s="75"/>
      <c r="BY229" s="75"/>
      <c r="BZ229" s="75"/>
      <c r="CA229" s="75"/>
      <c r="CL229" s="60"/>
      <c r="CM229" s="60"/>
      <c r="CN229" s="60"/>
      <c r="CO229" s="60"/>
      <c r="CP229" s="60"/>
      <c r="CQ229" s="60"/>
      <c r="CR229" s="60"/>
      <c r="CS229" s="60"/>
      <c r="CT229" s="60"/>
      <c r="CU229" s="60"/>
      <c r="CV229" s="60"/>
      <c r="CW229" s="60"/>
      <c r="CX229" s="60"/>
      <c r="CY229" s="60"/>
      <c r="CZ229" s="60"/>
      <c r="DA229" s="60"/>
      <c r="DB229" s="60"/>
      <c r="DC229" s="60"/>
      <c r="DD229" s="60"/>
      <c r="DE229" s="60"/>
      <c r="DF229" s="60"/>
      <c r="DG229" s="60"/>
      <c r="DH229" s="60"/>
      <c r="DI229" s="60"/>
      <c r="DJ229" s="60"/>
      <c r="DK229" s="60"/>
      <c r="DL229" s="60"/>
      <c r="DM229" s="60"/>
      <c r="DN229" s="60"/>
      <c r="DO229" s="60"/>
      <c r="DP229" s="60"/>
    </row>
    <row r="230" spans="1:120">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BS230" s="60"/>
      <c r="BT230" s="60"/>
      <c r="BU230" s="75"/>
      <c r="BV230" s="75"/>
      <c r="BW230" s="75"/>
      <c r="BX230" s="75"/>
      <c r="BY230" s="75"/>
      <c r="BZ230" s="75"/>
      <c r="CA230" s="75"/>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row>
    <row r="231" spans="1:120">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BS231" s="60"/>
      <c r="BT231" s="60"/>
      <c r="BU231" s="75"/>
      <c r="BV231" s="75"/>
      <c r="BW231" s="75"/>
      <c r="BX231" s="75"/>
      <c r="BY231" s="75"/>
      <c r="BZ231" s="75"/>
      <c r="CA231" s="75"/>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60"/>
      <c r="DI231" s="60"/>
      <c r="DJ231" s="60"/>
      <c r="DK231" s="60"/>
      <c r="DL231" s="60"/>
      <c r="DM231" s="60"/>
      <c r="DN231" s="60"/>
      <c r="DO231" s="60"/>
      <c r="DP231" s="60"/>
    </row>
    <row r="232" spans="1:120">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BS232" s="60"/>
      <c r="BT232" s="60"/>
      <c r="BU232" s="75"/>
      <c r="BV232" s="75"/>
      <c r="BW232" s="75"/>
      <c r="BX232" s="75"/>
      <c r="BY232" s="75"/>
      <c r="BZ232" s="75"/>
      <c r="CA232" s="75"/>
      <c r="CL232" s="60"/>
      <c r="CM232" s="60"/>
      <c r="CN232" s="60"/>
      <c r="CO232" s="60"/>
      <c r="CP232" s="60"/>
      <c r="CQ232" s="60"/>
      <c r="CR232" s="60"/>
      <c r="CS232" s="60"/>
      <c r="CT232" s="60"/>
      <c r="CU232" s="60"/>
      <c r="CV232" s="60"/>
      <c r="CW232" s="60"/>
      <c r="CX232" s="60"/>
      <c r="CY232" s="60"/>
      <c r="CZ232" s="60"/>
      <c r="DA232" s="60"/>
      <c r="DB232" s="60"/>
      <c r="DC232" s="60"/>
      <c r="DD232" s="60"/>
      <c r="DE232" s="60"/>
      <c r="DF232" s="60"/>
      <c r="DG232" s="60"/>
      <c r="DH232" s="60"/>
      <c r="DI232" s="60"/>
      <c r="DJ232" s="60"/>
      <c r="DK232" s="60"/>
      <c r="DL232" s="60"/>
      <c r="DM232" s="60"/>
      <c r="DN232" s="60"/>
      <c r="DO232" s="60"/>
      <c r="DP232" s="60"/>
    </row>
    <row r="233" spans="1:120">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BS233" s="60"/>
      <c r="BT233" s="60"/>
      <c r="BU233" s="75"/>
      <c r="BV233" s="75"/>
      <c r="BW233" s="75"/>
      <c r="BX233" s="75"/>
      <c r="BY233" s="75"/>
      <c r="BZ233" s="75"/>
      <c r="CA233" s="75"/>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row>
    <row r="234" spans="1:120">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BS234" s="60"/>
      <c r="BT234" s="60"/>
      <c r="BU234" s="75"/>
      <c r="BV234" s="75"/>
      <c r="BW234" s="75"/>
      <c r="BX234" s="75"/>
      <c r="BY234" s="75"/>
      <c r="BZ234" s="75"/>
      <c r="CA234" s="75"/>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60"/>
      <c r="DI234" s="60"/>
      <c r="DJ234" s="60"/>
      <c r="DK234" s="60"/>
      <c r="DL234" s="60"/>
      <c r="DM234" s="60"/>
      <c r="DN234" s="60"/>
      <c r="DO234" s="60"/>
      <c r="DP234" s="60"/>
    </row>
    <row r="235" spans="1:120">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BS235" s="60"/>
      <c r="BT235" s="60"/>
      <c r="BU235" s="75"/>
      <c r="BV235" s="75"/>
      <c r="BW235" s="75"/>
      <c r="BX235" s="75"/>
      <c r="BY235" s="75"/>
      <c r="BZ235" s="75"/>
      <c r="CA235" s="75"/>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row>
    <row r="236" spans="1:120">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BS236" s="60"/>
      <c r="BT236" s="60"/>
      <c r="BU236" s="75"/>
      <c r="BV236" s="75"/>
      <c r="BW236" s="75"/>
      <c r="BX236" s="75"/>
      <c r="BY236" s="75"/>
      <c r="BZ236" s="75"/>
      <c r="CA236" s="75"/>
      <c r="CL236" s="60"/>
      <c r="CM236" s="60"/>
      <c r="CN236" s="60"/>
      <c r="CO236" s="60"/>
      <c r="CP236" s="60"/>
      <c r="CQ236" s="60"/>
      <c r="CR236" s="60"/>
      <c r="CS236" s="60"/>
      <c r="CT236" s="60"/>
      <c r="CU236" s="60"/>
      <c r="CV236" s="60"/>
      <c r="CW236" s="60"/>
      <c r="CX236" s="60"/>
      <c r="CY236" s="60"/>
      <c r="CZ236" s="60"/>
      <c r="DA236" s="60"/>
      <c r="DB236" s="60"/>
      <c r="DC236" s="60"/>
      <c r="DD236" s="60"/>
      <c r="DE236" s="60"/>
      <c r="DF236" s="60"/>
      <c r="DG236" s="60"/>
      <c r="DH236" s="60"/>
      <c r="DI236" s="60"/>
      <c r="DJ236" s="60"/>
      <c r="DK236" s="60"/>
      <c r="DL236" s="60"/>
      <c r="DM236" s="60"/>
      <c r="DN236" s="60"/>
      <c r="DO236" s="60"/>
      <c r="DP236" s="60"/>
    </row>
    <row r="237" spans="1:120">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BS237" s="60"/>
      <c r="BT237" s="60"/>
      <c r="BU237" s="75"/>
      <c r="BV237" s="75"/>
      <c r="BW237" s="75"/>
      <c r="BX237" s="75"/>
      <c r="BY237" s="75"/>
      <c r="BZ237" s="75"/>
      <c r="CA237" s="75"/>
      <c r="CL237" s="60"/>
      <c r="CM237" s="60"/>
      <c r="CN237" s="60"/>
      <c r="CO237" s="60"/>
      <c r="CP237" s="60"/>
      <c r="CQ237" s="60"/>
      <c r="CR237" s="60"/>
      <c r="CS237" s="60"/>
      <c r="CT237" s="60"/>
      <c r="CU237" s="60"/>
      <c r="CV237" s="60"/>
      <c r="CW237" s="60"/>
      <c r="CX237" s="60"/>
      <c r="CY237" s="60"/>
      <c r="CZ237" s="60"/>
      <c r="DA237" s="60"/>
      <c r="DB237" s="60"/>
      <c r="DC237" s="60"/>
      <c r="DD237" s="60"/>
      <c r="DE237" s="60"/>
      <c r="DF237" s="60"/>
      <c r="DG237" s="60"/>
      <c r="DH237" s="60"/>
      <c r="DI237" s="60"/>
      <c r="DJ237" s="60"/>
      <c r="DK237" s="60"/>
      <c r="DL237" s="60"/>
      <c r="DM237" s="60"/>
      <c r="DN237" s="60"/>
      <c r="DO237" s="60"/>
      <c r="DP237" s="60"/>
    </row>
    <row r="238" spans="1:120">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BS238" s="60"/>
      <c r="BT238" s="60"/>
      <c r="BU238" s="75"/>
      <c r="BV238" s="75"/>
      <c r="BW238" s="75"/>
      <c r="BX238" s="75"/>
      <c r="BY238" s="75"/>
      <c r="BZ238" s="75"/>
      <c r="CA238" s="75"/>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row>
    <row r="239" spans="1:120">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BS239" s="60"/>
      <c r="BT239" s="60"/>
      <c r="BU239" s="75"/>
      <c r="BV239" s="75"/>
      <c r="BW239" s="75"/>
      <c r="BX239" s="75"/>
      <c r="BY239" s="75"/>
      <c r="BZ239" s="75"/>
      <c r="CA239" s="75"/>
      <c r="CL239" s="60"/>
      <c r="CM239" s="60"/>
      <c r="CN239" s="60"/>
      <c r="CO239" s="60"/>
      <c r="CP239" s="60"/>
      <c r="CQ239" s="60"/>
      <c r="CR239" s="60"/>
      <c r="CS239" s="60"/>
      <c r="CT239" s="60"/>
      <c r="CU239" s="60"/>
      <c r="CV239" s="60"/>
      <c r="CW239" s="60"/>
      <c r="CX239" s="60"/>
      <c r="CY239" s="60"/>
      <c r="CZ239" s="60"/>
      <c r="DA239" s="60"/>
      <c r="DB239" s="60"/>
      <c r="DC239" s="60"/>
      <c r="DD239" s="60"/>
      <c r="DE239" s="60"/>
      <c r="DF239" s="60"/>
      <c r="DG239" s="60"/>
      <c r="DH239" s="60"/>
      <c r="DI239" s="60"/>
      <c r="DJ239" s="60"/>
      <c r="DK239" s="60"/>
      <c r="DL239" s="60"/>
      <c r="DM239" s="60"/>
      <c r="DN239" s="60"/>
      <c r="DO239" s="60"/>
      <c r="DP239" s="60"/>
    </row>
    <row r="240" spans="1:120">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BS240" s="60"/>
      <c r="BT240" s="60"/>
      <c r="BU240" s="75"/>
      <c r="BV240" s="75"/>
      <c r="BW240" s="75"/>
      <c r="BX240" s="75"/>
      <c r="BY240" s="75"/>
      <c r="BZ240" s="75"/>
      <c r="CA240" s="75"/>
      <c r="CL240" s="60"/>
      <c r="CM240" s="60"/>
      <c r="CN240" s="60"/>
      <c r="CO240" s="60"/>
      <c r="CP240" s="60"/>
      <c r="CQ240" s="60"/>
      <c r="CR240" s="60"/>
      <c r="CS240" s="60"/>
      <c r="CT240" s="60"/>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row>
    <row r="241" spans="1:120">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BS241" s="60"/>
      <c r="BT241" s="60"/>
      <c r="BU241" s="75"/>
      <c r="BV241" s="75"/>
      <c r="BW241" s="75"/>
      <c r="BX241" s="75"/>
      <c r="BY241" s="75"/>
      <c r="BZ241" s="75"/>
      <c r="CA241" s="75"/>
      <c r="CL241" s="60"/>
      <c r="CM241" s="60"/>
      <c r="CN241" s="60"/>
      <c r="CO241" s="60"/>
      <c r="CP241" s="60"/>
      <c r="CQ241" s="60"/>
      <c r="CR241" s="60"/>
      <c r="CS241" s="60"/>
      <c r="CT241" s="60"/>
      <c r="CU241" s="60"/>
      <c r="CV241" s="60"/>
      <c r="CW241" s="60"/>
      <c r="CX241" s="60"/>
      <c r="CY241" s="60"/>
      <c r="CZ241" s="60"/>
      <c r="DA241" s="60"/>
      <c r="DB241" s="60"/>
      <c r="DC241" s="60"/>
      <c r="DD241" s="60"/>
      <c r="DE241" s="60"/>
      <c r="DF241" s="60"/>
      <c r="DG241" s="60"/>
      <c r="DH241" s="60"/>
      <c r="DI241" s="60"/>
      <c r="DJ241" s="60"/>
      <c r="DK241" s="60"/>
      <c r="DL241" s="60"/>
      <c r="DM241" s="60"/>
      <c r="DN241" s="60"/>
      <c r="DO241" s="60"/>
      <c r="DP241" s="60"/>
    </row>
    <row r="242" spans="1:120">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BS242" s="60"/>
      <c r="BT242" s="60"/>
      <c r="BU242" s="75"/>
      <c r="BV242" s="75"/>
      <c r="BW242" s="75"/>
      <c r="BX242" s="75"/>
      <c r="BY242" s="75"/>
      <c r="BZ242" s="75"/>
      <c r="CA242" s="75"/>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row>
    <row r="243" spans="1:120">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BS243" s="60"/>
      <c r="BT243" s="60"/>
      <c r="BU243" s="75"/>
      <c r="BV243" s="75"/>
      <c r="BW243" s="75"/>
      <c r="BX243" s="75"/>
      <c r="BY243" s="75"/>
      <c r="BZ243" s="75"/>
      <c r="CA243" s="75"/>
      <c r="CL243" s="60"/>
      <c r="CM243" s="60"/>
      <c r="CN243" s="60"/>
      <c r="CO243" s="60"/>
      <c r="CP243" s="60"/>
      <c r="CQ243" s="60"/>
      <c r="CR243" s="60"/>
      <c r="CS243" s="60"/>
      <c r="CT243" s="60"/>
      <c r="CU243" s="60"/>
      <c r="CV243" s="60"/>
      <c r="CW243" s="60"/>
      <c r="CX243" s="60"/>
      <c r="CY243" s="60"/>
      <c r="CZ243" s="60"/>
      <c r="DA243" s="60"/>
      <c r="DB243" s="60"/>
      <c r="DC243" s="60"/>
      <c r="DD243" s="60"/>
      <c r="DE243" s="60"/>
      <c r="DF243" s="60"/>
      <c r="DG243" s="60"/>
      <c r="DH243" s="60"/>
      <c r="DI243" s="60"/>
      <c r="DJ243" s="60"/>
      <c r="DK243" s="60"/>
      <c r="DL243" s="60"/>
      <c r="DM243" s="60"/>
      <c r="DN243" s="60"/>
      <c r="DO243" s="60"/>
      <c r="DP243" s="60"/>
    </row>
    <row r="244" spans="1:120">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BS244" s="60"/>
      <c r="BT244" s="60"/>
      <c r="BU244" s="75"/>
      <c r="BV244" s="75"/>
      <c r="BW244" s="75"/>
      <c r="BX244" s="75"/>
      <c r="BY244" s="75"/>
      <c r="BZ244" s="75"/>
      <c r="CA244" s="75"/>
      <c r="CL244" s="60"/>
      <c r="CM244" s="60"/>
      <c r="CN244" s="60"/>
      <c r="CO244" s="60"/>
      <c r="CP244" s="60"/>
      <c r="CQ244" s="60"/>
      <c r="CR244" s="60"/>
      <c r="CS244" s="60"/>
      <c r="CT244" s="60"/>
      <c r="CU244" s="60"/>
      <c r="CV244" s="60"/>
      <c r="CW244" s="60"/>
      <c r="CX244" s="60"/>
      <c r="CY244" s="60"/>
      <c r="CZ244" s="60"/>
      <c r="DA244" s="60"/>
      <c r="DB244" s="60"/>
      <c r="DC244" s="60"/>
      <c r="DD244" s="60"/>
      <c r="DE244" s="60"/>
      <c r="DF244" s="60"/>
      <c r="DG244" s="60"/>
      <c r="DH244" s="60"/>
      <c r="DI244" s="60"/>
      <c r="DJ244" s="60"/>
      <c r="DK244" s="60"/>
      <c r="DL244" s="60"/>
      <c r="DM244" s="60"/>
      <c r="DN244" s="60"/>
      <c r="DO244" s="60"/>
      <c r="DP244" s="60"/>
    </row>
    <row r="245" spans="1:120">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BS245" s="60"/>
      <c r="BT245" s="60"/>
      <c r="BU245" s="75"/>
      <c r="BV245" s="75"/>
      <c r="BW245" s="75"/>
      <c r="BX245" s="75"/>
      <c r="BY245" s="75"/>
      <c r="BZ245" s="75"/>
      <c r="CA245" s="75"/>
      <c r="CL245" s="60"/>
      <c r="CM245" s="60"/>
      <c r="CN245" s="60"/>
      <c r="CO245" s="60"/>
      <c r="CP245" s="60"/>
      <c r="CQ245" s="60"/>
      <c r="CR245" s="60"/>
      <c r="CS245" s="60"/>
      <c r="CT245" s="60"/>
      <c r="CU245" s="60"/>
      <c r="CV245" s="60"/>
      <c r="CW245" s="60"/>
      <c r="CX245" s="60"/>
      <c r="CY245" s="60"/>
      <c r="CZ245" s="60"/>
      <c r="DA245" s="60"/>
      <c r="DB245" s="60"/>
      <c r="DC245" s="60"/>
      <c r="DD245" s="60"/>
      <c r="DE245" s="60"/>
      <c r="DF245" s="60"/>
      <c r="DG245" s="60"/>
      <c r="DH245" s="60"/>
      <c r="DI245" s="60"/>
      <c r="DJ245" s="60"/>
      <c r="DK245" s="60"/>
      <c r="DL245" s="60"/>
      <c r="DM245" s="60"/>
      <c r="DN245" s="60"/>
      <c r="DO245" s="60"/>
      <c r="DP245" s="60"/>
    </row>
    <row r="246" spans="1:120">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BS246" s="60"/>
      <c r="BT246" s="60"/>
      <c r="BU246" s="75"/>
      <c r="BV246" s="75"/>
      <c r="BW246" s="75"/>
      <c r="BX246" s="75"/>
      <c r="BY246" s="75"/>
      <c r="BZ246" s="75"/>
      <c r="CA246" s="75"/>
      <c r="CL246" s="60"/>
      <c r="CM246" s="60"/>
      <c r="CN246" s="60"/>
      <c r="CO246" s="60"/>
      <c r="CP246" s="60"/>
      <c r="CQ246" s="60"/>
      <c r="CR246" s="60"/>
      <c r="CS246" s="60"/>
      <c r="CT246" s="60"/>
      <c r="CU246" s="60"/>
      <c r="CV246" s="60"/>
      <c r="CW246" s="60"/>
      <c r="CX246" s="60"/>
      <c r="CY246" s="60"/>
      <c r="CZ246" s="60"/>
      <c r="DA246" s="60"/>
      <c r="DB246" s="60"/>
      <c r="DC246" s="60"/>
      <c r="DD246" s="60"/>
      <c r="DE246" s="60"/>
      <c r="DF246" s="60"/>
      <c r="DG246" s="60"/>
      <c r="DH246" s="60"/>
      <c r="DI246" s="60"/>
      <c r="DJ246" s="60"/>
      <c r="DK246" s="60"/>
      <c r="DL246" s="60"/>
      <c r="DM246" s="60"/>
      <c r="DN246" s="60"/>
      <c r="DO246" s="60"/>
      <c r="DP246" s="60"/>
    </row>
    <row r="247" spans="1:120">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BS247" s="60"/>
      <c r="BT247" s="60"/>
      <c r="BU247" s="75"/>
      <c r="BV247" s="75"/>
      <c r="BW247" s="75"/>
      <c r="BX247" s="75"/>
      <c r="BY247" s="75"/>
      <c r="BZ247" s="75"/>
      <c r="CA247" s="75"/>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row>
    <row r="248" spans="1:120">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BS248" s="60"/>
      <c r="BT248" s="60"/>
      <c r="BU248" s="75"/>
      <c r="BV248" s="75"/>
      <c r="BW248" s="75"/>
      <c r="BX248" s="75"/>
      <c r="BY248" s="75"/>
      <c r="BZ248" s="75"/>
      <c r="CA248" s="75"/>
      <c r="CL248" s="60"/>
      <c r="CM248" s="60"/>
      <c r="CN248" s="60"/>
      <c r="CO248" s="60"/>
      <c r="CP248" s="60"/>
      <c r="CQ248" s="60"/>
      <c r="CR248" s="60"/>
      <c r="CS248" s="60"/>
      <c r="CT248" s="60"/>
      <c r="CU248" s="60"/>
      <c r="CV248" s="60"/>
      <c r="CW248" s="60"/>
      <c r="CX248" s="60"/>
      <c r="CY248" s="60"/>
      <c r="CZ248" s="60"/>
      <c r="DA248" s="60"/>
      <c r="DB248" s="60"/>
      <c r="DC248" s="60"/>
      <c r="DD248" s="60"/>
      <c r="DE248" s="60"/>
      <c r="DF248" s="60"/>
      <c r="DG248" s="60"/>
      <c r="DH248" s="60"/>
      <c r="DI248" s="60"/>
      <c r="DJ248" s="60"/>
      <c r="DK248" s="60"/>
      <c r="DL248" s="60"/>
      <c r="DM248" s="60"/>
      <c r="DN248" s="60"/>
      <c r="DO248" s="60"/>
      <c r="DP248" s="60"/>
    </row>
    <row r="249" spans="1:120">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BS249" s="60"/>
      <c r="BT249" s="60"/>
      <c r="BU249" s="75"/>
      <c r="BV249" s="75"/>
      <c r="BW249" s="75"/>
      <c r="BX249" s="75"/>
      <c r="BY249" s="75"/>
      <c r="BZ249" s="75"/>
      <c r="CA249" s="75"/>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row>
    <row r="250" spans="1:120">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BS250" s="60"/>
      <c r="BT250" s="60"/>
      <c r="BU250" s="75"/>
      <c r="BV250" s="75"/>
      <c r="BW250" s="75"/>
      <c r="BX250" s="75"/>
      <c r="BY250" s="75"/>
      <c r="BZ250" s="75"/>
      <c r="CA250" s="75"/>
      <c r="CL250" s="60"/>
      <c r="CM250" s="60"/>
      <c r="CN250" s="60"/>
      <c r="CO250" s="60"/>
      <c r="CP250" s="60"/>
      <c r="CQ250" s="60"/>
      <c r="CR250" s="60"/>
      <c r="CS250" s="60"/>
      <c r="CT250" s="60"/>
      <c r="CU250" s="60"/>
      <c r="CV250" s="60"/>
      <c r="CW250" s="60"/>
      <c r="CX250" s="60"/>
      <c r="CY250" s="60"/>
      <c r="CZ250" s="60"/>
      <c r="DA250" s="60"/>
      <c r="DB250" s="60"/>
      <c r="DC250" s="60"/>
      <c r="DD250" s="60"/>
      <c r="DE250" s="60"/>
      <c r="DF250" s="60"/>
      <c r="DG250" s="60"/>
      <c r="DH250" s="60"/>
      <c r="DI250" s="60"/>
      <c r="DJ250" s="60"/>
      <c r="DK250" s="60"/>
      <c r="DL250" s="60"/>
      <c r="DM250" s="60"/>
      <c r="DN250" s="60"/>
      <c r="DO250" s="60"/>
      <c r="DP250" s="60"/>
    </row>
    <row r="251" spans="1:12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BS251" s="60"/>
      <c r="BT251" s="60"/>
      <c r="BU251" s="75"/>
      <c r="BV251" s="75"/>
      <c r="BW251" s="75"/>
      <c r="BX251" s="75"/>
      <c r="BY251" s="75"/>
      <c r="BZ251" s="75"/>
      <c r="CA251" s="75"/>
      <c r="CL251" s="60"/>
      <c r="CM251" s="60"/>
      <c r="CN251" s="60"/>
      <c r="CO251" s="60"/>
      <c r="CP251" s="60"/>
      <c r="CQ251" s="60"/>
      <c r="CR251" s="60"/>
      <c r="CS251" s="60"/>
      <c r="CT251" s="60"/>
      <c r="CU251" s="60"/>
      <c r="CV251" s="60"/>
      <c r="CW251" s="60"/>
      <c r="CX251" s="60"/>
      <c r="CY251" s="60"/>
      <c r="CZ251" s="60"/>
      <c r="DA251" s="60"/>
      <c r="DB251" s="60"/>
      <c r="DC251" s="60"/>
      <c r="DD251" s="60"/>
      <c r="DE251" s="60"/>
      <c r="DF251" s="60"/>
      <c r="DG251" s="60"/>
      <c r="DH251" s="60"/>
      <c r="DI251" s="60"/>
      <c r="DJ251" s="60"/>
      <c r="DK251" s="60"/>
      <c r="DL251" s="60"/>
      <c r="DM251" s="60"/>
      <c r="DN251" s="60"/>
      <c r="DO251" s="60"/>
      <c r="DP251" s="60"/>
    </row>
    <row r="252" spans="1:12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BS252" s="60"/>
      <c r="BT252" s="60"/>
      <c r="BU252" s="75"/>
      <c r="BV252" s="75"/>
      <c r="BW252" s="75"/>
      <c r="BX252" s="75"/>
      <c r="BY252" s="75"/>
      <c r="BZ252" s="75"/>
      <c r="CA252" s="75"/>
      <c r="CL252" s="60"/>
      <c r="CM252" s="60"/>
      <c r="CN252" s="60"/>
      <c r="CO252" s="60"/>
      <c r="CP252" s="60"/>
      <c r="CQ252" s="60"/>
      <c r="CR252" s="60"/>
      <c r="CS252" s="60"/>
      <c r="CT252" s="60"/>
      <c r="CU252" s="60"/>
      <c r="CV252" s="60"/>
      <c r="CW252" s="60"/>
      <c r="CX252" s="60"/>
      <c r="CY252" s="60"/>
      <c r="CZ252" s="60"/>
      <c r="DA252" s="60"/>
      <c r="DB252" s="60"/>
      <c r="DC252" s="60"/>
      <c r="DD252" s="60"/>
      <c r="DE252" s="60"/>
      <c r="DF252" s="60"/>
      <c r="DG252" s="60"/>
      <c r="DH252" s="60"/>
      <c r="DI252" s="60"/>
      <c r="DJ252" s="60"/>
      <c r="DK252" s="60"/>
      <c r="DL252" s="60"/>
      <c r="DM252" s="60"/>
      <c r="DN252" s="60"/>
      <c r="DO252" s="60"/>
      <c r="DP252" s="60"/>
    </row>
    <row r="253" spans="1:12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BS253" s="60"/>
      <c r="BT253" s="60"/>
      <c r="BU253" s="75"/>
      <c r="BV253" s="75"/>
      <c r="BW253" s="75"/>
      <c r="BX253" s="75"/>
      <c r="BY253" s="75"/>
      <c r="BZ253" s="75"/>
      <c r="CA253" s="75"/>
      <c r="CL253" s="60"/>
      <c r="CM253" s="60"/>
      <c r="CN253" s="60"/>
      <c r="CO253" s="60"/>
      <c r="CP253" s="60"/>
      <c r="CQ253" s="60"/>
      <c r="CR253" s="60"/>
      <c r="CS253" s="60"/>
      <c r="CT253" s="60"/>
      <c r="CU253" s="60"/>
      <c r="CV253" s="60"/>
      <c r="CW253" s="60"/>
      <c r="CX253" s="60"/>
      <c r="CY253" s="60"/>
      <c r="CZ253" s="60"/>
      <c r="DA253" s="60"/>
      <c r="DB253" s="60"/>
      <c r="DC253" s="60"/>
      <c r="DD253" s="60"/>
      <c r="DE253" s="60"/>
      <c r="DF253" s="60"/>
      <c r="DG253" s="60"/>
      <c r="DH253" s="60"/>
      <c r="DI253" s="60"/>
      <c r="DJ253" s="60"/>
      <c r="DK253" s="60"/>
      <c r="DL253" s="60"/>
      <c r="DM253" s="60"/>
      <c r="DN253" s="60"/>
      <c r="DO253" s="60"/>
      <c r="DP253" s="60"/>
    </row>
    <row r="254" spans="1:12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BS254" s="60"/>
      <c r="BT254" s="60"/>
      <c r="BU254" s="75"/>
      <c r="BV254" s="75"/>
      <c r="BW254" s="75"/>
      <c r="BX254" s="75"/>
      <c r="BY254" s="75"/>
      <c r="BZ254" s="75"/>
      <c r="CA254" s="75"/>
      <c r="CL254" s="60"/>
      <c r="CM254" s="60"/>
      <c r="CN254" s="60"/>
      <c r="CO254" s="60"/>
      <c r="CP254" s="60"/>
      <c r="CQ254" s="60"/>
      <c r="CR254" s="60"/>
      <c r="CS254" s="60"/>
      <c r="CT254" s="60"/>
      <c r="CU254" s="60"/>
      <c r="CV254" s="60"/>
      <c r="CW254" s="60"/>
      <c r="CX254" s="60"/>
      <c r="CY254" s="60"/>
      <c r="CZ254" s="60"/>
      <c r="DA254" s="60"/>
      <c r="DB254" s="60"/>
      <c r="DC254" s="60"/>
      <c r="DD254" s="60"/>
      <c r="DE254" s="60"/>
      <c r="DF254" s="60"/>
      <c r="DG254" s="60"/>
      <c r="DH254" s="60"/>
      <c r="DI254" s="60"/>
      <c r="DJ254" s="60"/>
      <c r="DK254" s="60"/>
      <c r="DL254" s="60"/>
      <c r="DM254" s="60"/>
      <c r="DN254" s="60"/>
      <c r="DO254" s="60"/>
      <c r="DP254" s="60"/>
    </row>
    <row r="255" spans="1:12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BS255" s="60"/>
      <c r="BT255" s="60"/>
      <c r="BU255" s="75"/>
      <c r="BV255" s="75"/>
      <c r="BW255" s="75"/>
      <c r="BX255" s="75"/>
      <c r="BY255" s="75"/>
      <c r="BZ255" s="75"/>
      <c r="CA255" s="75"/>
      <c r="CL255" s="60"/>
      <c r="CM255" s="60"/>
      <c r="CN255" s="60"/>
      <c r="CO255" s="60"/>
      <c r="CP255" s="60"/>
      <c r="CQ255" s="60"/>
      <c r="CR255" s="60"/>
      <c r="CS255" s="60"/>
      <c r="CT255" s="60"/>
      <c r="CU255" s="60"/>
      <c r="CV255" s="60"/>
      <c r="CW255" s="60"/>
      <c r="CX255" s="60"/>
      <c r="CY255" s="60"/>
      <c r="CZ255" s="60"/>
      <c r="DA255" s="60"/>
      <c r="DB255" s="60"/>
      <c r="DC255" s="60"/>
      <c r="DD255" s="60"/>
      <c r="DE255" s="60"/>
      <c r="DF255" s="60"/>
      <c r="DG255" s="60"/>
      <c r="DH255" s="60"/>
      <c r="DI255" s="60"/>
      <c r="DJ255" s="60"/>
      <c r="DK255" s="60"/>
      <c r="DL255" s="60"/>
      <c r="DM255" s="60"/>
      <c r="DN255" s="60"/>
      <c r="DO255" s="60"/>
      <c r="DP255" s="60"/>
    </row>
    <row r="256" spans="1:12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BS256" s="60"/>
      <c r="BT256" s="60"/>
      <c r="BU256" s="75"/>
      <c r="BV256" s="75"/>
      <c r="BW256" s="75"/>
      <c r="BX256" s="75"/>
      <c r="BY256" s="75"/>
      <c r="BZ256" s="75"/>
      <c r="CA256" s="75"/>
      <c r="CL256" s="60"/>
      <c r="CM256" s="60"/>
      <c r="CN256" s="60"/>
      <c r="CO256" s="60"/>
      <c r="CP256" s="60"/>
      <c r="CQ256" s="60"/>
      <c r="CR256" s="60"/>
      <c r="CS256" s="60"/>
      <c r="CT256" s="60"/>
      <c r="CU256" s="60"/>
      <c r="CV256" s="60"/>
      <c r="CW256" s="60"/>
      <c r="CX256" s="60"/>
      <c r="CY256" s="60"/>
      <c r="CZ256" s="60"/>
      <c r="DA256" s="60"/>
      <c r="DB256" s="60"/>
      <c r="DC256" s="60"/>
      <c r="DD256" s="60"/>
      <c r="DE256" s="60"/>
      <c r="DF256" s="60"/>
      <c r="DG256" s="60"/>
      <c r="DH256" s="60"/>
      <c r="DI256" s="60"/>
      <c r="DJ256" s="60"/>
      <c r="DK256" s="60"/>
      <c r="DL256" s="60"/>
      <c r="DM256" s="60"/>
      <c r="DN256" s="60"/>
      <c r="DO256" s="60"/>
      <c r="DP256" s="60"/>
    </row>
    <row r="257" spans="2:12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BS257" s="60"/>
      <c r="BT257" s="60"/>
      <c r="BU257" s="75"/>
      <c r="BV257" s="75"/>
      <c r="BW257" s="75"/>
      <c r="BX257" s="75"/>
      <c r="BY257" s="75"/>
      <c r="BZ257" s="75"/>
      <c r="CA257" s="75"/>
      <c r="CL257" s="60"/>
      <c r="CM257" s="60"/>
      <c r="CN257" s="60"/>
      <c r="CO257" s="60"/>
      <c r="CP257" s="60"/>
      <c r="CQ257" s="60"/>
      <c r="CR257" s="60"/>
      <c r="CS257" s="60"/>
      <c r="CT257" s="60"/>
      <c r="CU257" s="60"/>
      <c r="CV257" s="60"/>
      <c r="CW257" s="60"/>
      <c r="CX257" s="60"/>
      <c r="CY257" s="60"/>
      <c r="CZ257" s="60"/>
      <c r="DA257" s="60"/>
      <c r="DB257" s="60"/>
      <c r="DC257" s="60"/>
      <c r="DD257" s="60"/>
      <c r="DE257" s="60"/>
      <c r="DF257" s="60"/>
      <c r="DG257" s="60"/>
      <c r="DH257" s="60"/>
      <c r="DI257" s="60"/>
      <c r="DJ257" s="60"/>
      <c r="DK257" s="60"/>
      <c r="DL257" s="60"/>
      <c r="DM257" s="60"/>
      <c r="DN257" s="60"/>
      <c r="DO257" s="60"/>
      <c r="DP257" s="60"/>
    </row>
    <row r="258" spans="2:12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BS258" s="60"/>
      <c r="BT258" s="60"/>
      <c r="BU258" s="75"/>
      <c r="BV258" s="75"/>
      <c r="BW258" s="75"/>
      <c r="BX258" s="75"/>
      <c r="BY258" s="75"/>
      <c r="BZ258" s="75"/>
      <c r="CA258" s="75"/>
      <c r="CL258" s="60"/>
      <c r="CM258" s="60"/>
      <c r="CN258" s="60"/>
      <c r="CO258" s="60"/>
      <c r="CP258" s="60"/>
      <c r="CQ258" s="60"/>
      <c r="CR258" s="60"/>
      <c r="CS258" s="60"/>
      <c r="CT258" s="60"/>
      <c r="CU258" s="60"/>
      <c r="CV258" s="60"/>
      <c r="CW258" s="60"/>
      <c r="CX258" s="60"/>
      <c r="CY258" s="60"/>
      <c r="CZ258" s="60"/>
      <c r="DA258" s="60"/>
      <c r="DB258" s="60"/>
      <c r="DC258" s="60"/>
      <c r="DD258" s="60"/>
      <c r="DE258" s="60"/>
      <c r="DF258" s="60"/>
      <c r="DG258" s="60"/>
      <c r="DH258" s="60"/>
      <c r="DI258" s="60"/>
      <c r="DJ258" s="60"/>
      <c r="DK258" s="60"/>
      <c r="DL258" s="60"/>
      <c r="DM258" s="60"/>
      <c r="DN258" s="60"/>
      <c r="DO258" s="60"/>
      <c r="DP258" s="60"/>
    </row>
    <row r="259" spans="2:12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BS259" s="60"/>
      <c r="BT259" s="60"/>
      <c r="BU259" s="75"/>
      <c r="BV259" s="75"/>
      <c r="BW259" s="75"/>
      <c r="BX259" s="75"/>
      <c r="BY259" s="75"/>
      <c r="BZ259" s="75"/>
      <c r="CA259" s="75"/>
      <c r="CL259" s="60"/>
      <c r="CM259" s="60"/>
      <c r="CN259" s="60"/>
      <c r="CO259" s="60"/>
      <c r="CP259" s="60"/>
      <c r="CQ259" s="60"/>
      <c r="CR259" s="60"/>
      <c r="CS259" s="60"/>
      <c r="CT259" s="60"/>
      <c r="CU259" s="60"/>
      <c r="CV259" s="60"/>
      <c r="CW259" s="60"/>
      <c r="CX259" s="60"/>
      <c r="CY259" s="60"/>
      <c r="CZ259" s="60"/>
      <c r="DA259" s="60"/>
      <c r="DB259" s="60"/>
      <c r="DC259" s="60"/>
      <c r="DD259" s="60"/>
      <c r="DE259" s="60"/>
      <c r="DF259" s="60"/>
      <c r="DG259" s="60"/>
      <c r="DH259" s="60"/>
      <c r="DI259" s="60"/>
      <c r="DJ259" s="60"/>
      <c r="DK259" s="60"/>
      <c r="DL259" s="60"/>
      <c r="DM259" s="60"/>
      <c r="DN259" s="60"/>
      <c r="DO259" s="60"/>
      <c r="DP259" s="60"/>
    </row>
    <row r="260" spans="2:12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BS260" s="60"/>
      <c r="BT260" s="60"/>
      <c r="BU260" s="75"/>
      <c r="BV260" s="75"/>
      <c r="BW260" s="75"/>
      <c r="BX260" s="75"/>
      <c r="BY260" s="75"/>
      <c r="BZ260" s="75"/>
      <c r="CA260" s="75"/>
      <c r="CL260" s="60"/>
      <c r="CM260" s="60"/>
      <c r="CN260" s="60"/>
      <c r="CO260" s="60"/>
      <c r="CP260" s="60"/>
      <c r="CQ260" s="60"/>
      <c r="CR260" s="60"/>
      <c r="CS260" s="60"/>
      <c r="CT260" s="60"/>
      <c r="CU260" s="60"/>
      <c r="CV260" s="60"/>
      <c r="CW260" s="60"/>
      <c r="CX260" s="60"/>
      <c r="CY260" s="60"/>
      <c r="CZ260" s="60"/>
      <c r="DA260" s="60"/>
      <c r="DB260" s="60"/>
      <c r="DC260" s="60"/>
      <c r="DD260" s="60"/>
      <c r="DE260" s="60"/>
      <c r="DF260" s="60"/>
      <c r="DG260" s="60"/>
      <c r="DH260" s="60"/>
      <c r="DI260" s="60"/>
      <c r="DJ260" s="60"/>
      <c r="DK260" s="60"/>
      <c r="DL260" s="60"/>
      <c r="DM260" s="60"/>
      <c r="DN260" s="60"/>
      <c r="DO260" s="60"/>
      <c r="DP260" s="60"/>
    </row>
    <row r="261" spans="2:12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BS261" s="60"/>
      <c r="BT261" s="60"/>
      <c r="BU261" s="75"/>
      <c r="BV261" s="75"/>
      <c r="BW261" s="75"/>
      <c r="BX261" s="75"/>
      <c r="BY261" s="75"/>
      <c r="BZ261" s="75"/>
      <c r="CA261" s="75"/>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60"/>
      <c r="DJ261" s="60"/>
      <c r="DK261" s="60"/>
      <c r="DL261" s="60"/>
      <c r="DM261" s="60"/>
      <c r="DN261" s="60"/>
      <c r="DO261" s="60"/>
      <c r="DP261" s="60"/>
    </row>
    <row r="262" spans="2:12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BS262" s="60"/>
      <c r="BT262" s="60"/>
      <c r="BU262" s="75"/>
      <c r="BV262" s="75"/>
      <c r="BW262" s="75"/>
      <c r="BX262" s="75"/>
      <c r="BY262" s="75"/>
      <c r="BZ262" s="75"/>
      <c r="CA262" s="75"/>
      <c r="CL262" s="60"/>
      <c r="CM262" s="60"/>
      <c r="CN262" s="60"/>
      <c r="CO262" s="60"/>
      <c r="CP262" s="60"/>
      <c r="CQ262" s="60"/>
      <c r="CR262" s="60"/>
      <c r="CS262" s="60"/>
      <c r="CT262" s="60"/>
      <c r="CU262" s="60"/>
      <c r="CV262" s="60"/>
      <c r="CW262" s="60"/>
      <c r="CX262" s="60"/>
      <c r="CY262" s="60"/>
      <c r="CZ262" s="60"/>
      <c r="DA262" s="60"/>
      <c r="DB262" s="60"/>
      <c r="DC262" s="60"/>
      <c r="DD262" s="60"/>
      <c r="DE262" s="60"/>
      <c r="DF262" s="60"/>
      <c r="DG262" s="60"/>
      <c r="DH262" s="60"/>
      <c r="DI262" s="60"/>
      <c r="DJ262" s="60"/>
      <c r="DK262" s="60"/>
      <c r="DL262" s="60"/>
      <c r="DM262" s="60"/>
      <c r="DN262" s="60"/>
      <c r="DO262" s="60"/>
      <c r="DP262" s="60"/>
    </row>
    <row r="263" spans="2:12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BS263" s="60"/>
      <c r="BT263" s="60"/>
      <c r="BU263" s="75"/>
      <c r="BV263" s="75"/>
      <c r="BW263" s="75"/>
      <c r="BX263" s="75"/>
      <c r="BY263" s="75"/>
      <c r="BZ263" s="75"/>
      <c r="CA263" s="75"/>
      <c r="CL263" s="60"/>
      <c r="CM263" s="60"/>
      <c r="CN263" s="60"/>
      <c r="CO263" s="60"/>
      <c r="CP263" s="60"/>
      <c r="CQ263" s="60"/>
      <c r="CR263" s="60"/>
      <c r="CS263" s="60"/>
      <c r="CT263" s="60"/>
      <c r="CU263" s="60"/>
      <c r="CV263" s="60"/>
      <c r="CW263" s="60"/>
      <c r="CX263" s="60"/>
      <c r="CY263" s="60"/>
      <c r="CZ263" s="60"/>
      <c r="DA263" s="60"/>
      <c r="DB263" s="60"/>
      <c r="DC263" s="60"/>
      <c r="DD263" s="60"/>
      <c r="DE263" s="60"/>
      <c r="DF263" s="60"/>
      <c r="DG263" s="60"/>
      <c r="DH263" s="60"/>
      <c r="DI263" s="60"/>
      <c r="DJ263" s="60"/>
      <c r="DK263" s="60"/>
      <c r="DL263" s="60"/>
      <c r="DM263" s="60"/>
      <c r="DN263" s="60"/>
      <c r="DO263" s="60"/>
      <c r="DP263" s="60"/>
    </row>
    <row r="264" spans="2:12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BS264" s="60"/>
      <c r="BT264" s="60"/>
      <c r="BU264" s="75"/>
      <c r="BV264" s="75"/>
      <c r="BW264" s="75"/>
      <c r="BX264" s="75"/>
      <c r="BY264" s="75"/>
      <c r="BZ264" s="75"/>
      <c r="CA264" s="75"/>
      <c r="CL264" s="60"/>
      <c r="CM264" s="60"/>
      <c r="CN264" s="60"/>
      <c r="CO264" s="60"/>
      <c r="CP264" s="60"/>
      <c r="CQ264" s="60"/>
      <c r="CR264" s="60"/>
      <c r="CS264" s="60"/>
      <c r="CT264" s="60"/>
      <c r="CU264" s="60"/>
      <c r="CV264" s="60"/>
      <c r="CW264" s="60"/>
      <c r="CX264" s="60"/>
      <c r="CY264" s="60"/>
      <c r="CZ264" s="60"/>
      <c r="DA264" s="60"/>
      <c r="DB264" s="60"/>
      <c r="DC264" s="60"/>
      <c r="DD264" s="60"/>
      <c r="DE264" s="60"/>
      <c r="DF264" s="60"/>
      <c r="DG264" s="60"/>
      <c r="DH264" s="60"/>
      <c r="DI264" s="60"/>
      <c r="DJ264" s="60"/>
      <c r="DK264" s="60"/>
      <c r="DL264" s="60"/>
      <c r="DM264" s="60"/>
      <c r="DN264" s="60"/>
      <c r="DO264" s="60"/>
      <c r="DP264" s="60"/>
    </row>
    <row r="265" spans="2:12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BS265" s="60"/>
      <c r="BT265" s="60"/>
      <c r="BU265" s="75"/>
      <c r="BV265" s="75"/>
      <c r="BW265" s="75"/>
      <c r="BX265" s="75"/>
      <c r="BY265" s="75"/>
      <c r="BZ265" s="75"/>
      <c r="CA265" s="75"/>
      <c r="CL265" s="60"/>
      <c r="CM265" s="60"/>
      <c r="CN265" s="60"/>
      <c r="CO265" s="60"/>
      <c r="CP265" s="60"/>
      <c r="CQ265" s="60"/>
      <c r="CR265" s="60"/>
      <c r="CS265" s="60"/>
      <c r="CT265" s="60"/>
      <c r="CU265" s="60"/>
      <c r="CV265" s="60"/>
      <c r="CW265" s="60"/>
      <c r="CX265" s="60"/>
      <c r="CY265" s="60"/>
      <c r="CZ265" s="60"/>
      <c r="DA265" s="60"/>
      <c r="DB265" s="60"/>
      <c r="DC265" s="60"/>
      <c r="DD265" s="60"/>
      <c r="DE265" s="60"/>
      <c r="DF265" s="60"/>
      <c r="DG265" s="60"/>
      <c r="DH265" s="60"/>
      <c r="DI265" s="60"/>
      <c r="DJ265" s="60"/>
      <c r="DK265" s="60"/>
      <c r="DL265" s="60"/>
      <c r="DM265" s="60"/>
      <c r="DN265" s="60"/>
      <c r="DO265" s="60"/>
      <c r="DP265" s="60"/>
    </row>
    <row r="266" spans="2:12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BS266" s="60"/>
      <c r="BT266" s="60"/>
      <c r="BU266" s="75"/>
      <c r="BV266" s="75"/>
      <c r="BW266" s="75"/>
      <c r="BX266" s="75"/>
      <c r="BY266" s="75"/>
      <c r="BZ266" s="75"/>
      <c r="CA266" s="75"/>
      <c r="CL266" s="60"/>
      <c r="CM266" s="60"/>
      <c r="CN266" s="60"/>
      <c r="CO266" s="60"/>
      <c r="CP266" s="60"/>
      <c r="CQ266" s="60"/>
      <c r="CR266" s="60"/>
      <c r="CS266" s="60"/>
      <c r="CT266" s="60"/>
      <c r="CU266" s="60"/>
      <c r="CV266" s="60"/>
      <c r="CW266" s="60"/>
      <c r="CX266" s="60"/>
      <c r="CY266" s="60"/>
      <c r="CZ266" s="60"/>
      <c r="DA266" s="60"/>
      <c r="DB266" s="60"/>
      <c r="DC266" s="60"/>
      <c r="DD266" s="60"/>
      <c r="DE266" s="60"/>
      <c r="DF266" s="60"/>
      <c r="DG266" s="60"/>
      <c r="DH266" s="60"/>
      <c r="DI266" s="60"/>
      <c r="DJ266" s="60"/>
      <c r="DK266" s="60"/>
      <c r="DL266" s="60"/>
      <c r="DM266" s="60"/>
      <c r="DN266" s="60"/>
      <c r="DO266" s="60"/>
      <c r="DP266" s="60"/>
    </row>
    <row r="267" spans="2:12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BS267" s="60"/>
      <c r="BT267" s="60"/>
      <c r="BU267" s="75"/>
      <c r="BV267" s="75"/>
      <c r="BW267" s="75"/>
      <c r="BX267" s="75"/>
      <c r="BY267" s="75"/>
      <c r="BZ267" s="75"/>
      <c r="CA267" s="75"/>
      <c r="CL267" s="60"/>
      <c r="CM267" s="60"/>
      <c r="CN267" s="60"/>
      <c r="CO267" s="60"/>
      <c r="CP267" s="60"/>
      <c r="CQ267" s="60"/>
      <c r="CR267" s="60"/>
      <c r="CS267" s="60"/>
      <c r="CT267" s="60"/>
      <c r="CU267" s="60"/>
      <c r="CV267" s="60"/>
      <c r="CW267" s="60"/>
      <c r="CX267" s="60"/>
      <c r="CY267" s="60"/>
      <c r="CZ267" s="60"/>
      <c r="DA267" s="60"/>
      <c r="DB267" s="60"/>
      <c r="DC267" s="60"/>
      <c r="DD267" s="60"/>
      <c r="DE267" s="60"/>
      <c r="DF267" s="60"/>
      <c r="DG267" s="60"/>
      <c r="DH267" s="60"/>
      <c r="DI267" s="60"/>
      <c r="DJ267" s="60"/>
      <c r="DK267" s="60"/>
      <c r="DL267" s="60"/>
      <c r="DM267" s="60"/>
      <c r="DN267" s="60"/>
      <c r="DO267" s="60"/>
      <c r="DP267" s="60"/>
    </row>
    <row r="268" spans="2:12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BS268" s="60"/>
      <c r="BT268" s="60"/>
      <c r="BU268" s="75"/>
      <c r="BV268" s="75"/>
      <c r="BW268" s="75"/>
      <c r="BX268" s="75"/>
      <c r="BY268" s="75"/>
      <c r="BZ268" s="75"/>
      <c r="CA268" s="75"/>
      <c r="CL268" s="60"/>
      <c r="CM268" s="60"/>
      <c r="CN268" s="60"/>
      <c r="CO268" s="60"/>
      <c r="CP268" s="60"/>
      <c r="CQ268" s="60"/>
      <c r="CR268" s="60"/>
      <c r="CS268" s="60"/>
      <c r="CT268" s="60"/>
      <c r="CU268" s="60"/>
      <c r="CV268" s="60"/>
      <c r="CW268" s="60"/>
      <c r="CX268" s="60"/>
      <c r="CY268" s="60"/>
      <c r="CZ268" s="60"/>
      <c r="DA268" s="60"/>
      <c r="DB268" s="60"/>
      <c r="DC268" s="60"/>
      <c r="DD268" s="60"/>
      <c r="DE268" s="60"/>
      <c r="DF268" s="60"/>
      <c r="DG268" s="60"/>
      <c r="DH268" s="60"/>
      <c r="DI268" s="60"/>
      <c r="DJ268" s="60"/>
      <c r="DK268" s="60"/>
      <c r="DL268" s="60"/>
      <c r="DM268" s="60"/>
      <c r="DN268" s="60"/>
      <c r="DO268" s="60"/>
      <c r="DP268" s="60"/>
    </row>
    <row r="269" spans="2:12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BS269" s="60"/>
      <c r="BT269" s="60"/>
      <c r="BU269" s="75"/>
      <c r="BV269" s="75"/>
      <c r="BW269" s="75"/>
      <c r="BX269" s="75"/>
      <c r="BY269" s="75"/>
      <c r="BZ269" s="75"/>
      <c r="CA269" s="75"/>
      <c r="CL269" s="60"/>
      <c r="CM269" s="60"/>
      <c r="CN269" s="60"/>
      <c r="CO269" s="60"/>
      <c r="CP269" s="60"/>
      <c r="CQ269" s="60"/>
      <c r="CR269" s="60"/>
      <c r="CS269" s="60"/>
      <c r="CT269" s="60"/>
      <c r="CU269" s="60"/>
      <c r="CV269" s="60"/>
      <c r="CW269" s="60"/>
      <c r="CX269" s="60"/>
      <c r="CY269" s="60"/>
      <c r="CZ269" s="60"/>
      <c r="DA269" s="60"/>
      <c r="DB269" s="60"/>
      <c r="DC269" s="60"/>
      <c r="DD269" s="60"/>
      <c r="DE269" s="60"/>
      <c r="DF269" s="60"/>
      <c r="DG269" s="60"/>
      <c r="DH269" s="60"/>
      <c r="DI269" s="60"/>
      <c r="DJ269" s="60"/>
      <c r="DK269" s="60"/>
      <c r="DL269" s="60"/>
      <c r="DM269" s="60"/>
      <c r="DN269" s="60"/>
      <c r="DO269" s="60"/>
      <c r="DP269" s="60"/>
    </row>
    <row r="270" spans="2:12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BS270" s="60"/>
      <c r="BT270" s="60"/>
      <c r="BU270" s="75"/>
      <c r="BV270" s="75"/>
      <c r="BW270" s="75"/>
      <c r="BX270" s="75"/>
      <c r="BY270" s="75"/>
      <c r="BZ270" s="75"/>
      <c r="CA270" s="75"/>
      <c r="CL270" s="60"/>
      <c r="CM270" s="60"/>
      <c r="CN270" s="60"/>
      <c r="CO270" s="60"/>
      <c r="CP270" s="60"/>
      <c r="CQ270" s="60"/>
      <c r="CR270" s="60"/>
      <c r="CS270" s="60"/>
      <c r="CT270" s="60"/>
      <c r="CU270" s="60"/>
      <c r="CV270" s="60"/>
      <c r="CW270" s="60"/>
      <c r="CX270" s="60"/>
      <c r="CY270" s="60"/>
      <c r="CZ270" s="60"/>
      <c r="DA270" s="60"/>
      <c r="DB270" s="60"/>
      <c r="DC270" s="60"/>
      <c r="DD270" s="60"/>
      <c r="DE270" s="60"/>
      <c r="DF270" s="60"/>
      <c r="DG270" s="60"/>
      <c r="DH270" s="60"/>
      <c r="DI270" s="60"/>
      <c r="DJ270" s="60"/>
      <c r="DK270" s="60"/>
      <c r="DL270" s="60"/>
      <c r="DM270" s="60"/>
      <c r="DN270" s="60"/>
      <c r="DO270" s="60"/>
      <c r="DP270" s="60"/>
    </row>
    <row r="271" spans="2:12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BS271" s="60"/>
      <c r="BT271" s="60"/>
      <c r="BU271" s="75"/>
      <c r="BV271" s="75"/>
      <c r="BW271" s="75"/>
      <c r="BX271" s="75"/>
      <c r="BY271" s="75"/>
      <c r="BZ271" s="75"/>
      <c r="CA271" s="75"/>
      <c r="CL271" s="60"/>
      <c r="CM271" s="60"/>
      <c r="CN271" s="60"/>
      <c r="CO271" s="60"/>
      <c r="CP271" s="60"/>
      <c r="CQ271" s="60"/>
      <c r="CR271" s="60"/>
      <c r="CS271" s="60"/>
      <c r="CT271" s="60"/>
      <c r="CU271" s="60"/>
      <c r="CV271" s="60"/>
      <c r="CW271" s="60"/>
      <c r="CX271" s="60"/>
      <c r="CY271" s="60"/>
      <c r="CZ271" s="60"/>
      <c r="DA271" s="60"/>
      <c r="DB271" s="60"/>
      <c r="DC271" s="60"/>
      <c r="DD271" s="60"/>
      <c r="DE271" s="60"/>
      <c r="DF271" s="60"/>
      <c r="DG271" s="60"/>
      <c r="DH271" s="60"/>
      <c r="DI271" s="60"/>
      <c r="DJ271" s="60"/>
      <c r="DK271" s="60"/>
      <c r="DL271" s="60"/>
      <c r="DM271" s="60"/>
      <c r="DN271" s="60"/>
      <c r="DO271" s="60"/>
      <c r="DP271" s="60"/>
    </row>
    <row r="272" spans="2:12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BS272" s="60"/>
      <c r="BT272" s="60"/>
      <c r="BU272" s="75"/>
      <c r="BV272" s="75"/>
      <c r="BW272" s="75"/>
      <c r="BX272" s="75"/>
      <c r="BY272" s="75"/>
      <c r="BZ272" s="75"/>
      <c r="CA272" s="75"/>
      <c r="CL272" s="60"/>
      <c r="CM272" s="60"/>
      <c r="CN272" s="60"/>
      <c r="CO272" s="60"/>
      <c r="CP272" s="60"/>
      <c r="CQ272" s="60"/>
      <c r="CR272" s="60"/>
      <c r="CS272" s="60"/>
      <c r="CT272" s="60"/>
      <c r="CU272" s="60"/>
      <c r="CV272" s="60"/>
      <c r="CW272" s="60"/>
      <c r="CX272" s="60"/>
      <c r="CY272" s="60"/>
      <c r="CZ272" s="60"/>
      <c r="DA272" s="60"/>
      <c r="DB272" s="60"/>
      <c r="DC272" s="60"/>
      <c r="DD272" s="60"/>
      <c r="DE272" s="60"/>
      <c r="DF272" s="60"/>
      <c r="DG272" s="60"/>
      <c r="DH272" s="60"/>
      <c r="DI272" s="60"/>
      <c r="DJ272" s="60"/>
      <c r="DK272" s="60"/>
      <c r="DL272" s="60"/>
      <c r="DM272" s="60"/>
      <c r="DN272" s="60"/>
      <c r="DO272" s="60"/>
      <c r="DP272" s="60"/>
    </row>
    <row r="273" spans="2:12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BS273" s="60"/>
      <c r="BT273" s="60"/>
      <c r="BU273" s="75"/>
      <c r="BV273" s="75"/>
      <c r="BW273" s="75"/>
      <c r="BX273" s="75"/>
      <c r="BY273" s="75"/>
      <c r="BZ273" s="75"/>
      <c r="CA273" s="75"/>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60"/>
      <c r="DJ273" s="60"/>
      <c r="DK273" s="60"/>
      <c r="DL273" s="60"/>
      <c r="DM273" s="60"/>
      <c r="DN273" s="60"/>
      <c r="DO273" s="60"/>
      <c r="DP273" s="60"/>
    </row>
    <row r="274" spans="2:12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BS274" s="60"/>
      <c r="BT274" s="60"/>
      <c r="BU274" s="75"/>
      <c r="BV274" s="75"/>
      <c r="BW274" s="75"/>
      <c r="BX274" s="75"/>
      <c r="BY274" s="75"/>
      <c r="BZ274" s="75"/>
      <c r="CA274" s="75"/>
      <c r="CL274" s="60"/>
      <c r="CM274" s="60"/>
      <c r="CN274" s="60"/>
      <c r="CO274" s="60"/>
      <c r="CP274" s="60"/>
      <c r="CQ274" s="60"/>
      <c r="CR274" s="60"/>
      <c r="CS274" s="60"/>
      <c r="CT274" s="60"/>
      <c r="CU274" s="60"/>
      <c r="CV274" s="60"/>
      <c r="CW274" s="60"/>
      <c r="CX274" s="60"/>
      <c r="CY274" s="60"/>
      <c r="CZ274" s="60"/>
      <c r="DA274" s="60"/>
      <c r="DB274" s="60"/>
      <c r="DC274" s="60"/>
      <c r="DD274" s="60"/>
      <c r="DE274" s="60"/>
      <c r="DF274" s="60"/>
      <c r="DG274" s="60"/>
      <c r="DH274" s="60"/>
      <c r="DI274" s="60"/>
      <c r="DJ274" s="60"/>
      <c r="DK274" s="60"/>
      <c r="DL274" s="60"/>
      <c r="DM274" s="60"/>
      <c r="DN274" s="60"/>
      <c r="DO274" s="60"/>
      <c r="DP274" s="60"/>
    </row>
    <row r="275" spans="2:12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BS275" s="60"/>
      <c r="BT275" s="60"/>
      <c r="BU275" s="75"/>
      <c r="BV275" s="75"/>
      <c r="BW275" s="75"/>
      <c r="BX275" s="75"/>
      <c r="BY275" s="75"/>
      <c r="BZ275" s="75"/>
      <c r="CA275" s="75"/>
      <c r="CL275" s="60"/>
      <c r="CM275" s="60"/>
      <c r="CN275" s="60"/>
      <c r="CO275" s="60"/>
      <c r="CP275" s="60"/>
      <c r="CQ275" s="60"/>
      <c r="CR275" s="60"/>
      <c r="CS275" s="60"/>
      <c r="CT275" s="60"/>
      <c r="CU275" s="60"/>
      <c r="CV275" s="60"/>
      <c r="CW275" s="60"/>
      <c r="CX275" s="60"/>
      <c r="CY275" s="60"/>
      <c r="CZ275" s="60"/>
      <c r="DA275" s="60"/>
      <c r="DB275" s="60"/>
      <c r="DC275" s="60"/>
      <c r="DD275" s="60"/>
      <c r="DE275" s="60"/>
      <c r="DF275" s="60"/>
      <c r="DG275" s="60"/>
      <c r="DH275" s="60"/>
      <c r="DI275" s="60"/>
      <c r="DJ275" s="60"/>
      <c r="DK275" s="60"/>
      <c r="DL275" s="60"/>
      <c r="DM275" s="60"/>
      <c r="DN275" s="60"/>
      <c r="DO275" s="60"/>
      <c r="DP275" s="60"/>
    </row>
    <row r="276" spans="2:12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BS276" s="60"/>
      <c r="BT276" s="60"/>
      <c r="BU276" s="75"/>
      <c r="BV276" s="75"/>
      <c r="BW276" s="75"/>
      <c r="BX276" s="75"/>
      <c r="BY276" s="75"/>
      <c r="BZ276" s="75"/>
      <c r="CA276" s="75"/>
      <c r="CL276" s="60"/>
      <c r="CM276" s="60"/>
      <c r="CN276" s="60"/>
      <c r="CO276" s="60"/>
      <c r="CP276" s="60"/>
      <c r="CQ276" s="60"/>
      <c r="CR276" s="60"/>
      <c r="CS276" s="60"/>
      <c r="CT276" s="60"/>
      <c r="CU276" s="60"/>
      <c r="CV276" s="60"/>
      <c r="CW276" s="60"/>
      <c r="CX276" s="60"/>
      <c r="CY276" s="60"/>
      <c r="CZ276" s="60"/>
      <c r="DA276" s="60"/>
      <c r="DB276" s="60"/>
      <c r="DC276" s="60"/>
      <c r="DD276" s="60"/>
      <c r="DE276" s="60"/>
      <c r="DF276" s="60"/>
      <c r="DG276" s="60"/>
      <c r="DH276" s="60"/>
      <c r="DI276" s="60"/>
      <c r="DJ276" s="60"/>
      <c r="DK276" s="60"/>
      <c r="DL276" s="60"/>
      <c r="DM276" s="60"/>
      <c r="DN276" s="60"/>
      <c r="DO276" s="60"/>
      <c r="DP276" s="60"/>
    </row>
    <row r="277" spans="2:12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BS277" s="60"/>
      <c r="BT277" s="60"/>
      <c r="BU277" s="75"/>
      <c r="BV277" s="75"/>
      <c r="BW277" s="75"/>
      <c r="BX277" s="75"/>
      <c r="BY277" s="75"/>
      <c r="BZ277" s="75"/>
      <c r="CA277" s="75"/>
      <c r="CL277" s="60"/>
      <c r="CM277" s="60"/>
      <c r="CN277" s="60"/>
      <c r="CO277" s="60"/>
      <c r="CP277" s="60"/>
      <c r="CQ277" s="60"/>
      <c r="CR277" s="60"/>
      <c r="CS277" s="60"/>
      <c r="CT277" s="60"/>
      <c r="CU277" s="60"/>
      <c r="CV277" s="60"/>
      <c r="CW277" s="60"/>
      <c r="CX277" s="60"/>
      <c r="CY277" s="60"/>
      <c r="CZ277" s="60"/>
      <c r="DA277" s="60"/>
      <c r="DB277" s="60"/>
      <c r="DC277" s="60"/>
      <c r="DD277" s="60"/>
      <c r="DE277" s="60"/>
      <c r="DF277" s="60"/>
      <c r="DG277" s="60"/>
      <c r="DH277" s="60"/>
      <c r="DI277" s="60"/>
      <c r="DJ277" s="60"/>
      <c r="DK277" s="60"/>
      <c r="DL277" s="60"/>
      <c r="DM277" s="60"/>
      <c r="DN277" s="60"/>
      <c r="DO277" s="60"/>
      <c r="DP277" s="60"/>
    </row>
    <row r="278" spans="2:12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BS278" s="60"/>
      <c r="BT278" s="60"/>
      <c r="BU278" s="75"/>
      <c r="BV278" s="75"/>
      <c r="BW278" s="75"/>
      <c r="BX278" s="75"/>
      <c r="BY278" s="75"/>
      <c r="BZ278" s="75"/>
      <c r="CA278" s="75"/>
      <c r="CL278" s="60"/>
      <c r="CM278" s="60"/>
      <c r="CN278" s="60"/>
      <c r="CO278" s="60"/>
      <c r="CP278" s="60"/>
      <c r="CQ278" s="60"/>
      <c r="CR278" s="60"/>
      <c r="CS278" s="60"/>
      <c r="CT278" s="60"/>
      <c r="CU278" s="60"/>
      <c r="CV278" s="60"/>
      <c r="CW278" s="60"/>
      <c r="CX278" s="60"/>
      <c r="CY278" s="60"/>
      <c r="CZ278" s="60"/>
      <c r="DA278" s="60"/>
      <c r="DB278" s="60"/>
      <c r="DC278" s="60"/>
      <c r="DD278" s="60"/>
      <c r="DE278" s="60"/>
      <c r="DF278" s="60"/>
      <c r="DG278" s="60"/>
      <c r="DH278" s="60"/>
      <c r="DI278" s="60"/>
      <c r="DJ278" s="60"/>
      <c r="DK278" s="60"/>
      <c r="DL278" s="60"/>
      <c r="DM278" s="60"/>
      <c r="DN278" s="60"/>
      <c r="DO278" s="60"/>
      <c r="DP278" s="60"/>
    </row>
    <row r="279" spans="2:12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BS279" s="60"/>
      <c r="BT279" s="60"/>
      <c r="BU279" s="75"/>
      <c r="BV279" s="75"/>
      <c r="BW279" s="75"/>
      <c r="BX279" s="75"/>
      <c r="BY279" s="75"/>
      <c r="BZ279" s="75"/>
      <c r="CA279" s="75"/>
      <c r="CL279" s="60"/>
      <c r="CM279" s="60"/>
      <c r="CN279" s="60"/>
      <c r="CO279" s="60"/>
      <c r="CP279" s="60"/>
      <c r="CQ279" s="60"/>
      <c r="CR279" s="60"/>
      <c r="CS279" s="60"/>
      <c r="CT279" s="60"/>
      <c r="CU279" s="60"/>
      <c r="CV279" s="60"/>
      <c r="CW279" s="60"/>
      <c r="CX279" s="60"/>
      <c r="CY279" s="60"/>
      <c r="CZ279" s="60"/>
      <c r="DA279" s="60"/>
      <c r="DB279" s="60"/>
      <c r="DC279" s="60"/>
      <c r="DD279" s="60"/>
      <c r="DE279" s="60"/>
      <c r="DF279" s="60"/>
      <c r="DG279" s="60"/>
      <c r="DH279" s="60"/>
      <c r="DI279" s="60"/>
      <c r="DJ279" s="60"/>
      <c r="DK279" s="60"/>
      <c r="DL279" s="60"/>
      <c r="DM279" s="60"/>
      <c r="DN279" s="60"/>
      <c r="DO279" s="60"/>
      <c r="DP279" s="60"/>
    </row>
    <row r="280" spans="2:12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BS280" s="60"/>
      <c r="BT280" s="60"/>
      <c r="BU280" s="75"/>
      <c r="BV280" s="75"/>
      <c r="BW280" s="75"/>
      <c r="BX280" s="75"/>
      <c r="BY280" s="75"/>
      <c r="BZ280" s="75"/>
      <c r="CA280" s="75"/>
      <c r="CL280" s="60"/>
      <c r="CM280" s="60"/>
      <c r="CN280" s="60"/>
      <c r="CO280" s="60"/>
      <c r="CP280" s="60"/>
      <c r="CQ280" s="60"/>
      <c r="CR280" s="60"/>
      <c r="CS280" s="60"/>
      <c r="CT280" s="60"/>
      <c r="CU280" s="60"/>
      <c r="CV280" s="60"/>
      <c r="CW280" s="60"/>
      <c r="CX280" s="60"/>
      <c r="CY280" s="60"/>
      <c r="CZ280" s="60"/>
      <c r="DA280" s="60"/>
      <c r="DB280" s="60"/>
      <c r="DC280" s="60"/>
      <c r="DD280" s="60"/>
      <c r="DE280" s="60"/>
      <c r="DF280" s="60"/>
      <c r="DG280" s="60"/>
      <c r="DH280" s="60"/>
      <c r="DI280" s="60"/>
      <c r="DJ280" s="60"/>
      <c r="DK280" s="60"/>
      <c r="DL280" s="60"/>
      <c r="DM280" s="60"/>
      <c r="DN280" s="60"/>
      <c r="DO280" s="60"/>
      <c r="DP280" s="60"/>
    </row>
    <row r="281" spans="2:12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BS281" s="60"/>
      <c r="BT281" s="60"/>
      <c r="BU281" s="75"/>
      <c r="BV281" s="75"/>
      <c r="BW281" s="75"/>
      <c r="BX281" s="75"/>
      <c r="BY281" s="75"/>
      <c r="BZ281" s="75"/>
      <c r="CA281" s="75"/>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row>
    <row r="282" spans="2:12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BS282" s="60"/>
      <c r="BT282" s="60"/>
      <c r="BU282" s="75"/>
      <c r="BV282" s="75"/>
      <c r="BW282" s="75"/>
      <c r="BX282" s="75"/>
      <c r="BY282" s="75"/>
      <c r="BZ282" s="75"/>
      <c r="CA282" s="75"/>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row>
    <row r="283" spans="2:12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BS283" s="60"/>
      <c r="BT283" s="60"/>
      <c r="BU283" s="75"/>
      <c r="BV283" s="75"/>
      <c r="BW283" s="75"/>
      <c r="BX283" s="75"/>
      <c r="BY283" s="75"/>
      <c r="BZ283" s="75"/>
      <c r="CA283" s="75"/>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row>
    <row r="284" spans="2:12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BS284" s="60"/>
      <c r="BT284" s="60"/>
      <c r="BU284" s="75"/>
      <c r="BV284" s="75"/>
      <c r="BW284" s="75"/>
      <c r="BX284" s="75"/>
      <c r="BY284" s="75"/>
      <c r="BZ284" s="75"/>
      <c r="CA284" s="75"/>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row>
    <row r="285" spans="2:12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BS285" s="60"/>
      <c r="BT285" s="60"/>
      <c r="BU285" s="75"/>
      <c r="BV285" s="75"/>
      <c r="BW285" s="75"/>
      <c r="BX285" s="75"/>
      <c r="BY285" s="75"/>
      <c r="BZ285" s="75"/>
      <c r="CA285" s="75"/>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row>
    <row r="286" spans="2:12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BS286" s="60"/>
      <c r="BT286" s="60"/>
      <c r="BU286" s="75"/>
      <c r="BV286" s="75"/>
      <c r="BW286" s="75"/>
      <c r="BX286" s="75"/>
      <c r="BY286" s="75"/>
      <c r="BZ286" s="75"/>
      <c r="CA286" s="75"/>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row>
    <row r="287" spans="2:12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BS287" s="60"/>
      <c r="BT287" s="60"/>
      <c r="BU287" s="75"/>
      <c r="BV287" s="75"/>
      <c r="BW287" s="75"/>
      <c r="BX287" s="75"/>
      <c r="BY287" s="75"/>
      <c r="BZ287" s="75"/>
      <c r="CA287" s="75"/>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row>
    <row r="288" spans="2:12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BS288" s="60"/>
      <c r="BT288" s="60"/>
      <c r="BU288" s="75"/>
      <c r="BV288" s="75"/>
      <c r="BW288" s="75"/>
      <c r="BX288" s="75"/>
      <c r="BY288" s="75"/>
      <c r="BZ288" s="75"/>
      <c r="CA288" s="75"/>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row>
    <row r="289" spans="2:12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BS289" s="60"/>
      <c r="BT289" s="60"/>
      <c r="BU289" s="75"/>
      <c r="BV289" s="75"/>
      <c r="BW289" s="75"/>
      <c r="BX289" s="75"/>
      <c r="BY289" s="75"/>
      <c r="BZ289" s="75"/>
      <c r="CA289" s="75"/>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row>
    <row r="290" spans="2:12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BS290" s="60"/>
      <c r="BT290" s="60"/>
      <c r="BU290" s="75"/>
      <c r="BV290" s="75"/>
      <c r="BW290" s="75"/>
      <c r="BX290" s="75"/>
      <c r="BY290" s="75"/>
      <c r="BZ290" s="75"/>
      <c r="CA290" s="75"/>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row>
    <row r="291" spans="2:12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BS291" s="60"/>
      <c r="BT291" s="60"/>
      <c r="BU291" s="75"/>
      <c r="BV291" s="75"/>
      <c r="BW291" s="75"/>
      <c r="BX291" s="75"/>
      <c r="BY291" s="75"/>
      <c r="BZ291" s="75"/>
      <c r="CA291" s="75"/>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row>
    <row r="292" spans="2:12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BS292" s="60"/>
      <c r="BT292" s="60"/>
      <c r="BU292" s="75"/>
      <c r="BV292" s="75"/>
      <c r="BW292" s="75"/>
      <c r="BX292" s="75"/>
      <c r="BY292" s="75"/>
      <c r="BZ292" s="75"/>
      <c r="CA292" s="75"/>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row>
    <row r="293" spans="2:12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BS293" s="60"/>
      <c r="BT293" s="60"/>
      <c r="BU293" s="75"/>
      <c r="BV293" s="75"/>
      <c r="BW293" s="75"/>
      <c r="BX293" s="75"/>
      <c r="BY293" s="75"/>
      <c r="BZ293" s="75"/>
      <c r="CA293" s="75"/>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row>
    <row r="294" spans="2:12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BS294" s="60"/>
      <c r="BT294" s="60"/>
      <c r="BU294" s="75"/>
      <c r="BV294" s="75"/>
      <c r="BW294" s="75"/>
      <c r="BX294" s="75"/>
      <c r="BY294" s="75"/>
      <c r="BZ294" s="75"/>
      <c r="CA294" s="75"/>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row>
    <row r="295" spans="2:12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BS295" s="60"/>
      <c r="BT295" s="60"/>
      <c r="BU295" s="75"/>
      <c r="BV295" s="75"/>
      <c r="BW295" s="75"/>
      <c r="BX295" s="75"/>
      <c r="BY295" s="75"/>
      <c r="BZ295" s="75"/>
      <c r="CA295" s="75"/>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row>
    <row r="296" spans="2:12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BS296" s="60"/>
      <c r="BT296" s="60"/>
      <c r="BU296" s="75"/>
      <c r="BV296" s="75"/>
      <c r="BW296" s="75"/>
      <c r="BX296" s="75"/>
      <c r="BY296" s="75"/>
      <c r="BZ296" s="75"/>
      <c r="CA296" s="75"/>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row>
    <row r="297" spans="2:12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BS297" s="60"/>
      <c r="BT297" s="60"/>
      <c r="BU297" s="75"/>
      <c r="BV297" s="75"/>
      <c r="BW297" s="75"/>
      <c r="BX297" s="75"/>
      <c r="BY297" s="75"/>
      <c r="BZ297" s="75"/>
      <c r="CA297" s="75"/>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row>
    <row r="298" spans="2:12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BS298" s="60"/>
      <c r="BT298" s="60"/>
      <c r="BU298" s="75"/>
      <c r="BV298" s="75"/>
      <c r="BW298" s="75"/>
      <c r="BX298" s="75"/>
      <c r="BY298" s="75"/>
      <c r="BZ298" s="75"/>
      <c r="CA298" s="75"/>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row>
    <row r="299" spans="2:12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BS299" s="60"/>
      <c r="BT299" s="60"/>
      <c r="BU299" s="75"/>
      <c r="BV299" s="75"/>
      <c r="BW299" s="75"/>
      <c r="BX299" s="75"/>
      <c r="BY299" s="75"/>
      <c r="BZ299" s="75"/>
      <c r="CA299" s="75"/>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row>
    <row r="300" spans="2:12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BS300" s="60"/>
      <c r="BT300" s="60"/>
      <c r="BU300" s="75"/>
      <c r="BV300" s="75"/>
      <c r="BW300" s="75"/>
      <c r="BX300" s="75"/>
      <c r="BY300" s="75"/>
      <c r="BZ300" s="75"/>
      <c r="CA300" s="75"/>
      <c r="CL300" s="60"/>
      <c r="CM300" s="60"/>
      <c r="CN300" s="60"/>
      <c r="CO300" s="60"/>
      <c r="CP300" s="60"/>
      <c r="CQ300" s="60"/>
      <c r="CR300" s="60"/>
      <c r="CS300" s="60"/>
      <c r="CT300" s="60"/>
      <c r="CU300" s="60"/>
      <c r="CV300" s="60"/>
      <c r="CW300" s="60"/>
      <c r="CX300" s="60"/>
      <c r="CY300" s="60"/>
      <c r="CZ300" s="60"/>
      <c r="DA300" s="60"/>
      <c r="DB300" s="60"/>
      <c r="DC300" s="60"/>
      <c r="DD300" s="60"/>
      <c r="DE300" s="60"/>
      <c r="DF300" s="60"/>
      <c r="DG300" s="60"/>
      <c r="DH300" s="60"/>
      <c r="DI300" s="60"/>
      <c r="DJ300" s="60"/>
      <c r="DK300" s="60"/>
      <c r="DL300" s="60"/>
      <c r="DM300" s="60"/>
      <c r="DN300" s="60"/>
      <c r="DO300" s="60"/>
      <c r="DP300" s="60"/>
    </row>
    <row r="301" spans="2:12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BS301" s="60"/>
      <c r="BT301" s="60"/>
      <c r="BU301" s="75"/>
      <c r="BV301" s="75"/>
      <c r="BW301" s="75"/>
      <c r="BX301" s="75"/>
      <c r="BY301" s="75"/>
      <c r="BZ301" s="75"/>
      <c r="CA301" s="75"/>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60"/>
      <c r="DJ301" s="60"/>
      <c r="DK301" s="60"/>
      <c r="DL301" s="60"/>
      <c r="DM301" s="60"/>
      <c r="DN301" s="60"/>
      <c r="DO301" s="60"/>
      <c r="DP301" s="60"/>
    </row>
    <row r="302" spans="2:12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BS302" s="60"/>
      <c r="BT302" s="60"/>
      <c r="BU302" s="75"/>
      <c r="BV302" s="75"/>
      <c r="BW302" s="75"/>
      <c r="BX302" s="75"/>
      <c r="BY302" s="75"/>
      <c r="BZ302" s="75"/>
      <c r="CA302" s="75"/>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60"/>
      <c r="DJ302" s="60"/>
      <c r="DK302" s="60"/>
      <c r="DL302" s="60"/>
      <c r="DM302" s="60"/>
      <c r="DN302" s="60"/>
      <c r="DO302" s="60"/>
      <c r="DP302" s="60"/>
    </row>
    <row r="303" spans="2:12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BS303" s="60"/>
      <c r="BT303" s="60"/>
      <c r="BU303" s="75"/>
      <c r="BV303" s="75"/>
      <c r="BW303" s="75"/>
      <c r="BX303" s="75"/>
      <c r="BY303" s="75"/>
      <c r="BZ303" s="75"/>
      <c r="CA303" s="75"/>
      <c r="CL303" s="60"/>
      <c r="CM303" s="60"/>
      <c r="CN303" s="60"/>
      <c r="CO303" s="60"/>
      <c r="CP303" s="60"/>
      <c r="CQ303" s="60"/>
      <c r="CR303" s="60"/>
      <c r="CS303" s="60"/>
      <c r="CT303" s="60"/>
      <c r="CU303" s="60"/>
      <c r="CV303" s="60"/>
      <c r="CW303" s="60"/>
      <c r="CX303" s="60"/>
      <c r="CY303" s="60"/>
      <c r="CZ303" s="60"/>
      <c r="DA303" s="60"/>
      <c r="DB303" s="60"/>
      <c r="DC303" s="60"/>
      <c r="DD303" s="60"/>
      <c r="DE303" s="60"/>
      <c r="DF303" s="60"/>
      <c r="DG303" s="60"/>
      <c r="DH303" s="60"/>
      <c r="DI303" s="60"/>
      <c r="DJ303" s="60"/>
      <c r="DK303" s="60"/>
      <c r="DL303" s="60"/>
      <c r="DM303" s="60"/>
      <c r="DN303" s="60"/>
      <c r="DO303" s="60"/>
      <c r="DP303" s="60"/>
    </row>
    <row r="304" spans="2:12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BS304" s="60"/>
      <c r="BT304" s="60"/>
      <c r="BU304" s="75"/>
      <c r="BV304" s="75"/>
      <c r="BW304" s="75"/>
      <c r="BX304" s="75"/>
      <c r="BY304" s="75"/>
      <c r="BZ304" s="75"/>
      <c r="CA304" s="75"/>
      <c r="CL304" s="60"/>
      <c r="CM304" s="60"/>
      <c r="CN304" s="60"/>
      <c r="CO304" s="60"/>
      <c r="CP304" s="60"/>
      <c r="CQ304" s="60"/>
      <c r="CR304" s="60"/>
      <c r="CS304" s="60"/>
      <c r="CT304" s="60"/>
      <c r="CU304" s="60"/>
      <c r="CV304" s="60"/>
      <c r="CW304" s="60"/>
      <c r="CX304" s="60"/>
      <c r="CY304" s="60"/>
      <c r="CZ304" s="60"/>
      <c r="DA304" s="60"/>
      <c r="DB304" s="60"/>
      <c r="DC304" s="60"/>
      <c r="DD304" s="60"/>
      <c r="DE304" s="60"/>
      <c r="DF304" s="60"/>
      <c r="DG304" s="60"/>
      <c r="DH304" s="60"/>
      <c r="DI304" s="60"/>
      <c r="DJ304" s="60"/>
      <c r="DK304" s="60"/>
      <c r="DL304" s="60"/>
      <c r="DM304" s="60"/>
      <c r="DN304" s="60"/>
      <c r="DO304" s="60"/>
      <c r="DP304" s="60"/>
    </row>
    <row r="305" spans="2:12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BS305" s="60"/>
      <c r="BT305" s="60"/>
      <c r="BU305" s="75"/>
      <c r="BV305" s="75"/>
      <c r="BW305" s="75"/>
      <c r="BX305" s="75"/>
      <c r="BY305" s="75"/>
      <c r="BZ305" s="75"/>
      <c r="CA305" s="75"/>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row>
    <row r="306" spans="2:12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BS306" s="60"/>
      <c r="BT306" s="60"/>
      <c r="BU306" s="75"/>
      <c r="BV306" s="75"/>
      <c r="BW306" s="75"/>
      <c r="BX306" s="75"/>
      <c r="BY306" s="75"/>
      <c r="BZ306" s="75"/>
      <c r="CA306" s="75"/>
      <c r="CL306" s="60"/>
      <c r="CM306" s="60"/>
      <c r="CN306" s="60"/>
      <c r="CO306" s="60"/>
      <c r="CP306" s="60"/>
      <c r="CQ306" s="60"/>
      <c r="CR306" s="60"/>
      <c r="CS306" s="60"/>
      <c r="CT306" s="60"/>
      <c r="CU306" s="60"/>
      <c r="CV306" s="60"/>
      <c r="CW306" s="60"/>
      <c r="CX306" s="60"/>
      <c r="CY306" s="60"/>
      <c r="CZ306" s="60"/>
      <c r="DA306" s="60"/>
      <c r="DB306" s="60"/>
      <c r="DC306" s="60"/>
      <c r="DD306" s="60"/>
      <c r="DE306" s="60"/>
      <c r="DF306" s="60"/>
      <c r="DG306" s="60"/>
      <c r="DH306" s="60"/>
      <c r="DI306" s="60"/>
      <c r="DJ306" s="60"/>
      <c r="DK306" s="60"/>
      <c r="DL306" s="60"/>
      <c r="DM306" s="60"/>
      <c r="DN306" s="60"/>
      <c r="DO306" s="60"/>
      <c r="DP306" s="60"/>
    </row>
    <row r="307" spans="2:12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BS307" s="60"/>
      <c r="BT307" s="60"/>
      <c r="BU307" s="75"/>
      <c r="BV307" s="75"/>
      <c r="BW307" s="75"/>
      <c r="BX307" s="75"/>
      <c r="BY307" s="75"/>
      <c r="BZ307" s="75"/>
      <c r="CA307" s="75"/>
      <c r="CL307" s="60"/>
      <c r="CM307" s="60"/>
      <c r="CN307" s="60"/>
      <c r="CO307" s="60"/>
      <c r="CP307" s="60"/>
      <c r="CQ307" s="60"/>
      <c r="CR307" s="60"/>
      <c r="CS307" s="60"/>
      <c r="CT307" s="60"/>
      <c r="CU307" s="60"/>
      <c r="CV307" s="60"/>
      <c r="CW307" s="60"/>
      <c r="CX307" s="60"/>
      <c r="CY307" s="60"/>
      <c r="CZ307" s="60"/>
      <c r="DA307" s="60"/>
      <c r="DB307" s="60"/>
      <c r="DC307" s="60"/>
      <c r="DD307" s="60"/>
      <c r="DE307" s="60"/>
      <c r="DF307" s="60"/>
      <c r="DG307" s="60"/>
      <c r="DH307" s="60"/>
      <c r="DI307" s="60"/>
      <c r="DJ307" s="60"/>
      <c r="DK307" s="60"/>
      <c r="DL307" s="60"/>
      <c r="DM307" s="60"/>
      <c r="DN307" s="60"/>
      <c r="DO307" s="60"/>
      <c r="DP307" s="60"/>
    </row>
    <row r="308" spans="2:12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BS308" s="60"/>
      <c r="BT308" s="60"/>
      <c r="BU308" s="75"/>
      <c r="BV308" s="75"/>
      <c r="BW308" s="75"/>
      <c r="BX308" s="75"/>
      <c r="BY308" s="75"/>
      <c r="BZ308" s="75"/>
      <c r="CA308" s="75"/>
      <c r="CL308" s="60"/>
      <c r="CM308" s="60"/>
      <c r="CN308" s="60"/>
      <c r="CO308" s="60"/>
      <c r="CP308" s="60"/>
      <c r="CQ308" s="60"/>
      <c r="CR308" s="60"/>
      <c r="CS308" s="60"/>
      <c r="CT308" s="60"/>
      <c r="CU308" s="60"/>
      <c r="CV308" s="60"/>
      <c r="CW308" s="60"/>
      <c r="CX308" s="60"/>
      <c r="CY308" s="60"/>
      <c r="CZ308" s="60"/>
      <c r="DA308" s="60"/>
      <c r="DB308" s="60"/>
      <c r="DC308" s="60"/>
      <c r="DD308" s="60"/>
      <c r="DE308" s="60"/>
      <c r="DF308" s="60"/>
      <c r="DG308" s="60"/>
      <c r="DH308" s="60"/>
      <c r="DI308" s="60"/>
      <c r="DJ308" s="60"/>
      <c r="DK308" s="60"/>
      <c r="DL308" s="60"/>
      <c r="DM308" s="60"/>
      <c r="DN308" s="60"/>
      <c r="DO308" s="60"/>
      <c r="DP308" s="60"/>
    </row>
    <row r="309" spans="2:12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BS309" s="60"/>
      <c r="BT309" s="60"/>
      <c r="BU309" s="75"/>
      <c r="BV309" s="75"/>
      <c r="BW309" s="75"/>
      <c r="BX309" s="75"/>
      <c r="BY309" s="75"/>
      <c r="BZ309" s="75"/>
      <c r="CA309" s="75"/>
      <c r="CL309" s="60"/>
      <c r="CM309" s="60"/>
      <c r="CN309" s="60"/>
      <c r="CO309" s="60"/>
      <c r="CP309" s="60"/>
      <c r="CQ309" s="60"/>
      <c r="CR309" s="60"/>
      <c r="CS309" s="60"/>
      <c r="CT309" s="60"/>
      <c r="CU309" s="60"/>
      <c r="CV309" s="60"/>
      <c r="CW309" s="60"/>
      <c r="CX309" s="60"/>
      <c r="CY309" s="60"/>
      <c r="CZ309" s="60"/>
      <c r="DA309" s="60"/>
      <c r="DB309" s="60"/>
      <c r="DC309" s="60"/>
      <c r="DD309" s="60"/>
      <c r="DE309" s="60"/>
      <c r="DF309" s="60"/>
      <c r="DG309" s="60"/>
      <c r="DH309" s="60"/>
      <c r="DI309" s="60"/>
      <c r="DJ309" s="60"/>
      <c r="DK309" s="60"/>
      <c r="DL309" s="60"/>
      <c r="DM309" s="60"/>
      <c r="DN309" s="60"/>
      <c r="DO309" s="60"/>
      <c r="DP309" s="60"/>
    </row>
    <row r="310" spans="2:12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BS310" s="60"/>
      <c r="BT310" s="60"/>
      <c r="BU310" s="75"/>
      <c r="BV310" s="75"/>
      <c r="BW310" s="75"/>
      <c r="BX310" s="75"/>
      <c r="BY310" s="75"/>
      <c r="BZ310" s="75"/>
      <c r="CA310" s="75"/>
      <c r="CL310" s="60"/>
      <c r="CM310" s="60"/>
      <c r="CN310" s="60"/>
      <c r="CO310" s="60"/>
      <c r="CP310" s="60"/>
      <c r="CQ310" s="60"/>
      <c r="CR310" s="60"/>
      <c r="CS310" s="60"/>
      <c r="CT310" s="60"/>
      <c r="CU310" s="60"/>
      <c r="CV310" s="60"/>
      <c r="CW310" s="60"/>
      <c r="CX310" s="60"/>
      <c r="CY310" s="60"/>
      <c r="CZ310" s="60"/>
      <c r="DA310" s="60"/>
      <c r="DB310" s="60"/>
      <c r="DC310" s="60"/>
      <c r="DD310" s="60"/>
      <c r="DE310" s="60"/>
      <c r="DF310" s="60"/>
      <c r="DG310" s="60"/>
      <c r="DH310" s="60"/>
      <c r="DI310" s="60"/>
      <c r="DJ310" s="60"/>
      <c r="DK310" s="60"/>
      <c r="DL310" s="60"/>
      <c r="DM310" s="60"/>
      <c r="DN310" s="60"/>
      <c r="DO310" s="60"/>
      <c r="DP310" s="60"/>
    </row>
    <row r="311" spans="2:12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BS311" s="60"/>
      <c r="BT311" s="60"/>
      <c r="BU311" s="75"/>
      <c r="BV311" s="75"/>
      <c r="BW311" s="75"/>
      <c r="BX311" s="75"/>
      <c r="BY311" s="75"/>
      <c r="BZ311" s="75"/>
      <c r="CA311" s="75"/>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60"/>
      <c r="DJ311" s="60"/>
      <c r="DK311" s="60"/>
      <c r="DL311" s="60"/>
      <c r="DM311" s="60"/>
      <c r="DN311" s="60"/>
      <c r="DO311" s="60"/>
      <c r="DP311" s="60"/>
    </row>
    <row r="312" spans="2:12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BS312" s="60"/>
      <c r="BT312" s="60"/>
      <c r="BU312" s="75"/>
      <c r="BV312" s="75"/>
      <c r="BW312" s="75"/>
      <c r="BX312" s="75"/>
      <c r="BY312" s="75"/>
      <c r="BZ312" s="75"/>
      <c r="CA312" s="75"/>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60"/>
      <c r="DJ312" s="60"/>
      <c r="DK312" s="60"/>
      <c r="DL312" s="60"/>
      <c r="DM312" s="60"/>
      <c r="DN312" s="60"/>
      <c r="DO312" s="60"/>
      <c r="DP312" s="60"/>
    </row>
    <row r="313" spans="2:12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BS313" s="60"/>
      <c r="BT313" s="60"/>
      <c r="BU313" s="75"/>
      <c r="BV313" s="75"/>
      <c r="BW313" s="75"/>
      <c r="BX313" s="75"/>
      <c r="BY313" s="75"/>
      <c r="BZ313" s="75"/>
      <c r="CA313" s="75"/>
      <c r="CL313" s="60"/>
      <c r="CM313" s="60"/>
      <c r="CN313" s="60"/>
      <c r="CO313" s="60"/>
      <c r="CP313" s="60"/>
      <c r="CQ313" s="60"/>
      <c r="CR313" s="60"/>
      <c r="CS313" s="60"/>
      <c r="CT313" s="60"/>
      <c r="CU313" s="60"/>
      <c r="CV313" s="60"/>
      <c r="CW313" s="60"/>
      <c r="CX313" s="60"/>
      <c r="CY313" s="60"/>
      <c r="CZ313" s="60"/>
      <c r="DA313" s="60"/>
      <c r="DB313" s="60"/>
      <c r="DC313" s="60"/>
      <c r="DD313" s="60"/>
      <c r="DE313" s="60"/>
      <c r="DF313" s="60"/>
      <c r="DG313" s="60"/>
      <c r="DH313" s="60"/>
      <c r="DI313" s="60"/>
      <c r="DJ313" s="60"/>
      <c r="DK313" s="60"/>
      <c r="DL313" s="60"/>
      <c r="DM313" s="60"/>
      <c r="DN313" s="60"/>
      <c r="DO313" s="60"/>
      <c r="DP313" s="60"/>
    </row>
    <row r="314" spans="2:12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BS314" s="60"/>
      <c r="BT314" s="60"/>
      <c r="BU314" s="75"/>
      <c r="BV314" s="75"/>
      <c r="BW314" s="75"/>
      <c r="BX314" s="75"/>
      <c r="BY314" s="75"/>
      <c r="BZ314" s="75"/>
      <c r="CA314" s="75"/>
      <c r="CL314" s="60"/>
      <c r="CM314" s="60"/>
      <c r="CN314" s="60"/>
      <c r="CO314" s="60"/>
      <c r="CP314" s="60"/>
      <c r="CQ314" s="60"/>
      <c r="CR314" s="60"/>
      <c r="CS314" s="60"/>
      <c r="CT314" s="60"/>
      <c r="CU314" s="60"/>
      <c r="CV314" s="60"/>
      <c r="CW314" s="60"/>
      <c r="CX314" s="60"/>
      <c r="CY314" s="60"/>
      <c r="CZ314" s="60"/>
      <c r="DA314" s="60"/>
      <c r="DB314" s="60"/>
      <c r="DC314" s="60"/>
      <c r="DD314" s="60"/>
      <c r="DE314" s="60"/>
      <c r="DF314" s="60"/>
      <c r="DG314" s="60"/>
      <c r="DH314" s="60"/>
      <c r="DI314" s="60"/>
      <c r="DJ314" s="60"/>
      <c r="DK314" s="60"/>
      <c r="DL314" s="60"/>
      <c r="DM314" s="60"/>
      <c r="DN314" s="60"/>
      <c r="DO314" s="60"/>
      <c r="DP314" s="60"/>
    </row>
    <row r="315" spans="2:12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BS315" s="60"/>
      <c r="BT315" s="60"/>
      <c r="BU315" s="75"/>
      <c r="BV315" s="75"/>
      <c r="BW315" s="75"/>
      <c r="BX315" s="75"/>
      <c r="BY315" s="75"/>
      <c r="BZ315" s="75"/>
      <c r="CA315" s="75"/>
      <c r="CL315" s="60"/>
      <c r="CM315" s="60"/>
      <c r="CN315" s="60"/>
      <c r="CO315" s="60"/>
      <c r="CP315" s="60"/>
      <c r="CQ315" s="60"/>
      <c r="CR315" s="60"/>
      <c r="CS315" s="60"/>
      <c r="CT315" s="60"/>
      <c r="CU315" s="60"/>
      <c r="CV315" s="60"/>
      <c r="CW315" s="60"/>
      <c r="CX315" s="60"/>
      <c r="CY315" s="60"/>
      <c r="CZ315" s="60"/>
      <c r="DA315" s="60"/>
      <c r="DB315" s="60"/>
      <c r="DC315" s="60"/>
      <c r="DD315" s="60"/>
      <c r="DE315" s="60"/>
      <c r="DF315" s="60"/>
      <c r="DG315" s="60"/>
      <c r="DH315" s="60"/>
      <c r="DI315" s="60"/>
      <c r="DJ315" s="60"/>
      <c r="DK315" s="60"/>
      <c r="DL315" s="60"/>
      <c r="DM315" s="60"/>
      <c r="DN315" s="60"/>
      <c r="DO315" s="60"/>
      <c r="DP315" s="60"/>
    </row>
    <row r="316" spans="2:12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BS316" s="60"/>
      <c r="BT316" s="60"/>
      <c r="BU316" s="75"/>
      <c r="BV316" s="75"/>
      <c r="BW316" s="75"/>
      <c r="BX316" s="75"/>
      <c r="BY316" s="75"/>
      <c r="BZ316" s="75"/>
      <c r="CA316" s="75"/>
      <c r="CL316" s="60"/>
      <c r="CM316" s="60"/>
      <c r="CN316" s="60"/>
      <c r="CO316" s="60"/>
      <c r="CP316" s="60"/>
      <c r="CQ316" s="60"/>
      <c r="CR316" s="60"/>
      <c r="CS316" s="60"/>
      <c r="CT316" s="60"/>
      <c r="CU316" s="60"/>
      <c r="CV316" s="60"/>
      <c r="CW316" s="60"/>
      <c r="CX316" s="60"/>
      <c r="CY316" s="60"/>
      <c r="CZ316" s="60"/>
      <c r="DA316" s="60"/>
      <c r="DB316" s="60"/>
      <c r="DC316" s="60"/>
      <c r="DD316" s="60"/>
      <c r="DE316" s="60"/>
      <c r="DF316" s="60"/>
      <c r="DG316" s="60"/>
      <c r="DH316" s="60"/>
      <c r="DI316" s="60"/>
      <c r="DJ316" s="60"/>
      <c r="DK316" s="60"/>
      <c r="DL316" s="60"/>
      <c r="DM316" s="60"/>
      <c r="DN316" s="60"/>
      <c r="DO316" s="60"/>
      <c r="DP316" s="60"/>
    </row>
    <row r="317" spans="2:12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BS317" s="60"/>
      <c r="BT317" s="60"/>
      <c r="BU317" s="75"/>
      <c r="BV317" s="75"/>
      <c r="BW317" s="75"/>
      <c r="BX317" s="75"/>
      <c r="BY317" s="75"/>
      <c r="BZ317" s="75"/>
      <c r="CA317" s="75"/>
      <c r="CL317" s="60"/>
      <c r="CM317" s="60"/>
      <c r="CN317" s="60"/>
      <c r="CO317" s="60"/>
      <c r="CP317" s="60"/>
      <c r="CQ317" s="60"/>
      <c r="CR317" s="60"/>
      <c r="CS317" s="60"/>
      <c r="CT317" s="60"/>
      <c r="CU317" s="60"/>
      <c r="CV317" s="60"/>
      <c r="CW317" s="60"/>
      <c r="CX317" s="60"/>
      <c r="CY317" s="60"/>
      <c r="CZ317" s="60"/>
      <c r="DA317" s="60"/>
      <c r="DB317" s="60"/>
      <c r="DC317" s="60"/>
      <c r="DD317" s="60"/>
      <c r="DE317" s="60"/>
      <c r="DF317" s="60"/>
      <c r="DG317" s="60"/>
      <c r="DH317" s="60"/>
      <c r="DI317" s="60"/>
      <c r="DJ317" s="60"/>
      <c r="DK317" s="60"/>
      <c r="DL317" s="60"/>
      <c r="DM317" s="60"/>
      <c r="DN317" s="60"/>
      <c r="DO317" s="60"/>
      <c r="DP317" s="60"/>
    </row>
    <row r="318" spans="2:12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BS318" s="60"/>
      <c r="BT318" s="60"/>
      <c r="BU318" s="75"/>
      <c r="BV318" s="75"/>
      <c r="BW318" s="75"/>
      <c r="BX318" s="75"/>
      <c r="BY318" s="75"/>
      <c r="BZ318" s="75"/>
      <c r="CA318" s="75"/>
      <c r="CL318" s="60"/>
      <c r="CM318" s="60"/>
      <c r="CN318" s="60"/>
      <c r="CO318" s="60"/>
      <c r="CP318" s="60"/>
      <c r="CQ318" s="60"/>
      <c r="CR318" s="60"/>
      <c r="CS318" s="60"/>
      <c r="CT318" s="60"/>
      <c r="CU318" s="60"/>
      <c r="CV318" s="60"/>
      <c r="CW318" s="60"/>
      <c r="CX318" s="60"/>
      <c r="CY318" s="60"/>
      <c r="CZ318" s="60"/>
      <c r="DA318" s="60"/>
      <c r="DB318" s="60"/>
      <c r="DC318" s="60"/>
      <c r="DD318" s="60"/>
      <c r="DE318" s="60"/>
      <c r="DF318" s="60"/>
      <c r="DG318" s="60"/>
      <c r="DH318" s="60"/>
      <c r="DI318" s="60"/>
      <c r="DJ318" s="60"/>
      <c r="DK318" s="60"/>
      <c r="DL318" s="60"/>
      <c r="DM318" s="60"/>
      <c r="DN318" s="60"/>
      <c r="DO318" s="60"/>
      <c r="DP318" s="60"/>
    </row>
    <row r="319" spans="2:12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BS319" s="60"/>
      <c r="BT319" s="60"/>
      <c r="BU319" s="75"/>
      <c r="BV319" s="75"/>
      <c r="BW319" s="75"/>
      <c r="BX319" s="75"/>
      <c r="BY319" s="75"/>
      <c r="BZ319" s="75"/>
      <c r="CA319" s="75"/>
      <c r="CL319" s="60"/>
      <c r="CM319" s="60"/>
      <c r="CN319" s="60"/>
      <c r="CO319" s="60"/>
      <c r="CP319" s="60"/>
      <c r="CQ319" s="60"/>
      <c r="CR319" s="60"/>
      <c r="CS319" s="60"/>
      <c r="CT319" s="60"/>
      <c r="CU319" s="60"/>
      <c r="CV319" s="60"/>
      <c r="CW319" s="60"/>
      <c r="CX319" s="60"/>
      <c r="CY319" s="60"/>
      <c r="CZ319" s="60"/>
      <c r="DA319" s="60"/>
      <c r="DB319" s="60"/>
      <c r="DC319" s="60"/>
      <c r="DD319" s="60"/>
      <c r="DE319" s="60"/>
      <c r="DF319" s="60"/>
      <c r="DG319" s="60"/>
      <c r="DH319" s="60"/>
      <c r="DI319" s="60"/>
      <c r="DJ319" s="60"/>
      <c r="DK319" s="60"/>
      <c r="DL319" s="60"/>
      <c r="DM319" s="60"/>
      <c r="DN319" s="60"/>
      <c r="DO319" s="60"/>
      <c r="DP319" s="60"/>
    </row>
    <row r="320" spans="2:12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BS320" s="60"/>
      <c r="BT320" s="60"/>
      <c r="BU320" s="75"/>
      <c r="BV320" s="75"/>
      <c r="BW320" s="75"/>
      <c r="BX320" s="75"/>
      <c r="BY320" s="75"/>
      <c r="BZ320" s="75"/>
      <c r="CA320" s="75"/>
      <c r="CL320" s="60"/>
      <c r="CM320" s="60"/>
      <c r="CN320" s="60"/>
      <c r="CO320" s="60"/>
      <c r="CP320" s="60"/>
      <c r="CQ320" s="60"/>
      <c r="CR320" s="60"/>
      <c r="CS320" s="60"/>
      <c r="CT320" s="60"/>
      <c r="CU320" s="60"/>
      <c r="CV320" s="60"/>
      <c r="CW320" s="60"/>
      <c r="CX320" s="60"/>
      <c r="CY320" s="60"/>
      <c r="CZ320" s="60"/>
      <c r="DA320" s="60"/>
      <c r="DB320" s="60"/>
      <c r="DC320" s="60"/>
      <c r="DD320" s="60"/>
      <c r="DE320" s="60"/>
      <c r="DF320" s="60"/>
      <c r="DG320" s="60"/>
      <c r="DH320" s="60"/>
      <c r="DI320" s="60"/>
      <c r="DJ320" s="60"/>
      <c r="DK320" s="60"/>
      <c r="DL320" s="60"/>
      <c r="DM320" s="60"/>
      <c r="DN320" s="60"/>
      <c r="DO320" s="60"/>
      <c r="DP320" s="60"/>
    </row>
    <row r="321" spans="2:12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BS321" s="60"/>
      <c r="BT321" s="60"/>
      <c r="BU321" s="75"/>
      <c r="BV321" s="75"/>
      <c r="BW321" s="75"/>
      <c r="BX321" s="75"/>
      <c r="BY321" s="75"/>
      <c r="BZ321" s="75"/>
      <c r="CA321" s="75"/>
      <c r="CL321" s="60"/>
      <c r="CM321" s="60"/>
      <c r="CN321" s="60"/>
      <c r="CO321" s="60"/>
      <c r="CP321" s="60"/>
      <c r="CQ321" s="60"/>
      <c r="CR321" s="60"/>
      <c r="CS321" s="60"/>
      <c r="CT321" s="60"/>
      <c r="CU321" s="60"/>
      <c r="CV321" s="60"/>
      <c r="CW321" s="60"/>
      <c r="CX321" s="60"/>
      <c r="CY321" s="60"/>
      <c r="CZ321" s="60"/>
      <c r="DA321" s="60"/>
      <c r="DB321" s="60"/>
      <c r="DC321" s="60"/>
      <c r="DD321" s="60"/>
      <c r="DE321" s="60"/>
      <c r="DF321" s="60"/>
      <c r="DG321" s="60"/>
      <c r="DH321" s="60"/>
      <c r="DI321" s="60"/>
      <c r="DJ321" s="60"/>
      <c r="DK321" s="60"/>
      <c r="DL321" s="60"/>
      <c r="DM321" s="60"/>
      <c r="DN321" s="60"/>
      <c r="DO321" s="60"/>
      <c r="DP321" s="60"/>
    </row>
    <row r="322" spans="2:12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BS322" s="60"/>
      <c r="BT322" s="60"/>
      <c r="BU322" s="75"/>
      <c r="BV322" s="75"/>
      <c r="BW322" s="75"/>
      <c r="BX322" s="75"/>
      <c r="BY322" s="75"/>
      <c r="BZ322" s="75"/>
      <c r="CA322" s="75"/>
      <c r="CL322" s="60"/>
      <c r="CM322" s="60"/>
      <c r="CN322" s="60"/>
      <c r="CO322" s="60"/>
      <c r="CP322" s="60"/>
      <c r="CQ322" s="60"/>
      <c r="CR322" s="60"/>
      <c r="CS322" s="60"/>
      <c r="CT322" s="60"/>
      <c r="CU322" s="60"/>
      <c r="CV322" s="60"/>
      <c r="CW322" s="60"/>
      <c r="CX322" s="60"/>
      <c r="CY322" s="60"/>
      <c r="CZ322" s="60"/>
      <c r="DA322" s="60"/>
      <c r="DB322" s="60"/>
      <c r="DC322" s="60"/>
      <c r="DD322" s="60"/>
      <c r="DE322" s="60"/>
      <c r="DF322" s="60"/>
      <c r="DG322" s="60"/>
      <c r="DH322" s="60"/>
      <c r="DI322" s="60"/>
      <c r="DJ322" s="60"/>
      <c r="DK322" s="60"/>
      <c r="DL322" s="60"/>
      <c r="DM322" s="60"/>
      <c r="DN322" s="60"/>
      <c r="DO322" s="60"/>
      <c r="DP322" s="60"/>
    </row>
    <row r="323" spans="2:12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BS323" s="60"/>
      <c r="BT323" s="60"/>
      <c r="BU323" s="75"/>
      <c r="BV323" s="75"/>
      <c r="BW323" s="75"/>
      <c r="BX323" s="75"/>
      <c r="BY323" s="75"/>
      <c r="BZ323" s="75"/>
      <c r="CA323" s="75"/>
      <c r="CL323" s="60"/>
      <c r="CM323" s="60"/>
      <c r="CN323" s="60"/>
      <c r="CO323" s="60"/>
      <c r="CP323" s="60"/>
      <c r="CQ323" s="60"/>
      <c r="CR323" s="60"/>
      <c r="CS323" s="60"/>
      <c r="CT323" s="60"/>
      <c r="CU323" s="60"/>
      <c r="CV323" s="60"/>
      <c r="CW323" s="60"/>
      <c r="CX323" s="60"/>
      <c r="CY323" s="60"/>
      <c r="CZ323" s="60"/>
      <c r="DA323" s="60"/>
      <c r="DB323" s="60"/>
      <c r="DC323" s="60"/>
      <c r="DD323" s="60"/>
      <c r="DE323" s="60"/>
      <c r="DF323" s="60"/>
      <c r="DG323" s="60"/>
      <c r="DH323" s="60"/>
      <c r="DI323" s="60"/>
      <c r="DJ323" s="60"/>
      <c r="DK323" s="60"/>
      <c r="DL323" s="60"/>
      <c r="DM323" s="60"/>
      <c r="DN323" s="60"/>
      <c r="DO323" s="60"/>
      <c r="DP323" s="60"/>
    </row>
    <row r="324" spans="2:12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BS324" s="60"/>
      <c r="BT324" s="60"/>
      <c r="BU324" s="75"/>
      <c r="BV324" s="75"/>
      <c r="BW324" s="75"/>
      <c r="BX324" s="75"/>
      <c r="BY324" s="75"/>
      <c r="BZ324" s="75"/>
      <c r="CA324" s="75"/>
      <c r="CL324" s="60"/>
      <c r="CM324" s="60"/>
      <c r="CN324" s="60"/>
      <c r="CO324" s="60"/>
      <c r="CP324" s="60"/>
      <c r="CQ324" s="60"/>
      <c r="CR324" s="60"/>
      <c r="CS324" s="60"/>
      <c r="CT324" s="60"/>
      <c r="CU324" s="60"/>
      <c r="CV324" s="60"/>
      <c r="CW324" s="60"/>
      <c r="CX324" s="60"/>
      <c r="CY324" s="60"/>
      <c r="CZ324" s="60"/>
      <c r="DA324" s="60"/>
      <c r="DB324" s="60"/>
      <c r="DC324" s="60"/>
      <c r="DD324" s="60"/>
      <c r="DE324" s="60"/>
      <c r="DF324" s="60"/>
      <c r="DG324" s="60"/>
      <c r="DH324" s="60"/>
      <c r="DI324" s="60"/>
      <c r="DJ324" s="60"/>
      <c r="DK324" s="60"/>
      <c r="DL324" s="60"/>
      <c r="DM324" s="60"/>
      <c r="DN324" s="60"/>
      <c r="DO324" s="60"/>
      <c r="DP324" s="60"/>
    </row>
    <row r="325" spans="2:12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BS325" s="60"/>
      <c r="BT325" s="60"/>
      <c r="BU325" s="75"/>
      <c r="BV325" s="75"/>
      <c r="BW325" s="75"/>
      <c r="BX325" s="75"/>
      <c r="BY325" s="75"/>
      <c r="BZ325" s="75"/>
      <c r="CA325" s="75"/>
      <c r="CL325" s="60"/>
      <c r="CM325" s="60"/>
      <c r="CN325" s="60"/>
      <c r="CO325" s="60"/>
      <c r="CP325" s="60"/>
      <c r="CQ325" s="60"/>
      <c r="CR325" s="60"/>
      <c r="CS325" s="60"/>
      <c r="CT325" s="60"/>
      <c r="CU325" s="60"/>
      <c r="CV325" s="60"/>
      <c r="CW325" s="60"/>
      <c r="CX325" s="60"/>
      <c r="CY325" s="60"/>
      <c r="CZ325" s="60"/>
      <c r="DA325" s="60"/>
      <c r="DB325" s="60"/>
      <c r="DC325" s="60"/>
      <c r="DD325" s="60"/>
      <c r="DE325" s="60"/>
      <c r="DF325" s="60"/>
      <c r="DG325" s="60"/>
      <c r="DH325" s="60"/>
      <c r="DI325" s="60"/>
      <c r="DJ325" s="60"/>
      <c r="DK325" s="60"/>
      <c r="DL325" s="60"/>
      <c r="DM325" s="60"/>
      <c r="DN325" s="60"/>
      <c r="DO325" s="60"/>
      <c r="DP325" s="60"/>
    </row>
    <row r="326" spans="2:12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BS326" s="60"/>
      <c r="BT326" s="60"/>
      <c r="BU326" s="75"/>
      <c r="BV326" s="75"/>
      <c r="BW326" s="75"/>
      <c r="BX326" s="75"/>
      <c r="BY326" s="75"/>
      <c r="BZ326" s="75"/>
      <c r="CA326" s="75"/>
      <c r="CL326" s="60"/>
      <c r="CM326" s="60"/>
      <c r="CN326" s="60"/>
      <c r="CO326" s="60"/>
      <c r="CP326" s="60"/>
      <c r="CQ326" s="60"/>
      <c r="CR326" s="60"/>
      <c r="CS326" s="60"/>
      <c r="CT326" s="60"/>
      <c r="CU326" s="60"/>
      <c r="CV326" s="60"/>
      <c r="CW326" s="60"/>
      <c r="CX326" s="60"/>
      <c r="CY326" s="60"/>
      <c r="CZ326" s="60"/>
      <c r="DA326" s="60"/>
      <c r="DB326" s="60"/>
      <c r="DC326" s="60"/>
      <c r="DD326" s="60"/>
      <c r="DE326" s="60"/>
      <c r="DF326" s="60"/>
      <c r="DG326" s="60"/>
      <c r="DH326" s="60"/>
      <c r="DI326" s="60"/>
      <c r="DJ326" s="60"/>
      <c r="DK326" s="60"/>
      <c r="DL326" s="60"/>
      <c r="DM326" s="60"/>
      <c r="DN326" s="60"/>
      <c r="DO326" s="60"/>
      <c r="DP326" s="60"/>
    </row>
    <row r="327" spans="2:12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BS327" s="60"/>
      <c r="BT327" s="60"/>
      <c r="BU327" s="75"/>
      <c r="BV327" s="75"/>
      <c r="BW327" s="75"/>
      <c r="BX327" s="75"/>
      <c r="BY327" s="75"/>
      <c r="BZ327" s="75"/>
      <c r="CA327" s="75"/>
      <c r="CL327" s="60"/>
      <c r="CM327" s="60"/>
      <c r="CN327" s="60"/>
      <c r="CO327" s="60"/>
      <c r="CP327" s="60"/>
      <c r="CQ327" s="60"/>
      <c r="CR327" s="60"/>
      <c r="CS327" s="60"/>
      <c r="CT327" s="60"/>
      <c r="CU327" s="60"/>
      <c r="CV327" s="60"/>
      <c r="CW327" s="60"/>
      <c r="CX327" s="60"/>
      <c r="CY327" s="60"/>
      <c r="CZ327" s="60"/>
      <c r="DA327" s="60"/>
      <c r="DB327" s="60"/>
      <c r="DC327" s="60"/>
      <c r="DD327" s="60"/>
      <c r="DE327" s="60"/>
      <c r="DF327" s="60"/>
      <c r="DG327" s="60"/>
      <c r="DH327" s="60"/>
      <c r="DI327" s="60"/>
      <c r="DJ327" s="60"/>
      <c r="DK327" s="60"/>
      <c r="DL327" s="60"/>
      <c r="DM327" s="60"/>
      <c r="DN327" s="60"/>
      <c r="DO327" s="60"/>
      <c r="DP327" s="60"/>
    </row>
    <row r="328" spans="2:12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BS328" s="60"/>
      <c r="BT328" s="60"/>
      <c r="BU328" s="75"/>
      <c r="BV328" s="75"/>
      <c r="BW328" s="75"/>
      <c r="BX328" s="75"/>
      <c r="BY328" s="75"/>
      <c r="BZ328" s="75"/>
      <c r="CA328" s="75"/>
      <c r="CL328" s="60"/>
      <c r="CM328" s="60"/>
      <c r="CN328" s="60"/>
      <c r="CO328" s="60"/>
      <c r="CP328" s="60"/>
      <c r="CQ328" s="60"/>
      <c r="CR328" s="60"/>
      <c r="CS328" s="60"/>
      <c r="CT328" s="60"/>
      <c r="CU328" s="60"/>
      <c r="CV328" s="60"/>
      <c r="CW328" s="60"/>
      <c r="CX328" s="60"/>
      <c r="CY328" s="60"/>
      <c r="CZ328" s="60"/>
      <c r="DA328" s="60"/>
      <c r="DB328" s="60"/>
      <c r="DC328" s="60"/>
      <c r="DD328" s="60"/>
      <c r="DE328" s="60"/>
      <c r="DF328" s="60"/>
      <c r="DG328" s="60"/>
      <c r="DH328" s="60"/>
      <c r="DI328" s="60"/>
      <c r="DJ328" s="60"/>
      <c r="DK328" s="60"/>
      <c r="DL328" s="60"/>
      <c r="DM328" s="60"/>
      <c r="DN328" s="60"/>
      <c r="DO328" s="60"/>
      <c r="DP328" s="60"/>
    </row>
    <row r="329" spans="2:12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BS329" s="60"/>
      <c r="BT329" s="60"/>
      <c r="BU329" s="75"/>
      <c r="BV329" s="75"/>
      <c r="BW329" s="75"/>
      <c r="BX329" s="75"/>
      <c r="BY329" s="75"/>
      <c r="BZ329" s="75"/>
      <c r="CA329" s="75"/>
      <c r="CL329" s="60"/>
      <c r="CM329" s="60"/>
      <c r="CN329" s="60"/>
      <c r="CO329" s="60"/>
      <c r="CP329" s="60"/>
      <c r="CQ329" s="60"/>
      <c r="CR329" s="60"/>
      <c r="CS329" s="60"/>
      <c r="CT329" s="60"/>
      <c r="CU329" s="60"/>
      <c r="CV329" s="60"/>
      <c r="CW329" s="60"/>
      <c r="CX329" s="60"/>
      <c r="CY329" s="60"/>
      <c r="CZ329" s="60"/>
      <c r="DA329" s="60"/>
      <c r="DB329" s="60"/>
      <c r="DC329" s="60"/>
      <c r="DD329" s="60"/>
      <c r="DE329" s="60"/>
      <c r="DF329" s="60"/>
      <c r="DG329" s="60"/>
      <c r="DH329" s="60"/>
      <c r="DI329" s="60"/>
      <c r="DJ329" s="60"/>
      <c r="DK329" s="60"/>
      <c r="DL329" s="60"/>
      <c r="DM329" s="60"/>
      <c r="DN329" s="60"/>
      <c r="DO329" s="60"/>
      <c r="DP329" s="60"/>
    </row>
    <row r="330" spans="2:12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BS330" s="60"/>
      <c r="BT330" s="60"/>
      <c r="BU330" s="75"/>
      <c r="BV330" s="75"/>
      <c r="BW330" s="75"/>
      <c r="BX330" s="75"/>
      <c r="BY330" s="75"/>
      <c r="BZ330" s="75"/>
      <c r="CA330" s="75"/>
      <c r="CL330" s="60"/>
      <c r="CM330" s="60"/>
      <c r="CN330" s="60"/>
      <c r="CO330" s="60"/>
      <c r="CP330" s="60"/>
      <c r="CQ330" s="60"/>
      <c r="CR330" s="60"/>
      <c r="CS330" s="60"/>
      <c r="CT330" s="60"/>
      <c r="CU330" s="60"/>
      <c r="CV330" s="60"/>
      <c r="CW330" s="60"/>
      <c r="CX330" s="60"/>
      <c r="CY330" s="60"/>
      <c r="CZ330" s="60"/>
      <c r="DA330" s="60"/>
      <c r="DB330" s="60"/>
      <c r="DC330" s="60"/>
      <c r="DD330" s="60"/>
      <c r="DE330" s="60"/>
      <c r="DF330" s="60"/>
      <c r="DG330" s="60"/>
      <c r="DH330" s="60"/>
      <c r="DI330" s="60"/>
      <c r="DJ330" s="60"/>
      <c r="DK330" s="60"/>
      <c r="DL330" s="60"/>
      <c r="DM330" s="60"/>
      <c r="DN330" s="60"/>
      <c r="DO330" s="60"/>
      <c r="DP330" s="60"/>
    </row>
    <row r="331" spans="2:12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BS331" s="60"/>
      <c r="BT331" s="60"/>
      <c r="BU331" s="75"/>
      <c r="BV331" s="75"/>
      <c r="BW331" s="75"/>
      <c r="BX331" s="75"/>
      <c r="BY331" s="75"/>
      <c r="BZ331" s="75"/>
      <c r="CA331" s="75"/>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60"/>
      <c r="DJ331" s="60"/>
      <c r="DK331" s="60"/>
      <c r="DL331" s="60"/>
      <c r="DM331" s="60"/>
      <c r="DN331" s="60"/>
      <c r="DO331" s="60"/>
      <c r="DP331" s="60"/>
    </row>
    <row r="332" spans="2:12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BS332" s="60"/>
      <c r="BT332" s="60"/>
      <c r="BU332" s="75"/>
      <c r="BV332" s="75"/>
      <c r="BW332" s="75"/>
      <c r="BX332" s="75"/>
      <c r="BY332" s="75"/>
      <c r="BZ332" s="75"/>
      <c r="CA332" s="75"/>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60"/>
      <c r="DJ332" s="60"/>
      <c r="DK332" s="60"/>
      <c r="DL332" s="60"/>
      <c r="DM332" s="60"/>
      <c r="DN332" s="60"/>
      <c r="DO332" s="60"/>
      <c r="DP332" s="60"/>
    </row>
    <row r="333" spans="2:12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BS333" s="60"/>
      <c r="BT333" s="60"/>
      <c r="BU333" s="75"/>
      <c r="BV333" s="75"/>
      <c r="BW333" s="75"/>
      <c r="BX333" s="75"/>
      <c r="BY333" s="75"/>
      <c r="BZ333" s="75"/>
      <c r="CA333" s="75"/>
      <c r="CL333" s="60"/>
      <c r="CM333" s="60"/>
      <c r="CN333" s="60"/>
      <c r="CO333" s="60"/>
      <c r="CP333" s="60"/>
      <c r="CQ333" s="60"/>
      <c r="CR333" s="60"/>
      <c r="CS333" s="60"/>
      <c r="CT333" s="60"/>
      <c r="CU333" s="60"/>
      <c r="CV333" s="60"/>
      <c r="CW333" s="60"/>
      <c r="CX333" s="60"/>
      <c r="CY333" s="60"/>
      <c r="CZ333" s="60"/>
      <c r="DA333" s="60"/>
      <c r="DB333" s="60"/>
      <c r="DC333" s="60"/>
      <c r="DD333" s="60"/>
      <c r="DE333" s="60"/>
      <c r="DF333" s="60"/>
      <c r="DG333" s="60"/>
      <c r="DH333" s="60"/>
      <c r="DI333" s="60"/>
      <c r="DJ333" s="60"/>
      <c r="DK333" s="60"/>
      <c r="DL333" s="60"/>
      <c r="DM333" s="60"/>
      <c r="DN333" s="60"/>
      <c r="DO333" s="60"/>
      <c r="DP333" s="60"/>
    </row>
    <row r="334" spans="2:12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BS334" s="60"/>
      <c r="BT334" s="60"/>
      <c r="BU334" s="75"/>
      <c r="BV334" s="75"/>
      <c r="BW334" s="75"/>
      <c r="BX334" s="75"/>
      <c r="BY334" s="75"/>
      <c r="BZ334" s="75"/>
      <c r="CA334" s="75"/>
      <c r="CL334" s="60"/>
      <c r="CM334" s="60"/>
      <c r="CN334" s="60"/>
      <c r="CO334" s="60"/>
      <c r="CP334" s="60"/>
      <c r="CQ334" s="60"/>
      <c r="CR334" s="60"/>
      <c r="CS334" s="60"/>
      <c r="CT334" s="60"/>
      <c r="CU334" s="60"/>
      <c r="CV334" s="60"/>
      <c r="CW334" s="60"/>
      <c r="CX334" s="60"/>
      <c r="CY334" s="60"/>
      <c r="CZ334" s="60"/>
      <c r="DA334" s="60"/>
      <c r="DB334" s="60"/>
      <c r="DC334" s="60"/>
      <c r="DD334" s="60"/>
      <c r="DE334" s="60"/>
      <c r="DF334" s="60"/>
      <c r="DG334" s="60"/>
      <c r="DH334" s="60"/>
      <c r="DI334" s="60"/>
      <c r="DJ334" s="60"/>
      <c r="DK334" s="60"/>
      <c r="DL334" s="60"/>
      <c r="DM334" s="60"/>
      <c r="DN334" s="60"/>
      <c r="DO334" s="60"/>
      <c r="DP334" s="60"/>
    </row>
    <row r="335" spans="2:12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BS335" s="60"/>
      <c r="BT335" s="60"/>
      <c r="BU335" s="75"/>
      <c r="BV335" s="75"/>
      <c r="BW335" s="75"/>
      <c r="BX335" s="75"/>
      <c r="BY335" s="75"/>
      <c r="BZ335" s="75"/>
      <c r="CA335" s="75"/>
      <c r="CL335" s="60"/>
      <c r="CM335" s="60"/>
      <c r="CN335" s="60"/>
      <c r="CO335" s="60"/>
      <c r="CP335" s="60"/>
      <c r="CQ335" s="60"/>
      <c r="CR335" s="60"/>
      <c r="CS335" s="60"/>
      <c r="CT335" s="60"/>
      <c r="CU335" s="60"/>
      <c r="CV335" s="60"/>
      <c r="CW335" s="60"/>
      <c r="CX335" s="60"/>
      <c r="CY335" s="60"/>
      <c r="CZ335" s="60"/>
      <c r="DA335" s="60"/>
      <c r="DB335" s="60"/>
      <c r="DC335" s="60"/>
      <c r="DD335" s="60"/>
      <c r="DE335" s="60"/>
      <c r="DF335" s="60"/>
      <c r="DG335" s="60"/>
      <c r="DH335" s="60"/>
      <c r="DI335" s="60"/>
      <c r="DJ335" s="60"/>
      <c r="DK335" s="60"/>
      <c r="DL335" s="60"/>
      <c r="DM335" s="60"/>
      <c r="DN335" s="60"/>
      <c r="DO335" s="60"/>
      <c r="DP335" s="60"/>
    </row>
    <row r="336" spans="2:12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BS336" s="60"/>
      <c r="BT336" s="60"/>
      <c r="BU336" s="75"/>
      <c r="BV336" s="75"/>
      <c r="BW336" s="75"/>
      <c r="BX336" s="75"/>
      <c r="BY336" s="75"/>
      <c r="BZ336" s="75"/>
      <c r="CA336" s="75"/>
      <c r="CL336" s="60"/>
      <c r="CM336" s="60"/>
      <c r="CN336" s="60"/>
      <c r="CO336" s="60"/>
      <c r="CP336" s="60"/>
      <c r="CQ336" s="60"/>
      <c r="CR336" s="60"/>
      <c r="CS336" s="60"/>
      <c r="CT336" s="60"/>
      <c r="CU336" s="60"/>
      <c r="CV336" s="60"/>
      <c r="CW336" s="60"/>
      <c r="CX336" s="60"/>
      <c r="CY336" s="60"/>
      <c r="CZ336" s="60"/>
      <c r="DA336" s="60"/>
      <c r="DB336" s="60"/>
      <c r="DC336" s="60"/>
      <c r="DD336" s="60"/>
      <c r="DE336" s="60"/>
      <c r="DF336" s="60"/>
      <c r="DG336" s="60"/>
      <c r="DH336" s="60"/>
      <c r="DI336" s="60"/>
      <c r="DJ336" s="60"/>
      <c r="DK336" s="60"/>
      <c r="DL336" s="60"/>
      <c r="DM336" s="60"/>
      <c r="DN336" s="60"/>
      <c r="DO336" s="60"/>
      <c r="DP336" s="60"/>
    </row>
    <row r="337" spans="2:12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BS337" s="60"/>
      <c r="BT337" s="60"/>
      <c r="BU337" s="75"/>
      <c r="BV337" s="75"/>
      <c r="BW337" s="75"/>
      <c r="BX337" s="75"/>
      <c r="BY337" s="75"/>
      <c r="BZ337" s="75"/>
      <c r="CA337" s="75"/>
      <c r="CL337" s="60"/>
      <c r="CM337" s="60"/>
      <c r="CN337" s="60"/>
      <c r="CO337" s="60"/>
      <c r="CP337" s="60"/>
      <c r="CQ337" s="60"/>
      <c r="CR337" s="60"/>
      <c r="CS337" s="60"/>
      <c r="CT337" s="60"/>
      <c r="CU337" s="60"/>
      <c r="CV337" s="60"/>
      <c r="CW337" s="60"/>
      <c r="CX337" s="60"/>
      <c r="CY337" s="60"/>
      <c r="CZ337" s="60"/>
      <c r="DA337" s="60"/>
      <c r="DB337" s="60"/>
      <c r="DC337" s="60"/>
      <c r="DD337" s="60"/>
      <c r="DE337" s="60"/>
      <c r="DF337" s="60"/>
      <c r="DG337" s="60"/>
      <c r="DH337" s="60"/>
      <c r="DI337" s="60"/>
      <c r="DJ337" s="60"/>
      <c r="DK337" s="60"/>
      <c r="DL337" s="60"/>
      <c r="DM337" s="60"/>
      <c r="DN337" s="60"/>
      <c r="DO337" s="60"/>
      <c r="DP337" s="60"/>
    </row>
    <row r="338" spans="2:12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BS338" s="60"/>
      <c r="BT338" s="60"/>
      <c r="BU338" s="75"/>
      <c r="BV338" s="75"/>
      <c r="BW338" s="75"/>
      <c r="BX338" s="75"/>
      <c r="BY338" s="75"/>
      <c r="BZ338" s="75"/>
      <c r="CA338" s="75"/>
      <c r="CL338" s="60"/>
      <c r="CM338" s="60"/>
      <c r="CN338" s="60"/>
      <c r="CO338" s="60"/>
      <c r="CP338" s="60"/>
      <c r="CQ338" s="60"/>
      <c r="CR338" s="60"/>
      <c r="CS338" s="60"/>
      <c r="CT338" s="60"/>
      <c r="CU338" s="60"/>
      <c r="CV338" s="60"/>
      <c r="CW338" s="60"/>
      <c r="CX338" s="60"/>
      <c r="CY338" s="60"/>
      <c r="CZ338" s="60"/>
      <c r="DA338" s="60"/>
      <c r="DB338" s="60"/>
      <c r="DC338" s="60"/>
      <c r="DD338" s="60"/>
      <c r="DE338" s="60"/>
      <c r="DF338" s="60"/>
      <c r="DG338" s="60"/>
      <c r="DH338" s="60"/>
      <c r="DI338" s="60"/>
      <c r="DJ338" s="60"/>
      <c r="DK338" s="60"/>
      <c r="DL338" s="60"/>
      <c r="DM338" s="60"/>
      <c r="DN338" s="60"/>
      <c r="DO338" s="60"/>
      <c r="DP338" s="60"/>
    </row>
    <row r="339" spans="2:12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BS339" s="60"/>
      <c r="BT339" s="60"/>
      <c r="BU339" s="75"/>
      <c r="BV339" s="75"/>
      <c r="BW339" s="75"/>
      <c r="BX339" s="75"/>
      <c r="BY339" s="75"/>
      <c r="BZ339" s="75"/>
      <c r="CA339" s="75"/>
      <c r="CL339" s="60"/>
      <c r="CM339" s="60"/>
      <c r="CN339" s="60"/>
      <c r="CO339" s="60"/>
      <c r="CP339" s="60"/>
      <c r="CQ339" s="60"/>
      <c r="CR339" s="60"/>
      <c r="CS339" s="60"/>
      <c r="CT339" s="60"/>
      <c r="CU339" s="60"/>
      <c r="CV339" s="60"/>
      <c r="CW339" s="60"/>
      <c r="CX339" s="60"/>
      <c r="CY339" s="60"/>
      <c r="CZ339" s="60"/>
      <c r="DA339" s="60"/>
      <c r="DB339" s="60"/>
      <c r="DC339" s="60"/>
      <c r="DD339" s="60"/>
      <c r="DE339" s="60"/>
      <c r="DF339" s="60"/>
      <c r="DG339" s="60"/>
      <c r="DH339" s="60"/>
      <c r="DI339" s="60"/>
      <c r="DJ339" s="60"/>
      <c r="DK339" s="60"/>
      <c r="DL339" s="60"/>
      <c r="DM339" s="60"/>
      <c r="DN339" s="60"/>
      <c r="DO339" s="60"/>
      <c r="DP339" s="60"/>
    </row>
    <row r="340" spans="2:12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BS340" s="60"/>
      <c r="BT340" s="60"/>
      <c r="BU340" s="75"/>
      <c r="BV340" s="75"/>
      <c r="BW340" s="75"/>
      <c r="BX340" s="75"/>
      <c r="BY340" s="75"/>
      <c r="BZ340" s="75"/>
      <c r="CA340" s="75"/>
      <c r="CL340" s="60"/>
      <c r="CM340" s="60"/>
      <c r="CN340" s="60"/>
      <c r="CO340" s="60"/>
      <c r="CP340" s="60"/>
      <c r="CQ340" s="60"/>
      <c r="CR340" s="60"/>
      <c r="CS340" s="60"/>
      <c r="CT340" s="60"/>
      <c r="CU340" s="60"/>
      <c r="CV340" s="60"/>
      <c r="CW340" s="60"/>
      <c r="CX340" s="60"/>
      <c r="CY340" s="60"/>
      <c r="CZ340" s="60"/>
      <c r="DA340" s="60"/>
      <c r="DB340" s="60"/>
      <c r="DC340" s="60"/>
      <c r="DD340" s="60"/>
      <c r="DE340" s="60"/>
      <c r="DF340" s="60"/>
      <c r="DG340" s="60"/>
      <c r="DH340" s="60"/>
      <c r="DI340" s="60"/>
      <c r="DJ340" s="60"/>
      <c r="DK340" s="60"/>
      <c r="DL340" s="60"/>
      <c r="DM340" s="60"/>
      <c r="DN340" s="60"/>
      <c r="DO340" s="60"/>
      <c r="DP340" s="60"/>
    </row>
    <row r="341" spans="2:12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BS341" s="60"/>
      <c r="BT341" s="60"/>
      <c r="BU341" s="75"/>
      <c r="BV341" s="75"/>
      <c r="BW341" s="75"/>
      <c r="BX341" s="75"/>
      <c r="BY341" s="75"/>
      <c r="BZ341" s="75"/>
      <c r="CA341" s="75"/>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60"/>
      <c r="DJ341" s="60"/>
      <c r="DK341" s="60"/>
      <c r="DL341" s="60"/>
      <c r="DM341" s="60"/>
      <c r="DN341" s="60"/>
      <c r="DO341" s="60"/>
      <c r="DP341" s="60"/>
    </row>
    <row r="342" spans="2:12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BS342" s="60"/>
      <c r="BT342" s="60"/>
      <c r="BU342" s="75"/>
      <c r="BV342" s="75"/>
      <c r="BW342" s="75"/>
      <c r="BX342" s="75"/>
      <c r="BY342" s="75"/>
      <c r="BZ342" s="75"/>
      <c r="CA342" s="75"/>
      <c r="CL342" s="60"/>
      <c r="CM342" s="60"/>
      <c r="CN342" s="60"/>
      <c r="CO342" s="60"/>
      <c r="CP342" s="60"/>
      <c r="CQ342" s="60"/>
      <c r="CR342" s="60"/>
      <c r="CS342" s="60"/>
      <c r="CT342" s="60"/>
      <c r="CU342" s="60"/>
      <c r="CV342" s="60"/>
      <c r="CW342" s="60"/>
      <c r="CX342" s="60"/>
      <c r="CY342" s="60"/>
      <c r="CZ342" s="60"/>
      <c r="DA342" s="60"/>
      <c r="DB342" s="60"/>
      <c r="DC342" s="60"/>
      <c r="DD342" s="60"/>
      <c r="DE342" s="60"/>
      <c r="DF342" s="60"/>
      <c r="DG342" s="60"/>
      <c r="DH342" s="60"/>
      <c r="DI342" s="60"/>
      <c r="DJ342" s="60"/>
      <c r="DK342" s="60"/>
      <c r="DL342" s="60"/>
      <c r="DM342" s="60"/>
      <c r="DN342" s="60"/>
      <c r="DO342" s="60"/>
      <c r="DP342" s="60"/>
    </row>
    <row r="343" spans="2:12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BS343" s="60"/>
      <c r="BT343" s="60"/>
      <c r="BU343" s="75"/>
      <c r="BV343" s="75"/>
      <c r="BW343" s="75"/>
      <c r="BX343" s="75"/>
      <c r="BY343" s="75"/>
      <c r="BZ343" s="75"/>
      <c r="CA343" s="75"/>
      <c r="CL343" s="60"/>
      <c r="CM343" s="60"/>
      <c r="CN343" s="60"/>
      <c r="CO343" s="60"/>
      <c r="CP343" s="60"/>
      <c r="CQ343" s="60"/>
      <c r="CR343" s="60"/>
      <c r="CS343" s="60"/>
      <c r="CT343" s="60"/>
      <c r="CU343" s="60"/>
      <c r="CV343" s="60"/>
      <c r="CW343" s="60"/>
      <c r="CX343" s="60"/>
      <c r="CY343" s="60"/>
      <c r="CZ343" s="60"/>
      <c r="DA343" s="60"/>
      <c r="DB343" s="60"/>
      <c r="DC343" s="60"/>
      <c r="DD343" s="60"/>
      <c r="DE343" s="60"/>
      <c r="DF343" s="60"/>
      <c r="DG343" s="60"/>
      <c r="DH343" s="60"/>
      <c r="DI343" s="60"/>
      <c r="DJ343" s="60"/>
      <c r="DK343" s="60"/>
      <c r="DL343" s="60"/>
      <c r="DM343" s="60"/>
      <c r="DN343" s="60"/>
      <c r="DO343" s="60"/>
      <c r="DP343" s="60"/>
    </row>
    <row r="344" spans="2:12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BS344" s="60"/>
      <c r="BT344" s="60"/>
      <c r="BU344" s="75"/>
      <c r="BV344" s="75"/>
      <c r="BW344" s="75"/>
      <c r="BX344" s="75"/>
      <c r="BY344" s="75"/>
      <c r="BZ344" s="75"/>
      <c r="CA344" s="75"/>
      <c r="CL344" s="60"/>
      <c r="CM344" s="60"/>
      <c r="CN344" s="60"/>
      <c r="CO344" s="60"/>
      <c r="CP344" s="60"/>
      <c r="CQ344" s="60"/>
      <c r="CR344" s="60"/>
      <c r="CS344" s="60"/>
      <c r="CT344" s="60"/>
      <c r="CU344" s="60"/>
      <c r="CV344" s="60"/>
      <c r="CW344" s="60"/>
      <c r="CX344" s="60"/>
      <c r="CY344" s="60"/>
      <c r="CZ344" s="60"/>
      <c r="DA344" s="60"/>
      <c r="DB344" s="60"/>
      <c r="DC344" s="60"/>
      <c r="DD344" s="60"/>
      <c r="DE344" s="60"/>
      <c r="DF344" s="60"/>
      <c r="DG344" s="60"/>
      <c r="DH344" s="60"/>
      <c r="DI344" s="60"/>
      <c r="DJ344" s="60"/>
      <c r="DK344" s="60"/>
      <c r="DL344" s="60"/>
      <c r="DM344" s="60"/>
      <c r="DN344" s="60"/>
      <c r="DO344" s="60"/>
      <c r="DP344" s="60"/>
    </row>
    <row r="345" spans="2:12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BS345" s="60"/>
      <c r="BT345" s="60"/>
      <c r="BU345" s="75"/>
      <c r="BV345" s="75"/>
      <c r="BW345" s="75"/>
      <c r="BX345" s="75"/>
      <c r="BY345" s="75"/>
      <c r="BZ345" s="75"/>
      <c r="CA345" s="75"/>
      <c r="CL345" s="60"/>
      <c r="CM345" s="60"/>
      <c r="CN345" s="60"/>
      <c r="CO345" s="60"/>
      <c r="CP345" s="60"/>
      <c r="CQ345" s="60"/>
      <c r="CR345" s="60"/>
      <c r="CS345" s="60"/>
      <c r="CT345" s="60"/>
      <c r="CU345" s="60"/>
      <c r="CV345" s="60"/>
      <c r="CW345" s="60"/>
      <c r="CX345" s="60"/>
      <c r="CY345" s="60"/>
      <c r="CZ345" s="60"/>
      <c r="DA345" s="60"/>
      <c r="DB345" s="60"/>
      <c r="DC345" s="60"/>
      <c r="DD345" s="60"/>
      <c r="DE345" s="60"/>
      <c r="DF345" s="60"/>
      <c r="DG345" s="60"/>
      <c r="DH345" s="60"/>
      <c r="DI345" s="60"/>
      <c r="DJ345" s="60"/>
      <c r="DK345" s="60"/>
      <c r="DL345" s="60"/>
      <c r="DM345" s="60"/>
      <c r="DN345" s="60"/>
      <c r="DO345" s="60"/>
      <c r="DP345" s="60"/>
    </row>
    <row r="346" spans="2:12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BS346" s="60"/>
      <c r="BT346" s="60"/>
      <c r="BU346" s="75"/>
      <c r="BV346" s="75"/>
      <c r="BW346" s="75"/>
      <c r="BX346" s="75"/>
      <c r="BY346" s="75"/>
      <c r="BZ346" s="75"/>
      <c r="CA346" s="75"/>
      <c r="CL346" s="60"/>
      <c r="CM346" s="60"/>
      <c r="CN346" s="60"/>
      <c r="CO346" s="60"/>
      <c r="CP346" s="60"/>
      <c r="CQ346" s="60"/>
      <c r="CR346" s="60"/>
      <c r="CS346" s="60"/>
      <c r="CT346" s="60"/>
      <c r="CU346" s="60"/>
      <c r="CV346" s="60"/>
      <c r="CW346" s="60"/>
      <c r="CX346" s="60"/>
      <c r="CY346" s="60"/>
      <c r="CZ346" s="60"/>
      <c r="DA346" s="60"/>
      <c r="DB346" s="60"/>
      <c r="DC346" s="60"/>
      <c r="DD346" s="60"/>
      <c r="DE346" s="60"/>
      <c r="DF346" s="60"/>
      <c r="DG346" s="60"/>
      <c r="DH346" s="60"/>
      <c r="DI346" s="60"/>
      <c r="DJ346" s="60"/>
      <c r="DK346" s="60"/>
      <c r="DL346" s="60"/>
      <c r="DM346" s="60"/>
      <c r="DN346" s="60"/>
      <c r="DO346" s="60"/>
      <c r="DP346" s="60"/>
    </row>
    <row r="347" spans="2:12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BS347" s="60"/>
      <c r="BT347" s="60"/>
      <c r="BU347" s="75"/>
      <c r="BV347" s="75"/>
      <c r="BW347" s="75"/>
      <c r="BX347" s="75"/>
      <c r="BY347" s="75"/>
      <c r="BZ347" s="75"/>
      <c r="CA347" s="75"/>
      <c r="CL347" s="60"/>
      <c r="CM347" s="60"/>
      <c r="CN347" s="60"/>
      <c r="CO347" s="60"/>
      <c r="CP347" s="60"/>
      <c r="CQ347" s="60"/>
      <c r="CR347" s="60"/>
      <c r="CS347" s="60"/>
      <c r="CT347" s="60"/>
      <c r="CU347" s="60"/>
      <c r="CV347" s="60"/>
      <c r="CW347" s="60"/>
      <c r="CX347" s="60"/>
      <c r="CY347" s="60"/>
      <c r="CZ347" s="60"/>
      <c r="DA347" s="60"/>
      <c r="DB347" s="60"/>
      <c r="DC347" s="60"/>
      <c r="DD347" s="60"/>
      <c r="DE347" s="60"/>
      <c r="DF347" s="60"/>
      <c r="DG347" s="60"/>
      <c r="DH347" s="60"/>
      <c r="DI347" s="60"/>
      <c r="DJ347" s="60"/>
      <c r="DK347" s="60"/>
      <c r="DL347" s="60"/>
      <c r="DM347" s="60"/>
      <c r="DN347" s="60"/>
      <c r="DO347" s="60"/>
      <c r="DP347" s="60"/>
    </row>
    <row r="348" spans="2:12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BS348" s="60"/>
      <c r="BT348" s="60"/>
      <c r="BU348" s="75"/>
      <c r="BV348" s="75"/>
      <c r="BW348" s="75"/>
      <c r="BX348" s="75"/>
      <c r="BY348" s="75"/>
      <c r="BZ348" s="75"/>
      <c r="CA348" s="75"/>
      <c r="CL348" s="60"/>
      <c r="CM348" s="60"/>
      <c r="CN348" s="60"/>
      <c r="CO348" s="60"/>
      <c r="CP348" s="60"/>
      <c r="CQ348" s="60"/>
      <c r="CR348" s="60"/>
      <c r="CS348" s="60"/>
      <c r="CT348" s="60"/>
      <c r="CU348" s="60"/>
      <c r="CV348" s="60"/>
      <c r="CW348" s="60"/>
      <c r="CX348" s="60"/>
      <c r="CY348" s="60"/>
      <c r="CZ348" s="60"/>
      <c r="DA348" s="60"/>
      <c r="DB348" s="60"/>
      <c r="DC348" s="60"/>
      <c r="DD348" s="60"/>
      <c r="DE348" s="60"/>
      <c r="DF348" s="60"/>
      <c r="DG348" s="60"/>
      <c r="DH348" s="60"/>
      <c r="DI348" s="60"/>
      <c r="DJ348" s="60"/>
      <c r="DK348" s="60"/>
      <c r="DL348" s="60"/>
      <c r="DM348" s="60"/>
      <c r="DN348" s="60"/>
      <c r="DO348" s="60"/>
      <c r="DP348" s="60"/>
    </row>
    <row r="349" spans="2:12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BS349" s="60"/>
      <c r="BT349" s="60"/>
      <c r="BU349" s="75"/>
      <c r="BV349" s="75"/>
      <c r="BW349" s="75"/>
      <c r="BX349" s="75"/>
      <c r="BY349" s="75"/>
      <c r="BZ349" s="75"/>
      <c r="CA349" s="75"/>
      <c r="CL349" s="60"/>
      <c r="CM349" s="60"/>
      <c r="CN349" s="60"/>
      <c r="CO349" s="60"/>
      <c r="CP349" s="60"/>
      <c r="CQ349" s="60"/>
      <c r="CR349" s="60"/>
      <c r="CS349" s="60"/>
      <c r="CT349" s="60"/>
      <c r="CU349" s="60"/>
      <c r="CV349" s="60"/>
      <c r="CW349" s="60"/>
      <c r="CX349" s="60"/>
      <c r="CY349" s="60"/>
      <c r="CZ349" s="60"/>
      <c r="DA349" s="60"/>
      <c r="DB349" s="60"/>
      <c r="DC349" s="60"/>
      <c r="DD349" s="60"/>
      <c r="DE349" s="60"/>
      <c r="DF349" s="60"/>
      <c r="DG349" s="60"/>
      <c r="DH349" s="60"/>
      <c r="DI349" s="60"/>
      <c r="DJ349" s="60"/>
      <c r="DK349" s="60"/>
      <c r="DL349" s="60"/>
      <c r="DM349" s="60"/>
      <c r="DN349" s="60"/>
      <c r="DO349" s="60"/>
      <c r="DP349" s="60"/>
    </row>
    <row r="350" spans="2:12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BS350" s="60"/>
      <c r="BT350" s="60"/>
      <c r="BU350" s="75"/>
      <c r="BV350" s="75"/>
      <c r="BW350" s="75"/>
      <c r="BX350" s="75"/>
      <c r="BY350" s="75"/>
      <c r="BZ350" s="75"/>
      <c r="CA350" s="75"/>
      <c r="CL350" s="60"/>
      <c r="CM350" s="60"/>
      <c r="CN350" s="60"/>
      <c r="CO350" s="60"/>
      <c r="CP350" s="60"/>
      <c r="CQ350" s="60"/>
      <c r="CR350" s="60"/>
      <c r="CS350" s="60"/>
      <c r="CT350" s="60"/>
      <c r="CU350" s="60"/>
      <c r="CV350" s="60"/>
      <c r="CW350" s="60"/>
      <c r="CX350" s="60"/>
      <c r="CY350" s="60"/>
      <c r="CZ350" s="60"/>
      <c r="DA350" s="60"/>
      <c r="DB350" s="60"/>
      <c r="DC350" s="60"/>
      <c r="DD350" s="60"/>
      <c r="DE350" s="60"/>
      <c r="DF350" s="60"/>
      <c r="DG350" s="60"/>
      <c r="DH350" s="60"/>
      <c r="DI350" s="60"/>
      <c r="DJ350" s="60"/>
      <c r="DK350" s="60"/>
      <c r="DL350" s="60"/>
      <c r="DM350" s="60"/>
      <c r="DN350" s="60"/>
      <c r="DO350" s="60"/>
      <c r="DP350" s="60"/>
    </row>
    <row r="351" spans="2:12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BS351" s="60"/>
      <c r="BT351" s="60"/>
      <c r="BU351" s="75"/>
      <c r="BV351" s="75"/>
      <c r="BW351" s="75"/>
      <c r="BX351" s="75"/>
      <c r="BY351" s="75"/>
      <c r="BZ351" s="75"/>
      <c r="CA351" s="75"/>
      <c r="CL351" s="60"/>
      <c r="CM351" s="60"/>
      <c r="CN351" s="60"/>
      <c r="CO351" s="60"/>
      <c r="CP351" s="60"/>
      <c r="CQ351" s="60"/>
      <c r="CR351" s="60"/>
      <c r="CS351" s="60"/>
      <c r="CT351" s="60"/>
      <c r="CU351" s="60"/>
      <c r="CV351" s="60"/>
      <c r="CW351" s="60"/>
      <c r="CX351" s="60"/>
      <c r="CY351" s="60"/>
      <c r="CZ351" s="60"/>
      <c r="DA351" s="60"/>
      <c r="DB351" s="60"/>
      <c r="DC351" s="60"/>
      <c r="DD351" s="60"/>
      <c r="DE351" s="60"/>
      <c r="DF351" s="60"/>
      <c r="DG351" s="60"/>
      <c r="DH351" s="60"/>
      <c r="DI351" s="60"/>
      <c r="DJ351" s="60"/>
      <c r="DK351" s="60"/>
      <c r="DL351" s="60"/>
      <c r="DM351" s="60"/>
      <c r="DN351" s="60"/>
      <c r="DO351" s="60"/>
      <c r="DP351" s="60"/>
    </row>
    <row r="352" spans="2:12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BS352" s="60"/>
      <c r="BT352" s="60"/>
      <c r="BU352" s="75"/>
      <c r="BV352" s="75"/>
      <c r="BW352" s="75"/>
      <c r="BX352" s="75"/>
      <c r="BY352" s="75"/>
      <c r="BZ352" s="75"/>
      <c r="CA352" s="75"/>
      <c r="CL352" s="60"/>
      <c r="CM352" s="60"/>
      <c r="CN352" s="60"/>
      <c r="CO352" s="60"/>
      <c r="CP352" s="60"/>
      <c r="CQ352" s="60"/>
      <c r="CR352" s="60"/>
      <c r="CS352" s="60"/>
      <c r="CT352" s="60"/>
      <c r="CU352" s="60"/>
      <c r="CV352" s="60"/>
      <c r="CW352" s="60"/>
      <c r="CX352" s="60"/>
      <c r="CY352" s="60"/>
      <c r="CZ352" s="60"/>
      <c r="DA352" s="60"/>
      <c r="DB352" s="60"/>
      <c r="DC352" s="60"/>
      <c r="DD352" s="60"/>
      <c r="DE352" s="60"/>
      <c r="DF352" s="60"/>
      <c r="DG352" s="60"/>
      <c r="DH352" s="60"/>
      <c r="DI352" s="60"/>
      <c r="DJ352" s="60"/>
      <c r="DK352" s="60"/>
      <c r="DL352" s="60"/>
      <c r="DM352" s="60"/>
      <c r="DN352" s="60"/>
      <c r="DO352" s="60"/>
      <c r="DP352" s="60"/>
    </row>
    <row r="353" spans="2:12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BS353" s="60"/>
      <c r="BT353" s="60"/>
      <c r="BU353" s="75"/>
      <c r="BV353" s="75"/>
      <c r="BW353" s="75"/>
      <c r="BX353" s="75"/>
      <c r="BY353" s="75"/>
      <c r="BZ353" s="75"/>
      <c r="CA353" s="75"/>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0"/>
      <c r="DO353" s="60"/>
      <c r="DP353" s="60"/>
    </row>
    <row r="354" spans="2:12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BS354" s="60"/>
      <c r="BT354" s="60"/>
      <c r="BU354" s="75"/>
      <c r="BV354" s="75"/>
      <c r="BW354" s="75"/>
      <c r="BX354" s="75"/>
      <c r="BY354" s="75"/>
      <c r="BZ354" s="75"/>
      <c r="CA354" s="75"/>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row>
    <row r="355" spans="2:12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BS355" s="60"/>
      <c r="BT355" s="60"/>
      <c r="BU355" s="75"/>
      <c r="BV355" s="75"/>
      <c r="BW355" s="75"/>
      <c r="BX355" s="75"/>
      <c r="BY355" s="75"/>
      <c r="BZ355" s="75"/>
      <c r="CA355" s="75"/>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row>
    <row r="356" spans="2:12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BS356" s="60"/>
      <c r="BT356" s="60"/>
      <c r="BU356" s="75"/>
      <c r="BV356" s="75"/>
      <c r="BW356" s="75"/>
      <c r="BX356" s="75"/>
      <c r="BY356" s="75"/>
      <c r="BZ356" s="75"/>
      <c r="CA356" s="75"/>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row>
    <row r="357" spans="2:12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BS357" s="60"/>
      <c r="BT357" s="60"/>
      <c r="BU357" s="75"/>
      <c r="BV357" s="75"/>
      <c r="BW357" s="75"/>
      <c r="BX357" s="75"/>
      <c r="BY357" s="75"/>
      <c r="BZ357" s="75"/>
      <c r="CA357" s="75"/>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row>
    <row r="358" spans="2:12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BS358" s="60"/>
      <c r="BT358" s="60"/>
      <c r="BU358" s="75"/>
      <c r="BV358" s="75"/>
      <c r="BW358" s="75"/>
      <c r="BX358" s="75"/>
      <c r="BY358" s="75"/>
      <c r="BZ358" s="75"/>
      <c r="CA358" s="75"/>
      <c r="CL358" s="60"/>
      <c r="CM358" s="60"/>
      <c r="CN358" s="60"/>
      <c r="CO358" s="60"/>
      <c r="CP358" s="60"/>
      <c r="CQ358" s="60"/>
      <c r="CR358" s="60"/>
      <c r="CS358" s="60"/>
      <c r="CT358" s="60"/>
      <c r="CU358" s="60"/>
      <c r="CV358" s="60"/>
      <c r="CW358" s="60"/>
      <c r="CX358" s="60"/>
      <c r="CY358" s="60"/>
      <c r="CZ358" s="60"/>
      <c r="DA358" s="60"/>
      <c r="DB358" s="60"/>
      <c r="DC358" s="60"/>
      <c r="DD358" s="60"/>
      <c r="DE358" s="60"/>
      <c r="DF358" s="60"/>
      <c r="DG358" s="60"/>
      <c r="DH358" s="60"/>
      <c r="DI358" s="60"/>
      <c r="DJ358" s="60"/>
      <c r="DK358" s="60"/>
      <c r="DL358" s="60"/>
      <c r="DM358" s="60"/>
      <c r="DN358" s="60"/>
      <c r="DO358" s="60"/>
      <c r="DP358" s="60"/>
    </row>
    <row r="359" spans="2:12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BS359" s="60"/>
      <c r="BT359" s="60"/>
      <c r="BU359" s="75"/>
      <c r="BV359" s="75"/>
      <c r="BW359" s="75"/>
      <c r="BX359" s="75"/>
      <c r="BY359" s="75"/>
      <c r="BZ359" s="75"/>
      <c r="CA359" s="75"/>
      <c r="CL359" s="60"/>
      <c r="CM359" s="60"/>
      <c r="CN359" s="60"/>
      <c r="CO359" s="60"/>
      <c r="CP359" s="60"/>
      <c r="CQ359" s="60"/>
      <c r="CR359" s="60"/>
      <c r="CS359" s="60"/>
      <c r="CT359" s="60"/>
      <c r="CU359" s="60"/>
      <c r="CV359" s="60"/>
      <c r="CW359" s="60"/>
      <c r="CX359" s="60"/>
      <c r="CY359" s="60"/>
      <c r="CZ359" s="60"/>
      <c r="DA359" s="60"/>
      <c r="DB359" s="60"/>
      <c r="DC359" s="60"/>
      <c r="DD359" s="60"/>
      <c r="DE359" s="60"/>
      <c r="DF359" s="60"/>
      <c r="DG359" s="60"/>
      <c r="DH359" s="60"/>
      <c r="DI359" s="60"/>
      <c r="DJ359" s="60"/>
      <c r="DK359" s="60"/>
      <c r="DL359" s="60"/>
      <c r="DM359" s="60"/>
      <c r="DN359" s="60"/>
      <c r="DO359" s="60"/>
      <c r="DP359" s="60"/>
    </row>
    <row r="360" spans="2:12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BS360" s="60"/>
      <c r="BT360" s="60"/>
      <c r="BU360" s="75"/>
      <c r="BV360" s="75"/>
      <c r="BW360" s="75"/>
      <c r="BX360" s="75"/>
      <c r="BY360" s="75"/>
      <c r="BZ360" s="75"/>
      <c r="CA360" s="75"/>
      <c r="CL360" s="60"/>
      <c r="CM360" s="60"/>
      <c r="CN360" s="60"/>
      <c r="CO360" s="60"/>
      <c r="CP360" s="60"/>
      <c r="CQ360" s="60"/>
      <c r="CR360" s="60"/>
      <c r="CS360" s="60"/>
      <c r="CT360" s="60"/>
      <c r="CU360" s="60"/>
      <c r="CV360" s="60"/>
      <c r="CW360" s="60"/>
      <c r="CX360" s="60"/>
      <c r="CY360" s="60"/>
      <c r="CZ360" s="60"/>
      <c r="DA360" s="60"/>
      <c r="DB360" s="60"/>
      <c r="DC360" s="60"/>
      <c r="DD360" s="60"/>
      <c r="DE360" s="60"/>
      <c r="DF360" s="60"/>
      <c r="DG360" s="60"/>
      <c r="DH360" s="60"/>
      <c r="DI360" s="60"/>
      <c r="DJ360" s="60"/>
      <c r="DK360" s="60"/>
      <c r="DL360" s="60"/>
      <c r="DM360" s="60"/>
      <c r="DN360" s="60"/>
      <c r="DO360" s="60"/>
      <c r="DP360" s="60"/>
    </row>
    <row r="361" spans="2:12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BS361" s="60"/>
      <c r="BT361" s="60"/>
      <c r="BU361" s="75"/>
      <c r="BV361" s="75"/>
      <c r="BW361" s="75"/>
      <c r="BX361" s="75"/>
      <c r="BY361" s="75"/>
      <c r="BZ361" s="75"/>
      <c r="CA361" s="75"/>
      <c r="CL361" s="60"/>
      <c r="CM361" s="60"/>
      <c r="CN361" s="60"/>
      <c r="CO361" s="60"/>
      <c r="CP361" s="60"/>
      <c r="CQ361" s="60"/>
      <c r="CR361" s="60"/>
      <c r="CS361" s="60"/>
      <c r="CT361" s="60"/>
      <c r="CU361" s="60"/>
      <c r="CV361" s="60"/>
      <c r="CW361" s="60"/>
      <c r="CX361" s="60"/>
      <c r="CY361" s="60"/>
      <c r="CZ361" s="60"/>
      <c r="DA361" s="60"/>
      <c r="DB361" s="60"/>
      <c r="DC361" s="60"/>
      <c r="DD361" s="60"/>
      <c r="DE361" s="60"/>
      <c r="DF361" s="60"/>
      <c r="DG361" s="60"/>
      <c r="DH361" s="60"/>
      <c r="DI361" s="60"/>
      <c r="DJ361" s="60"/>
      <c r="DK361" s="60"/>
      <c r="DL361" s="60"/>
      <c r="DM361" s="60"/>
      <c r="DN361" s="60"/>
      <c r="DO361" s="60"/>
      <c r="DP361" s="60"/>
    </row>
    <row r="362" spans="2:12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BS362" s="60"/>
      <c r="BT362" s="60"/>
      <c r="BU362" s="75"/>
      <c r="BV362" s="75"/>
      <c r="BW362" s="75"/>
      <c r="BX362" s="75"/>
      <c r="BY362" s="75"/>
      <c r="BZ362" s="75"/>
      <c r="CA362" s="75"/>
      <c r="CL362" s="60"/>
      <c r="CM362" s="60"/>
      <c r="CN362" s="60"/>
      <c r="CO362" s="60"/>
      <c r="CP362" s="60"/>
      <c r="CQ362" s="60"/>
      <c r="CR362" s="60"/>
      <c r="CS362" s="60"/>
      <c r="CT362" s="60"/>
      <c r="CU362" s="60"/>
      <c r="CV362" s="60"/>
      <c r="CW362" s="60"/>
      <c r="CX362" s="60"/>
      <c r="CY362" s="60"/>
      <c r="CZ362" s="60"/>
      <c r="DA362" s="60"/>
      <c r="DB362" s="60"/>
      <c r="DC362" s="60"/>
      <c r="DD362" s="60"/>
      <c r="DE362" s="60"/>
      <c r="DF362" s="60"/>
      <c r="DG362" s="60"/>
      <c r="DH362" s="60"/>
      <c r="DI362" s="60"/>
      <c r="DJ362" s="60"/>
      <c r="DK362" s="60"/>
      <c r="DL362" s="60"/>
      <c r="DM362" s="60"/>
      <c r="DN362" s="60"/>
      <c r="DO362" s="60"/>
      <c r="DP362" s="60"/>
    </row>
    <row r="363" spans="2:12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BS363" s="60"/>
      <c r="BT363" s="60"/>
      <c r="BU363" s="75"/>
      <c r="BV363" s="75"/>
      <c r="BW363" s="75"/>
      <c r="BX363" s="75"/>
      <c r="BY363" s="75"/>
      <c r="BZ363" s="75"/>
      <c r="CA363" s="75"/>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60"/>
      <c r="DJ363" s="60"/>
      <c r="DK363" s="60"/>
      <c r="DL363" s="60"/>
      <c r="DM363" s="60"/>
      <c r="DN363" s="60"/>
      <c r="DO363" s="60"/>
      <c r="DP363" s="60"/>
    </row>
    <row r="364" spans="2:12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BS364" s="60"/>
      <c r="BT364" s="60"/>
      <c r="BU364" s="75"/>
      <c r="BV364" s="75"/>
      <c r="BW364" s="75"/>
      <c r="BX364" s="75"/>
      <c r="BY364" s="75"/>
      <c r="BZ364" s="75"/>
      <c r="CA364" s="75"/>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60"/>
      <c r="DJ364" s="60"/>
      <c r="DK364" s="60"/>
      <c r="DL364" s="60"/>
      <c r="DM364" s="60"/>
      <c r="DN364" s="60"/>
      <c r="DO364" s="60"/>
      <c r="DP364" s="60"/>
    </row>
    <row r="365" spans="2:12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BS365" s="60"/>
      <c r="BT365" s="60"/>
      <c r="BU365" s="75"/>
      <c r="BV365" s="75"/>
      <c r="BW365" s="75"/>
      <c r="BX365" s="75"/>
      <c r="BY365" s="75"/>
      <c r="BZ365" s="75"/>
      <c r="CA365" s="75"/>
      <c r="CL365" s="60"/>
      <c r="CM365" s="60"/>
      <c r="CN365" s="60"/>
      <c r="CO365" s="60"/>
      <c r="CP365" s="60"/>
      <c r="CQ365" s="60"/>
      <c r="CR365" s="60"/>
      <c r="CS365" s="60"/>
      <c r="CT365" s="60"/>
      <c r="CU365" s="60"/>
      <c r="CV365" s="60"/>
      <c r="CW365" s="60"/>
      <c r="CX365" s="60"/>
      <c r="CY365" s="60"/>
      <c r="CZ365" s="60"/>
      <c r="DA365" s="60"/>
      <c r="DB365" s="60"/>
      <c r="DC365" s="60"/>
      <c r="DD365" s="60"/>
      <c r="DE365" s="60"/>
      <c r="DF365" s="60"/>
      <c r="DG365" s="60"/>
      <c r="DH365" s="60"/>
      <c r="DI365" s="60"/>
      <c r="DJ365" s="60"/>
      <c r="DK365" s="60"/>
      <c r="DL365" s="60"/>
      <c r="DM365" s="60"/>
      <c r="DN365" s="60"/>
      <c r="DO365" s="60"/>
      <c r="DP365" s="60"/>
    </row>
    <row r="366" spans="2:12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BS366" s="60"/>
      <c r="BT366" s="60"/>
      <c r="BU366" s="75"/>
      <c r="BV366" s="75"/>
      <c r="BW366" s="75"/>
      <c r="BX366" s="75"/>
      <c r="BY366" s="75"/>
      <c r="BZ366" s="75"/>
      <c r="CA366" s="75"/>
      <c r="CL366" s="60"/>
      <c r="CM366" s="60"/>
      <c r="CN366" s="60"/>
      <c r="CO366" s="60"/>
      <c r="CP366" s="60"/>
      <c r="CQ366" s="60"/>
      <c r="CR366" s="60"/>
      <c r="CS366" s="60"/>
      <c r="CT366" s="60"/>
      <c r="CU366" s="60"/>
      <c r="CV366" s="60"/>
      <c r="CW366" s="60"/>
      <c r="CX366" s="60"/>
      <c r="CY366" s="60"/>
      <c r="CZ366" s="60"/>
      <c r="DA366" s="60"/>
      <c r="DB366" s="60"/>
      <c r="DC366" s="60"/>
      <c r="DD366" s="60"/>
      <c r="DE366" s="60"/>
      <c r="DF366" s="60"/>
      <c r="DG366" s="60"/>
      <c r="DH366" s="60"/>
      <c r="DI366" s="60"/>
      <c r="DJ366" s="60"/>
      <c r="DK366" s="60"/>
      <c r="DL366" s="60"/>
      <c r="DM366" s="60"/>
      <c r="DN366" s="60"/>
      <c r="DO366" s="60"/>
      <c r="DP366" s="60"/>
    </row>
    <row r="367" spans="2:12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BS367" s="60"/>
      <c r="BT367" s="60"/>
      <c r="BU367" s="75"/>
      <c r="BV367" s="75"/>
      <c r="BW367" s="75"/>
      <c r="BX367" s="75"/>
      <c r="BY367" s="75"/>
      <c r="BZ367" s="75"/>
      <c r="CA367" s="75"/>
      <c r="CL367" s="60"/>
      <c r="CM367" s="60"/>
      <c r="CN367" s="60"/>
      <c r="CO367" s="60"/>
      <c r="CP367" s="60"/>
      <c r="CQ367" s="60"/>
      <c r="CR367" s="60"/>
      <c r="CS367" s="60"/>
      <c r="CT367" s="60"/>
      <c r="CU367" s="60"/>
      <c r="CV367" s="60"/>
      <c r="CW367" s="60"/>
      <c r="CX367" s="60"/>
      <c r="CY367" s="60"/>
      <c r="CZ367" s="60"/>
      <c r="DA367" s="60"/>
      <c r="DB367" s="60"/>
      <c r="DC367" s="60"/>
      <c r="DD367" s="60"/>
      <c r="DE367" s="60"/>
      <c r="DF367" s="60"/>
      <c r="DG367" s="60"/>
      <c r="DH367" s="60"/>
      <c r="DI367" s="60"/>
      <c r="DJ367" s="60"/>
      <c r="DK367" s="60"/>
      <c r="DL367" s="60"/>
      <c r="DM367" s="60"/>
      <c r="DN367" s="60"/>
      <c r="DO367" s="60"/>
      <c r="DP367" s="60"/>
    </row>
    <row r="368" spans="2:12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BS368" s="60"/>
      <c r="BT368" s="60"/>
      <c r="BU368" s="75"/>
      <c r="BV368" s="75"/>
      <c r="BW368" s="75"/>
      <c r="BX368" s="75"/>
      <c r="BY368" s="75"/>
      <c r="BZ368" s="75"/>
      <c r="CA368" s="75"/>
      <c r="CL368" s="60"/>
      <c r="CM368" s="60"/>
      <c r="CN368" s="60"/>
      <c r="CO368" s="60"/>
      <c r="CP368" s="60"/>
      <c r="CQ368" s="60"/>
      <c r="CR368" s="60"/>
      <c r="CS368" s="60"/>
      <c r="CT368" s="60"/>
      <c r="CU368" s="60"/>
      <c r="CV368" s="60"/>
      <c r="CW368" s="60"/>
      <c r="CX368" s="60"/>
      <c r="CY368" s="60"/>
      <c r="CZ368" s="60"/>
      <c r="DA368" s="60"/>
      <c r="DB368" s="60"/>
      <c r="DC368" s="60"/>
      <c r="DD368" s="60"/>
      <c r="DE368" s="60"/>
      <c r="DF368" s="60"/>
      <c r="DG368" s="60"/>
      <c r="DH368" s="60"/>
      <c r="DI368" s="60"/>
      <c r="DJ368" s="60"/>
      <c r="DK368" s="60"/>
      <c r="DL368" s="60"/>
      <c r="DM368" s="60"/>
      <c r="DN368" s="60"/>
      <c r="DO368" s="60"/>
      <c r="DP368" s="60"/>
    </row>
    <row r="369" spans="2:12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BS369" s="60"/>
      <c r="BT369" s="60"/>
      <c r="BU369" s="75"/>
      <c r="BV369" s="75"/>
      <c r="BW369" s="75"/>
      <c r="BX369" s="75"/>
      <c r="BY369" s="75"/>
      <c r="BZ369" s="75"/>
      <c r="CA369" s="75"/>
      <c r="CL369" s="60"/>
      <c r="CM369" s="60"/>
      <c r="CN369" s="60"/>
      <c r="CO369" s="60"/>
      <c r="CP369" s="60"/>
      <c r="CQ369" s="60"/>
      <c r="CR369" s="60"/>
      <c r="CS369" s="60"/>
      <c r="CT369" s="60"/>
      <c r="CU369" s="60"/>
      <c r="CV369" s="60"/>
      <c r="CW369" s="60"/>
      <c r="CX369" s="60"/>
      <c r="CY369" s="60"/>
      <c r="CZ369" s="60"/>
      <c r="DA369" s="60"/>
      <c r="DB369" s="60"/>
      <c r="DC369" s="60"/>
      <c r="DD369" s="60"/>
      <c r="DE369" s="60"/>
      <c r="DF369" s="60"/>
      <c r="DG369" s="60"/>
      <c r="DH369" s="60"/>
      <c r="DI369" s="60"/>
      <c r="DJ369" s="60"/>
      <c r="DK369" s="60"/>
      <c r="DL369" s="60"/>
      <c r="DM369" s="60"/>
      <c r="DN369" s="60"/>
      <c r="DO369" s="60"/>
      <c r="DP369" s="60"/>
    </row>
    <row r="370" spans="2:12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BS370" s="60"/>
      <c r="BT370" s="60"/>
      <c r="BU370" s="75"/>
      <c r="BV370" s="75"/>
      <c r="BW370" s="75"/>
      <c r="BX370" s="75"/>
      <c r="BY370" s="75"/>
      <c r="BZ370" s="75"/>
      <c r="CA370" s="75"/>
      <c r="CL370" s="60"/>
      <c r="CM370" s="60"/>
      <c r="CN370" s="60"/>
      <c r="CO370" s="60"/>
      <c r="CP370" s="60"/>
      <c r="CQ370" s="60"/>
      <c r="CR370" s="60"/>
      <c r="CS370" s="60"/>
      <c r="CT370" s="60"/>
      <c r="CU370" s="60"/>
      <c r="CV370" s="60"/>
      <c r="CW370" s="60"/>
      <c r="CX370" s="60"/>
      <c r="CY370" s="60"/>
      <c r="CZ370" s="60"/>
      <c r="DA370" s="60"/>
      <c r="DB370" s="60"/>
      <c r="DC370" s="60"/>
      <c r="DD370" s="60"/>
      <c r="DE370" s="60"/>
      <c r="DF370" s="60"/>
      <c r="DG370" s="60"/>
      <c r="DH370" s="60"/>
      <c r="DI370" s="60"/>
      <c r="DJ370" s="60"/>
      <c r="DK370" s="60"/>
      <c r="DL370" s="60"/>
      <c r="DM370" s="60"/>
      <c r="DN370" s="60"/>
      <c r="DO370" s="60"/>
      <c r="DP370" s="60"/>
    </row>
    <row r="371" spans="2:120">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BS371" s="60"/>
      <c r="BT371" s="60"/>
      <c r="BU371" s="75"/>
      <c r="BV371" s="75"/>
      <c r="BW371" s="75"/>
      <c r="BX371" s="75"/>
      <c r="BY371" s="75"/>
      <c r="BZ371" s="75"/>
      <c r="CA371" s="75"/>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row>
    <row r="372" spans="2:120">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BS372" s="60"/>
      <c r="BT372" s="60"/>
      <c r="BU372" s="75"/>
      <c r="BV372" s="75"/>
      <c r="BW372" s="75"/>
      <c r="BX372" s="75"/>
      <c r="BY372" s="75"/>
      <c r="BZ372" s="75"/>
      <c r="CA372" s="75"/>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row>
    <row r="373" spans="2:120">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BS373" s="60"/>
      <c r="BT373" s="60"/>
      <c r="BU373" s="75"/>
      <c r="BV373" s="75"/>
      <c r="BW373" s="75"/>
      <c r="BX373" s="75"/>
      <c r="BY373" s="75"/>
      <c r="BZ373" s="75"/>
      <c r="CA373" s="75"/>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row>
    <row r="374" spans="2:120">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BS374" s="60"/>
      <c r="BT374" s="60"/>
      <c r="BU374" s="75"/>
      <c r="BV374" s="75"/>
      <c r="BW374" s="75"/>
      <c r="BX374" s="75"/>
      <c r="BY374" s="75"/>
      <c r="BZ374" s="75"/>
      <c r="CA374" s="75"/>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row>
    <row r="375" spans="2:120">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BS375" s="60"/>
      <c r="BT375" s="60"/>
      <c r="BU375" s="75"/>
      <c r="BV375" s="75"/>
      <c r="BW375" s="75"/>
      <c r="BX375" s="75"/>
      <c r="BY375" s="75"/>
      <c r="BZ375" s="75"/>
      <c r="CA375" s="75"/>
      <c r="CL375" s="60"/>
      <c r="CM375" s="60"/>
      <c r="CN375" s="60"/>
      <c r="CO375" s="60"/>
      <c r="CP375" s="60"/>
      <c r="CQ375" s="60"/>
      <c r="CR375" s="60"/>
      <c r="CS375" s="60"/>
      <c r="CT375" s="60"/>
      <c r="CU375" s="60"/>
      <c r="CV375" s="60"/>
      <c r="CW375" s="60"/>
      <c r="CX375" s="60"/>
      <c r="CY375" s="60"/>
      <c r="CZ375" s="60"/>
      <c r="DA375" s="60"/>
      <c r="DB375" s="60"/>
      <c r="DC375" s="60"/>
      <c r="DD375" s="60"/>
      <c r="DE375" s="60"/>
      <c r="DF375" s="60"/>
      <c r="DG375" s="60"/>
      <c r="DH375" s="60"/>
      <c r="DI375" s="60"/>
      <c r="DJ375" s="60"/>
      <c r="DK375" s="60"/>
      <c r="DL375" s="60"/>
      <c r="DM375" s="60"/>
      <c r="DN375" s="60"/>
      <c r="DO375" s="60"/>
      <c r="DP375" s="60"/>
    </row>
    <row r="376" spans="2:120">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BS376" s="60"/>
      <c r="BT376" s="60"/>
      <c r="BU376" s="75"/>
      <c r="BV376" s="75"/>
      <c r="BW376" s="75"/>
      <c r="BX376" s="75"/>
      <c r="BY376" s="75"/>
      <c r="BZ376" s="75"/>
      <c r="CA376" s="75"/>
      <c r="CL376" s="60"/>
      <c r="CM376" s="60"/>
      <c r="CN376" s="60"/>
      <c r="CO376" s="60"/>
      <c r="CP376" s="60"/>
      <c r="CQ376" s="60"/>
      <c r="CR376" s="60"/>
      <c r="CS376" s="60"/>
      <c r="CT376" s="60"/>
      <c r="CU376" s="60"/>
      <c r="CV376" s="60"/>
      <c r="CW376" s="60"/>
      <c r="CX376" s="60"/>
      <c r="CY376" s="60"/>
      <c r="CZ376" s="60"/>
      <c r="DA376" s="60"/>
      <c r="DB376" s="60"/>
      <c r="DC376" s="60"/>
      <c r="DD376" s="60"/>
      <c r="DE376" s="60"/>
      <c r="DF376" s="60"/>
      <c r="DG376" s="60"/>
      <c r="DH376" s="60"/>
      <c r="DI376" s="60"/>
      <c r="DJ376" s="60"/>
      <c r="DK376" s="60"/>
      <c r="DL376" s="60"/>
      <c r="DM376" s="60"/>
      <c r="DN376" s="60"/>
      <c r="DO376" s="60"/>
      <c r="DP376" s="60"/>
    </row>
    <row r="377" spans="2:120">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BS377" s="60"/>
      <c r="BT377" s="60"/>
      <c r="BU377" s="75"/>
      <c r="BV377" s="75"/>
      <c r="BW377" s="75"/>
      <c r="BX377" s="75"/>
      <c r="BY377" s="75"/>
      <c r="BZ377" s="75"/>
      <c r="CA377" s="75"/>
      <c r="CL377" s="60"/>
      <c r="CM377" s="60"/>
      <c r="CN377" s="60"/>
      <c r="CO377" s="60"/>
      <c r="CP377" s="60"/>
      <c r="CQ377" s="60"/>
      <c r="CR377" s="60"/>
      <c r="CS377" s="60"/>
      <c r="CT377" s="60"/>
      <c r="CU377" s="60"/>
      <c r="CV377" s="60"/>
      <c r="CW377" s="60"/>
      <c r="CX377" s="60"/>
      <c r="CY377" s="60"/>
      <c r="CZ377" s="60"/>
      <c r="DA377" s="60"/>
      <c r="DB377" s="60"/>
      <c r="DC377" s="60"/>
      <c r="DD377" s="60"/>
      <c r="DE377" s="60"/>
      <c r="DF377" s="60"/>
      <c r="DG377" s="60"/>
      <c r="DH377" s="60"/>
      <c r="DI377" s="60"/>
      <c r="DJ377" s="60"/>
      <c r="DK377" s="60"/>
      <c r="DL377" s="60"/>
      <c r="DM377" s="60"/>
      <c r="DN377" s="60"/>
      <c r="DO377" s="60"/>
      <c r="DP377" s="60"/>
    </row>
    <row r="378" spans="2:120">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BS378" s="60"/>
      <c r="BT378" s="60"/>
      <c r="BU378" s="75"/>
      <c r="BV378" s="75"/>
      <c r="BW378" s="75"/>
      <c r="BX378" s="75"/>
      <c r="BY378" s="75"/>
      <c r="BZ378" s="75"/>
      <c r="CA378" s="75"/>
      <c r="CL378" s="60"/>
      <c r="CM378" s="60"/>
      <c r="CN378" s="60"/>
      <c r="CO378" s="60"/>
      <c r="CP378" s="60"/>
      <c r="CQ378" s="60"/>
      <c r="CR378" s="60"/>
      <c r="CS378" s="60"/>
      <c r="CT378" s="60"/>
      <c r="CU378" s="60"/>
      <c r="CV378" s="60"/>
      <c r="CW378" s="60"/>
      <c r="CX378" s="60"/>
      <c r="CY378" s="60"/>
      <c r="CZ378" s="60"/>
      <c r="DA378" s="60"/>
      <c r="DB378" s="60"/>
      <c r="DC378" s="60"/>
      <c r="DD378" s="60"/>
      <c r="DE378" s="60"/>
      <c r="DF378" s="60"/>
      <c r="DG378" s="60"/>
      <c r="DH378" s="60"/>
      <c r="DI378" s="60"/>
      <c r="DJ378" s="60"/>
      <c r="DK378" s="60"/>
      <c r="DL378" s="60"/>
      <c r="DM378" s="60"/>
      <c r="DN378" s="60"/>
      <c r="DO378" s="60"/>
      <c r="DP378" s="60"/>
    </row>
    <row r="379" spans="2:120">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BS379" s="60"/>
      <c r="BT379" s="60"/>
      <c r="BU379" s="75"/>
      <c r="BV379" s="75"/>
      <c r="BW379" s="75"/>
      <c r="BX379" s="75"/>
      <c r="BY379" s="75"/>
      <c r="BZ379" s="75"/>
      <c r="CA379" s="75"/>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60"/>
      <c r="DJ379" s="60"/>
      <c r="DK379" s="60"/>
      <c r="DL379" s="60"/>
      <c r="DM379" s="60"/>
      <c r="DN379" s="60"/>
      <c r="DO379" s="60"/>
      <c r="DP379" s="60"/>
    </row>
    <row r="380" spans="2:120">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BS380" s="60"/>
      <c r="BT380" s="60"/>
      <c r="BU380" s="75"/>
      <c r="BV380" s="75"/>
      <c r="BW380" s="75"/>
      <c r="BX380" s="75"/>
      <c r="BY380" s="75"/>
      <c r="BZ380" s="75"/>
      <c r="CA380" s="75"/>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60"/>
      <c r="DJ380" s="60"/>
      <c r="DK380" s="60"/>
      <c r="DL380" s="60"/>
      <c r="DM380" s="60"/>
      <c r="DN380" s="60"/>
      <c r="DO380" s="60"/>
      <c r="DP380" s="60"/>
    </row>
    <row r="381" spans="2:120">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BS381" s="60"/>
      <c r="BT381" s="60"/>
      <c r="BU381" s="75"/>
      <c r="BV381" s="75"/>
      <c r="BW381" s="75"/>
      <c r="BX381" s="75"/>
      <c r="BY381" s="75"/>
      <c r="BZ381" s="75"/>
      <c r="CA381" s="75"/>
      <c r="CL381" s="60"/>
      <c r="CM381" s="60"/>
      <c r="CN381" s="60"/>
      <c r="CO381" s="60"/>
      <c r="CP381" s="60"/>
      <c r="CQ381" s="60"/>
      <c r="CR381" s="60"/>
      <c r="CS381" s="60"/>
      <c r="CT381" s="60"/>
      <c r="CU381" s="60"/>
      <c r="CV381" s="60"/>
      <c r="CW381" s="60"/>
      <c r="CX381" s="60"/>
      <c r="CY381" s="60"/>
      <c r="CZ381" s="60"/>
      <c r="DA381" s="60"/>
      <c r="DB381" s="60"/>
      <c r="DC381" s="60"/>
      <c r="DD381" s="60"/>
      <c r="DE381" s="60"/>
      <c r="DF381" s="60"/>
      <c r="DG381" s="60"/>
      <c r="DH381" s="60"/>
      <c r="DI381" s="60"/>
      <c r="DJ381" s="60"/>
      <c r="DK381" s="60"/>
      <c r="DL381" s="60"/>
      <c r="DM381" s="60"/>
      <c r="DN381" s="60"/>
      <c r="DO381" s="60"/>
      <c r="DP381" s="60"/>
    </row>
    <row r="382" spans="2:120">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BS382" s="60"/>
      <c r="BT382" s="60"/>
      <c r="BU382" s="75"/>
      <c r="BV382" s="75"/>
      <c r="BW382" s="75"/>
      <c r="BX382" s="75"/>
      <c r="BY382" s="75"/>
      <c r="BZ382" s="75"/>
      <c r="CA382" s="75"/>
      <c r="CL382" s="60"/>
      <c r="CM382" s="60"/>
      <c r="CN382" s="60"/>
      <c r="CO382" s="60"/>
      <c r="CP382" s="60"/>
      <c r="CQ382" s="60"/>
      <c r="CR382" s="60"/>
      <c r="CS382" s="60"/>
      <c r="CT382" s="60"/>
      <c r="CU382" s="60"/>
      <c r="CV382" s="60"/>
      <c r="CW382" s="60"/>
      <c r="CX382" s="60"/>
      <c r="CY382" s="60"/>
      <c r="CZ382" s="60"/>
      <c r="DA382" s="60"/>
      <c r="DB382" s="60"/>
      <c r="DC382" s="60"/>
      <c r="DD382" s="60"/>
      <c r="DE382" s="60"/>
      <c r="DF382" s="60"/>
      <c r="DG382" s="60"/>
      <c r="DH382" s="60"/>
      <c r="DI382" s="60"/>
      <c r="DJ382" s="60"/>
      <c r="DK382" s="60"/>
      <c r="DL382" s="60"/>
      <c r="DM382" s="60"/>
      <c r="DN382" s="60"/>
      <c r="DO382" s="60"/>
      <c r="DP382" s="60"/>
    </row>
    <row r="383" spans="2:120">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BS383" s="60"/>
      <c r="BT383" s="60"/>
      <c r="BU383" s="75"/>
      <c r="BV383" s="75"/>
      <c r="BW383" s="75"/>
      <c r="BX383" s="75"/>
      <c r="BY383" s="75"/>
      <c r="BZ383" s="75"/>
      <c r="CA383" s="75"/>
      <c r="CL383" s="60"/>
      <c r="CM383" s="60"/>
      <c r="CN383" s="60"/>
      <c r="CO383" s="60"/>
      <c r="CP383" s="60"/>
      <c r="CQ383" s="60"/>
      <c r="CR383" s="60"/>
      <c r="CS383" s="60"/>
      <c r="CT383" s="60"/>
      <c r="CU383" s="60"/>
      <c r="CV383" s="60"/>
      <c r="CW383" s="60"/>
      <c r="CX383" s="60"/>
      <c r="CY383" s="60"/>
      <c r="CZ383" s="60"/>
      <c r="DA383" s="60"/>
      <c r="DB383" s="60"/>
      <c r="DC383" s="60"/>
      <c r="DD383" s="60"/>
      <c r="DE383" s="60"/>
      <c r="DF383" s="60"/>
      <c r="DG383" s="60"/>
      <c r="DH383" s="60"/>
      <c r="DI383" s="60"/>
      <c r="DJ383" s="60"/>
      <c r="DK383" s="60"/>
      <c r="DL383" s="60"/>
      <c r="DM383" s="60"/>
      <c r="DN383" s="60"/>
      <c r="DO383" s="60"/>
      <c r="DP383" s="60"/>
    </row>
    <row r="384" spans="2:120">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BS384" s="60"/>
      <c r="BT384" s="60"/>
      <c r="BU384" s="75"/>
      <c r="BV384" s="75"/>
      <c r="BW384" s="75"/>
      <c r="BX384" s="75"/>
      <c r="BY384" s="75"/>
      <c r="BZ384" s="75"/>
      <c r="CA384" s="75"/>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row>
    <row r="385" spans="2:120">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BS385" s="60"/>
      <c r="BT385" s="60"/>
      <c r="BU385" s="75"/>
      <c r="BV385" s="75"/>
      <c r="BW385" s="75"/>
      <c r="BX385" s="75"/>
      <c r="BY385" s="75"/>
      <c r="BZ385" s="75"/>
      <c r="CA385" s="75"/>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row>
    <row r="386" spans="2:120">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BS386" s="60"/>
      <c r="BT386" s="60"/>
      <c r="BU386" s="75"/>
      <c r="BV386" s="75"/>
      <c r="BW386" s="75"/>
      <c r="BX386" s="75"/>
      <c r="BY386" s="75"/>
      <c r="BZ386" s="75"/>
      <c r="CA386" s="75"/>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row>
    <row r="387" spans="2:120">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BS387" s="60"/>
      <c r="BT387" s="60"/>
      <c r="BU387" s="75"/>
      <c r="BV387" s="75"/>
      <c r="BW387" s="75"/>
      <c r="BX387" s="75"/>
      <c r="BY387" s="75"/>
      <c r="BZ387" s="75"/>
      <c r="CA387" s="75"/>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row>
    <row r="388" spans="2:120">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BS388" s="60"/>
      <c r="BT388" s="60"/>
      <c r="BU388" s="75"/>
      <c r="BV388" s="75"/>
      <c r="BW388" s="75"/>
      <c r="BX388" s="75"/>
      <c r="BY388" s="75"/>
      <c r="BZ388" s="75"/>
      <c r="CA388" s="75"/>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row>
    <row r="389" spans="2:120">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BS389" s="60"/>
      <c r="BT389" s="60"/>
      <c r="BU389" s="75"/>
      <c r="BV389" s="75"/>
      <c r="BW389" s="75"/>
      <c r="BX389" s="75"/>
      <c r="BY389" s="75"/>
      <c r="BZ389" s="75"/>
      <c r="CA389" s="75"/>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row>
    <row r="390" spans="2:120">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BS390" s="60"/>
      <c r="BT390" s="60"/>
      <c r="BU390" s="75"/>
      <c r="BV390" s="75"/>
      <c r="BW390" s="75"/>
      <c r="BX390" s="75"/>
      <c r="BY390" s="75"/>
      <c r="BZ390" s="75"/>
      <c r="CA390" s="75"/>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row>
    <row r="391" spans="2:120">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BS391" s="60"/>
      <c r="BT391" s="60"/>
      <c r="BU391" s="75"/>
      <c r="BV391" s="75"/>
      <c r="BW391" s="75"/>
      <c r="BX391" s="75"/>
      <c r="BY391" s="75"/>
      <c r="BZ391" s="75"/>
      <c r="CA391" s="75"/>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row>
    <row r="392" spans="2:120">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BS392" s="60"/>
      <c r="BT392" s="60"/>
      <c r="BU392" s="75"/>
      <c r="BV392" s="75"/>
      <c r="BW392" s="75"/>
      <c r="BX392" s="75"/>
      <c r="BY392" s="75"/>
      <c r="BZ392" s="75"/>
      <c r="CA392" s="75"/>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row>
    <row r="393" spans="2:120">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BS393" s="60"/>
      <c r="BT393" s="60"/>
      <c r="BU393" s="75"/>
      <c r="BV393" s="75"/>
      <c r="BW393" s="75"/>
      <c r="BX393" s="75"/>
      <c r="BY393" s="75"/>
      <c r="BZ393" s="75"/>
      <c r="CA393" s="75"/>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row>
    <row r="394" spans="2:120">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BS394" s="60"/>
      <c r="BT394" s="60"/>
      <c r="BU394" s="75"/>
      <c r="BV394" s="75"/>
      <c r="BW394" s="75"/>
      <c r="BX394" s="75"/>
      <c r="BY394" s="75"/>
      <c r="BZ394" s="75"/>
      <c r="CA394" s="75"/>
      <c r="CL394" s="60"/>
      <c r="CM394" s="60"/>
      <c r="CN394" s="60"/>
      <c r="CO394" s="60"/>
      <c r="CP394" s="60"/>
      <c r="CQ394" s="60"/>
      <c r="CR394" s="60"/>
      <c r="CS394" s="60"/>
      <c r="CT394" s="60"/>
      <c r="CU394" s="60"/>
      <c r="CV394" s="60"/>
      <c r="CW394" s="60"/>
      <c r="CX394" s="60"/>
      <c r="CY394" s="60"/>
      <c r="CZ394" s="60"/>
      <c r="DA394" s="60"/>
      <c r="DB394" s="60"/>
      <c r="DC394" s="60"/>
      <c r="DD394" s="60"/>
      <c r="DE394" s="60"/>
      <c r="DF394" s="60"/>
      <c r="DG394" s="60"/>
      <c r="DH394" s="60"/>
      <c r="DI394" s="60"/>
      <c r="DJ394" s="60"/>
      <c r="DK394" s="60"/>
      <c r="DL394" s="60"/>
      <c r="DM394" s="60"/>
      <c r="DN394" s="60"/>
      <c r="DO394" s="60"/>
      <c r="DP394" s="60"/>
    </row>
    <row r="395" spans="2:120">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BS395" s="60"/>
      <c r="BT395" s="60"/>
      <c r="BU395" s="75"/>
      <c r="BV395" s="75"/>
      <c r="BW395" s="75"/>
      <c r="BX395" s="75"/>
      <c r="BY395" s="75"/>
      <c r="BZ395" s="75"/>
      <c r="CA395" s="75"/>
      <c r="CL395" s="60"/>
      <c r="CM395" s="60"/>
      <c r="CN395" s="60"/>
      <c r="CO395" s="60"/>
      <c r="CP395" s="60"/>
      <c r="CQ395" s="60"/>
      <c r="CR395" s="60"/>
      <c r="CS395" s="60"/>
      <c r="CT395" s="60"/>
      <c r="CU395" s="60"/>
      <c r="CV395" s="60"/>
      <c r="CW395" s="60"/>
      <c r="CX395" s="60"/>
      <c r="CY395" s="60"/>
      <c r="CZ395" s="60"/>
      <c r="DA395" s="60"/>
      <c r="DB395" s="60"/>
      <c r="DC395" s="60"/>
      <c r="DD395" s="60"/>
      <c r="DE395" s="60"/>
      <c r="DF395" s="60"/>
      <c r="DG395" s="60"/>
      <c r="DH395" s="60"/>
      <c r="DI395" s="60"/>
      <c r="DJ395" s="60"/>
      <c r="DK395" s="60"/>
      <c r="DL395" s="60"/>
      <c r="DM395" s="60"/>
      <c r="DN395" s="60"/>
      <c r="DO395" s="60"/>
      <c r="DP395" s="60"/>
    </row>
    <row r="396" spans="2:120">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BS396" s="60"/>
      <c r="BT396" s="60"/>
      <c r="BU396" s="75"/>
      <c r="BV396" s="75"/>
      <c r="BW396" s="75"/>
      <c r="BX396" s="75"/>
      <c r="BY396" s="75"/>
      <c r="BZ396" s="75"/>
      <c r="CA396" s="75"/>
      <c r="CL396" s="60"/>
      <c r="CM396" s="60"/>
      <c r="CN396" s="60"/>
      <c r="CO396" s="60"/>
      <c r="CP396" s="60"/>
      <c r="CQ396" s="60"/>
      <c r="CR396" s="60"/>
      <c r="CS396" s="60"/>
      <c r="CT396" s="60"/>
      <c r="CU396" s="60"/>
      <c r="CV396" s="60"/>
      <c r="CW396" s="60"/>
      <c r="CX396" s="60"/>
      <c r="CY396" s="60"/>
      <c r="CZ396" s="60"/>
      <c r="DA396" s="60"/>
      <c r="DB396" s="60"/>
      <c r="DC396" s="60"/>
      <c r="DD396" s="60"/>
      <c r="DE396" s="60"/>
      <c r="DF396" s="60"/>
      <c r="DG396" s="60"/>
      <c r="DH396" s="60"/>
      <c r="DI396" s="60"/>
      <c r="DJ396" s="60"/>
      <c r="DK396" s="60"/>
      <c r="DL396" s="60"/>
      <c r="DM396" s="60"/>
      <c r="DN396" s="60"/>
      <c r="DO396" s="60"/>
      <c r="DP396" s="60"/>
    </row>
    <row r="397" spans="2:120">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BS397" s="60"/>
      <c r="BT397" s="60"/>
      <c r="BU397" s="75"/>
      <c r="BV397" s="75"/>
      <c r="BW397" s="75"/>
      <c r="BX397" s="75"/>
      <c r="BY397" s="75"/>
      <c r="BZ397" s="75"/>
      <c r="CA397" s="75"/>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row>
    <row r="398" spans="2:120">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BS398" s="60"/>
      <c r="BT398" s="60"/>
      <c r="BU398" s="75"/>
      <c r="BV398" s="75"/>
      <c r="BW398" s="75"/>
      <c r="BX398" s="75"/>
      <c r="BY398" s="75"/>
      <c r="BZ398" s="75"/>
      <c r="CA398" s="75"/>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60"/>
      <c r="DJ398" s="60"/>
      <c r="DK398" s="60"/>
      <c r="DL398" s="60"/>
      <c r="DM398" s="60"/>
      <c r="DN398" s="60"/>
      <c r="DO398" s="60"/>
      <c r="DP398" s="60"/>
    </row>
    <row r="399" spans="2:120">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BS399" s="60"/>
      <c r="BT399" s="60"/>
      <c r="BU399" s="75"/>
      <c r="BV399" s="75"/>
      <c r="BW399" s="75"/>
      <c r="BX399" s="75"/>
      <c r="BY399" s="75"/>
      <c r="BZ399" s="75"/>
      <c r="CA399" s="75"/>
      <c r="CL399" s="60"/>
      <c r="CM399" s="60"/>
      <c r="CN399" s="60"/>
      <c r="CO399" s="60"/>
      <c r="CP399" s="60"/>
      <c r="CQ399" s="60"/>
      <c r="CR399" s="60"/>
      <c r="CS399" s="60"/>
      <c r="CT399" s="60"/>
      <c r="CU399" s="60"/>
      <c r="CV399" s="60"/>
      <c r="CW399" s="60"/>
      <c r="CX399" s="60"/>
      <c r="CY399" s="60"/>
      <c r="CZ399" s="60"/>
      <c r="DA399" s="60"/>
      <c r="DB399" s="60"/>
      <c r="DC399" s="60"/>
      <c r="DD399" s="60"/>
      <c r="DE399" s="60"/>
      <c r="DF399" s="60"/>
      <c r="DG399" s="60"/>
      <c r="DH399" s="60"/>
      <c r="DI399" s="60"/>
      <c r="DJ399" s="60"/>
      <c r="DK399" s="60"/>
      <c r="DL399" s="60"/>
      <c r="DM399" s="60"/>
      <c r="DN399" s="60"/>
      <c r="DO399" s="60"/>
      <c r="DP399" s="60"/>
    </row>
    <row r="400" spans="2:120">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BS400" s="60"/>
      <c r="BT400" s="60"/>
      <c r="BU400" s="75"/>
      <c r="BV400" s="75"/>
      <c r="BW400" s="75"/>
      <c r="BX400" s="75"/>
      <c r="BY400" s="75"/>
      <c r="BZ400" s="75"/>
      <c r="CA400" s="75"/>
      <c r="CL400" s="60"/>
      <c r="CM400" s="60"/>
      <c r="CN400" s="60"/>
      <c r="CO400" s="60"/>
      <c r="CP400" s="60"/>
      <c r="CQ400" s="60"/>
      <c r="CR400" s="60"/>
      <c r="CS400" s="60"/>
      <c r="CT400" s="60"/>
      <c r="CU400" s="60"/>
      <c r="CV400" s="60"/>
      <c r="CW400" s="60"/>
      <c r="CX400" s="60"/>
      <c r="CY400" s="60"/>
      <c r="CZ400" s="60"/>
      <c r="DA400" s="60"/>
      <c r="DB400" s="60"/>
      <c r="DC400" s="60"/>
      <c r="DD400" s="60"/>
      <c r="DE400" s="60"/>
      <c r="DF400" s="60"/>
      <c r="DG400" s="60"/>
      <c r="DH400" s="60"/>
      <c r="DI400" s="60"/>
      <c r="DJ400" s="60"/>
      <c r="DK400" s="60"/>
      <c r="DL400" s="60"/>
      <c r="DM400" s="60"/>
      <c r="DN400" s="60"/>
      <c r="DO400" s="60"/>
      <c r="DP400" s="60"/>
    </row>
    <row r="401" spans="2:120">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BS401" s="60"/>
      <c r="BT401" s="60"/>
      <c r="BU401" s="75"/>
      <c r="BV401" s="75"/>
      <c r="BW401" s="75"/>
      <c r="BX401" s="75"/>
      <c r="BY401" s="75"/>
      <c r="BZ401" s="75"/>
      <c r="CA401" s="75"/>
      <c r="CL401" s="60"/>
      <c r="CM401" s="60"/>
      <c r="CN401" s="60"/>
      <c r="CO401" s="60"/>
      <c r="CP401" s="60"/>
      <c r="CQ401" s="60"/>
      <c r="CR401" s="60"/>
      <c r="CS401" s="60"/>
      <c r="CT401" s="60"/>
      <c r="CU401" s="60"/>
      <c r="CV401" s="60"/>
      <c r="CW401" s="60"/>
      <c r="CX401" s="60"/>
      <c r="CY401" s="60"/>
      <c r="CZ401" s="60"/>
      <c r="DA401" s="60"/>
      <c r="DB401" s="60"/>
      <c r="DC401" s="60"/>
      <c r="DD401" s="60"/>
      <c r="DE401" s="60"/>
      <c r="DF401" s="60"/>
      <c r="DG401" s="60"/>
      <c r="DH401" s="60"/>
      <c r="DI401" s="60"/>
      <c r="DJ401" s="60"/>
      <c r="DK401" s="60"/>
      <c r="DL401" s="60"/>
      <c r="DM401" s="60"/>
      <c r="DN401" s="60"/>
      <c r="DO401" s="60"/>
      <c r="DP401" s="60"/>
    </row>
    <row r="402" spans="2:120">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BS402" s="60"/>
      <c r="BT402" s="60"/>
      <c r="BU402" s="75"/>
      <c r="BV402" s="75"/>
      <c r="BW402" s="75"/>
      <c r="BX402" s="75"/>
      <c r="BY402" s="75"/>
      <c r="BZ402" s="75"/>
      <c r="CA402" s="75"/>
      <c r="CL402" s="60"/>
      <c r="CM402" s="60"/>
      <c r="CN402" s="60"/>
      <c r="CO402" s="60"/>
      <c r="CP402" s="60"/>
      <c r="CQ402" s="60"/>
      <c r="CR402" s="60"/>
      <c r="CS402" s="60"/>
      <c r="CT402" s="60"/>
      <c r="CU402" s="60"/>
      <c r="CV402" s="60"/>
      <c r="CW402" s="60"/>
      <c r="CX402" s="60"/>
      <c r="CY402" s="60"/>
      <c r="CZ402" s="60"/>
      <c r="DA402" s="60"/>
      <c r="DB402" s="60"/>
      <c r="DC402" s="60"/>
      <c r="DD402" s="60"/>
      <c r="DE402" s="60"/>
      <c r="DF402" s="60"/>
      <c r="DG402" s="60"/>
      <c r="DH402" s="60"/>
      <c r="DI402" s="60"/>
      <c r="DJ402" s="60"/>
      <c r="DK402" s="60"/>
      <c r="DL402" s="60"/>
      <c r="DM402" s="60"/>
      <c r="DN402" s="60"/>
      <c r="DO402" s="60"/>
      <c r="DP402" s="60"/>
    </row>
    <row r="403" spans="2:120">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BS403" s="60"/>
      <c r="BT403" s="60"/>
      <c r="BU403" s="75"/>
      <c r="BV403" s="75"/>
      <c r="BW403" s="75"/>
      <c r="BX403" s="75"/>
      <c r="BY403" s="75"/>
      <c r="BZ403" s="75"/>
      <c r="CA403" s="75"/>
      <c r="CL403" s="60"/>
      <c r="CM403" s="60"/>
      <c r="CN403" s="60"/>
      <c r="CO403" s="60"/>
      <c r="CP403" s="60"/>
      <c r="CQ403" s="60"/>
      <c r="CR403" s="60"/>
      <c r="CS403" s="60"/>
      <c r="CT403" s="60"/>
      <c r="CU403" s="60"/>
      <c r="CV403" s="60"/>
      <c r="CW403" s="60"/>
      <c r="CX403" s="60"/>
      <c r="CY403" s="60"/>
      <c r="CZ403" s="60"/>
      <c r="DA403" s="60"/>
      <c r="DB403" s="60"/>
      <c r="DC403" s="60"/>
      <c r="DD403" s="60"/>
      <c r="DE403" s="60"/>
      <c r="DF403" s="60"/>
      <c r="DG403" s="60"/>
      <c r="DH403" s="60"/>
      <c r="DI403" s="60"/>
      <c r="DJ403" s="60"/>
      <c r="DK403" s="60"/>
      <c r="DL403" s="60"/>
      <c r="DM403" s="60"/>
      <c r="DN403" s="60"/>
      <c r="DO403" s="60"/>
      <c r="DP403" s="60"/>
    </row>
    <row r="404" spans="2:120">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BS404" s="60"/>
      <c r="BT404" s="60"/>
      <c r="BU404" s="75"/>
      <c r="BV404" s="75"/>
      <c r="BW404" s="75"/>
      <c r="BX404" s="75"/>
      <c r="BY404" s="75"/>
      <c r="BZ404" s="75"/>
      <c r="CA404" s="75"/>
      <c r="CL404" s="60"/>
      <c r="CM404" s="60"/>
      <c r="CN404" s="60"/>
      <c r="CO404" s="60"/>
      <c r="CP404" s="60"/>
      <c r="CQ404" s="60"/>
      <c r="CR404" s="60"/>
      <c r="CS404" s="60"/>
      <c r="CT404" s="60"/>
      <c r="CU404" s="60"/>
      <c r="CV404" s="60"/>
      <c r="CW404" s="60"/>
      <c r="CX404" s="60"/>
      <c r="CY404" s="60"/>
      <c r="CZ404" s="60"/>
      <c r="DA404" s="60"/>
      <c r="DB404" s="60"/>
      <c r="DC404" s="60"/>
      <c r="DD404" s="60"/>
      <c r="DE404" s="60"/>
      <c r="DF404" s="60"/>
      <c r="DG404" s="60"/>
      <c r="DH404" s="60"/>
      <c r="DI404" s="60"/>
      <c r="DJ404" s="60"/>
      <c r="DK404" s="60"/>
      <c r="DL404" s="60"/>
      <c r="DM404" s="60"/>
      <c r="DN404" s="60"/>
      <c r="DO404" s="60"/>
      <c r="DP404" s="60"/>
    </row>
    <row r="405" spans="2:120">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BS405" s="60"/>
      <c r="BT405" s="60"/>
      <c r="BU405" s="75"/>
      <c r="BV405" s="75"/>
      <c r="BW405" s="75"/>
      <c r="BX405" s="75"/>
      <c r="BY405" s="75"/>
      <c r="BZ405" s="75"/>
      <c r="CA405" s="75"/>
      <c r="CL405" s="60"/>
      <c r="CM405" s="60"/>
      <c r="CN405" s="60"/>
      <c r="CO405" s="60"/>
      <c r="CP405" s="60"/>
      <c r="CQ405" s="60"/>
      <c r="CR405" s="60"/>
      <c r="CS405" s="60"/>
      <c r="CT405" s="60"/>
      <c r="CU405" s="60"/>
      <c r="CV405" s="60"/>
      <c r="CW405" s="60"/>
      <c r="CX405" s="60"/>
      <c r="CY405" s="60"/>
      <c r="CZ405" s="60"/>
      <c r="DA405" s="60"/>
      <c r="DB405" s="60"/>
      <c r="DC405" s="60"/>
      <c r="DD405" s="60"/>
      <c r="DE405" s="60"/>
      <c r="DF405" s="60"/>
      <c r="DG405" s="60"/>
      <c r="DH405" s="60"/>
      <c r="DI405" s="60"/>
      <c r="DJ405" s="60"/>
      <c r="DK405" s="60"/>
      <c r="DL405" s="60"/>
      <c r="DM405" s="60"/>
      <c r="DN405" s="60"/>
      <c r="DO405" s="60"/>
      <c r="DP405" s="60"/>
    </row>
    <row r="406" spans="2:120">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BS406" s="60"/>
      <c r="BT406" s="60"/>
      <c r="BU406" s="75"/>
      <c r="BV406" s="75"/>
      <c r="BW406" s="75"/>
      <c r="BX406" s="75"/>
      <c r="BY406" s="75"/>
      <c r="BZ406" s="75"/>
      <c r="CA406" s="75"/>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row>
    <row r="407" spans="2:120">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BS407" s="60"/>
      <c r="BT407" s="60"/>
      <c r="BU407" s="75"/>
      <c r="BV407" s="75"/>
      <c r="BW407" s="75"/>
      <c r="BX407" s="75"/>
      <c r="BY407" s="75"/>
      <c r="BZ407" s="75"/>
      <c r="CA407" s="75"/>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row>
    <row r="408" spans="2:120">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BS408" s="60"/>
      <c r="BT408" s="60"/>
      <c r="BU408" s="75"/>
      <c r="BV408" s="75"/>
      <c r="BW408" s="75"/>
      <c r="BX408" s="75"/>
      <c r="BY408" s="75"/>
      <c r="BZ408" s="75"/>
      <c r="CA408" s="75"/>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row>
    <row r="409" spans="2:120">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BS409" s="60"/>
      <c r="BT409" s="60"/>
      <c r="BU409" s="75"/>
      <c r="BV409" s="75"/>
      <c r="BW409" s="75"/>
      <c r="BX409" s="75"/>
      <c r="BY409" s="75"/>
      <c r="BZ409" s="75"/>
      <c r="CA409" s="75"/>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row>
    <row r="410" spans="2:120">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BS410" s="60"/>
      <c r="BT410" s="60"/>
      <c r="BU410" s="75"/>
      <c r="BV410" s="75"/>
      <c r="BW410" s="75"/>
      <c r="BX410" s="75"/>
      <c r="BY410" s="75"/>
      <c r="BZ410" s="75"/>
      <c r="CA410" s="75"/>
      <c r="CL410" s="60"/>
      <c r="CM410" s="60"/>
      <c r="CN410" s="60"/>
      <c r="CO410" s="60"/>
      <c r="CP410" s="60"/>
      <c r="CQ410" s="60"/>
      <c r="CR410" s="60"/>
      <c r="CS410" s="60"/>
      <c r="CT410" s="60"/>
      <c r="CU410" s="60"/>
      <c r="CV410" s="60"/>
      <c r="CW410" s="60"/>
      <c r="CX410" s="60"/>
      <c r="CY410" s="60"/>
      <c r="CZ410" s="60"/>
      <c r="DA410" s="60"/>
      <c r="DB410" s="60"/>
      <c r="DC410" s="60"/>
      <c r="DD410" s="60"/>
      <c r="DE410" s="60"/>
      <c r="DF410" s="60"/>
      <c r="DG410" s="60"/>
      <c r="DH410" s="60"/>
      <c r="DI410" s="60"/>
      <c r="DJ410" s="60"/>
      <c r="DK410" s="60"/>
      <c r="DL410" s="60"/>
      <c r="DM410" s="60"/>
      <c r="DN410" s="60"/>
      <c r="DO410" s="60"/>
      <c r="DP410" s="60"/>
    </row>
    <row r="411" spans="2:120">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BS411" s="60"/>
      <c r="BT411" s="60"/>
      <c r="BU411" s="75"/>
      <c r="BV411" s="75"/>
      <c r="BW411" s="75"/>
      <c r="BX411" s="75"/>
      <c r="BY411" s="75"/>
      <c r="BZ411" s="75"/>
      <c r="CA411" s="75"/>
      <c r="CL411" s="60"/>
      <c r="CM411" s="60"/>
      <c r="CN411" s="60"/>
      <c r="CO411" s="60"/>
      <c r="CP411" s="60"/>
      <c r="CQ411" s="60"/>
      <c r="CR411" s="60"/>
      <c r="CS411" s="60"/>
      <c r="CT411" s="60"/>
      <c r="CU411" s="60"/>
      <c r="CV411" s="60"/>
      <c r="CW411" s="60"/>
      <c r="CX411" s="60"/>
      <c r="CY411" s="60"/>
      <c r="CZ411" s="60"/>
      <c r="DA411" s="60"/>
      <c r="DB411" s="60"/>
      <c r="DC411" s="60"/>
      <c r="DD411" s="60"/>
      <c r="DE411" s="60"/>
      <c r="DF411" s="60"/>
      <c r="DG411" s="60"/>
      <c r="DH411" s="60"/>
      <c r="DI411" s="60"/>
      <c r="DJ411" s="60"/>
      <c r="DK411" s="60"/>
      <c r="DL411" s="60"/>
      <c r="DM411" s="60"/>
      <c r="DN411" s="60"/>
      <c r="DO411" s="60"/>
      <c r="DP411" s="60"/>
    </row>
    <row r="412" spans="2:120">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BS412" s="60"/>
      <c r="BT412" s="60"/>
      <c r="BU412" s="75"/>
      <c r="BV412" s="75"/>
      <c r="BW412" s="75"/>
      <c r="BX412" s="75"/>
      <c r="BY412" s="75"/>
      <c r="BZ412" s="75"/>
      <c r="CA412" s="75"/>
      <c r="CL412" s="60"/>
      <c r="CM412" s="60"/>
      <c r="CN412" s="60"/>
      <c r="CO412" s="60"/>
      <c r="CP412" s="60"/>
      <c r="CQ412" s="60"/>
      <c r="CR412" s="60"/>
      <c r="CS412" s="60"/>
      <c r="CT412" s="60"/>
      <c r="CU412" s="60"/>
      <c r="CV412" s="60"/>
      <c r="CW412" s="60"/>
      <c r="CX412" s="60"/>
      <c r="CY412" s="60"/>
      <c r="CZ412" s="60"/>
      <c r="DA412" s="60"/>
      <c r="DB412" s="60"/>
      <c r="DC412" s="60"/>
      <c r="DD412" s="60"/>
      <c r="DE412" s="60"/>
      <c r="DF412" s="60"/>
      <c r="DG412" s="60"/>
      <c r="DH412" s="60"/>
      <c r="DI412" s="60"/>
      <c r="DJ412" s="60"/>
      <c r="DK412" s="60"/>
      <c r="DL412" s="60"/>
      <c r="DM412" s="60"/>
      <c r="DN412" s="60"/>
      <c r="DO412" s="60"/>
      <c r="DP412" s="60"/>
    </row>
    <row r="413" spans="2:120">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BS413" s="60"/>
      <c r="BT413" s="60"/>
      <c r="BU413" s="75"/>
      <c r="BV413" s="75"/>
      <c r="BW413" s="75"/>
      <c r="BX413" s="75"/>
      <c r="BY413" s="75"/>
      <c r="BZ413" s="75"/>
      <c r="CA413" s="75"/>
      <c r="CL413" s="60"/>
      <c r="CM413" s="60"/>
      <c r="CN413" s="60"/>
      <c r="CO413" s="60"/>
      <c r="CP413" s="60"/>
      <c r="CQ413" s="60"/>
      <c r="CR413" s="60"/>
      <c r="CS413" s="60"/>
      <c r="CT413" s="60"/>
      <c r="CU413" s="60"/>
      <c r="CV413" s="60"/>
      <c r="CW413" s="60"/>
      <c r="CX413" s="60"/>
      <c r="CY413" s="60"/>
      <c r="CZ413" s="60"/>
      <c r="DA413" s="60"/>
      <c r="DB413" s="60"/>
      <c r="DC413" s="60"/>
      <c r="DD413" s="60"/>
      <c r="DE413" s="60"/>
      <c r="DF413" s="60"/>
      <c r="DG413" s="60"/>
      <c r="DH413" s="60"/>
      <c r="DI413" s="60"/>
      <c r="DJ413" s="60"/>
      <c r="DK413" s="60"/>
      <c r="DL413" s="60"/>
      <c r="DM413" s="60"/>
      <c r="DN413" s="60"/>
      <c r="DO413" s="60"/>
      <c r="DP413" s="60"/>
    </row>
    <row r="414" spans="2:120">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BS414" s="60"/>
      <c r="BT414" s="60"/>
      <c r="BU414" s="75"/>
      <c r="BV414" s="75"/>
      <c r="BW414" s="75"/>
      <c r="BX414" s="75"/>
      <c r="BY414" s="75"/>
      <c r="BZ414" s="75"/>
      <c r="CA414" s="75"/>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row>
    <row r="415" spans="2:120">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BS415" s="60"/>
      <c r="BT415" s="60"/>
      <c r="BU415" s="75"/>
      <c r="BV415" s="75"/>
      <c r="BW415" s="75"/>
      <c r="BX415" s="75"/>
      <c r="BY415" s="75"/>
      <c r="BZ415" s="75"/>
      <c r="CA415" s="75"/>
      <c r="CL415" s="60"/>
      <c r="CM415" s="60"/>
      <c r="CN415" s="60"/>
      <c r="CO415" s="60"/>
      <c r="CP415" s="60"/>
      <c r="CQ415" s="60"/>
      <c r="CR415" s="60"/>
      <c r="CS415" s="60"/>
      <c r="CT415" s="60"/>
      <c r="CU415" s="60"/>
      <c r="CV415" s="60"/>
      <c r="CW415" s="60"/>
      <c r="CX415" s="60"/>
      <c r="CY415" s="60"/>
      <c r="CZ415" s="60"/>
      <c r="DA415" s="60"/>
      <c r="DB415" s="60"/>
      <c r="DC415" s="60"/>
      <c r="DD415" s="60"/>
      <c r="DE415" s="60"/>
      <c r="DF415" s="60"/>
      <c r="DG415" s="60"/>
      <c r="DH415" s="60"/>
      <c r="DI415" s="60"/>
      <c r="DJ415" s="60"/>
      <c r="DK415" s="60"/>
      <c r="DL415" s="60"/>
      <c r="DM415" s="60"/>
      <c r="DN415" s="60"/>
      <c r="DO415" s="60"/>
      <c r="DP415" s="60"/>
    </row>
    <row r="416" spans="2:120">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BS416" s="60"/>
      <c r="BT416" s="60"/>
      <c r="BU416" s="75"/>
      <c r="BV416" s="75"/>
      <c r="BW416" s="75"/>
      <c r="BX416" s="75"/>
      <c r="BY416" s="75"/>
      <c r="BZ416" s="75"/>
      <c r="CA416" s="75"/>
      <c r="CL416" s="60"/>
      <c r="CM416" s="60"/>
      <c r="CN416" s="60"/>
      <c r="CO416" s="60"/>
      <c r="CP416" s="60"/>
      <c r="CQ416" s="60"/>
      <c r="CR416" s="60"/>
      <c r="CS416" s="60"/>
      <c r="CT416" s="60"/>
      <c r="CU416" s="60"/>
      <c r="CV416" s="60"/>
      <c r="CW416" s="60"/>
      <c r="CX416" s="60"/>
      <c r="CY416" s="60"/>
      <c r="CZ416" s="60"/>
      <c r="DA416" s="60"/>
      <c r="DB416" s="60"/>
      <c r="DC416" s="60"/>
      <c r="DD416" s="60"/>
      <c r="DE416" s="60"/>
      <c r="DF416" s="60"/>
      <c r="DG416" s="60"/>
      <c r="DH416" s="60"/>
      <c r="DI416" s="60"/>
      <c r="DJ416" s="60"/>
      <c r="DK416" s="60"/>
      <c r="DL416" s="60"/>
      <c r="DM416" s="60"/>
      <c r="DN416" s="60"/>
      <c r="DO416" s="60"/>
      <c r="DP416" s="60"/>
    </row>
    <row r="417" spans="2:120">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BS417" s="60"/>
      <c r="BT417" s="60"/>
      <c r="BU417" s="75"/>
      <c r="BV417" s="75"/>
      <c r="BW417" s="75"/>
      <c r="BX417" s="75"/>
      <c r="BY417" s="75"/>
      <c r="BZ417" s="75"/>
      <c r="CA417" s="75"/>
      <c r="CL417" s="60"/>
      <c r="CM417" s="60"/>
      <c r="CN417" s="60"/>
      <c r="CO417" s="60"/>
      <c r="CP417" s="60"/>
      <c r="CQ417" s="60"/>
      <c r="CR417" s="60"/>
      <c r="CS417" s="60"/>
      <c r="CT417" s="60"/>
      <c r="CU417" s="60"/>
      <c r="CV417" s="60"/>
      <c r="CW417" s="60"/>
      <c r="CX417" s="60"/>
      <c r="CY417" s="60"/>
      <c r="CZ417" s="60"/>
      <c r="DA417" s="60"/>
      <c r="DB417" s="60"/>
      <c r="DC417" s="60"/>
      <c r="DD417" s="60"/>
      <c r="DE417" s="60"/>
      <c r="DF417" s="60"/>
      <c r="DG417" s="60"/>
      <c r="DH417" s="60"/>
      <c r="DI417" s="60"/>
      <c r="DJ417" s="60"/>
      <c r="DK417" s="60"/>
      <c r="DL417" s="60"/>
      <c r="DM417" s="60"/>
      <c r="DN417" s="60"/>
      <c r="DO417" s="60"/>
      <c r="DP417" s="60"/>
    </row>
    <row r="418" spans="2:120">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BS418" s="60"/>
      <c r="BT418" s="60"/>
      <c r="BU418" s="75"/>
      <c r="BV418" s="75"/>
      <c r="BW418" s="75"/>
      <c r="BX418" s="75"/>
      <c r="BY418" s="75"/>
      <c r="BZ418" s="75"/>
      <c r="CA418" s="75"/>
      <c r="CL418" s="60"/>
      <c r="CM418" s="60"/>
      <c r="CN418" s="60"/>
      <c r="CO418" s="60"/>
      <c r="CP418" s="60"/>
      <c r="CQ418" s="60"/>
      <c r="CR418" s="60"/>
      <c r="CS418" s="60"/>
      <c r="CT418" s="60"/>
      <c r="CU418" s="60"/>
      <c r="CV418" s="60"/>
      <c r="CW418" s="60"/>
      <c r="CX418" s="60"/>
      <c r="CY418" s="60"/>
      <c r="CZ418" s="60"/>
      <c r="DA418" s="60"/>
      <c r="DB418" s="60"/>
      <c r="DC418" s="60"/>
      <c r="DD418" s="60"/>
      <c r="DE418" s="60"/>
      <c r="DF418" s="60"/>
      <c r="DG418" s="60"/>
      <c r="DH418" s="60"/>
      <c r="DI418" s="60"/>
      <c r="DJ418" s="60"/>
      <c r="DK418" s="60"/>
      <c r="DL418" s="60"/>
      <c r="DM418" s="60"/>
      <c r="DN418" s="60"/>
      <c r="DO418" s="60"/>
      <c r="DP418" s="60"/>
    </row>
    <row r="419" spans="2:120">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BS419" s="60"/>
      <c r="BT419" s="60"/>
      <c r="BU419" s="75"/>
      <c r="BV419" s="75"/>
      <c r="BW419" s="75"/>
      <c r="BX419" s="75"/>
      <c r="BY419" s="75"/>
      <c r="BZ419" s="75"/>
      <c r="CA419" s="75"/>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row>
    <row r="420" spans="2:120">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BS420" s="60"/>
      <c r="BT420" s="60"/>
      <c r="BU420" s="75"/>
      <c r="BV420" s="75"/>
      <c r="BW420" s="75"/>
      <c r="BX420" s="75"/>
      <c r="BY420" s="75"/>
      <c r="BZ420" s="75"/>
      <c r="CA420" s="75"/>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row>
    <row r="421" spans="2:120">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BS421" s="60"/>
      <c r="BT421" s="60"/>
      <c r="BU421" s="75"/>
      <c r="BV421" s="75"/>
      <c r="BW421" s="75"/>
      <c r="BX421" s="75"/>
      <c r="BY421" s="75"/>
      <c r="BZ421" s="75"/>
      <c r="CA421" s="75"/>
      <c r="CL421" s="60"/>
      <c r="CM421" s="60"/>
      <c r="CN421" s="60"/>
      <c r="CO421" s="60"/>
      <c r="CP421" s="60"/>
      <c r="CQ421" s="60"/>
      <c r="CR421" s="60"/>
      <c r="CS421" s="60"/>
      <c r="CT421" s="60"/>
      <c r="CU421" s="60"/>
      <c r="CV421" s="60"/>
      <c r="CW421" s="60"/>
      <c r="CX421" s="60"/>
      <c r="CY421" s="60"/>
      <c r="CZ421" s="60"/>
      <c r="DA421" s="60"/>
      <c r="DB421" s="60"/>
      <c r="DC421" s="60"/>
      <c r="DD421" s="60"/>
      <c r="DE421" s="60"/>
      <c r="DF421" s="60"/>
      <c r="DG421" s="60"/>
      <c r="DH421" s="60"/>
      <c r="DI421" s="60"/>
      <c r="DJ421" s="60"/>
      <c r="DK421" s="60"/>
      <c r="DL421" s="60"/>
      <c r="DM421" s="60"/>
      <c r="DN421" s="60"/>
      <c r="DO421" s="60"/>
      <c r="DP421" s="60"/>
    </row>
    <row r="422" spans="2:120">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BS422" s="60"/>
      <c r="BT422" s="60"/>
      <c r="BU422" s="75"/>
      <c r="BV422" s="75"/>
      <c r="BW422" s="75"/>
      <c r="BX422" s="75"/>
      <c r="BY422" s="75"/>
      <c r="BZ422" s="75"/>
      <c r="CA422" s="75"/>
      <c r="CL422" s="60"/>
      <c r="CM422" s="60"/>
      <c r="CN422" s="60"/>
      <c r="CO422" s="60"/>
      <c r="CP422" s="60"/>
      <c r="CQ422" s="60"/>
      <c r="CR422" s="60"/>
      <c r="CS422" s="60"/>
      <c r="CT422" s="60"/>
      <c r="CU422" s="60"/>
      <c r="CV422" s="60"/>
      <c r="CW422" s="60"/>
      <c r="CX422" s="60"/>
      <c r="CY422" s="60"/>
      <c r="CZ422" s="60"/>
      <c r="DA422" s="60"/>
      <c r="DB422" s="60"/>
      <c r="DC422" s="60"/>
      <c r="DD422" s="60"/>
      <c r="DE422" s="60"/>
      <c r="DF422" s="60"/>
      <c r="DG422" s="60"/>
      <c r="DH422" s="60"/>
      <c r="DI422" s="60"/>
      <c r="DJ422" s="60"/>
      <c r="DK422" s="60"/>
      <c r="DL422" s="60"/>
      <c r="DM422" s="60"/>
      <c r="DN422" s="60"/>
      <c r="DO422" s="60"/>
      <c r="DP422" s="60"/>
    </row>
    <row r="423" spans="2:120">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BS423" s="60"/>
      <c r="BT423" s="60"/>
      <c r="BU423" s="75"/>
      <c r="BV423" s="75"/>
      <c r="BW423" s="75"/>
      <c r="BX423" s="75"/>
      <c r="BY423" s="75"/>
      <c r="BZ423" s="75"/>
      <c r="CA423" s="75"/>
      <c r="CL423" s="60"/>
      <c r="CM423" s="60"/>
      <c r="CN423" s="60"/>
      <c r="CO423" s="60"/>
      <c r="CP423" s="60"/>
      <c r="CQ423" s="60"/>
      <c r="CR423" s="60"/>
      <c r="CS423" s="60"/>
      <c r="CT423" s="60"/>
      <c r="CU423" s="60"/>
      <c r="CV423" s="60"/>
      <c r="CW423" s="60"/>
      <c r="CX423" s="60"/>
      <c r="CY423" s="60"/>
      <c r="CZ423" s="60"/>
      <c r="DA423" s="60"/>
      <c r="DB423" s="60"/>
      <c r="DC423" s="60"/>
      <c r="DD423" s="60"/>
      <c r="DE423" s="60"/>
      <c r="DF423" s="60"/>
      <c r="DG423" s="60"/>
      <c r="DH423" s="60"/>
      <c r="DI423" s="60"/>
      <c r="DJ423" s="60"/>
      <c r="DK423" s="60"/>
      <c r="DL423" s="60"/>
      <c r="DM423" s="60"/>
      <c r="DN423" s="60"/>
      <c r="DO423" s="60"/>
      <c r="DP423" s="60"/>
    </row>
    <row r="424" spans="2:120">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BS424" s="60"/>
      <c r="BT424" s="60"/>
      <c r="BU424" s="75"/>
      <c r="BV424" s="75"/>
      <c r="BW424" s="75"/>
      <c r="BX424" s="75"/>
      <c r="BY424" s="75"/>
      <c r="BZ424" s="75"/>
      <c r="CA424" s="75"/>
      <c r="CL424" s="60"/>
      <c r="CM424" s="60"/>
      <c r="CN424" s="60"/>
      <c r="CO424" s="60"/>
      <c r="CP424" s="60"/>
      <c r="CQ424" s="60"/>
      <c r="CR424" s="60"/>
      <c r="CS424" s="60"/>
      <c r="CT424" s="60"/>
      <c r="CU424" s="60"/>
      <c r="CV424" s="60"/>
      <c r="CW424" s="60"/>
      <c r="CX424" s="60"/>
      <c r="CY424" s="60"/>
      <c r="CZ424" s="60"/>
      <c r="DA424" s="60"/>
      <c r="DB424" s="60"/>
      <c r="DC424" s="60"/>
      <c r="DD424" s="60"/>
      <c r="DE424" s="60"/>
      <c r="DF424" s="60"/>
      <c r="DG424" s="60"/>
      <c r="DH424" s="60"/>
      <c r="DI424" s="60"/>
      <c r="DJ424" s="60"/>
      <c r="DK424" s="60"/>
      <c r="DL424" s="60"/>
      <c r="DM424" s="60"/>
      <c r="DN424" s="60"/>
      <c r="DO424" s="60"/>
      <c r="DP424" s="60"/>
    </row>
    <row r="425" spans="2:120">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BS425" s="60"/>
      <c r="BT425" s="60"/>
      <c r="BU425" s="75"/>
      <c r="BV425" s="75"/>
      <c r="BW425" s="75"/>
      <c r="BX425" s="75"/>
      <c r="BY425" s="75"/>
      <c r="BZ425" s="75"/>
      <c r="CA425" s="75"/>
      <c r="CL425" s="60"/>
      <c r="CM425" s="60"/>
      <c r="CN425" s="60"/>
      <c r="CO425" s="60"/>
      <c r="CP425" s="60"/>
      <c r="CQ425" s="60"/>
      <c r="CR425" s="60"/>
      <c r="CS425" s="60"/>
      <c r="CT425" s="60"/>
      <c r="CU425" s="60"/>
      <c r="CV425" s="60"/>
      <c r="CW425" s="60"/>
      <c r="CX425" s="60"/>
      <c r="CY425" s="60"/>
      <c r="CZ425" s="60"/>
      <c r="DA425" s="60"/>
      <c r="DB425" s="60"/>
      <c r="DC425" s="60"/>
      <c r="DD425" s="60"/>
      <c r="DE425" s="60"/>
      <c r="DF425" s="60"/>
      <c r="DG425" s="60"/>
      <c r="DH425" s="60"/>
      <c r="DI425" s="60"/>
      <c r="DJ425" s="60"/>
      <c r="DK425" s="60"/>
      <c r="DL425" s="60"/>
      <c r="DM425" s="60"/>
      <c r="DN425" s="60"/>
      <c r="DO425" s="60"/>
      <c r="DP425" s="60"/>
    </row>
    <row r="426" spans="2:120">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BS426" s="60"/>
      <c r="BT426" s="60"/>
      <c r="BU426" s="75"/>
      <c r="BV426" s="75"/>
      <c r="BW426" s="75"/>
      <c r="BX426" s="75"/>
      <c r="BY426" s="75"/>
      <c r="BZ426" s="75"/>
      <c r="CA426" s="75"/>
      <c r="CL426" s="60"/>
      <c r="CM426" s="60"/>
      <c r="CN426" s="60"/>
      <c r="CO426" s="60"/>
      <c r="CP426" s="60"/>
      <c r="CQ426" s="60"/>
      <c r="CR426" s="60"/>
      <c r="CS426" s="60"/>
      <c r="CT426" s="60"/>
      <c r="CU426" s="60"/>
      <c r="CV426" s="60"/>
      <c r="CW426" s="60"/>
      <c r="CX426" s="60"/>
      <c r="CY426" s="60"/>
      <c r="CZ426" s="60"/>
      <c r="DA426" s="60"/>
      <c r="DB426" s="60"/>
      <c r="DC426" s="60"/>
      <c r="DD426" s="60"/>
      <c r="DE426" s="60"/>
      <c r="DF426" s="60"/>
      <c r="DG426" s="60"/>
      <c r="DH426" s="60"/>
      <c r="DI426" s="60"/>
      <c r="DJ426" s="60"/>
      <c r="DK426" s="60"/>
      <c r="DL426" s="60"/>
      <c r="DM426" s="60"/>
      <c r="DN426" s="60"/>
      <c r="DO426" s="60"/>
      <c r="DP426" s="60"/>
    </row>
    <row r="427" spans="2:120">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BS427" s="60"/>
      <c r="BT427" s="60"/>
      <c r="BU427" s="75"/>
      <c r="BV427" s="75"/>
      <c r="BW427" s="75"/>
      <c r="BX427" s="75"/>
      <c r="BY427" s="75"/>
      <c r="BZ427" s="75"/>
      <c r="CA427" s="75"/>
      <c r="CL427" s="60"/>
      <c r="CM427" s="60"/>
      <c r="CN427" s="60"/>
      <c r="CO427" s="60"/>
      <c r="CP427" s="60"/>
      <c r="CQ427" s="60"/>
      <c r="CR427" s="60"/>
      <c r="CS427" s="60"/>
      <c r="CT427" s="60"/>
      <c r="CU427" s="60"/>
      <c r="CV427" s="60"/>
      <c r="CW427" s="60"/>
      <c r="CX427" s="60"/>
      <c r="CY427" s="60"/>
      <c r="CZ427" s="60"/>
      <c r="DA427" s="60"/>
      <c r="DB427" s="60"/>
      <c r="DC427" s="60"/>
      <c r="DD427" s="60"/>
      <c r="DE427" s="60"/>
      <c r="DF427" s="60"/>
      <c r="DG427" s="60"/>
      <c r="DH427" s="60"/>
      <c r="DI427" s="60"/>
      <c r="DJ427" s="60"/>
      <c r="DK427" s="60"/>
      <c r="DL427" s="60"/>
      <c r="DM427" s="60"/>
      <c r="DN427" s="60"/>
      <c r="DO427" s="60"/>
      <c r="DP427" s="60"/>
    </row>
    <row r="428" spans="2:120">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BS428" s="60"/>
      <c r="BT428" s="60"/>
      <c r="BU428" s="75"/>
      <c r="BV428" s="75"/>
      <c r="BW428" s="75"/>
      <c r="BX428" s="75"/>
      <c r="BY428" s="75"/>
      <c r="BZ428" s="75"/>
      <c r="CA428" s="75"/>
      <c r="CL428" s="60"/>
      <c r="CM428" s="60"/>
      <c r="CN428" s="60"/>
      <c r="CO428" s="60"/>
      <c r="CP428" s="60"/>
      <c r="CQ428" s="60"/>
      <c r="CR428" s="60"/>
      <c r="CS428" s="60"/>
      <c r="CT428" s="60"/>
      <c r="CU428" s="60"/>
      <c r="CV428" s="60"/>
      <c r="CW428" s="60"/>
      <c r="CX428" s="60"/>
      <c r="CY428" s="60"/>
      <c r="CZ428" s="60"/>
      <c r="DA428" s="60"/>
      <c r="DB428" s="60"/>
      <c r="DC428" s="60"/>
      <c r="DD428" s="60"/>
      <c r="DE428" s="60"/>
      <c r="DF428" s="60"/>
      <c r="DG428" s="60"/>
      <c r="DH428" s="60"/>
      <c r="DI428" s="60"/>
      <c r="DJ428" s="60"/>
      <c r="DK428" s="60"/>
      <c r="DL428" s="60"/>
      <c r="DM428" s="60"/>
      <c r="DN428" s="60"/>
      <c r="DO428" s="60"/>
      <c r="DP428" s="60"/>
    </row>
    <row r="429" spans="2:120">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BS429" s="60"/>
      <c r="BT429" s="60"/>
      <c r="BU429" s="75"/>
      <c r="BV429" s="75"/>
      <c r="BW429" s="75"/>
      <c r="BX429" s="75"/>
      <c r="BY429" s="75"/>
      <c r="BZ429" s="75"/>
      <c r="CA429" s="75"/>
      <c r="CL429" s="60"/>
      <c r="CM429" s="60"/>
      <c r="CN429" s="60"/>
      <c r="CO429" s="60"/>
      <c r="CP429" s="60"/>
      <c r="CQ429" s="60"/>
      <c r="CR429" s="60"/>
      <c r="CS429" s="60"/>
      <c r="CT429" s="60"/>
      <c r="CU429" s="60"/>
      <c r="CV429" s="60"/>
      <c r="CW429" s="60"/>
      <c r="CX429" s="60"/>
      <c r="CY429" s="60"/>
      <c r="CZ429" s="60"/>
      <c r="DA429" s="60"/>
      <c r="DB429" s="60"/>
      <c r="DC429" s="60"/>
      <c r="DD429" s="60"/>
      <c r="DE429" s="60"/>
      <c r="DF429" s="60"/>
      <c r="DG429" s="60"/>
      <c r="DH429" s="60"/>
      <c r="DI429" s="60"/>
      <c r="DJ429" s="60"/>
      <c r="DK429" s="60"/>
      <c r="DL429" s="60"/>
      <c r="DM429" s="60"/>
      <c r="DN429" s="60"/>
      <c r="DO429" s="60"/>
      <c r="DP429" s="60"/>
    </row>
    <row r="430" spans="2:120">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BS430" s="60"/>
      <c r="BT430" s="60"/>
      <c r="BU430" s="75"/>
      <c r="BV430" s="75"/>
      <c r="BW430" s="75"/>
      <c r="BX430" s="75"/>
      <c r="BY430" s="75"/>
      <c r="BZ430" s="75"/>
      <c r="CA430" s="75"/>
      <c r="CL430" s="60"/>
      <c r="CM430" s="60"/>
      <c r="CN430" s="60"/>
      <c r="CO430" s="60"/>
      <c r="CP430" s="60"/>
      <c r="CQ430" s="60"/>
      <c r="CR430" s="60"/>
      <c r="CS430" s="60"/>
      <c r="CT430" s="60"/>
      <c r="CU430" s="60"/>
      <c r="CV430" s="60"/>
      <c r="CW430" s="60"/>
      <c r="CX430" s="60"/>
      <c r="CY430" s="60"/>
      <c r="CZ430" s="60"/>
      <c r="DA430" s="60"/>
      <c r="DB430" s="60"/>
      <c r="DC430" s="60"/>
      <c r="DD430" s="60"/>
      <c r="DE430" s="60"/>
      <c r="DF430" s="60"/>
      <c r="DG430" s="60"/>
      <c r="DH430" s="60"/>
      <c r="DI430" s="60"/>
      <c r="DJ430" s="60"/>
      <c r="DK430" s="60"/>
      <c r="DL430" s="60"/>
      <c r="DM430" s="60"/>
      <c r="DN430" s="60"/>
      <c r="DO430" s="60"/>
      <c r="DP430" s="60"/>
    </row>
    <row r="431" spans="2:120">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BS431" s="60"/>
      <c r="BT431" s="60"/>
      <c r="BU431" s="75"/>
      <c r="BV431" s="75"/>
      <c r="BW431" s="75"/>
      <c r="BX431" s="75"/>
      <c r="BY431" s="75"/>
      <c r="BZ431" s="75"/>
      <c r="CA431" s="75"/>
      <c r="CL431" s="60"/>
      <c r="CM431" s="60"/>
      <c r="CN431" s="60"/>
      <c r="CO431" s="60"/>
      <c r="CP431" s="60"/>
      <c r="CQ431" s="60"/>
      <c r="CR431" s="60"/>
      <c r="CS431" s="60"/>
      <c r="CT431" s="60"/>
      <c r="CU431" s="60"/>
      <c r="CV431" s="60"/>
      <c r="CW431" s="60"/>
      <c r="CX431" s="60"/>
      <c r="CY431" s="60"/>
      <c r="CZ431" s="60"/>
      <c r="DA431" s="60"/>
      <c r="DB431" s="60"/>
      <c r="DC431" s="60"/>
      <c r="DD431" s="60"/>
      <c r="DE431" s="60"/>
      <c r="DF431" s="60"/>
      <c r="DG431" s="60"/>
      <c r="DH431" s="60"/>
      <c r="DI431" s="60"/>
      <c r="DJ431" s="60"/>
      <c r="DK431" s="60"/>
      <c r="DL431" s="60"/>
      <c r="DM431" s="60"/>
      <c r="DN431" s="60"/>
      <c r="DO431" s="60"/>
      <c r="DP431" s="60"/>
    </row>
    <row r="432" spans="2:120">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BS432" s="60"/>
      <c r="BT432" s="60"/>
      <c r="BU432" s="75"/>
      <c r="BV432" s="75"/>
      <c r="BW432" s="75"/>
      <c r="BX432" s="75"/>
      <c r="BY432" s="75"/>
      <c r="BZ432" s="75"/>
      <c r="CA432" s="75"/>
      <c r="CL432" s="60"/>
      <c r="CM432" s="60"/>
      <c r="CN432" s="60"/>
      <c r="CO432" s="60"/>
      <c r="CP432" s="60"/>
      <c r="CQ432" s="60"/>
      <c r="CR432" s="60"/>
      <c r="CS432" s="60"/>
      <c r="CT432" s="60"/>
      <c r="CU432" s="60"/>
      <c r="CV432" s="60"/>
      <c r="CW432" s="60"/>
      <c r="CX432" s="60"/>
      <c r="CY432" s="60"/>
      <c r="CZ432" s="60"/>
      <c r="DA432" s="60"/>
      <c r="DB432" s="60"/>
      <c r="DC432" s="60"/>
      <c r="DD432" s="60"/>
      <c r="DE432" s="60"/>
      <c r="DF432" s="60"/>
      <c r="DG432" s="60"/>
      <c r="DH432" s="60"/>
      <c r="DI432" s="60"/>
      <c r="DJ432" s="60"/>
      <c r="DK432" s="60"/>
      <c r="DL432" s="60"/>
      <c r="DM432" s="60"/>
      <c r="DN432" s="60"/>
      <c r="DO432" s="60"/>
      <c r="DP432" s="60"/>
    </row>
    <row r="433" spans="2:120">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BS433" s="60"/>
      <c r="BT433" s="60"/>
      <c r="BU433" s="75"/>
      <c r="BV433" s="75"/>
      <c r="BW433" s="75"/>
      <c r="BX433" s="75"/>
      <c r="BY433" s="75"/>
      <c r="BZ433" s="75"/>
      <c r="CA433" s="75"/>
      <c r="CL433" s="60"/>
      <c r="CM433" s="60"/>
      <c r="CN433" s="60"/>
      <c r="CO433" s="60"/>
      <c r="CP433" s="60"/>
      <c r="CQ433" s="60"/>
      <c r="CR433" s="60"/>
      <c r="CS433" s="60"/>
      <c r="CT433" s="60"/>
      <c r="CU433" s="60"/>
      <c r="CV433" s="60"/>
      <c r="CW433" s="60"/>
      <c r="CX433" s="60"/>
      <c r="CY433" s="60"/>
      <c r="CZ433" s="60"/>
      <c r="DA433" s="60"/>
      <c r="DB433" s="60"/>
      <c r="DC433" s="60"/>
      <c r="DD433" s="60"/>
      <c r="DE433" s="60"/>
      <c r="DF433" s="60"/>
      <c r="DG433" s="60"/>
      <c r="DH433" s="60"/>
      <c r="DI433" s="60"/>
      <c r="DJ433" s="60"/>
      <c r="DK433" s="60"/>
      <c r="DL433" s="60"/>
      <c r="DM433" s="60"/>
      <c r="DN433" s="60"/>
      <c r="DO433" s="60"/>
      <c r="DP433" s="60"/>
    </row>
    <row r="434" spans="2:120">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BS434" s="60"/>
      <c r="BT434" s="60"/>
      <c r="BU434" s="75"/>
      <c r="BV434" s="75"/>
      <c r="BW434" s="75"/>
      <c r="BX434" s="75"/>
      <c r="BY434" s="75"/>
      <c r="BZ434" s="75"/>
      <c r="CA434" s="75"/>
      <c r="CL434" s="60"/>
      <c r="CM434" s="60"/>
      <c r="CN434" s="60"/>
      <c r="CO434" s="60"/>
      <c r="CP434" s="60"/>
      <c r="CQ434" s="60"/>
      <c r="CR434" s="60"/>
      <c r="CS434" s="60"/>
      <c r="CT434" s="60"/>
      <c r="CU434" s="60"/>
      <c r="CV434" s="60"/>
      <c r="CW434" s="60"/>
      <c r="CX434" s="60"/>
      <c r="CY434" s="60"/>
      <c r="CZ434" s="60"/>
      <c r="DA434" s="60"/>
      <c r="DB434" s="60"/>
      <c r="DC434" s="60"/>
      <c r="DD434" s="60"/>
      <c r="DE434" s="60"/>
      <c r="DF434" s="60"/>
      <c r="DG434" s="60"/>
      <c r="DH434" s="60"/>
      <c r="DI434" s="60"/>
      <c r="DJ434" s="60"/>
      <c r="DK434" s="60"/>
      <c r="DL434" s="60"/>
      <c r="DM434" s="60"/>
      <c r="DN434" s="60"/>
      <c r="DO434" s="60"/>
      <c r="DP434" s="60"/>
    </row>
    <row r="435" spans="2:120">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BS435" s="60"/>
      <c r="BT435" s="60"/>
      <c r="BU435" s="75"/>
      <c r="BV435" s="75"/>
      <c r="BW435" s="75"/>
      <c r="BX435" s="75"/>
      <c r="BY435" s="75"/>
      <c r="BZ435" s="75"/>
      <c r="CA435" s="75"/>
      <c r="CL435" s="60"/>
      <c r="CM435" s="60"/>
      <c r="CN435" s="60"/>
      <c r="CO435" s="60"/>
      <c r="CP435" s="60"/>
      <c r="CQ435" s="60"/>
      <c r="CR435" s="60"/>
      <c r="CS435" s="60"/>
      <c r="CT435" s="60"/>
      <c r="CU435" s="60"/>
      <c r="CV435" s="60"/>
      <c r="CW435" s="60"/>
      <c r="CX435" s="60"/>
      <c r="CY435" s="60"/>
      <c r="CZ435" s="60"/>
      <c r="DA435" s="60"/>
      <c r="DB435" s="60"/>
      <c r="DC435" s="60"/>
      <c r="DD435" s="60"/>
      <c r="DE435" s="60"/>
      <c r="DF435" s="60"/>
      <c r="DG435" s="60"/>
      <c r="DH435" s="60"/>
      <c r="DI435" s="60"/>
      <c r="DJ435" s="60"/>
      <c r="DK435" s="60"/>
      <c r="DL435" s="60"/>
      <c r="DM435" s="60"/>
      <c r="DN435" s="60"/>
      <c r="DO435" s="60"/>
      <c r="DP435" s="60"/>
    </row>
    <row r="436" spans="2:120">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BS436" s="60"/>
      <c r="BT436" s="60"/>
      <c r="BU436" s="75"/>
      <c r="BV436" s="75"/>
      <c r="BW436" s="75"/>
      <c r="BX436" s="75"/>
      <c r="BY436" s="75"/>
      <c r="BZ436" s="75"/>
      <c r="CA436" s="75"/>
      <c r="CL436" s="60"/>
      <c r="CM436" s="60"/>
      <c r="CN436" s="60"/>
      <c r="CO436" s="60"/>
      <c r="CP436" s="60"/>
      <c r="CQ436" s="60"/>
      <c r="CR436" s="60"/>
      <c r="CS436" s="60"/>
      <c r="CT436" s="60"/>
      <c r="CU436" s="60"/>
      <c r="CV436" s="60"/>
      <c r="CW436" s="60"/>
      <c r="CX436" s="60"/>
      <c r="CY436" s="60"/>
      <c r="CZ436" s="60"/>
      <c r="DA436" s="60"/>
      <c r="DB436" s="60"/>
      <c r="DC436" s="60"/>
      <c r="DD436" s="60"/>
      <c r="DE436" s="60"/>
      <c r="DF436" s="60"/>
      <c r="DG436" s="60"/>
      <c r="DH436" s="60"/>
      <c r="DI436" s="60"/>
      <c r="DJ436" s="60"/>
      <c r="DK436" s="60"/>
      <c r="DL436" s="60"/>
      <c r="DM436" s="60"/>
      <c r="DN436" s="60"/>
      <c r="DO436" s="60"/>
      <c r="DP436" s="60"/>
    </row>
    <row r="437" spans="2:120">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BS437" s="60"/>
      <c r="BT437" s="60"/>
      <c r="BU437" s="75"/>
      <c r="BV437" s="75"/>
      <c r="BW437" s="75"/>
      <c r="BX437" s="75"/>
      <c r="BY437" s="75"/>
      <c r="BZ437" s="75"/>
      <c r="CA437" s="75"/>
      <c r="CL437" s="60"/>
      <c r="CM437" s="60"/>
      <c r="CN437" s="60"/>
      <c r="CO437" s="60"/>
      <c r="CP437" s="60"/>
      <c r="CQ437" s="60"/>
      <c r="CR437" s="60"/>
      <c r="CS437" s="60"/>
      <c r="CT437" s="60"/>
      <c r="CU437" s="60"/>
      <c r="CV437" s="60"/>
      <c r="CW437" s="60"/>
      <c r="CX437" s="60"/>
      <c r="CY437" s="60"/>
      <c r="CZ437" s="60"/>
      <c r="DA437" s="60"/>
      <c r="DB437" s="60"/>
      <c r="DC437" s="60"/>
      <c r="DD437" s="60"/>
      <c r="DE437" s="60"/>
      <c r="DF437" s="60"/>
      <c r="DG437" s="60"/>
      <c r="DH437" s="60"/>
      <c r="DI437" s="60"/>
      <c r="DJ437" s="60"/>
      <c r="DK437" s="60"/>
      <c r="DL437" s="60"/>
      <c r="DM437" s="60"/>
      <c r="DN437" s="60"/>
      <c r="DO437" s="60"/>
      <c r="DP437" s="60"/>
    </row>
    <row r="438" spans="2:120">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BS438" s="60"/>
      <c r="BT438" s="60"/>
      <c r="BU438" s="75"/>
      <c r="BV438" s="75"/>
      <c r="BW438" s="75"/>
      <c r="BX438" s="75"/>
      <c r="BY438" s="75"/>
      <c r="BZ438" s="75"/>
      <c r="CA438" s="75"/>
      <c r="CL438" s="60"/>
      <c r="CM438" s="60"/>
      <c r="CN438" s="60"/>
      <c r="CO438" s="60"/>
      <c r="CP438" s="60"/>
      <c r="CQ438" s="60"/>
      <c r="CR438" s="60"/>
      <c r="CS438" s="60"/>
      <c r="CT438" s="60"/>
      <c r="CU438" s="60"/>
      <c r="CV438" s="60"/>
      <c r="CW438" s="60"/>
      <c r="CX438" s="60"/>
      <c r="CY438" s="60"/>
      <c r="CZ438" s="60"/>
      <c r="DA438" s="60"/>
      <c r="DB438" s="60"/>
      <c r="DC438" s="60"/>
      <c r="DD438" s="60"/>
      <c r="DE438" s="60"/>
      <c r="DF438" s="60"/>
      <c r="DG438" s="60"/>
      <c r="DH438" s="60"/>
      <c r="DI438" s="60"/>
      <c r="DJ438" s="60"/>
      <c r="DK438" s="60"/>
      <c r="DL438" s="60"/>
      <c r="DM438" s="60"/>
      <c r="DN438" s="60"/>
      <c r="DO438" s="60"/>
      <c r="DP438" s="60"/>
    </row>
    <row r="439" spans="2:120">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BS439" s="60"/>
      <c r="BT439" s="60"/>
      <c r="BU439" s="75"/>
      <c r="BV439" s="75"/>
      <c r="BW439" s="75"/>
      <c r="BX439" s="75"/>
      <c r="BY439" s="75"/>
      <c r="BZ439" s="75"/>
      <c r="CA439" s="75"/>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row>
    <row r="440" spans="2:120">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BS440" s="60"/>
      <c r="BT440" s="60"/>
      <c r="BU440" s="75"/>
      <c r="BV440" s="75"/>
      <c r="BW440" s="75"/>
      <c r="BX440" s="75"/>
      <c r="BY440" s="75"/>
      <c r="BZ440" s="75"/>
      <c r="CA440" s="75"/>
      <c r="CL440" s="60"/>
      <c r="CM440" s="60"/>
      <c r="CN440" s="60"/>
      <c r="CO440" s="60"/>
      <c r="CP440" s="60"/>
      <c r="CQ440" s="60"/>
      <c r="CR440" s="60"/>
      <c r="CS440" s="60"/>
      <c r="CT440" s="60"/>
      <c r="CU440" s="60"/>
      <c r="CV440" s="60"/>
      <c r="CW440" s="60"/>
      <c r="CX440" s="60"/>
      <c r="CY440" s="60"/>
      <c r="CZ440" s="60"/>
      <c r="DA440" s="60"/>
      <c r="DB440" s="60"/>
      <c r="DC440" s="60"/>
      <c r="DD440" s="60"/>
      <c r="DE440" s="60"/>
      <c r="DF440" s="60"/>
      <c r="DG440" s="60"/>
      <c r="DH440" s="60"/>
      <c r="DI440" s="60"/>
      <c r="DJ440" s="60"/>
      <c r="DK440" s="60"/>
      <c r="DL440" s="60"/>
      <c r="DM440" s="60"/>
      <c r="DN440" s="60"/>
      <c r="DO440" s="60"/>
      <c r="DP440" s="60"/>
    </row>
    <row r="441" spans="2:120">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BS441" s="60"/>
      <c r="BT441" s="60"/>
      <c r="BU441" s="75"/>
      <c r="BV441" s="75"/>
      <c r="BW441" s="75"/>
      <c r="BX441" s="75"/>
      <c r="BY441" s="75"/>
      <c r="BZ441" s="75"/>
      <c r="CA441" s="75"/>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row>
    <row r="442" spans="2:120">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BS442" s="60"/>
      <c r="BT442" s="60"/>
      <c r="BU442" s="75"/>
      <c r="BV442" s="75"/>
      <c r="BW442" s="75"/>
      <c r="BX442" s="75"/>
      <c r="BY442" s="75"/>
      <c r="BZ442" s="75"/>
      <c r="CA442" s="75"/>
      <c r="CL442" s="60"/>
      <c r="CM442" s="60"/>
      <c r="CN442" s="60"/>
      <c r="CO442" s="60"/>
      <c r="CP442" s="60"/>
      <c r="CQ442" s="60"/>
      <c r="CR442" s="60"/>
      <c r="CS442" s="60"/>
      <c r="CT442" s="60"/>
      <c r="CU442" s="60"/>
      <c r="CV442" s="60"/>
      <c r="CW442" s="60"/>
      <c r="CX442" s="60"/>
      <c r="CY442" s="60"/>
      <c r="CZ442" s="60"/>
      <c r="DA442" s="60"/>
      <c r="DB442" s="60"/>
      <c r="DC442" s="60"/>
      <c r="DD442" s="60"/>
      <c r="DE442" s="60"/>
      <c r="DF442" s="60"/>
      <c r="DG442" s="60"/>
      <c r="DH442" s="60"/>
      <c r="DI442" s="60"/>
      <c r="DJ442" s="60"/>
      <c r="DK442" s="60"/>
      <c r="DL442" s="60"/>
      <c r="DM442" s="60"/>
      <c r="DN442" s="60"/>
      <c r="DO442" s="60"/>
      <c r="DP442" s="60"/>
    </row>
    <row r="443" spans="2:120">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BS443" s="60"/>
      <c r="BT443" s="60"/>
      <c r="BU443" s="75"/>
      <c r="BV443" s="75"/>
      <c r="BW443" s="75"/>
      <c r="BX443" s="75"/>
      <c r="BY443" s="75"/>
      <c r="BZ443" s="75"/>
      <c r="CA443" s="75"/>
      <c r="CL443" s="60"/>
      <c r="CM443" s="60"/>
      <c r="CN443" s="60"/>
      <c r="CO443" s="60"/>
      <c r="CP443" s="60"/>
      <c r="CQ443" s="60"/>
      <c r="CR443" s="60"/>
      <c r="CS443" s="60"/>
      <c r="CT443" s="60"/>
      <c r="CU443" s="60"/>
      <c r="CV443" s="60"/>
      <c r="CW443" s="60"/>
      <c r="CX443" s="60"/>
      <c r="CY443" s="60"/>
      <c r="CZ443" s="60"/>
      <c r="DA443" s="60"/>
      <c r="DB443" s="60"/>
      <c r="DC443" s="60"/>
      <c r="DD443" s="60"/>
      <c r="DE443" s="60"/>
      <c r="DF443" s="60"/>
      <c r="DG443" s="60"/>
      <c r="DH443" s="60"/>
      <c r="DI443" s="60"/>
      <c r="DJ443" s="60"/>
      <c r="DK443" s="60"/>
      <c r="DL443" s="60"/>
      <c r="DM443" s="60"/>
      <c r="DN443" s="60"/>
      <c r="DO443" s="60"/>
      <c r="DP443" s="60"/>
    </row>
    <row r="444" spans="2:120">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BS444" s="60"/>
      <c r="BT444" s="60"/>
      <c r="BU444" s="75"/>
      <c r="BV444" s="75"/>
      <c r="BW444" s="75"/>
      <c r="BX444" s="75"/>
      <c r="BY444" s="75"/>
      <c r="BZ444" s="75"/>
      <c r="CA444" s="75"/>
      <c r="CL444" s="60"/>
      <c r="CM444" s="60"/>
      <c r="CN444" s="60"/>
      <c r="CO444" s="60"/>
      <c r="CP444" s="60"/>
      <c r="CQ444" s="60"/>
      <c r="CR444" s="60"/>
      <c r="CS444" s="60"/>
      <c r="CT444" s="60"/>
      <c r="CU444" s="60"/>
      <c r="CV444" s="60"/>
      <c r="CW444" s="60"/>
      <c r="CX444" s="60"/>
      <c r="CY444" s="60"/>
      <c r="CZ444" s="60"/>
      <c r="DA444" s="60"/>
      <c r="DB444" s="60"/>
      <c r="DC444" s="60"/>
      <c r="DD444" s="60"/>
      <c r="DE444" s="60"/>
      <c r="DF444" s="60"/>
      <c r="DG444" s="60"/>
      <c r="DH444" s="60"/>
      <c r="DI444" s="60"/>
      <c r="DJ444" s="60"/>
      <c r="DK444" s="60"/>
      <c r="DL444" s="60"/>
      <c r="DM444" s="60"/>
      <c r="DN444" s="60"/>
      <c r="DO444" s="60"/>
      <c r="DP444" s="60"/>
    </row>
    <row r="445" spans="2:120">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BS445" s="60"/>
      <c r="BT445" s="60"/>
      <c r="BU445" s="75"/>
      <c r="BV445" s="75"/>
      <c r="BW445" s="75"/>
      <c r="BX445" s="75"/>
      <c r="BY445" s="75"/>
      <c r="BZ445" s="75"/>
      <c r="CA445" s="75"/>
      <c r="CL445" s="60"/>
      <c r="CM445" s="60"/>
      <c r="CN445" s="60"/>
      <c r="CO445" s="60"/>
      <c r="CP445" s="60"/>
      <c r="CQ445" s="60"/>
      <c r="CR445" s="60"/>
      <c r="CS445" s="60"/>
      <c r="CT445" s="60"/>
      <c r="CU445" s="60"/>
      <c r="CV445" s="60"/>
      <c r="CW445" s="60"/>
      <c r="CX445" s="60"/>
      <c r="CY445" s="60"/>
      <c r="CZ445" s="60"/>
      <c r="DA445" s="60"/>
      <c r="DB445" s="60"/>
      <c r="DC445" s="60"/>
      <c r="DD445" s="60"/>
      <c r="DE445" s="60"/>
      <c r="DF445" s="60"/>
      <c r="DG445" s="60"/>
      <c r="DH445" s="60"/>
      <c r="DI445" s="60"/>
      <c r="DJ445" s="60"/>
      <c r="DK445" s="60"/>
      <c r="DL445" s="60"/>
      <c r="DM445" s="60"/>
      <c r="DN445" s="60"/>
      <c r="DO445" s="60"/>
      <c r="DP445" s="60"/>
    </row>
    <row r="446" spans="2:120">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BS446" s="60"/>
      <c r="BT446" s="60"/>
      <c r="BU446" s="75"/>
      <c r="BV446" s="75"/>
      <c r="BW446" s="75"/>
      <c r="BX446" s="75"/>
      <c r="BY446" s="75"/>
      <c r="BZ446" s="75"/>
      <c r="CA446" s="75"/>
      <c r="CL446" s="60"/>
      <c r="CM446" s="60"/>
      <c r="CN446" s="60"/>
      <c r="CO446" s="60"/>
      <c r="CP446" s="60"/>
      <c r="CQ446" s="60"/>
      <c r="CR446" s="60"/>
      <c r="CS446" s="60"/>
      <c r="CT446" s="60"/>
      <c r="CU446" s="60"/>
      <c r="CV446" s="60"/>
      <c r="CW446" s="60"/>
      <c r="CX446" s="60"/>
      <c r="CY446" s="60"/>
      <c r="CZ446" s="60"/>
      <c r="DA446" s="60"/>
      <c r="DB446" s="60"/>
      <c r="DC446" s="60"/>
      <c r="DD446" s="60"/>
      <c r="DE446" s="60"/>
      <c r="DF446" s="60"/>
      <c r="DG446" s="60"/>
      <c r="DH446" s="60"/>
      <c r="DI446" s="60"/>
      <c r="DJ446" s="60"/>
      <c r="DK446" s="60"/>
      <c r="DL446" s="60"/>
      <c r="DM446" s="60"/>
      <c r="DN446" s="60"/>
      <c r="DO446" s="60"/>
      <c r="DP446" s="60"/>
    </row>
    <row r="447" spans="2:120">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BS447" s="60"/>
      <c r="BT447" s="60"/>
      <c r="BU447" s="75"/>
      <c r="BV447" s="75"/>
      <c r="BW447" s="75"/>
      <c r="BX447" s="75"/>
      <c r="BY447" s="75"/>
      <c r="BZ447" s="75"/>
      <c r="CA447" s="75"/>
      <c r="CL447" s="60"/>
      <c r="CM447" s="60"/>
      <c r="CN447" s="60"/>
      <c r="CO447" s="60"/>
      <c r="CP447" s="60"/>
      <c r="CQ447" s="60"/>
      <c r="CR447" s="60"/>
      <c r="CS447" s="60"/>
      <c r="CT447" s="60"/>
      <c r="CU447" s="60"/>
      <c r="CV447" s="60"/>
      <c r="CW447" s="60"/>
      <c r="CX447" s="60"/>
      <c r="CY447" s="60"/>
      <c r="CZ447" s="60"/>
      <c r="DA447" s="60"/>
      <c r="DB447" s="60"/>
      <c r="DC447" s="60"/>
      <c r="DD447" s="60"/>
      <c r="DE447" s="60"/>
      <c r="DF447" s="60"/>
      <c r="DG447" s="60"/>
      <c r="DH447" s="60"/>
      <c r="DI447" s="60"/>
      <c r="DJ447" s="60"/>
      <c r="DK447" s="60"/>
      <c r="DL447" s="60"/>
      <c r="DM447" s="60"/>
      <c r="DN447" s="60"/>
      <c r="DO447" s="60"/>
      <c r="DP447" s="60"/>
    </row>
    <row r="448" spans="2:120">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BS448" s="60"/>
      <c r="BT448" s="60"/>
      <c r="BU448" s="75"/>
      <c r="BV448" s="75"/>
      <c r="BW448" s="75"/>
      <c r="BX448" s="75"/>
      <c r="BY448" s="75"/>
      <c r="BZ448" s="75"/>
      <c r="CA448" s="75"/>
      <c r="CL448" s="60"/>
      <c r="CM448" s="60"/>
      <c r="CN448" s="60"/>
      <c r="CO448" s="60"/>
      <c r="CP448" s="60"/>
      <c r="CQ448" s="60"/>
      <c r="CR448" s="60"/>
      <c r="CS448" s="60"/>
      <c r="CT448" s="60"/>
      <c r="CU448" s="60"/>
      <c r="CV448" s="60"/>
      <c r="CW448" s="60"/>
      <c r="CX448" s="60"/>
      <c r="CY448" s="60"/>
      <c r="CZ448" s="60"/>
      <c r="DA448" s="60"/>
      <c r="DB448" s="60"/>
      <c r="DC448" s="60"/>
      <c r="DD448" s="60"/>
      <c r="DE448" s="60"/>
      <c r="DF448" s="60"/>
      <c r="DG448" s="60"/>
      <c r="DH448" s="60"/>
      <c r="DI448" s="60"/>
      <c r="DJ448" s="60"/>
      <c r="DK448" s="60"/>
      <c r="DL448" s="60"/>
      <c r="DM448" s="60"/>
      <c r="DN448" s="60"/>
      <c r="DO448" s="60"/>
      <c r="DP448" s="60"/>
    </row>
    <row r="449" spans="2:120">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BS449" s="60"/>
      <c r="BT449" s="60"/>
      <c r="BU449" s="75"/>
      <c r="BV449" s="75"/>
      <c r="BW449" s="75"/>
      <c r="BX449" s="75"/>
      <c r="BY449" s="75"/>
      <c r="BZ449" s="75"/>
      <c r="CA449" s="75"/>
      <c r="CL449" s="60"/>
      <c r="CM449" s="60"/>
      <c r="CN449" s="60"/>
      <c r="CO449" s="60"/>
      <c r="CP449" s="60"/>
      <c r="CQ449" s="60"/>
      <c r="CR449" s="60"/>
      <c r="CS449" s="60"/>
      <c r="CT449" s="60"/>
      <c r="CU449" s="60"/>
      <c r="CV449" s="60"/>
      <c r="CW449" s="60"/>
      <c r="CX449" s="60"/>
      <c r="CY449" s="60"/>
      <c r="CZ449" s="60"/>
      <c r="DA449" s="60"/>
      <c r="DB449" s="60"/>
      <c r="DC449" s="60"/>
      <c r="DD449" s="60"/>
      <c r="DE449" s="60"/>
      <c r="DF449" s="60"/>
      <c r="DG449" s="60"/>
      <c r="DH449" s="60"/>
      <c r="DI449" s="60"/>
      <c r="DJ449" s="60"/>
      <c r="DK449" s="60"/>
      <c r="DL449" s="60"/>
      <c r="DM449" s="60"/>
      <c r="DN449" s="60"/>
      <c r="DO449" s="60"/>
      <c r="DP449" s="60"/>
    </row>
    <row r="450" spans="2:120">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BS450" s="60"/>
      <c r="BT450" s="60"/>
      <c r="BU450" s="75"/>
      <c r="BV450" s="75"/>
      <c r="BW450" s="75"/>
      <c r="BX450" s="75"/>
      <c r="BY450" s="75"/>
      <c r="BZ450" s="75"/>
      <c r="CA450" s="75"/>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row>
    <row r="451" spans="2:120">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BS451" s="60"/>
      <c r="BT451" s="60"/>
      <c r="BU451" s="75"/>
      <c r="BV451" s="75"/>
      <c r="BW451" s="75"/>
      <c r="BX451" s="75"/>
      <c r="BY451" s="75"/>
      <c r="BZ451" s="75"/>
      <c r="CA451" s="75"/>
      <c r="CL451" s="60"/>
      <c r="CM451" s="60"/>
      <c r="CN451" s="60"/>
      <c r="CO451" s="60"/>
      <c r="CP451" s="60"/>
      <c r="CQ451" s="60"/>
      <c r="CR451" s="60"/>
      <c r="CS451" s="60"/>
      <c r="CT451" s="60"/>
      <c r="CU451" s="60"/>
      <c r="CV451" s="60"/>
      <c r="CW451" s="60"/>
      <c r="CX451" s="60"/>
      <c r="CY451" s="60"/>
      <c r="CZ451" s="60"/>
      <c r="DA451" s="60"/>
      <c r="DB451" s="60"/>
      <c r="DC451" s="60"/>
      <c r="DD451" s="60"/>
      <c r="DE451" s="60"/>
      <c r="DF451" s="60"/>
      <c r="DG451" s="60"/>
      <c r="DH451" s="60"/>
      <c r="DI451" s="60"/>
      <c r="DJ451" s="60"/>
      <c r="DK451" s="60"/>
      <c r="DL451" s="60"/>
      <c r="DM451" s="60"/>
      <c r="DN451" s="60"/>
      <c r="DO451" s="60"/>
      <c r="DP451" s="60"/>
    </row>
    <row r="452" spans="2:120">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BS452" s="60"/>
      <c r="BT452" s="60"/>
      <c r="BU452" s="75"/>
      <c r="BV452" s="75"/>
      <c r="BW452" s="75"/>
      <c r="BX452" s="75"/>
      <c r="BY452" s="75"/>
      <c r="BZ452" s="75"/>
      <c r="CA452" s="75"/>
      <c r="CL452" s="60"/>
      <c r="CM452" s="60"/>
      <c r="CN452" s="60"/>
      <c r="CO452" s="60"/>
      <c r="CP452" s="60"/>
      <c r="CQ452" s="60"/>
      <c r="CR452" s="60"/>
      <c r="CS452" s="60"/>
      <c r="CT452" s="60"/>
      <c r="CU452" s="60"/>
      <c r="CV452" s="60"/>
      <c r="CW452" s="60"/>
      <c r="CX452" s="60"/>
      <c r="CY452" s="60"/>
      <c r="CZ452" s="60"/>
      <c r="DA452" s="60"/>
      <c r="DB452" s="60"/>
      <c r="DC452" s="60"/>
      <c r="DD452" s="60"/>
      <c r="DE452" s="60"/>
      <c r="DF452" s="60"/>
      <c r="DG452" s="60"/>
      <c r="DH452" s="60"/>
      <c r="DI452" s="60"/>
      <c r="DJ452" s="60"/>
      <c r="DK452" s="60"/>
      <c r="DL452" s="60"/>
      <c r="DM452" s="60"/>
      <c r="DN452" s="60"/>
      <c r="DO452" s="60"/>
      <c r="DP452" s="60"/>
    </row>
    <row r="453" spans="2:120">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BS453" s="60"/>
      <c r="BT453" s="60"/>
      <c r="BU453" s="75"/>
      <c r="BV453" s="75"/>
      <c r="BW453" s="75"/>
      <c r="BX453" s="75"/>
      <c r="BY453" s="75"/>
      <c r="BZ453" s="75"/>
      <c r="CA453" s="75"/>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row>
    <row r="454" spans="2:120">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BS454" s="60"/>
      <c r="BT454" s="60"/>
      <c r="BU454" s="75"/>
      <c r="BV454" s="75"/>
      <c r="BW454" s="75"/>
      <c r="BX454" s="75"/>
      <c r="BY454" s="75"/>
      <c r="BZ454" s="75"/>
      <c r="CA454" s="75"/>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row>
    <row r="455" spans="2:120">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BS455" s="60"/>
      <c r="BT455" s="60"/>
      <c r="BU455" s="75"/>
      <c r="BV455" s="75"/>
      <c r="BW455" s="75"/>
      <c r="BX455" s="75"/>
      <c r="BY455" s="75"/>
      <c r="BZ455" s="75"/>
      <c r="CA455" s="75"/>
      <c r="CL455" s="60"/>
      <c r="CM455" s="60"/>
      <c r="CN455" s="60"/>
      <c r="CO455" s="60"/>
      <c r="CP455" s="60"/>
      <c r="CQ455" s="60"/>
      <c r="CR455" s="60"/>
      <c r="CS455" s="60"/>
      <c r="CT455" s="60"/>
      <c r="CU455" s="60"/>
      <c r="CV455" s="60"/>
      <c r="CW455" s="60"/>
      <c r="CX455" s="60"/>
      <c r="CY455" s="60"/>
      <c r="CZ455" s="60"/>
      <c r="DA455" s="60"/>
      <c r="DB455" s="60"/>
      <c r="DC455" s="60"/>
      <c r="DD455" s="60"/>
      <c r="DE455" s="60"/>
      <c r="DF455" s="60"/>
      <c r="DG455" s="60"/>
      <c r="DH455" s="60"/>
      <c r="DI455" s="60"/>
      <c r="DJ455" s="60"/>
      <c r="DK455" s="60"/>
      <c r="DL455" s="60"/>
      <c r="DM455" s="60"/>
      <c r="DN455" s="60"/>
      <c r="DO455" s="60"/>
      <c r="DP455" s="60"/>
    </row>
    <row r="456" spans="2:120">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BS456" s="60"/>
      <c r="BT456" s="60"/>
      <c r="BU456" s="75"/>
      <c r="BV456" s="75"/>
      <c r="BW456" s="75"/>
      <c r="BX456" s="75"/>
      <c r="BY456" s="75"/>
      <c r="BZ456" s="75"/>
      <c r="CA456" s="75"/>
      <c r="CL456" s="60"/>
      <c r="CM456" s="60"/>
      <c r="CN456" s="60"/>
      <c r="CO456" s="60"/>
      <c r="CP456" s="60"/>
      <c r="CQ456" s="60"/>
      <c r="CR456" s="60"/>
      <c r="CS456" s="60"/>
      <c r="CT456" s="60"/>
      <c r="CU456" s="60"/>
      <c r="CV456" s="60"/>
      <c r="CW456" s="60"/>
      <c r="CX456" s="60"/>
      <c r="CY456" s="60"/>
      <c r="CZ456" s="60"/>
      <c r="DA456" s="60"/>
      <c r="DB456" s="60"/>
      <c r="DC456" s="60"/>
      <c r="DD456" s="60"/>
      <c r="DE456" s="60"/>
      <c r="DF456" s="60"/>
      <c r="DG456" s="60"/>
      <c r="DH456" s="60"/>
      <c r="DI456" s="60"/>
      <c r="DJ456" s="60"/>
      <c r="DK456" s="60"/>
      <c r="DL456" s="60"/>
      <c r="DM456" s="60"/>
      <c r="DN456" s="60"/>
      <c r="DO456" s="60"/>
      <c r="DP456" s="60"/>
    </row>
    <row r="457" spans="2:120">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BS457" s="60"/>
      <c r="BT457" s="60"/>
      <c r="BU457" s="75"/>
      <c r="BV457" s="75"/>
      <c r="BW457" s="75"/>
      <c r="BX457" s="75"/>
      <c r="BY457" s="75"/>
      <c r="BZ457" s="75"/>
      <c r="CA457" s="75"/>
      <c r="CL457" s="60"/>
      <c r="CM457" s="60"/>
      <c r="CN457" s="60"/>
      <c r="CO457" s="60"/>
      <c r="CP457" s="60"/>
      <c r="CQ457" s="60"/>
      <c r="CR457" s="60"/>
      <c r="CS457" s="60"/>
      <c r="CT457" s="60"/>
      <c r="CU457" s="60"/>
      <c r="CV457" s="60"/>
      <c r="CW457" s="60"/>
      <c r="CX457" s="60"/>
      <c r="CY457" s="60"/>
      <c r="CZ457" s="60"/>
      <c r="DA457" s="60"/>
      <c r="DB457" s="60"/>
      <c r="DC457" s="60"/>
      <c r="DD457" s="60"/>
      <c r="DE457" s="60"/>
      <c r="DF457" s="60"/>
      <c r="DG457" s="60"/>
      <c r="DH457" s="60"/>
      <c r="DI457" s="60"/>
      <c r="DJ457" s="60"/>
      <c r="DK457" s="60"/>
      <c r="DL457" s="60"/>
      <c r="DM457" s="60"/>
      <c r="DN457" s="60"/>
      <c r="DO457" s="60"/>
      <c r="DP457" s="60"/>
    </row>
    <row r="458" spans="2:120">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BS458" s="60"/>
      <c r="BT458" s="60"/>
      <c r="BU458" s="75"/>
      <c r="BV458" s="75"/>
      <c r="BW458" s="75"/>
      <c r="BX458" s="75"/>
      <c r="BY458" s="75"/>
      <c r="BZ458" s="75"/>
      <c r="CA458" s="75"/>
      <c r="CL458" s="60"/>
      <c r="CM458" s="60"/>
      <c r="CN458" s="60"/>
      <c r="CO458" s="60"/>
      <c r="CP458" s="60"/>
      <c r="CQ458" s="60"/>
      <c r="CR458" s="60"/>
      <c r="CS458" s="60"/>
      <c r="CT458" s="60"/>
      <c r="CU458" s="60"/>
      <c r="CV458" s="60"/>
      <c r="CW458" s="60"/>
      <c r="CX458" s="60"/>
      <c r="CY458" s="60"/>
      <c r="CZ458" s="60"/>
      <c r="DA458" s="60"/>
      <c r="DB458" s="60"/>
      <c r="DC458" s="60"/>
      <c r="DD458" s="60"/>
      <c r="DE458" s="60"/>
      <c r="DF458" s="60"/>
      <c r="DG458" s="60"/>
      <c r="DH458" s="60"/>
      <c r="DI458" s="60"/>
      <c r="DJ458" s="60"/>
      <c r="DK458" s="60"/>
      <c r="DL458" s="60"/>
      <c r="DM458" s="60"/>
      <c r="DN458" s="60"/>
      <c r="DO458" s="60"/>
      <c r="DP458" s="60"/>
    </row>
    <row r="459" spans="2:120">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BS459" s="60"/>
      <c r="BT459" s="60"/>
      <c r="BU459" s="75"/>
      <c r="BV459" s="75"/>
      <c r="BW459" s="75"/>
      <c r="BX459" s="75"/>
      <c r="BY459" s="75"/>
      <c r="BZ459" s="75"/>
      <c r="CA459" s="75"/>
      <c r="CL459" s="60"/>
      <c r="CM459" s="60"/>
      <c r="CN459" s="60"/>
      <c r="CO459" s="60"/>
      <c r="CP459" s="60"/>
      <c r="CQ459" s="60"/>
      <c r="CR459" s="60"/>
      <c r="CS459" s="60"/>
      <c r="CT459" s="60"/>
      <c r="CU459" s="60"/>
      <c r="CV459" s="60"/>
      <c r="CW459" s="60"/>
      <c r="CX459" s="60"/>
      <c r="CY459" s="60"/>
      <c r="CZ459" s="60"/>
      <c r="DA459" s="60"/>
      <c r="DB459" s="60"/>
      <c r="DC459" s="60"/>
      <c r="DD459" s="60"/>
      <c r="DE459" s="60"/>
      <c r="DF459" s="60"/>
      <c r="DG459" s="60"/>
      <c r="DH459" s="60"/>
      <c r="DI459" s="60"/>
      <c r="DJ459" s="60"/>
      <c r="DK459" s="60"/>
      <c r="DL459" s="60"/>
      <c r="DM459" s="60"/>
      <c r="DN459" s="60"/>
      <c r="DO459" s="60"/>
      <c r="DP459" s="60"/>
    </row>
    <row r="460" spans="2:120">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BS460" s="60"/>
      <c r="BT460" s="60"/>
      <c r="BU460" s="75"/>
      <c r="BV460" s="75"/>
      <c r="BW460" s="75"/>
      <c r="BX460" s="75"/>
      <c r="BY460" s="75"/>
      <c r="BZ460" s="75"/>
      <c r="CA460" s="75"/>
      <c r="CL460" s="60"/>
      <c r="CM460" s="60"/>
      <c r="CN460" s="60"/>
      <c r="CO460" s="60"/>
      <c r="CP460" s="60"/>
      <c r="CQ460" s="60"/>
      <c r="CR460" s="60"/>
      <c r="CS460" s="60"/>
      <c r="CT460" s="60"/>
      <c r="CU460" s="60"/>
      <c r="CV460" s="60"/>
      <c r="CW460" s="60"/>
      <c r="CX460" s="60"/>
      <c r="CY460" s="60"/>
      <c r="CZ460" s="60"/>
      <c r="DA460" s="60"/>
      <c r="DB460" s="60"/>
      <c r="DC460" s="60"/>
      <c r="DD460" s="60"/>
      <c r="DE460" s="60"/>
      <c r="DF460" s="60"/>
      <c r="DG460" s="60"/>
      <c r="DH460" s="60"/>
      <c r="DI460" s="60"/>
      <c r="DJ460" s="60"/>
      <c r="DK460" s="60"/>
      <c r="DL460" s="60"/>
      <c r="DM460" s="60"/>
      <c r="DN460" s="60"/>
      <c r="DO460" s="60"/>
      <c r="DP460" s="60"/>
    </row>
    <row r="461" spans="2:120">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BS461" s="60"/>
      <c r="BT461" s="60"/>
      <c r="BU461" s="75"/>
      <c r="BV461" s="75"/>
      <c r="BW461" s="75"/>
      <c r="BX461" s="75"/>
      <c r="BY461" s="75"/>
      <c r="BZ461" s="75"/>
      <c r="CA461" s="75"/>
      <c r="CL461" s="60"/>
      <c r="CM461" s="60"/>
      <c r="CN461" s="60"/>
      <c r="CO461" s="60"/>
      <c r="CP461" s="60"/>
      <c r="CQ461" s="60"/>
      <c r="CR461" s="60"/>
      <c r="CS461" s="60"/>
      <c r="CT461" s="60"/>
      <c r="CU461" s="60"/>
      <c r="CV461" s="60"/>
      <c r="CW461" s="60"/>
      <c r="CX461" s="60"/>
      <c r="CY461" s="60"/>
      <c r="CZ461" s="60"/>
      <c r="DA461" s="60"/>
      <c r="DB461" s="60"/>
      <c r="DC461" s="60"/>
      <c r="DD461" s="60"/>
      <c r="DE461" s="60"/>
      <c r="DF461" s="60"/>
      <c r="DG461" s="60"/>
      <c r="DH461" s="60"/>
      <c r="DI461" s="60"/>
      <c r="DJ461" s="60"/>
      <c r="DK461" s="60"/>
      <c r="DL461" s="60"/>
      <c r="DM461" s="60"/>
      <c r="DN461" s="60"/>
      <c r="DO461" s="60"/>
      <c r="DP461" s="60"/>
    </row>
    <row r="462" spans="2:120">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BS462" s="60"/>
      <c r="BT462" s="60"/>
      <c r="BU462" s="75"/>
      <c r="BV462" s="75"/>
      <c r="BW462" s="75"/>
      <c r="BX462" s="75"/>
      <c r="BY462" s="75"/>
      <c r="BZ462" s="75"/>
      <c r="CA462" s="75"/>
      <c r="CL462" s="60"/>
      <c r="CM462" s="60"/>
      <c r="CN462" s="60"/>
      <c r="CO462" s="60"/>
      <c r="CP462" s="60"/>
      <c r="CQ462" s="60"/>
      <c r="CR462" s="60"/>
      <c r="CS462" s="60"/>
      <c r="CT462" s="60"/>
      <c r="CU462" s="60"/>
      <c r="CV462" s="60"/>
      <c r="CW462" s="60"/>
      <c r="CX462" s="60"/>
      <c r="CY462" s="60"/>
      <c r="CZ462" s="60"/>
      <c r="DA462" s="60"/>
      <c r="DB462" s="60"/>
      <c r="DC462" s="60"/>
      <c r="DD462" s="60"/>
      <c r="DE462" s="60"/>
      <c r="DF462" s="60"/>
      <c r="DG462" s="60"/>
      <c r="DH462" s="60"/>
      <c r="DI462" s="60"/>
      <c r="DJ462" s="60"/>
      <c r="DK462" s="60"/>
      <c r="DL462" s="60"/>
      <c r="DM462" s="60"/>
      <c r="DN462" s="60"/>
      <c r="DO462" s="60"/>
      <c r="DP462" s="60"/>
    </row>
    <row r="463" spans="2:120">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BS463" s="60"/>
      <c r="BT463" s="60"/>
      <c r="BU463" s="75"/>
      <c r="BV463" s="75"/>
      <c r="BW463" s="75"/>
      <c r="BX463" s="75"/>
      <c r="BY463" s="75"/>
      <c r="BZ463" s="75"/>
      <c r="CA463" s="75"/>
      <c r="CL463" s="60"/>
      <c r="CM463" s="60"/>
      <c r="CN463" s="60"/>
      <c r="CO463" s="60"/>
      <c r="CP463" s="60"/>
      <c r="CQ463" s="60"/>
      <c r="CR463" s="60"/>
      <c r="CS463" s="60"/>
      <c r="CT463" s="60"/>
      <c r="CU463" s="60"/>
      <c r="CV463" s="60"/>
      <c r="CW463" s="60"/>
      <c r="CX463" s="60"/>
      <c r="CY463" s="60"/>
      <c r="CZ463" s="60"/>
      <c r="DA463" s="60"/>
      <c r="DB463" s="60"/>
      <c r="DC463" s="60"/>
      <c r="DD463" s="60"/>
      <c r="DE463" s="60"/>
      <c r="DF463" s="60"/>
      <c r="DG463" s="60"/>
      <c r="DH463" s="60"/>
      <c r="DI463" s="60"/>
      <c r="DJ463" s="60"/>
      <c r="DK463" s="60"/>
      <c r="DL463" s="60"/>
      <c r="DM463" s="60"/>
      <c r="DN463" s="60"/>
      <c r="DO463" s="60"/>
      <c r="DP463" s="60"/>
    </row>
    <row r="464" spans="2:120">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BS464" s="60"/>
      <c r="BT464" s="60"/>
      <c r="BU464" s="75"/>
      <c r="BV464" s="75"/>
      <c r="BW464" s="75"/>
      <c r="BX464" s="75"/>
      <c r="BY464" s="75"/>
      <c r="BZ464" s="75"/>
      <c r="CA464" s="75"/>
      <c r="CL464" s="60"/>
      <c r="CM464" s="60"/>
      <c r="CN464" s="60"/>
      <c r="CO464" s="60"/>
      <c r="CP464" s="60"/>
      <c r="CQ464" s="60"/>
      <c r="CR464" s="60"/>
      <c r="CS464" s="60"/>
      <c r="CT464" s="60"/>
      <c r="CU464" s="60"/>
      <c r="CV464" s="60"/>
      <c r="CW464" s="60"/>
      <c r="CX464" s="60"/>
      <c r="CY464" s="60"/>
      <c r="CZ464" s="60"/>
      <c r="DA464" s="60"/>
      <c r="DB464" s="60"/>
      <c r="DC464" s="60"/>
      <c r="DD464" s="60"/>
      <c r="DE464" s="60"/>
      <c r="DF464" s="60"/>
      <c r="DG464" s="60"/>
      <c r="DH464" s="60"/>
      <c r="DI464" s="60"/>
      <c r="DJ464" s="60"/>
      <c r="DK464" s="60"/>
      <c r="DL464" s="60"/>
      <c r="DM464" s="60"/>
      <c r="DN464" s="60"/>
      <c r="DO464" s="60"/>
      <c r="DP464" s="60"/>
    </row>
    <row r="465" spans="2:120">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BS465" s="60"/>
      <c r="BT465" s="60"/>
      <c r="BU465" s="75"/>
      <c r="BV465" s="75"/>
      <c r="BW465" s="75"/>
      <c r="BX465" s="75"/>
      <c r="BY465" s="75"/>
      <c r="BZ465" s="75"/>
      <c r="CA465" s="75"/>
      <c r="CL465" s="60"/>
      <c r="CM465" s="60"/>
      <c r="CN465" s="60"/>
      <c r="CO465" s="60"/>
      <c r="CP465" s="60"/>
      <c r="CQ465" s="60"/>
      <c r="CR465" s="60"/>
      <c r="CS465" s="60"/>
      <c r="CT465" s="60"/>
      <c r="CU465" s="60"/>
      <c r="CV465" s="60"/>
      <c r="CW465" s="60"/>
      <c r="CX465" s="60"/>
      <c r="CY465" s="60"/>
      <c r="CZ465" s="60"/>
      <c r="DA465" s="60"/>
      <c r="DB465" s="60"/>
      <c r="DC465" s="60"/>
      <c r="DD465" s="60"/>
      <c r="DE465" s="60"/>
      <c r="DF465" s="60"/>
      <c r="DG465" s="60"/>
      <c r="DH465" s="60"/>
      <c r="DI465" s="60"/>
      <c r="DJ465" s="60"/>
      <c r="DK465" s="60"/>
      <c r="DL465" s="60"/>
      <c r="DM465" s="60"/>
      <c r="DN465" s="60"/>
      <c r="DO465" s="60"/>
      <c r="DP465" s="60"/>
    </row>
    <row r="466" spans="2:120">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BS466" s="60"/>
      <c r="BT466" s="60"/>
      <c r="BU466" s="75"/>
      <c r="BV466" s="75"/>
      <c r="BW466" s="75"/>
      <c r="BX466" s="75"/>
      <c r="BY466" s="75"/>
      <c r="BZ466" s="75"/>
      <c r="CA466" s="75"/>
      <c r="CL466" s="60"/>
      <c r="CM466" s="60"/>
      <c r="CN466" s="60"/>
      <c r="CO466" s="60"/>
      <c r="CP466" s="60"/>
      <c r="CQ466" s="60"/>
      <c r="CR466" s="60"/>
      <c r="CS466" s="60"/>
      <c r="CT466" s="60"/>
      <c r="CU466" s="60"/>
      <c r="CV466" s="60"/>
      <c r="CW466" s="60"/>
      <c r="CX466" s="60"/>
      <c r="CY466" s="60"/>
      <c r="CZ466" s="60"/>
      <c r="DA466" s="60"/>
      <c r="DB466" s="60"/>
      <c r="DC466" s="60"/>
      <c r="DD466" s="60"/>
      <c r="DE466" s="60"/>
      <c r="DF466" s="60"/>
      <c r="DG466" s="60"/>
      <c r="DH466" s="60"/>
      <c r="DI466" s="60"/>
      <c r="DJ466" s="60"/>
      <c r="DK466" s="60"/>
      <c r="DL466" s="60"/>
      <c r="DM466" s="60"/>
      <c r="DN466" s="60"/>
      <c r="DO466" s="60"/>
      <c r="DP466" s="60"/>
    </row>
    <row r="467" spans="2:120">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BS467" s="60"/>
      <c r="BT467" s="60"/>
      <c r="BU467" s="75"/>
      <c r="BV467" s="75"/>
      <c r="BW467" s="75"/>
      <c r="BX467" s="75"/>
      <c r="BY467" s="75"/>
      <c r="BZ467" s="75"/>
      <c r="CA467" s="75"/>
      <c r="CL467" s="60"/>
      <c r="CM467" s="60"/>
      <c r="CN467" s="60"/>
      <c r="CO467" s="60"/>
      <c r="CP467" s="60"/>
      <c r="CQ467" s="60"/>
      <c r="CR467" s="60"/>
      <c r="CS467" s="60"/>
      <c r="CT467" s="60"/>
      <c r="CU467" s="60"/>
      <c r="CV467" s="60"/>
      <c r="CW467" s="60"/>
      <c r="CX467" s="60"/>
      <c r="CY467" s="60"/>
      <c r="CZ467" s="60"/>
      <c r="DA467" s="60"/>
      <c r="DB467" s="60"/>
      <c r="DC467" s="60"/>
      <c r="DD467" s="60"/>
      <c r="DE467" s="60"/>
      <c r="DF467" s="60"/>
      <c r="DG467" s="60"/>
      <c r="DH467" s="60"/>
      <c r="DI467" s="60"/>
      <c r="DJ467" s="60"/>
      <c r="DK467" s="60"/>
      <c r="DL467" s="60"/>
      <c r="DM467" s="60"/>
      <c r="DN467" s="60"/>
      <c r="DO467" s="60"/>
      <c r="DP467" s="60"/>
    </row>
    <row r="468" spans="2:120">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BS468" s="60"/>
      <c r="BT468" s="60"/>
      <c r="BU468" s="75"/>
      <c r="BV468" s="75"/>
      <c r="BW468" s="75"/>
      <c r="BX468" s="75"/>
      <c r="BY468" s="75"/>
      <c r="BZ468" s="75"/>
      <c r="CA468" s="75"/>
      <c r="CL468" s="60"/>
      <c r="CM468" s="60"/>
      <c r="CN468" s="60"/>
      <c r="CO468" s="60"/>
      <c r="CP468" s="60"/>
      <c r="CQ468" s="60"/>
      <c r="CR468" s="60"/>
      <c r="CS468" s="60"/>
      <c r="CT468" s="60"/>
      <c r="CU468" s="60"/>
      <c r="CV468" s="60"/>
      <c r="CW468" s="60"/>
      <c r="CX468" s="60"/>
      <c r="CY468" s="60"/>
      <c r="CZ468" s="60"/>
      <c r="DA468" s="60"/>
      <c r="DB468" s="60"/>
      <c r="DC468" s="60"/>
      <c r="DD468" s="60"/>
      <c r="DE468" s="60"/>
      <c r="DF468" s="60"/>
      <c r="DG468" s="60"/>
      <c r="DH468" s="60"/>
      <c r="DI468" s="60"/>
      <c r="DJ468" s="60"/>
      <c r="DK468" s="60"/>
      <c r="DL468" s="60"/>
      <c r="DM468" s="60"/>
      <c r="DN468" s="60"/>
      <c r="DO468" s="60"/>
      <c r="DP468" s="60"/>
    </row>
    <row r="469" spans="2:120">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BS469" s="60"/>
      <c r="BT469" s="60"/>
      <c r="BU469" s="75"/>
      <c r="BV469" s="75"/>
      <c r="BW469" s="75"/>
      <c r="BX469" s="75"/>
      <c r="BY469" s="75"/>
      <c r="BZ469" s="75"/>
      <c r="CA469" s="75"/>
      <c r="CL469" s="60"/>
      <c r="CM469" s="60"/>
      <c r="CN469" s="60"/>
      <c r="CO469" s="60"/>
      <c r="CP469" s="60"/>
      <c r="CQ469" s="60"/>
      <c r="CR469" s="60"/>
      <c r="CS469" s="60"/>
      <c r="CT469" s="60"/>
      <c r="CU469" s="60"/>
      <c r="CV469" s="60"/>
      <c r="CW469" s="60"/>
      <c r="CX469" s="60"/>
      <c r="CY469" s="60"/>
      <c r="CZ469" s="60"/>
      <c r="DA469" s="60"/>
      <c r="DB469" s="60"/>
      <c r="DC469" s="60"/>
      <c r="DD469" s="60"/>
      <c r="DE469" s="60"/>
      <c r="DF469" s="60"/>
      <c r="DG469" s="60"/>
      <c r="DH469" s="60"/>
      <c r="DI469" s="60"/>
      <c r="DJ469" s="60"/>
      <c r="DK469" s="60"/>
      <c r="DL469" s="60"/>
      <c r="DM469" s="60"/>
      <c r="DN469" s="60"/>
      <c r="DO469" s="60"/>
      <c r="DP469" s="60"/>
    </row>
    <row r="470" spans="2:120">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BS470" s="60"/>
      <c r="BT470" s="60"/>
      <c r="BU470" s="75"/>
      <c r="BV470" s="75"/>
      <c r="BW470" s="75"/>
      <c r="BX470" s="75"/>
      <c r="BY470" s="75"/>
      <c r="BZ470" s="75"/>
      <c r="CA470" s="75"/>
      <c r="CL470" s="60"/>
      <c r="CM470" s="60"/>
      <c r="CN470" s="60"/>
      <c r="CO470" s="60"/>
      <c r="CP470" s="60"/>
      <c r="CQ470" s="60"/>
      <c r="CR470" s="60"/>
      <c r="CS470" s="60"/>
      <c r="CT470" s="60"/>
      <c r="CU470" s="60"/>
      <c r="CV470" s="60"/>
      <c r="CW470" s="60"/>
      <c r="CX470" s="60"/>
      <c r="CY470" s="60"/>
      <c r="CZ470" s="60"/>
      <c r="DA470" s="60"/>
      <c r="DB470" s="60"/>
      <c r="DC470" s="60"/>
      <c r="DD470" s="60"/>
      <c r="DE470" s="60"/>
      <c r="DF470" s="60"/>
      <c r="DG470" s="60"/>
      <c r="DH470" s="60"/>
      <c r="DI470" s="60"/>
      <c r="DJ470" s="60"/>
      <c r="DK470" s="60"/>
      <c r="DL470" s="60"/>
      <c r="DM470" s="60"/>
      <c r="DN470" s="60"/>
      <c r="DO470" s="60"/>
      <c r="DP470" s="60"/>
    </row>
    <row r="471" spans="2:120">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BS471" s="60"/>
      <c r="BT471" s="60"/>
      <c r="BU471" s="75"/>
      <c r="BV471" s="75"/>
      <c r="BW471" s="75"/>
      <c r="BX471" s="75"/>
      <c r="BY471" s="75"/>
      <c r="BZ471" s="75"/>
      <c r="CA471" s="75"/>
      <c r="CL471" s="60"/>
      <c r="CM471" s="60"/>
      <c r="CN471" s="60"/>
      <c r="CO471" s="60"/>
      <c r="CP471" s="60"/>
      <c r="CQ471" s="60"/>
      <c r="CR471" s="60"/>
      <c r="CS471" s="60"/>
      <c r="CT471" s="60"/>
      <c r="CU471" s="60"/>
      <c r="CV471" s="60"/>
      <c r="CW471" s="60"/>
      <c r="CX471" s="60"/>
      <c r="CY471" s="60"/>
      <c r="CZ471" s="60"/>
      <c r="DA471" s="60"/>
      <c r="DB471" s="60"/>
      <c r="DC471" s="60"/>
      <c r="DD471" s="60"/>
      <c r="DE471" s="60"/>
      <c r="DF471" s="60"/>
      <c r="DG471" s="60"/>
      <c r="DH471" s="60"/>
      <c r="DI471" s="60"/>
      <c r="DJ471" s="60"/>
      <c r="DK471" s="60"/>
      <c r="DL471" s="60"/>
      <c r="DM471" s="60"/>
      <c r="DN471" s="60"/>
      <c r="DO471" s="60"/>
      <c r="DP471" s="60"/>
    </row>
    <row r="472" spans="2:120">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BS472" s="60"/>
      <c r="BT472" s="60"/>
      <c r="BU472" s="75"/>
      <c r="BV472" s="75"/>
      <c r="BW472" s="75"/>
      <c r="BX472" s="75"/>
      <c r="BY472" s="75"/>
      <c r="BZ472" s="75"/>
      <c r="CA472" s="75"/>
      <c r="CL472" s="60"/>
      <c r="CM472" s="60"/>
      <c r="CN472" s="60"/>
      <c r="CO472" s="60"/>
      <c r="CP472" s="60"/>
      <c r="CQ472" s="60"/>
      <c r="CR472" s="60"/>
      <c r="CS472" s="60"/>
      <c r="CT472" s="60"/>
      <c r="CU472" s="60"/>
      <c r="CV472" s="60"/>
      <c r="CW472" s="60"/>
      <c r="CX472" s="60"/>
      <c r="CY472" s="60"/>
      <c r="CZ472" s="60"/>
      <c r="DA472" s="60"/>
      <c r="DB472" s="60"/>
      <c r="DC472" s="60"/>
      <c r="DD472" s="60"/>
      <c r="DE472" s="60"/>
      <c r="DF472" s="60"/>
      <c r="DG472" s="60"/>
      <c r="DH472" s="60"/>
      <c r="DI472" s="60"/>
      <c r="DJ472" s="60"/>
      <c r="DK472" s="60"/>
      <c r="DL472" s="60"/>
      <c r="DM472" s="60"/>
      <c r="DN472" s="60"/>
      <c r="DO472" s="60"/>
      <c r="DP472" s="60"/>
    </row>
    <row r="473" spans="2:120">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BS473" s="60"/>
      <c r="BT473" s="60"/>
      <c r="BU473" s="75"/>
      <c r="BV473" s="75"/>
      <c r="BW473" s="75"/>
      <c r="BX473" s="75"/>
      <c r="BY473" s="75"/>
      <c r="BZ473" s="75"/>
      <c r="CA473" s="75"/>
      <c r="CL473" s="60"/>
      <c r="CM473" s="60"/>
      <c r="CN473" s="60"/>
      <c r="CO473" s="60"/>
      <c r="CP473" s="60"/>
      <c r="CQ473" s="60"/>
      <c r="CR473" s="60"/>
      <c r="CS473" s="60"/>
      <c r="CT473" s="60"/>
      <c r="CU473" s="60"/>
      <c r="CV473" s="60"/>
      <c r="CW473" s="60"/>
      <c r="CX473" s="60"/>
      <c r="CY473" s="60"/>
      <c r="CZ473" s="60"/>
      <c r="DA473" s="60"/>
      <c r="DB473" s="60"/>
      <c r="DC473" s="60"/>
      <c r="DD473" s="60"/>
      <c r="DE473" s="60"/>
      <c r="DF473" s="60"/>
      <c r="DG473" s="60"/>
      <c r="DH473" s="60"/>
      <c r="DI473" s="60"/>
      <c r="DJ473" s="60"/>
      <c r="DK473" s="60"/>
      <c r="DL473" s="60"/>
      <c r="DM473" s="60"/>
      <c r="DN473" s="60"/>
      <c r="DO473" s="60"/>
      <c r="DP473" s="60"/>
    </row>
    <row r="474" spans="2:120">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BS474" s="60"/>
      <c r="BT474" s="60"/>
      <c r="BU474" s="75"/>
      <c r="BV474" s="75"/>
      <c r="BW474" s="75"/>
      <c r="BX474" s="75"/>
      <c r="BY474" s="75"/>
      <c r="BZ474" s="75"/>
      <c r="CA474" s="75"/>
      <c r="CL474" s="60"/>
      <c r="CM474" s="60"/>
      <c r="CN474" s="60"/>
      <c r="CO474" s="60"/>
      <c r="CP474" s="60"/>
      <c r="CQ474" s="60"/>
      <c r="CR474" s="60"/>
      <c r="CS474" s="60"/>
      <c r="CT474" s="60"/>
      <c r="CU474" s="60"/>
      <c r="CV474" s="60"/>
      <c r="CW474" s="60"/>
      <c r="CX474" s="60"/>
      <c r="CY474" s="60"/>
      <c r="CZ474" s="60"/>
      <c r="DA474" s="60"/>
      <c r="DB474" s="60"/>
      <c r="DC474" s="60"/>
      <c r="DD474" s="60"/>
      <c r="DE474" s="60"/>
      <c r="DF474" s="60"/>
      <c r="DG474" s="60"/>
      <c r="DH474" s="60"/>
      <c r="DI474" s="60"/>
      <c r="DJ474" s="60"/>
      <c r="DK474" s="60"/>
      <c r="DL474" s="60"/>
      <c r="DM474" s="60"/>
      <c r="DN474" s="60"/>
      <c r="DO474" s="60"/>
      <c r="DP474" s="60"/>
    </row>
    <row r="475" spans="2:120">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BS475" s="60"/>
      <c r="BT475" s="60"/>
      <c r="BU475" s="75"/>
      <c r="BV475" s="75"/>
      <c r="BW475" s="75"/>
      <c r="BX475" s="75"/>
      <c r="BY475" s="75"/>
      <c r="BZ475" s="75"/>
      <c r="CA475" s="75"/>
      <c r="CL475" s="60"/>
      <c r="CM475" s="60"/>
      <c r="CN475" s="60"/>
      <c r="CO475" s="60"/>
      <c r="CP475" s="60"/>
      <c r="CQ475" s="60"/>
      <c r="CR475" s="60"/>
      <c r="CS475" s="60"/>
      <c r="CT475" s="60"/>
      <c r="CU475" s="60"/>
      <c r="CV475" s="60"/>
      <c r="CW475" s="60"/>
      <c r="CX475" s="60"/>
      <c r="CY475" s="60"/>
      <c r="CZ475" s="60"/>
      <c r="DA475" s="60"/>
      <c r="DB475" s="60"/>
      <c r="DC475" s="60"/>
      <c r="DD475" s="60"/>
      <c r="DE475" s="60"/>
      <c r="DF475" s="60"/>
      <c r="DG475" s="60"/>
      <c r="DH475" s="60"/>
      <c r="DI475" s="60"/>
      <c r="DJ475" s="60"/>
      <c r="DK475" s="60"/>
      <c r="DL475" s="60"/>
      <c r="DM475" s="60"/>
      <c r="DN475" s="60"/>
      <c r="DO475" s="60"/>
      <c r="DP475" s="60"/>
    </row>
    <row r="476" spans="2:120">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BS476" s="60"/>
      <c r="BT476" s="60"/>
      <c r="BU476" s="75"/>
      <c r="BV476" s="75"/>
      <c r="BW476" s="75"/>
      <c r="BX476" s="75"/>
      <c r="BY476" s="75"/>
      <c r="BZ476" s="75"/>
      <c r="CA476" s="75"/>
      <c r="CL476" s="60"/>
      <c r="CM476" s="60"/>
      <c r="CN476" s="60"/>
      <c r="CO476" s="60"/>
      <c r="CP476" s="60"/>
      <c r="CQ476" s="60"/>
      <c r="CR476" s="60"/>
      <c r="CS476" s="60"/>
      <c r="CT476" s="60"/>
      <c r="CU476" s="60"/>
      <c r="CV476" s="60"/>
      <c r="CW476" s="60"/>
      <c r="CX476" s="60"/>
      <c r="CY476" s="60"/>
      <c r="CZ476" s="60"/>
      <c r="DA476" s="60"/>
      <c r="DB476" s="60"/>
      <c r="DC476" s="60"/>
      <c r="DD476" s="60"/>
      <c r="DE476" s="60"/>
      <c r="DF476" s="60"/>
      <c r="DG476" s="60"/>
      <c r="DH476" s="60"/>
      <c r="DI476" s="60"/>
      <c r="DJ476" s="60"/>
      <c r="DK476" s="60"/>
      <c r="DL476" s="60"/>
      <c r="DM476" s="60"/>
      <c r="DN476" s="60"/>
      <c r="DO476" s="60"/>
      <c r="DP476" s="60"/>
    </row>
    <row r="477" spans="2:120">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BS477" s="60"/>
      <c r="BT477" s="60"/>
      <c r="BU477" s="75"/>
      <c r="BV477" s="75"/>
      <c r="BW477" s="75"/>
      <c r="BX477" s="75"/>
      <c r="BY477" s="75"/>
      <c r="BZ477" s="75"/>
      <c r="CA477" s="75"/>
      <c r="CL477" s="60"/>
      <c r="CM477" s="60"/>
      <c r="CN477" s="60"/>
      <c r="CO477" s="60"/>
      <c r="CP477" s="60"/>
      <c r="CQ477" s="60"/>
      <c r="CR477" s="60"/>
      <c r="CS477" s="60"/>
      <c r="CT477" s="60"/>
      <c r="CU477" s="60"/>
      <c r="CV477" s="60"/>
      <c r="CW477" s="60"/>
      <c r="CX477" s="60"/>
      <c r="CY477" s="60"/>
      <c r="CZ477" s="60"/>
      <c r="DA477" s="60"/>
      <c r="DB477" s="60"/>
      <c r="DC477" s="60"/>
      <c r="DD477" s="60"/>
      <c r="DE477" s="60"/>
      <c r="DF477" s="60"/>
      <c r="DG477" s="60"/>
      <c r="DH477" s="60"/>
      <c r="DI477" s="60"/>
      <c r="DJ477" s="60"/>
      <c r="DK477" s="60"/>
      <c r="DL477" s="60"/>
      <c r="DM477" s="60"/>
      <c r="DN477" s="60"/>
      <c r="DO477" s="60"/>
      <c r="DP477" s="60"/>
    </row>
    <row r="478" spans="2:120">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BS478" s="60"/>
      <c r="BT478" s="60"/>
      <c r="BU478" s="75"/>
      <c r="BV478" s="75"/>
      <c r="BW478" s="75"/>
      <c r="BX478" s="75"/>
      <c r="BY478" s="75"/>
      <c r="BZ478" s="75"/>
      <c r="CA478" s="75"/>
      <c r="CL478" s="60"/>
      <c r="CM478" s="60"/>
      <c r="CN478" s="60"/>
      <c r="CO478" s="60"/>
      <c r="CP478" s="60"/>
      <c r="CQ478" s="60"/>
      <c r="CR478" s="60"/>
      <c r="CS478" s="60"/>
      <c r="CT478" s="60"/>
      <c r="CU478" s="60"/>
      <c r="CV478" s="60"/>
      <c r="CW478" s="60"/>
      <c r="CX478" s="60"/>
      <c r="CY478" s="60"/>
      <c r="CZ478" s="60"/>
      <c r="DA478" s="60"/>
      <c r="DB478" s="60"/>
      <c r="DC478" s="60"/>
      <c r="DD478" s="60"/>
      <c r="DE478" s="60"/>
      <c r="DF478" s="60"/>
      <c r="DG478" s="60"/>
      <c r="DH478" s="60"/>
      <c r="DI478" s="60"/>
      <c r="DJ478" s="60"/>
      <c r="DK478" s="60"/>
      <c r="DL478" s="60"/>
      <c r="DM478" s="60"/>
      <c r="DN478" s="60"/>
      <c r="DO478" s="60"/>
      <c r="DP478" s="60"/>
    </row>
    <row r="479" spans="2:120">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BS479" s="60"/>
      <c r="BT479" s="60"/>
      <c r="BU479" s="75"/>
      <c r="BV479" s="75"/>
      <c r="BW479" s="75"/>
      <c r="BX479" s="75"/>
      <c r="BY479" s="75"/>
      <c r="BZ479" s="75"/>
      <c r="CA479" s="75"/>
      <c r="CL479" s="60"/>
      <c r="CM479" s="60"/>
      <c r="CN479" s="60"/>
      <c r="CO479" s="60"/>
      <c r="CP479" s="60"/>
      <c r="CQ479" s="60"/>
      <c r="CR479" s="60"/>
      <c r="CS479" s="60"/>
      <c r="CT479" s="60"/>
      <c r="CU479" s="60"/>
      <c r="CV479" s="60"/>
      <c r="CW479" s="60"/>
      <c r="CX479" s="60"/>
      <c r="CY479" s="60"/>
      <c r="CZ479" s="60"/>
      <c r="DA479" s="60"/>
      <c r="DB479" s="60"/>
      <c r="DC479" s="60"/>
      <c r="DD479" s="60"/>
      <c r="DE479" s="60"/>
      <c r="DF479" s="60"/>
      <c r="DG479" s="60"/>
      <c r="DH479" s="60"/>
      <c r="DI479" s="60"/>
      <c r="DJ479" s="60"/>
      <c r="DK479" s="60"/>
      <c r="DL479" s="60"/>
      <c r="DM479" s="60"/>
      <c r="DN479" s="60"/>
      <c r="DO479" s="60"/>
      <c r="DP479" s="60"/>
    </row>
    <row r="480" spans="2:120">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BS480" s="60"/>
      <c r="BT480" s="60"/>
      <c r="BU480" s="75"/>
      <c r="BV480" s="75"/>
      <c r="BW480" s="75"/>
      <c r="BX480" s="75"/>
      <c r="BY480" s="75"/>
      <c r="BZ480" s="75"/>
      <c r="CA480" s="75"/>
      <c r="CL480" s="60"/>
      <c r="CM480" s="60"/>
      <c r="CN480" s="60"/>
      <c r="CO480" s="60"/>
      <c r="CP480" s="60"/>
      <c r="CQ480" s="60"/>
      <c r="CR480" s="60"/>
      <c r="CS480" s="60"/>
      <c r="CT480" s="60"/>
      <c r="CU480" s="60"/>
      <c r="CV480" s="60"/>
      <c r="CW480" s="60"/>
      <c r="CX480" s="60"/>
      <c r="CY480" s="60"/>
      <c r="CZ480" s="60"/>
      <c r="DA480" s="60"/>
      <c r="DB480" s="60"/>
      <c r="DC480" s="60"/>
      <c r="DD480" s="60"/>
      <c r="DE480" s="60"/>
      <c r="DF480" s="60"/>
      <c r="DG480" s="60"/>
      <c r="DH480" s="60"/>
      <c r="DI480" s="60"/>
      <c r="DJ480" s="60"/>
      <c r="DK480" s="60"/>
      <c r="DL480" s="60"/>
      <c r="DM480" s="60"/>
      <c r="DN480" s="60"/>
      <c r="DO480" s="60"/>
      <c r="DP480" s="60"/>
    </row>
    <row r="481" spans="2:120">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BS481" s="60"/>
      <c r="BT481" s="60"/>
      <c r="BU481" s="75"/>
      <c r="BV481" s="75"/>
      <c r="BW481" s="75"/>
      <c r="BX481" s="75"/>
      <c r="BY481" s="75"/>
      <c r="BZ481" s="75"/>
      <c r="CA481" s="75"/>
      <c r="CL481" s="60"/>
      <c r="CM481" s="60"/>
      <c r="CN481" s="60"/>
      <c r="CO481" s="60"/>
      <c r="CP481" s="60"/>
      <c r="CQ481" s="60"/>
      <c r="CR481" s="60"/>
      <c r="CS481" s="60"/>
      <c r="CT481" s="60"/>
      <c r="CU481" s="60"/>
      <c r="CV481" s="60"/>
      <c r="CW481" s="60"/>
      <c r="CX481" s="60"/>
      <c r="CY481" s="60"/>
      <c r="CZ481" s="60"/>
      <c r="DA481" s="60"/>
      <c r="DB481" s="60"/>
      <c r="DC481" s="60"/>
      <c r="DD481" s="60"/>
      <c r="DE481" s="60"/>
      <c r="DF481" s="60"/>
      <c r="DG481" s="60"/>
      <c r="DH481" s="60"/>
      <c r="DI481" s="60"/>
      <c r="DJ481" s="60"/>
      <c r="DK481" s="60"/>
      <c r="DL481" s="60"/>
      <c r="DM481" s="60"/>
      <c r="DN481" s="60"/>
      <c r="DO481" s="60"/>
      <c r="DP481" s="60"/>
    </row>
    <row r="482" spans="2:120">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BS482" s="60"/>
      <c r="BT482" s="60"/>
      <c r="BU482" s="75"/>
      <c r="BV482" s="75"/>
      <c r="BW482" s="75"/>
      <c r="BX482" s="75"/>
      <c r="BY482" s="75"/>
      <c r="BZ482" s="75"/>
      <c r="CA482" s="75"/>
      <c r="CL482" s="60"/>
      <c r="CM482" s="60"/>
      <c r="CN482" s="60"/>
      <c r="CO482" s="60"/>
      <c r="CP482" s="60"/>
      <c r="CQ482" s="60"/>
      <c r="CR482" s="60"/>
      <c r="CS482" s="60"/>
      <c r="CT482" s="60"/>
      <c r="CU482" s="60"/>
      <c r="CV482" s="60"/>
      <c r="CW482" s="60"/>
      <c r="CX482" s="60"/>
      <c r="CY482" s="60"/>
      <c r="CZ482" s="60"/>
      <c r="DA482" s="60"/>
      <c r="DB482" s="60"/>
      <c r="DC482" s="60"/>
      <c r="DD482" s="60"/>
      <c r="DE482" s="60"/>
      <c r="DF482" s="60"/>
      <c r="DG482" s="60"/>
      <c r="DH482" s="60"/>
      <c r="DI482" s="60"/>
      <c r="DJ482" s="60"/>
      <c r="DK482" s="60"/>
      <c r="DL482" s="60"/>
      <c r="DM482" s="60"/>
      <c r="DN482" s="60"/>
      <c r="DO482" s="60"/>
      <c r="DP482" s="60"/>
    </row>
    <row r="483" spans="2:120">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BS483" s="60"/>
      <c r="BT483" s="60"/>
      <c r="BU483" s="75"/>
      <c r="BV483" s="75"/>
      <c r="BW483" s="75"/>
      <c r="BX483" s="75"/>
      <c r="BY483" s="75"/>
      <c r="BZ483" s="75"/>
      <c r="CA483" s="75"/>
      <c r="CL483" s="60"/>
      <c r="CM483" s="60"/>
      <c r="CN483" s="60"/>
      <c r="CO483" s="60"/>
      <c r="CP483" s="60"/>
      <c r="CQ483" s="60"/>
      <c r="CR483" s="60"/>
      <c r="CS483" s="60"/>
      <c r="CT483" s="60"/>
      <c r="CU483" s="60"/>
      <c r="CV483" s="60"/>
      <c r="CW483" s="60"/>
      <c r="CX483" s="60"/>
      <c r="CY483" s="60"/>
      <c r="CZ483" s="60"/>
      <c r="DA483" s="60"/>
      <c r="DB483" s="60"/>
      <c r="DC483" s="60"/>
      <c r="DD483" s="60"/>
      <c r="DE483" s="60"/>
      <c r="DF483" s="60"/>
      <c r="DG483" s="60"/>
      <c r="DH483" s="60"/>
      <c r="DI483" s="60"/>
      <c r="DJ483" s="60"/>
      <c r="DK483" s="60"/>
      <c r="DL483" s="60"/>
      <c r="DM483" s="60"/>
      <c r="DN483" s="60"/>
      <c r="DO483" s="60"/>
      <c r="DP483" s="60"/>
    </row>
    <row r="484" spans="2:120">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BS484" s="60"/>
      <c r="BT484" s="60"/>
      <c r="BU484" s="75"/>
      <c r="BV484" s="75"/>
      <c r="BW484" s="75"/>
      <c r="BX484" s="75"/>
      <c r="BY484" s="75"/>
      <c r="BZ484" s="75"/>
      <c r="CA484" s="75"/>
      <c r="CL484" s="60"/>
      <c r="CM484" s="60"/>
      <c r="CN484" s="60"/>
      <c r="CO484" s="60"/>
      <c r="CP484" s="60"/>
      <c r="CQ484" s="60"/>
      <c r="CR484" s="60"/>
      <c r="CS484" s="60"/>
      <c r="CT484" s="60"/>
      <c r="CU484" s="60"/>
      <c r="CV484" s="60"/>
      <c r="CW484" s="60"/>
      <c r="CX484" s="60"/>
      <c r="CY484" s="60"/>
      <c r="CZ484" s="60"/>
      <c r="DA484" s="60"/>
      <c r="DB484" s="60"/>
      <c r="DC484" s="60"/>
      <c r="DD484" s="60"/>
      <c r="DE484" s="60"/>
      <c r="DF484" s="60"/>
      <c r="DG484" s="60"/>
      <c r="DH484" s="60"/>
      <c r="DI484" s="60"/>
      <c r="DJ484" s="60"/>
      <c r="DK484" s="60"/>
      <c r="DL484" s="60"/>
      <c r="DM484" s="60"/>
      <c r="DN484" s="60"/>
      <c r="DO484" s="60"/>
      <c r="DP484" s="60"/>
    </row>
    <row r="485" spans="2:120">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BS485" s="60"/>
      <c r="BT485" s="60"/>
      <c r="BU485" s="75"/>
      <c r="BV485" s="75"/>
      <c r="BW485" s="75"/>
      <c r="BX485" s="75"/>
      <c r="BY485" s="75"/>
      <c r="BZ485" s="75"/>
      <c r="CA485" s="75"/>
      <c r="CL485" s="60"/>
      <c r="CM485" s="60"/>
      <c r="CN485" s="60"/>
      <c r="CO485" s="60"/>
      <c r="CP485" s="60"/>
      <c r="CQ485" s="60"/>
      <c r="CR485" s="60"/>
      <c r="CS485" s="60"/>
      <c r="CT485" s="60"/>
      <c r="CU485" s="60"/>
      <c r="CV485" s="60"/>
      <c r="CW485" s="60"/>
      <c r="CX485" s="60"/>
      <c r="CY485" s="60"/>
      <c r="CZ485" s="60"/>
      <c r="DA485" s="60"/>
      <c r="DB485" s="60"/>
      <c r="DC485" s="60"/>
      <c r="DD485" s="60"/>
      <c r="DE485" s="60"/>
      <c r="DF485" s="60"/>
      <c r="DG485" s="60"/>
      <c r="DH485" s="60"/>
      <c r="DI485" s="60"/>
      <c r="DJ485" s="60"/>
      <c r="DK485" s="60"/>
      <c r="DL485" s="60"/>
      <c r="DM485" s="60"/>
      <c r="DN485" s="60"/>
      <c r="DO485" s="60"/>
      <c r="DP485" s="60"/>
    </row>
    <row r="486" spans="2:120">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BS486" s="60"/>
      <c r="BT486" s="60"/>
      <c r="BU486" s="75"/>
      <c r="BV486" s="75"/>
      <c r="BW486" s="75"/>
      <c r="BX486" s="75"/>
      <c r="BY486" s="75"/>
      <c r="BZ486" s="75"/>
      <c r="CA486" s="75"/>
      <c r="CL486" s="60"/>
      <c r="CM486" s="60"/>
      <c r="CN486" s="60"/>
      <c r="CO486" s="60"/>
      <c r="CP486" s="60"/>
      <c r="CQ486" s="60"/>
      <c r="CR486" s="60"/>
      <c r="CS486" s="60"/>
      <c r="CT486" s="60"/>
      <c r="CU486" s="60"/>
      <c r="CV486" s="60"/>
      <c r="CW486" s="60"/>
      <c r="CX486" s="60"/>
      <c r="CY486" s="60"/>
      <c r="CZ486" s="60"/>
      <c r="DA486" s="60"/>
      <c r="DB486" s="60"/>
      <c r="DC486" s="60"/>
      <c r="DD486" s="60"/>
      <c r="DE486" s="60"/>
      <c r="DF486" s="60"/>
      <c r="DG486" s="60"/>
      <c r="DH486" s="60"/>
      <c r="DI486" s="60"/>
      <c r="DJ486" s="60"/>
      <c r="DK486" s="60"/>
      <c r="DL486" s="60"/>
      <c r="DM486" s="60"/>
      <c r="DN486" s="60"/>
      <c r="DO486" s="60"/>
      <c r="DP486" s="60"/>
    </row>
    <row r="487" spans="2:120">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BS487" s="60"/>
      <c r="BT487" s="60"/>
      <c r="BU487" s="75"/>
      <c r="BV487" s="75"/>
      <c r="BW487" s="75"/>
      <c r="BX487" s="75"/>
      <c r="BY487" s="75"/>
      <c r="BZ487" s="75"/>
      <c r="CA487" s="75"/>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0"/>
      <c r="DO487" s="60"/>
      <c r="DP487" s="60"/>
    </row>
    <row r="488" spans="2:120">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BS488" s="60"/>
      <c r="BT488" s="60"/>
      <c r="BU488" s="75"/>
      <c r="BV488" s="75"/>
      <c r="BW488" s="75"/>
      <c r="BX488" s="75"/>
      <c r="BY488" s="75"/>
      <c r="BZ488" s="75"/>
      <c r="CA488" s="75"/>
      <c r="CL488" s="60"/>
      <c r="CM488" s="60"/>
      <c r="CN488" s="60"/>
      <c r="CO488" s="60"/>
      <c r="CP488" s="60"/>
      <c r="CQ488" s="60"/>
      <c r="CR488" s="60"/>
      <c r="CS488" s="60"/>
      <c r="CT488" s="60"/>
      <c r="CU488" s="60"/>
      <c r="CV488" s="60"/>
      <c r="CW488" s="60"/>
      <c r="CX488" s="60"/>
      <c r="CY488" s="60"/>
      <c r="CZ488" s="60"/>
      <c r="DA488" s="60"/>
      <c r="DB488" s="60"/>
      <c r="DC488" s="60"/>
      <c r="DD488" s="60"/>
      <c r="DE488" s="60"/>
      <c r="DF488" s="60"/>
      <c r="DG488" s="60"/>
      <c r="DH488" s="60"/>
      <c r="DI488" s="60"/>
      <c r="DJ488" s="60"/>
      <c r="DK488" s="60"/>
      <c r="DL488" s="60"/>
      <c r="DM488" s="60"/>
      <c r="DN488" s="60"/>
      <c r="DO488" s="60"/>
      <c r="DP488" s="60"/>
    </row>
    <row r="489" spans="2:120">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BS489" s="60"/>
      <c r="BT489" s="60"/>
      <c r="BU489" s="75"/>
      <c r="BV489" s="75"/>
      <c r="BW489" s="75"/>
      <c r="BX489" s="75"/>
      <c r="BY489" s="75"/>
      <c r="BZ489" s="75"/>
      <c r="CA489" s="75"/>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row>
    <row r="490" spans="2:120">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BS490" s="60"/>
      <c r="BT490" s="60"/>
      <c r="BU490" s="75"/>
      <c r="BV490" s="75"/>
      <c r="BW490" s="75"/>
      <c r="BX490" s="75"/>
      <c r="BY490" s="75"/>
      <c r="BZ490" s="75"/>
      <c r="CA490" s="75"/>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60"/>
      <c r="DL490" s="60"/>
      <c r="DM490" s="60"/>
      <c r="DN490" s="60"/>
      <c r="DO490" s="60"/>
      <c r="DP490" s="60"/>
    </row>
    <row r="491" spans="2:120">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BS491" s="60"/>
      <c r="BT491" s="60"/>
      <c r="BU491" s="75"/>
      <c r="BV491" s="75"/>
      <c r="BW491" s="75"/>
      <c r="BX491" s="75"/>
      <c r="BY491" s="75"/>
      <c r="BZ491" s="75"/>
      <c r="CA491" s="75"/>
      <c r="CL491" s="60"/>
      <c r="CM491" s="60"/>
      <c r="CN491" s="60"/>
      <c r="CO491" s="60"/>
      <c r="CP491" s="60"/>
      <c r="CQ491" s="60"/>
      <c r="CR491" s="60"/>
      <c r="CS491" s="60"/>
      <c r="CT491" s="60"/>
      <c r="CU491" s="60"/>
      <c r="CV491" s="60"/>
      <c r="CW491" s="60"/>
      <c r="CX491" s="60"/>
      <c r="CY491" s="60"/>
      <c r="CZ491" s="60"/>
      <c r="DA491" s="60"/>
      <c r="DB491" s="60"/>
      <c r="DC491" s="60"/>
      <c r="DD491" s="60"/>
      <c r="DE491" s="60"/>
      <c r="DF491" s="60"/>
      <c r="DG491" s="60"/>
      <c r="DH491" s="60"/>
      <c r="DI491" s="60"/>
      <c r="DJ491" s="60"/>
      <c r="DK491" s="60"/>
      <c r="DL491" s="60"/>
      <c r="DM491" s="60"/>
      <c r="DN491" s="60"/>
      <c r="DO491" s="60"/>
      <c r="DP491" s="60"/>
    </row>
    <row r="492" spans="2:120">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BS492" s="60"/>
      <c r="BT492" s="60"/>
      <c r="BU492" s="75"/>
      <c r="BV492" s="75"/>
      <c r="BW492" s="75"/>
      <c r="BX492" s="75"/>
      <c r="BY492" s="75"/>
      <c r="BZ492" s="75"/>
      <c r="CA492" s="75"/>
      <c r="CL492" s="60"/>
      <c r="CM492" s="60"/>
      <c r="CN492" s="60"/>
      <c r="CO492" s="60"/>
      <c r="CP492" s="60"/>
      <c r="CQ492" s="60"/>
      <c r="CR492" s="60"/>
      <c r="CS492" s="60"/>
      <c r="CT492" s="60"/>
      <c r="CU492" s="60"/>
      <c r="CV492" s="60"/>
      <c r="CW492" s="60"/>
      <c r="CX492" s="60"/>
      <c r="CY492" s="60"/>
      <c r="CZ492" s="60"/>
      <c r="DA492" s="60"/>
      <c r="DB492" s="60"/>
      <c r="DC492" s="60"/>
      <c r="DD492" s="60"/>
      <c r="DE492" s="60"/>
      <c r="DF492" s="60"/>
      <c r="DG492" s="60"/>
      <c r="DH492" s="60"/>
      <c r="DI492" s="60"/>
      <c r="DJ492" s="60"/>
      <c r="DK492" s="60"/>
      <c r="DL492" s="60"/>
      <c r="DM492" s="60"/>
      <c r="DN492" s="60"/>
      <c r="DO492" s="60"/>
      <c r="DP492" s="60"/>
    </row>
    <row r="493" spans="2:120">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BS493" s="60"/>
      <c r="BT493" s="60"/>
      <c r="BU493" s="75"/>
      <c r="BV493" s="75"/>
      <c r="BW493" s="75"/>
      <c r="BX493" s="75"/>
      <c r="BY493" s="75"/>
      <c r="BZ493" s="75"/>
      <c r="CA493" s="75"/>
      <c r="CL493" s="60"/>
      <c r="CM493" s="60"/>
      <c r="CN493" s="60"/>
      <c r="CO493" s="60"/>
      <c r="CP493" s="60"/>
      <c r="CQ493" s="60"/>
      <c r="CR493" s="60"/>
      <c r="CS493" s="60"/>
      <c r="CT493" s="60"/>
      <c r="CU493" s="60"/>
      <c r="CV493" s="60"/>
      <c r="CW493" s="60"/>
      <c r="CX493" s="60"/>
      <c r="CY493" s="60"/>
      <c r="CZ493" s="60"/>
      <c r="DA493" s="60"/>
      <c r="DB493" s="60"/>
      <c r="DC493" s="60"/>
      <c r="DD493" s="60"/>
      <c r="DE493" s="60"/>
      <c r="DF493" s="60"/>
      <c r="DG493" s="60"/>
      <c r="DH493" s="60"/>
      <c r="DI493" s="60"/>
      <c r="DJ493" s="60"/>
      <c r="DK493" s="60"/>
      <c r="DL493" s="60"/>
      <c r="DM493" s="60"/>
      <c r="DN493" s="60"/>
      <c r="DO493" s="60"/>
      <c r="DP493" s="60"/>
    </row>
    <row r="494" spans="2:120">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BS494" s="60"/>
      <c r="BT494" s="60"/>
      <c r="BU494" s="75"/>
      <c r="BV494" s="75"/>
      <c r="BW494" s="75"/>
      <c r="BX494" s="75"/>
      <c r="BY494" s="75"/>
      <c r="BZ494" s="75"/>
      <c r="CA494" s="75"/>
      <c r="CL494" s="60"/>
      <c r="CM494" s="60"/>
      <c r="CN494" s="60"/>
      <c r="CO494" s="60"/>
      <c r="CP494" s="60"/>
      <c r="CQ494" s="60"/>
      <c r="CR494" s="60"/>
      <c r="CS494" s="60"/>
      <c r="CT494" s="60"/>
      <c r="CU494" s="60"/>
      <c r="CV494" s="60"/>
      <c r="CW494" s="60"/>
      <c r="CX494" s="60"/>
      <c r="CY494" s="60"/>
      <c r="CZ494" s="60"/>
      <c r="DA494" s="60"/>
      <c r="DB494" s="60"/>
      <c r="DC494" s="60"/>
      <c r="DD494" s="60"/>
      <c r="DE494" s="60"/>
      <c r="DF494" s="60"/>
      <c r="DG494" s="60"/>
      <c r="DH494" s="60"/>
      <c r="DI494" s="60"/>
      <c r="DJ494" s="60"/>
      <c r="DK494" s="60"/>
      <c r="DL494" s="60"/>
      <c r="DM494" s="60"/>
      <c r="DN494" s="60"/>
      <c r="DO494" s="60"/>
      <c r="DP494" s="60"/>
    </row>
    <row r="495" spans="2:120">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BS495" s="60"/>
      <c r="BT495" s="60"/>
      <c r="BU495" s="75"/>
      <c r="BV495" s="75"/>
      <c r="BW495" s="75"/>
      <c r="BX495" s="75"/>
      <c r="BY495" s="75"/>
      <c r="BZ495" s="75"/>
      <c r="CA495" s="75"/>
      <c r="CL495" s="60"/>
      <c r="CM495" s="60"/>
      <c r="CN495" s="60"/>
      <c r="CO495" s="60"/>
      <c r="CP495" s="60"/>
      <c r="CQ495" s="60"/>
      <c r="CR495" s="60"/>
      <c r="CS495" s="60"/>
      <c r="CT495" s="60"/>
      <c r="CU495" s="60"/>
      <c r="CV495" s="60"/>
      <c r="CW495" s="60"/>
      <c r="CX495" s="60"/>
      <c r="CY495" s="60"/>
      <c r="CZ495" s="60"/>
      <c r="DA495" s="60"/>
      <c r="DB495" s="60"/>
      <c r="DC495" s="60"/>
      <c r="DD495" s="60"/>
      <c r="DE495" s="60"/>
      <c r="DF495" s="60"/>
      <c r="DG495" s="60"/>
      <c r="DH495" s="60"/>
      <c r="DI495" s="60"/>
      <c r="DJ495" s="60"/>
      <c r="DK495" s="60"/>
      <c r="DL495" s="60"/>
      <c r="DM495" s="60"/>
      <c r="DN495" s="60"/>
      <c r="DO495" s="60"/>
      <c r="DP495" s="60"/>
    </row>
    <row r="496" spans="2:120">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BS496" s="60"/>
      <c r="BT496" s="60"/>
      <c r="BU496" s="75"/>
      <c r="BV496" s="75"/>
      <c r="BW496" s="75"/>
      <c r="BX496" s="75"/>
      <c r="BY496" s="75"/>
      <c r="BZ496" s="75"/>
      <c r="CA496" s="75"/>
      <c r="CL496" s="60"/>
      <c r="CM496" s="60"/>
      <c r="CN496" s="60"/>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row>
    <row r="497" spans="2:120">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BS497" s="60"/>
      <c r="BT497" s="60"/>
      <c r="BU497" s="75"/>
      <c r="BV497" s="75"/>
      <c r="BW497" s="75"/>
      <c r="BX497" s="75"/>
      <c r="BY497" s="75"/>
      <c r="BZ497" s="75"/>
      <c r="CA497" s="75"/>
      <c r="CL497" s="60"/>
      <c r="CM497" s="60"/>
      <c r="CN497" s="60"/>
      <c r="CO497" s="60"/>
      <c r="CP497" s="60"/>
      <c r="CQ497" s="60"/>
      <c r="CR497" s="60"/>
      <c r="CS497" s="60"/>
      <c r="CT497" s="60"/>
      <c r="CU497" s="60"/>
      <c r="CV497" s="60"/>
      <c r="CW497" s="60"/>
      <c r="CX497" s="60"/>
      <c r="CY497" s="60"/>
      <c r="CZ497" s="60"/>
      <c r="DA497" s="60"/>
      <c r="DB497" s="60"/>
      <c r="DC497" s="60"/>
      <c r="DD497" s="60"/>
      <c r="DE497" s="60"/>
      <c r="DF497" s="60"/>
      <c r="DG497" s="60"/>
      <c r="DH497" s="60"/>
      <c r="DI497" s="60"/>
      <c r="DJ497" s="60"/>
      <c r="DK497" s="60"/>
      <c r="DL497" s="60"/>
      <c r="DM497" s="60"/>
      <c r="DN497" s="60"/>
      <c r="DO497" s="60"/>
      <c r="DP497" s="60"/>
    </row>
    <row r="498" spans="2:120">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BS498" s="60"/>
      <c r="BT498" s="60"/>
      <c r="BU498" s="75"/>
      <c r="BV498" s="75"/>
      <c r="BW498" s="75"/>
      <c r="BX498" s="75"/>
      <c r="BY498" s="75"/>
      <c r="BZ498" s="75"/>
      <c r="CA498" s="75"/>
      <c r="CL498" s="60"/>
      <c r="CM498" s="60"/>
      <c r="CN498" s="60"/>
      <c r="CO498" s="60"/>
      <c r="CP498" s="60"/>
      <c r="CQ498" s="60"/>
      <c r="CR498" s="60"/>
      <c r="CS498" s="60"/>
      <c r="CT498" s="60"/>
      <c r="CU498" s="60"/>
      <c r="CV498" s="60"/>
      <c r="CW498" s="60"/>
      <c r="CX498" s="60"/>
      <c r="CY498" s="60"/>
      <c r="CZ498" s="60"/>
      <c r="DA498" s="60"/>
      <c r="DB498" s="60"/>
      <c r="DC498" s="60"/>
      <c r="DD498" s="60"/>
      <c r="DE498" s="60"/>
      <c r="DF498" s="60"/>
      <c r="DG498" s="60"/>
      <c r="DH498" s="60"/>
      <c r="DI498" s="60"/>
      <c r="DJ498" s="60"/>
      <c r="DK498" s="60"/>
      <c r="DL498" s="60"/>
      <c r="DM498" s="60"/>
      <c r="DN498" s="60"/>
      <c r="DO498" s="60"/>
      <c r="DP498" s="60"/>
    </row>
    <row r="499" spans="2:120">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BS499" s="60"/>
      <c r="BT499" s="60"/>
      <c r="BU499" s="75"/>
      <c r="BV499" s="75"/>
      <c r="BW499" s="75"/>
      <c r="BX499" s="75"/>
      <c r="BY499" s="75"/>
      <c r="BZ499" s="75"/>
      <c r="CA499" s="75"/>
      <c r="CL499" s="60"/>
      <c r="CM499" s="60"/>
      <c r="CN499" s="60"/>
      <c r="CO499" s="60"/>
      <c r="CP499" s="60"/>
      <c r="CQ499" s="60"/>
      <c r="CR499" s="60"/>
      <c r="CS499" s="60"/>
      <c r="CT499" s="60"/>
      <c r="CU499" s="60"/>
      <c r="CV499" s="60"/>
      <c r="CW499" s="60"/>
      <c r="CX499" s="60"/>
      <c r="CY499" s="60"/>
      <c r="CZ499" s="60"/>
      <c r="DA499" s="60"/>
      <c r="DB499" s="60"/>
      <c r="DC499" s="60"/>
      <c r="DD499" s="60"/>
      <c r="DE499" s="60"/>
      <c r="DF499" s="60"/>
      <c r="DG499" s="60"/>
      <c r="DH499" s="60"/>
      <c r="DI499" s="60"/>
      <c r="DJ499" s="60"/>
      <c r="DK499" s="60"/>
      <c r="DL499" s="60"/>
      <c r="DM499" s="60"/>
      <c r="DN499" s="60"/>
      <c r="DO499" s="60"/>
      <c r="DP499" s="60"/>
    </row>
    <row r="500" spans="2:120">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BS500" s="60"/>
      <c r="BT500" s="60"/>
      <c r="BU500" s="75"/>
      <c r="BV500" s="75"/>
      <c r="BW500" s="75"/>
      <c r="BX500" s="75"/>
      <c r="BY500" s="75"/>
      <c r="BZ500" s="75"/>
      <c r="CA500" s="75"/>
      <c r="CL500" s="60"/>
      <c r="CM500" s="60"/>
      <c r="CN500" s="60"/>
      <c r="CO500" s="60"/>
      <c r="CP500" s="60"/>
      <c r="CQ500" s="60"/>
      <c r="CR500" s="60"/>
      <c r="CS500" s="60"/>
      <c r="CT500" s="60"/>
      <c r="CU500" s="60"/>
      <c r="CV500" s="60"/>
      <c r="CW500" s="60"/>
      <c r="CX500" s="60"/>
      <c r="CY500" s="60"/>
      <c r="CZ500" s="60"/>
      <c r="DA500" s="60"/>
      <c r="DB500" s="60"/>
      <c r="DC500" s="60"/>
      <c r="DD500" s="60"/>
      <c r="DE500" s="60"/>
      <c r="DF500" s="60"/>
      <c r="DG500" s="60"/>
      <c r="DH500" s="60"/>
      <c r="DI500" s="60"/>
      <c r="DJ500" s="60"/>
      <c r="DK500" s="60"/>
      <c r="DL500" s="60"/>
      <c r="DM500" s="60"/>
      <c r="DN500" s="60"/>
      <c r="DO500" s="60"/>
      <c r="DP500" s="60"/>
    </row>
    <row r="501" spans="2:120">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BS501" s="60"/>
      <c r="BT501" s="60"/>
      <c r="BU501" s="75"/>
      <c r="BV501" s="75"/>
      <c r="BW501" s="75"/>
      <c r="BX501" s="75"/>
      <c r="BY501" s="75"/>
      <c r="BZ501" s="75"/>
      <c r="CA501" s="75"/>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60"/>
      <c r="DL501" s="60"/>
      <c r="DM501" s="60"/>
      <c r="DN501" s="60"/>
      <c r="DO501" s="60"/>
      <c r="DP501" s="60"/>
    </row>
    <row r="502" spans="2:120">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BS502" s="60"/>
      <c r="BT502" s="60"/>
      <c r="BU502" s="75"/>
      <c r="BV502" s="75"/>
      <c r="BW502" s="75"/>
      <c r="BX502" s="75"/>
      <c r="BY502" s="75"/>
      <c r="BZ502" s="75"/>
      <c r="CA502" s="75"/>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row>
    <row r="503" spans="2:120">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BS503" s="60"/>
      <c r="BT503" s="60"/>
      <c r="BU503" s="75"/>
      <c r="BV503" s="75"/>
      <c r="BW503" s="75"/>
      <c r="BX503" s="75"/>
      <c r="BY503" s="75"/>
      <c r="BZ503" s="75"/>
      <c r="CA503" s="75"/>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row>
    <row r="504" spans="2:120">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BS504" s="60"/>
      <c r="BT504" s="60"/>
      <c r="BU504" s="75"/>
      <c r="BV504" s="75"/>
      <c r="BW504" s="75"/>
      <c r="BX504" s="75"/>
      <c r="BY504" s="75"/>
      <c r="BZ504" s="75"/>
      <c r="CA504" s="75"/>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row>
    <row r="505" spans="2:120">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BS505" s="60"/>
      <c r="BT505" s="60"/>
      <c r="BU505" s="75"/>
      <c r="BV505" s="75"/>
      <c r="BW505" s="75"/>
      <c r="BX505" s="75"/>
      <c r="BY505" s="75"/>
      <c r="BZ505" s="75"/>
      <c r="CA505" s="75"/>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row>
    <row r="506" spans="2:120">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BS506" s="60"/>
      <c r="BT506" s="60"/>
      <c r="BU506" s="75"/>
      <c r="BV506" s="75"/>
      <c r="BW506" s="75"/>
      <c r="BX506" s="75"/>
      <c r="BY506" s="75"/>
      <c r="BZ506" s="75"/>
      <c r="CA506" s="75"/>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row>
    <row r="507" spans="2:120">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BS507" s="60"/>
      <c r="BT507" s="60"/>
      <c r="BU507" s="75"/>
      <c r="BV507" s="75"/>
      <c r="BW507" s="75"/>
      <c r="BX507" s="75"/>
      <c r="BY507" s="75"/>
      <c r="BZ507" s="75"/>
      <c r="CA507" s="75"/>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row>
    <row r="508" spans="2:120">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BS508" s="60"/>
      <c r="BT508" s="60"/>
      <c r="BU508" s="75"/>
      <c r="BV508" s="75"/>
      <c r="BW508" s="75"/>
      <c r="BX508" s="75"/>
      <c r="BY508" s="75"/>
      <c r="BZ508" s="75"/>
      <c r="CA508" s="75"/>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row>
    <row r="509" spans="2:120">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BS509" s="60"/>
      <c r="BT509" s="60"/>
      <c r="BU509" s="75"/>
      <c r="BV509" s="75"/>
      <c r="BW509" s="75"/>
      <c r="BX509" s="75"/>
      <c r="BY509" s="75"/>
      <c r="BZ509" s="75"/>
      <c r="CA509" s="75"/>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row>
    <row r="510" spans="2:120">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BS510" s="60"/>
      <c r="BT510" s="60"/>
      <c r="BU510" s="75"/>
      <c r="BV510" s="75"/>
      <c r="BW510" s="75"/>
      <c r="BX510" s="75"/>
      <c r="BY510" s="75"/>
      <c r="BZ510" s="75"/>
      <c r="CA510" s="75"/>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row>
    <row r="511" spans="2:120">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BS511" s="60"/>
      <c r="BT511" s="60"/>
      <c r="BU511" s="75"/>
      <c r="BV511" s="75"/>
      <c r="BW511" s="75"/>
      <c r="BX511" s="75"/>
      <c r="BY511" s="75"/>
      <c r="BZ511" s="75"/>
      <c r="CA511" s="75"/>
      <c r="CL511" s="60"/>
      <c r="CM511" s="60"/>
      <c r="CN511" s="60"/>
      <c r="CO511" s="60"/>
      <c r="CP511" s="60"/>
      <c r="CQ511" s="60"/>
      <c r="CR511" s="60"/>
      <c r="CS511" s="60"/>
      <c r="CT511" s="60"/>
      <c r="CU511" s="60"/>
      <c r="CV511" s="60"/>
      <c r="CW511" s="60"/>
      <c r="CX511" s="60"/>
      <c r="CY511" s="60"/>
      <c r="CZ511" s="60"/>
      <c r="DA511" s="60"/>
      <c r="DB511" s="60"/>
      <c r="DC511" s="60"/>
      <c r="DD511" s="60"/>
      <c r="DE511" s="60"/>
      <c r="DF511" s="60"/>
      <c r="DG511" s="60"/>
      <c r="DH511" s="60"/>
      <c r="DI511" s="60"/>
      <c r="DJ511" s="60"/>
      <c r="DK511" s="60"/>
      <c r="DL511" s="60"/>
      <c r="DM511" s="60"/>
      <c r="DN511" s="60"/>
      <c r="DO511" s="60"/>
      <c r="DP511" s="60"/>
    </row>
    <row r="512" spans="2:120">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BS512" s="60"/>
      <c r="BT512" s="60"/>
      <c r="BU512" s="75"/>
      <c r="BV512" s="75"/>
      <c r="BW512" s="75"/>
      <c r="BX512" s="75"/>
      <c r="BY512" s="75"/>
      <c r="BZ512" s="75"/>
      <c r="CA512" s="75"/>
      <c r="CL512" s="60"/>
      <c r="CM512" s="60"/>
      <c r="CN512" s="60"/>
      <c r="CO512" s="60"/>
      <c r="CP512" s="60"/>
      <c r="CQ512" s="60"/>
      <c r="CR512" s="60"/>
      <c r="CS512" s="60"/>
      <c r="CT512" s="60"/>
      <c r="CU512" s="60"/>
      <c r="CV512" s="60"/>
      <c r="CW512" s="60"/>
      <c r="CX512" s="60"/>
      <c r="CY512" s="60"/>
      <c r="CZ512" s="60"/>
      <c r="DA512" s="60"/>
      <c r="DB512" s="60"/>
      <c r="DC512" s="60"/>
      <c r="DD512" s="60"/>
      <c r="DE512" s="60"/>
      <c r="DF512" s="60"/>
      <c r="DG512" s="60"/>
      <c r="DH512" s="60"/>
      <c r="DI512" s="60"/>
      <c r="DJ512" s="60"/>
      <c r="DK512" s="60"/>
      <c r="DL512" s="60"/>
      <c r="DM512" s="60"/>
      <c r="DN512" s="60"/>
      <c r="DO512" s="60"/>
      <c r="DP512" s="60"/>
    </row>
    <row r="513" spans="2:120">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BS513" s="60"/>
      <c r="BT513" s="60"/>
      <c r="BU513" s="75"/>
      <c r="BV513" s="75"/>
      <c r="BW513" s="75"/>
      <c r="BX513" s="75"/>
      <c r="BY513" s="75"/>
      <c r="BZ513" s="75"/>
      <c r="CA513" s="75"/>
      <c r="CL513" s="60"/>
      <c r="CM513" s="60"/>
      <c r="CN513" s="60"/>
      <c r="CO513" s="60"/>
      <c r="CP513" s="60"/>
      <c r="CQ513" s="60"/>
      <c r="CR513" s="60"/>
      <c r="CS513" s="60"/>
      <c r="CT513" s="60"/>
      <c r="CU513" s="60"/>
      <c r="CV513" s="60"/>
      <c r="CW513" s="60"/>
      <c r="CX513" s="60"/>
      <c r="CY513" s="60"/>
      <c r="CZ513" s="60"/>
      <c r="DA513" s="60"/>
      <c r="DB513" s="60"/>
      <c r="DC513" s="60"/>
      <c r="DD513" s="60"/>
      <c r="DE513" s="60"/>
      <c r="DF513" s="60"/>
      <c r="DG513" s="60"/>
      <c r="DH513" s="60"/>
      <c r="DI513" s="60"/>
      <c r="DJ513" s="60"/>
      <c r="DK513" s="60"/>
      <c r="DL513" s="60"/>
      <c r="DM513" s="60"/>
      <c r="DN513" s="60"/>
      <c r="DO513" s="60"/>
      <c r="DP513" s="60"/>
    </row>
    <row r="514" spans="2:120">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BS514" s="60"/>
      <c r="BT514" s="60"/>
      <c r="BU514" s="75"/>
      <c r="BV514" s="75"/>
      <c r="BW514" s="75"/>
      <c r="BX514" s="75"/>
      <c r="BY514" s="75"/>
      <c r="BZ514" s="75"/>
      <c r="CA514" s="75"/>
      <c r="CL514" s="60"/>
      <c r="CM514" s="60"/>
      <c r="CN514" s="60"/>
      <c r="CO514" s="60"/>
      <c r="CP514" s="60"/>
      <c r="CQ514" s="60"/>
      <c r="CR514" s="60"/>
      <c r="CS514" s="60"/>
      <c r="CT514" s="60"/>
      <c r="CU514" s="60"/>
      <c r="CV514" s="60"/>
      <c r="CW514" s="60"/>
      <c r="CX514" s="60"/>
      <c r="CY514" s="60"/>
      <c r="CZ514" s="60"/>
      <c r="DA514" s="60"/>
      <c r="DB514" s="60"/>
      <c r="DC514" s="60"/>
      <c r="DD514" s="60"/>
      <c r="DE514" s="60"/>
      <c r="DF514" s="60"/>
      <c r="DG514" s="60"/>
      <c r="DH514" s="60"/>
      <c r="DI514" s="60"/>
      <c r="DJ514" s="60"/>
      <c r="DK514" s="60"/>
      <c r="DL514" s="60"/>
      <c r="DM514" s="60"/>
      <c r="DN514" s="60"/>
      <c r="DO514" s="60"/>
      <c r="DP514" s="60"/>
    </row>
    <row r="515" spans="2:120">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BS515" s="60"/>
      <c r="BT515" s="60"/>
      <c r="BU515" s="75"/>
      <c r="BV515" s="75"/>
      <c r="BW515" s="75"/>
      <c r="BX515" s="75"/>
      <c r="BY515" s="75"/>
      <c r="BZ515" s="75"/>
      <c r="CA515" s="75"/>
      <c r="CL515" s="60"/>
      <c r="CM515" s="60"/>
      <c r="CN515" s="60"/>
      <c r="CO515" s="60"/>
      <c r="CP515" s="60"/>
      <c r="CQ515" s="60"/>
      <c r="CR515" s="60"/>
      <c r="CS515" s="60"/>
      <c r="CT515" s="60"/>
      <c r="CU515" s="60"/>
      <c r="CV515" s="60"/>
      <c r="CW515" s="60"/>
      <c r="CX515" s="60"/>
      <c r="CY515" s="60"/>
      <c r="CZ515" s="60"/>
      <c r="DA515" s="60"/>
      <c r="DB515" s="60"/>
      <c r="DC515" s="60"/>
      <c r="DD515" s="60"/>
      <c r="DE515" s="60"/>
      <c r="DF515" s="60"/>
      <c r="DG515" s="60"/>
      <c r="DH515" s="60"/>
      <c r="DI515" s="60"/>
      <c r="DJ515" s="60"/>
      <c r="DK515" s="60"/>
      <c r="DL515" s="60"/>
      <c r="DM515" s="60"/>
      <c r="DN515" s="60"/>
      <c r="DO515" s="60"/>
      <c r="DP515" s="60"/>
    </row>
    <row r="516" spans="2:120">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BS516" s="60"/>
      <c r="BT516" s="60"/>
      <c r="BU516" s="75"/>
      <c r="BV516" s="75"/>
      <c r="BW516" s="75"/>
      <c r="BX516" s="75"/>
      <c r="BY516" s="75"/>
      <c r="BZ516" s="75"/>
      <c r="CA516" s="75"/>
      <c r="CL516" s="60"/>
      <c r="CM516" s="60"/>
      <c r="CN516" s="60"/>
      <c r="CO516" s="60"/>
      <c r="CP516" s="60"/>
      <c r="CQ516" s="60"/>
      <c r="CR516" s="60"/>
      <c r="CS516" s="60"/>
      <c r="CT516" s="60"/>
      <c r="CU516" s="60"/>
      <c r="CV516" s="60"/>
      <c r="CW516" s="60"/>
      <c r="CX516" s="60"/>
      <c r="CY516" s="60"/>
      <c r="CZ516" s="60"/>
      <c r="DA516" s="60"/>
      <c r="DB516" s="60"/>
      <c r="DC516" s="60"/>
      <c r="DD516" s="60"/>
      <c r="DE516" s="60"/>
      <c r="DF516" s="60"/>
      <c r="DG516" s="60"/>
      <c r="DH516" s="60"/>
      <c r="DI516" s="60"/>
      <c r="DJ516" s="60"/>
      <c r="DK516" s="60"/>
      <c r="DL516" s="60"/>
      <c r="DM516" s="60"/>
      <c r="DN516" s="60"/>
      <c r="DO516" s="60"/>
      <c r="DP516" s="60"/>
    </row>
    <row r="517" spans="2:120">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BS517" s="60"/>
      <c r="BT517" s="60"/>
      <c r="BU517" s="75"/>
      <c r="BV517" s="75"/>
      <c r="BW517" s="75"/>
      <c r="BX517" s="75"/>
      <c r="BY517" s="75"/>
      <c r="BZ517" s="75"/>
      <c r="CA517" s="75"/>
      <c r="CL517" s="60"/>
      <c r="CM517" s="60"/>
      <c r="CN517" s="60"/>
      <c r="CO517" s="60"/>
      <c r="CP517" s="60"/>
      <c r="CQ517" s="60"/>
      <c r="CR517" s="60"/>
      <c r="CS517" s="60"/>
      <c r="CT517" s="60"/>
      <c r="CU517" s="60"/>
      <c r="CV517" s="60"/>
      <c r="CW517" s="60"/>
      <c r="CX517" s="60"/>
      <c r="CY517" s="60"/>
      <c r="CZ517" s="60"/>
      <c r="DA517" s="60"/>
      <c r="DB517" s="60"/>
      <c r="DC517" s="60"/>
      <c r="DD517" s="60"/>
      <c r="DE517" s="60"/>
      <c r="DF517" s="60"/>
      <c r="DG517" s="60"/>
      <c r="DH517" s="60"/>
      <c r="DI517" s="60"/>
      <c r="DJ517" s="60"/>
      <c r="DK517" s="60"/>
      <c r="DL517" s="60"/>
      <c r="DM517" s="60"/>
      <c r="DN517" s="60"/>
      <c r="DO517" s="60"/>
      <c r="DP517" s="60"/>
    </row>
    <row r="518" spans="2:120">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BS518" s="60"/>
      <c r="BT518" s="60"/>
      <c r="BU518" s="75"/>
      <c r="BV518" s="75"/>
      <c r="BW518" s="75"/>
      <c r="BX518" s="75"/>
      <c r="BY518" s="75"/>
      <c r="BZ518" s="75"/>
      <c r="CA518" s="75"/>
      <c r="CL518" s="60"/>
      <c r="CM518" s="60"/>
      <c r="CN518" s="60"/>
      <c r="CO518" s="60"/>
      <c r="CP518" s="60"/>
      <c r="CQ518" s="60"/>
      <c r="CR518" s="60"/>
      <c r="CS518" s="60"/>
      <c r="CT518" s="60"/>
      <c r="CU518" s="60"/>
      <c r="CV518" s="60"/>
      <c r="CW518" s="60"/>
      <c r="CX518" s="60"/>
      <c r="CY518" s="60"/>
      <c r="CZ518" s="60"/>
      <c r="DA518" s="60"/>
      <c r="DB518" s="60"/>
      <c r="DC518" s="60"/>
      <c r="DD518" s="60"/>
      <c r="DE518" s="60"/>
      <c r="DF518" s="60"/>
      <c r="DG518" s="60"/>
      <c r="DH518" s="60"/>
      <c r="DI518" s="60"/>
      <c r="DJ518" s="60"/>
      <c r="DK518" s="60"/>
      <c r="DL518" s="60"/>
      <c r="DM518" s="60"/>
      <c r="DN518" s="60"/>
      <c r="DO518" s="60"/>
      <c r="DP518" s="60"/>
    </row>
    <row r="519" spans="2:120">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BS519" s="60"/>
      <c r="BT519" s="60"/>
      <c r="BU519" s="75"/>
      <c r="BV519" s="75"/>
      <c r="BW519" s="75"/>
      <c r="BX519" s="75"/>
      <c r="BY519" s="75"/>
      <c r="BZ519" s="75"/>
      <c r="CA519" s="75"/>
      <c r="CL519" s="60"/>
      <c r="CM519" s="60"/>
      <c r="CN519" s="60"/>
      <c r="CO519" s="60"/>
      <c r="CP519" s="60"/>
      <c r="CQ519" s="60"/>
      <c r="CR519" s="60"/>
      <c r="CS519" s="60"/>
      <c r="CT519" s="60"/>
      <c r="CU519" s="60"/>
      <c r="CV519" s="60"/>
      <c r="CW519" s="60"/>
      <c r="CX519" s="60"/>
      <c r="CY519" s="60"/>
      <c r="CZ519" s="60"/>
      <c r="DA519" s="60"/>
      <c r="DB519" s="60"/>
      <c r="DC519" s="60"/>
      <c r="DD519" s="60"/>
      <c r="DE519" s="60"/>
      <c r="DF519" s="60"/>
      <c r="DG519" s="60"/>
      <c r="DH519" s="60"/>
      <c r="DI519" s="60"/>
      <c r="DJ519" s="60"/>
      <c r="DK519" s="60"/>
      <c r="DL519" s="60"/>
      <c r="DM519" s="60"/>
      <c r="DN519" s="60"/>
      <c r="DO519" s="60"/>
      <c r="DP519" s="60"/>
    </row>
    <row r="520" spans="2:120">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BS520" s="60"/>
      <c r="BT520" s="60"/>
      <c r="BU520" s="75"/>
      <c r="BV520" s="75"/>
      <c r="BW520" s="75"/>
      <c r="BX520" s="75"/>
      <c r="BY520" s="75"/>
      <c r="BZ520" s="75"/>
      <c r="CA520" s="75"/>
      <c r="CL520" s="60"/>
      <c r="CM520" s="60"/>
      <c r="CN520" s="60"/>
      <c r="CO520" s="60"/>
      <c r="CP520" s="60"/>
      <c r="CQ520" s="60"/>
      <c r="CR520" s="60"/>
      <c r="CS520" s="60"/>
      <c r="CT520" s="60"/>
      <c r="CU520" s="60"/>
      <c r="CV520" s="60"/>
      <c r="CW520" s="60"/>
      <c r="CX520" s="60"/>
      <c r="CY520" s="60"/>
      <c r="CZ520" s="60"/>
      <c r="DA520" s="60"/>
      <c r="DB520" s="60"/>
      <c r="DC520" s="60"/>
      <c r="DD520" s="60"/>
      <c r="DE520" s="60"/>
      <c r="DF520" s="60"/>
      <c r="DG520" s="60"/>
      <c r="DH520" s="60"/>
      <c r="DI520" s="60"/>
      <c r="DJ520" s="60"/>
      <c r="DK520" s="60"/>
      <c r="DL520" s="60"/>
      <c r="DM520" s="60"/>
      <c r="DN520" s="60"/>
      <c r="DO520" s="60"/>
      <c r="DP520" s="60"/>
    </row>
    <row r="521" spans="2:120">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BS521" s="60"/>
      <c r="BT521" s="60"/>
      <c r="BU521" s="75"/>
      <c r="BV521" s="75"/>
      <c r="BW521" s="75"/>
      <c r="BX521" s="75"/>
      <c r="BY521" s="75"/>
      <c r="BZ521" s="75"/>
      <c r="CA521" s="75"/>
      <c r="CL521" s="60"/>
      <c r="CM521" s="60"/>
      <c r="CN521" s="60"/>
      <c r="CO521" s="60"/>
      <c r="CP521" s="60"/>
      <c r="CQ521" s="60"/>
      <c r="CR521" s="60"/>
      <c r="CS521" s="60"/>
      <c r="CT521" s="60"/>
      <c r="CU521" s="60"/>
      <c r="CV521" s="60"/>
      <c r="CW521" s="60"/>
      <c r="CX521" s="60"/>
      <c r="CY521" s="60"/>
      <c r="CZ521" s="60"/>
      <c r="DA521" s="60"/>
      <c r="DB521" s="60"/>
      <c r="DC521" s="60"/>
      <c r="DD521" s="60"/>
      <c r="DE521" s="60"/>
      <c r="DF521" s="60"/>
      <c r="DG521" s="60"/>
      <c r="DH521" s="60"/>
      <c r="DI521" s="60"/>
      <c r="DJ521" s="60"/>
      <c r="DK521" s="60"/>
      <c r="DL521" s="60"/>
      <c r="DM521" s="60"/>
      <c r="DN521" s="60"/>
      <c r="DO521" s="60"/>
      <c r="DP521" s="60"/>
    </row>
  </sheetData>
  <sheetProtection algorithmName="SHA-512" hashValue="QboU5s6ALpTboDnkupZ+zcTgEGv0dfEoZrFcDCT4yZinWVFwjUmXlNmEwQ+d7nTN8CJOSKs2M6aGpb/ucYkeaw==" saltValue="bL1IEsMke9Nn9Y6kk4y2Yw==" spinCount="100000" sheet="1" objects="1" scenarios="1"/>
  <mergeCells count="187">
    <mergeCell ref="B6:AA6"/>
    <mergeCell ref="B7:AA7"/>
    <mergeCell ref="B8:AA8"/>
    <mergeCell ref="B9:AA9"/>
    <mergeCell ref="B10:AA10"/>
    <mergeCell ref="B11:AA11"/>
    <mergeCell ref="D1:T2"/>
    <mergeCell ref="U1:AA2"/>
    <mergeCell ref="D3:T3"/>
    <mergeCell ref="U3:Z3"/>
    <mergeCell ref="B4:AA4"/>
    <mergeCell ref="B5:AA5"/>
    <mergeCell ref="B18:AA18"/>
    <mergeCell ref="B19:AA19"/>
    <mergeCell ref="B20:L20"/>
    <mergeCell ref="N20:AB20"/>
    <mergeCell ref="B21:I21"/>
    <mergeCell ref="J21:L21"/>
    <mergeCell ref="O21:W21"/>
    <mergeCell ref="X21:Z21"/>
    <mergeCell ref="B12:AA12"/>
    <mergeCell ref="B13:AA13"/>
    <mergeCell ref="B14:AA14"/>
    <mergeCell ref="B15:AA15"/>
    <mergeCell ref="B16:AA16"/>
    <mergeCell ref="B17:AA17"/>
    <mergeCell ref="B22:I22"/>
    <mergeCell ref="J22:L22"/>
    <mergeCell ref="O22:W22"/>
    <mergeCell ref="X22:Z22"/>
    <mergeCell ref="B23:G23"/>
    <mergeCell ref="H23:I23"/>
    <mergeCell ref="J23:L23"/>
    <mergeCell ref="O23:W23"/>
    <mergeCell ref="X23:Z23"/>
    <mergeCell ref="B24:E24"/>
    <mergeCell ref="F24:I24"/>
    <mergeCell ref="J24:L24"/>
    <mergeCell ref="O24:W24"/>
    <mergeCell ref="X24:Z24"/>
    <mergeCell ref="B25:I25"/>
    <mergeCell ref="J25:L25"/>
    <mergeCell ref="O25:W25"/>
    <mergeCell ref="X25:Z25"/>
    <mergeCell ref="B28:I28"/>
    <mergeCell ref="J28:L28"/>
    <mergeCell ref="N28:AB28"/>
    <mergeCell ref="B29:I29"/>
    <mergeCell ref="J29:L29"/>
    <mergeCell ref="O29:W29"/>
    <mergeCell ref="X29:Z29"/>
    <mergeCell ref="B26:I26"/>
    <mergeCell ref="J26:L26"/>
    <mergeCell ref="O26:W26"/>
    <mergeCell ref="X26:Z26"/>
    <mergeCell ref="B27:I27"/>
    <mergeCell ref="J27:L27"/>
    <mergeCell ref="B32:I32"/>
    <mergeCell ref="J32:L32"/>
    <mergeCell ref="O32:W32"/>
    <mergeCell ref="X32:Z32"/>
    <mergeCell ref="B33:I33"/>
    <mergeCell ref="J33:L33"/>
    <mergeCell ref="B30:I30"/>
    <mergeCell ref="J30:L30"/>
    <mergeCell ref="O30:W30"/>
    <mergeCell ref="X30:Z30"/>
    <mergeCell ref="B31:I31"/>
    <mergeCell ref="J31:L31"/>
    <mergeCell ref="O31:W31"/>
    <mergeCell ref="X31:Z31"/>
    <mergeCell ref="B36:I36"/>
    <mergeCell ref="J36:L36"/>
    <mergeCell ref="O36:W36"/>
    <mergeCell ref="X36:Z36"/>
    <mergeCell ref="B37:I37"/>
    <mergeCell ref="J37:L37"/>
    <mergeCell ref="O37:W37"/>
    <mergeCell ref="X37:Z37"/>
    <mergeCell ref="B34:I34"/>
    <mergeCell ref="J34:L34"/>
    <mergeCell ref="N34:AB34"/>
    <mergeCell ref="B35:I35"/>
    <mergeCell ref="J35:L35"/>
    <mergeCell ref="O35:W35"/>
    <mergeCell ref="X35:Z35"/>
    <mergeCell ref="B40:I40"/>
    <mergeCell ref="J40:L40"/>
    <mergeCell ref="X40:Z40"/>
    <mergeCell ref="B41:I41"/>
    <mergeCell ref="J41:L41"/>
    <mergeCell ref="O41:W41"/>
    <mergeCell ref="X41:Z41"/>
    <mergeCell ref="B38:I38"/>
    <mergeCell ref="J38:L38"/>
    <mergeCell ref="O38:W38"/>
    <mergeCell ref="X38:Z38"/>
    <mergeCell ref="B39:I39"/>
    <mergeCell ref="J39:L39"/>
    <mergeCell ref="N39:AB39"/>
    <mergeCell ref="AH43:AV43"/>
    <mergeCell ref="BS43:BT43"/>
    <mergeCell ref="B44:I44"/>
    <mergeCell ref="J44:L44"/>
    <mergeCell ref="O44:W44"/>
    <mergeCell ref="X44:Z44"/>
    <mergeCell ref="AH44:AV44"/>
    <mergeCell ref="BS44:BT44"/>
    <mergeCell ref="B42:F42"/>
    <mergeCell ref="G42:I42"/>
    <mergeCell ref="J42:L42"/>
    <mergeCell ref="O42:W42"/>
    <mergeCell ref="X42:Z42"/>
    <mergeCell ref="B43:I43"/>
    <mergeCell ref="J43:L43"/>
    <mergeCell ref="O43:Z43"/>
    <mergeCell ref="B46:I46"/>
    <mergeCell ref="J46:L46"/>
    <mergeCell ref="O46:W46"/>
    <mergeCell ref="X46:Z46"/>
    <mergeCell ref="AH46:AV46"/>
    <mergeCell ref="BS46:BT46"/>
    <mergeCell ref="B45:I45"/>
    <mergeCell ref="J45:L45"/>
    <mergeCell ref="O45:W45"/>
    <mergeCell ref="X45:Z45"/>
    <mergeCell ref="AH45:AV45"/>
    <mergeCell ref="BS45:BT45"/>
    <mergeCell ref="B48:I48"/>
    <mergeCell ref="J48:L48"/>
    <mergeCell ref="O48:W48"/>
    <mergeCell ref="X48:Z48"/>
    <mergeCell ref="AH48:AV48"/>
    <mergeCell ref="BS48:BT48"/>
    <mergeCell ref="B47:I47"/>
    <mergeCell ref="J47:L47"/>
    <mergeCell ref="O47:W47"/>
    <mergeCell ref="X47:Z47"/>
    <mergeCell ref="AH47:AV47"/>
    <mergeCell ref="BS47:BT47"/>
    <mergeCell ref="B50:I50"/>
    <mergeCell ref="J50:L50"/>
    <mergeCell ref="O50:W50"/>
    <mergeCell ref="AH50:AV50"/>
    <mergeCell ref="BS50:BT50"/>
    <mergeCell ref="B49:I49"/>
    <mergeCell ref="J49:L49"/>
    <mergeCell ref="O49:W49"/>
    <mergeCell ref="X50:Z50"/>
    <mergeCell ref="AH49:AV49"/>
    <mergeCell ref="BS49:BT49"/>
    <mergeCell ref="X49:Z49"/>
    <mergeCell ref="A51:A58"/>
    <mergeCell ref="B51:I51"/>
    <mergeCell ref="J51:L51"/>
    <mergeCell ref="O51:W51"/>
    <mergeCell ref="X51:Z51"/>
    <mergeCell ref="AC51:AC58"/>
    <mergeCell ref="B53:I53"/>
    <mergeCell ref="J53:L53"/>
    <mergeCell ref="O53:W53"/>
    <mergeCell ref="X53:Z53"/>
    <mergeCell ref="B57:I57"/>
    <mergeCell ref="J57:L57"/>
    <mergeCell ref="O57:W57"/>
    <mergeCell ref="X57:Z57"/>
    <mergeCell ref="B55:I55"/>
    <mergeCell ref="J55:L55"/>
    <mergeCell ref="B56:I56"/>
    <mergeCell ref="J56:L56"/>
    <mergeCell ref="O56:W56"/>
    <mergeCell ref="X56:Z56"/>
    <mergeCell ref="O55:W55"/>
    <mergeCell ref="X55:Z55"/>
    <mergeCell ref="AH53:AV53"/>
    <mergeCell ref="BS53:BT53"/>
    <mergeCell ref="B54:I54"/>
    <mergeCell ref="J54:L54"/>
    <mergeCell ref="AH54:AV54"/>
    <mergeCell ref="BS54:BT54"/>
    <mergeCell ref="AH51:AV51"/>
    <mergeCell ref="BS51:BT51"/>
    <mergeCell ref="B52:I52"/>
    <mergeCell ref="J52:L52"/>
    <mergeCell ref="AH52:AV52"/>
    <mergeCell ref="BS52:BT52"/>
    <mergeCell ref="O54:Z54"/>
  </mergeCells>
  <conditionalFormatting sqref="J21:L21">
    <cfRule type="containsBlanks" dxfId="113" priority="41">
      <formula>LEN(TRIM(J21))=0</formula>
    </cfRule>
  </conditionalFormatting>
  <conditionalFormatting sqref="J22:L22">
    <cfRule type="containsBlanks" dxfId="112" priority="26">
      <formula>LEN(TRIM(J22))=0</formula>
    </cfRule>
  </conditionalFormatting>
  <conditionalFormatting sqref="J23:L28">
    <cfRule type="containsBlanks" dxfId="111" priority="40">
      <formula>LEN(TRIM(J23))=0</formula>
    </cfRule>
  </conditionalFormatting>
  <conditionalFormatting sqref="J29:L29">
    <cfRule type="containsBlanks" dxfId="110" priority="25">
      <formula>LEN(TRIM(J29))=0</formula>
    </cfRule>
  </conditionalFormatting>
  <conditionalFormatting sqref="J30:L31">
    <cfRule type="containsBlanks" dxfId="109" priority="38">
      <formula>LEN(TRIM(J30))=0</formula>
    </cfRule>
  </conditionalFormatting>
  <conditionalFormatting sqref="J32:L32">
    <cfRule type="containsBlanks" dxfId="108" priority="24">
      <formula>LEN(TRIM(J32))=0</formula>
    </cfRule>
  </conditionalFormatting>
  <conditionalFormatting sqref="J33:L33">
    <cfRule type="containsBlanks" dxfId="107" priority="37">
      <formula>LEN(TRIM(J33))=0</formula>
    </cfRule>
  </conditionalFormatting>
  <conditionalFormatting sqref="J34:L34">
    <cfRule type="containsBlanks" dxfId="106" priority="23">
      <formula>LEN(TRIM(J34))=0</formula>
    </cfRule>
  </conditionalFormatting>
  <conditionalFormatting sqref="J35:L35">
    <cfRule type="containsBlanks" dxfId="105" priority="36">
      <formula>LEN(TRIM(J35))=0</formula>
    </cfRule>
  </conditionalFormatting>
  <conditionalFormatting sqref="J36:L37">
    <cfRule type="containsBlanks" dxfId="104" priority="22">
      <formula>LEN(TRIM(J36))=0</formula>
    </cfRule>
  </conditionalFormatting>
  <conditionalFormatting sqref="J38:L41">
    <cfRule type="containsBlanks" dxfId="103" priority="35">
      <formula>LEN(TRIM(J38))=0</formula>
    </cfRule>
  </conditionalFormatting>
  <conditionalFormatting sqref="J42:L42">
    <cfRule type="containsBlanks" dxfId="102" priority="21">
      <formula>LEN(TRIM(J42))=0</formula>
    </cfRule>
  </conditionalFormatting>
  <conditionalFormatting sqref="J43:L56">
    <cfRule type="containsBlanks" dxfId="101" priority="33">
      <formula>LEN(TRIM(J43))=0</formula>
    </cfRule>
  </conditionalFormatting>
  <conditionalFormatting sqref="X21:Z21">
    <cfRule type="containsBlanks" dxfId="100" priority="19">
      <formula>LEN(TRIM(X21))=0</formula>
    </cfRule>
  </conditionalFormatting>
  <conditionalFormatting sqref="X22:Z25">
    <cfRule type="containsBlanks" dxfId="99" priority="27">
      <formula>LEN(TRIM(X22))=0</formula>
    </cfRule>
  </conditionalFormatting>
  <conditionalFormatting sqref="X29:Z31">
    <cfRule type="containsBlanks" dxfId="98" priority="28">
      <formula>LEN(TRIM(X29))=0</formula>
    </cfRule>
  </conditionalFormatting>
  <conditionalFormatting sqref="X35:Z36">
    <cfRule type="containsBlanks" dxfId="97" priority="29">
      <formula>LEN(TRIM(X35))=0</formula>
    </cfRule>
  </conditionalFormatting>
  <conditionalFormatting sqref="X40:Z42">
    <cfRule type="containsBlanks" dxfId="96" priority="5">
      <formula>LEN(TRIM(X40))=0</formula>
    </cfRule>
  </conditionalFormatting>
  <conditionalFormatting sqref="X44:Z46">
    <cfRule type="containsBlanks" dxfId="95" priority="2">
      <formula>LEN(TRIM(X44))=0</formula>
    </cfRule>
  </conditionalFormatting>
  <conditionalFormatting sqref="X47:Z47">
    <cfRule type="containsBlanks" dxfId="94" priority="4">
      <formula>LEN(TRIM(X47))=0</formula>
    </cfRule>
  </conditionalFormatting>
  <conditionalFormatting sqref="X50:Z50">
    <cfRule type="expression" priority="6">
      <formula>LEN($X$50:$Z$55)</formula>
    </cfRule>
  </conditionalFormatting>
  <conditionalFormatting sqref="X50:Z51">
    <cfRule type="containsBlanks" dxfId="93" priority="1">
      <formula>LEN(TRIM(X50))=0</formula>
    </cfRule>
  </conditionalFormatting>
  <conditionalFormatting sqref="X55:Z55">
    <cfRule type="containsBlanks" dxfId="92" priority="3">
      <formula>LEN(TRIM(X55))=0</formula>
    </cfRule>
  </conditionalFormatting>
  <dataValidations count="5">
    <dataValidation type="list" allowBlank="1" showInputMessage="1" showErrorMessage="1" sqref="M14:N14" xr:uid="{9578EEB5-3068-40BE-8957-33BE4B6054B2}">
      <formula1>$AY$25:$AY$30</formula1>
    </dataValidation>
    <dataValidation type="list" allowBlank="1" showInputMessage="1" showErrorMessage="1" sqref="U14:AA14" xr:uid="{E019C47C-5929-4445-BCDB-01EF30B0BC86}">
      <formula1>$BL$30:$BL$34</formula1>
    </dataValidation>
    <dataValidation type="list" allowBlank="1" showInputMessage="1" showErrorMessage="1" sqref="B15:J15" xr:uid="{47F861FB-3B92-4ED6-9AAF-C7A84459EC3A}">
      <formula1>$BL$29:$BL$33</formula1>
    </dataValidation>
    <dataValidation type="list" allowBlank="1" showInputMessage="1" showErrorMessage="1" sqref="S9:AA9" xr:uid="{783B4809-560B-41A9-879C-73B6ADFD5155}">
      <formula1>$AY$67:$AY$71</formula1>
    </dataValidation>
    <dataValidation allowBlank="1" showInputMessage="1" showErrorMessage="1" promptTitle="Enter any unlisted expenses here" prompt="Please specify any additional expenses not included in the above categories._x000a_" sqref="B51:I56" xr:uid="{9A1F6DBF-DA8C-4F1B-962C-8D5F52966FE5}"/>
  </dataValidations>
  <hyperlinks>
    <hyperlink ref="S7:Y7" r:id="rId1" display="Business Activity Codes" xr:uid="{90245A5A-C8F4-4EE0-82E0-3A712803086A}"/>
    <hyperlink ref="CD23:CK23" r:id="rId2" display="Payroll Processing Fee" xr:uid="{0526F6DD-AC1A-4852-B3FC-0F613F10B5A9}"/>
    <hyperlink ref="CD35:CK35" r:id="rId3" display="Home Office ( Safe Harbor)" xr:uid="{F1C4FF60-9A04-4FBB-8DBA-32ECC6087BF1}"/>
    <hyperlink ref="U3" r:id="rId4" xr:uid="{9A25B082-F5A3-45C3-89C3-EAF398F01D0D}"/>
    <hyperlink ref="B34:I34" r:id="rId5" display="Payroll Processing Fee" xr:uid="{D18C29FB-A539-4FF5-807E-708A114677B8}"/>
    <hyperlink ref="B49:I49" location="'Basic Information'!A1" display="Other Exp not listed Above" xr:uid="{91B1AF3C-A137-451F-8666-FB4E65AF3EC5}"/>
  </hyperlinks>
  <pageMargins left="0.25" right="0.25" top="0.25" bottom="0" header="0.05" footer="0"/>
  <pageSetup orientation="portrait" r:id="rId6"/>
  <headerFooter alignWithMargins="0"/>
  <drawing r:id="rId7"/>
  <legacyDrawing r:id="rId8"/>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D1C44-83CB-4C2C-8607-8955731222F9}">
  <sheetPr>
    <tabColor theme="8" tint="0.39997558519241921"/>
  </sheetPr>
  <dimension ref="A1:GV521"/>
  <sheetViews>
    <sheetView topLeftCell="A28" zoomScale="115" zoomScaleNormal="115" workbookViewId="0">
      <selection activeCell="X30" sqref="X30:Z30"/>
    </sheetView>
  </sheetViews>
  <sheetFormatPr defaultRowHeight="12.75"/>
  <cols>
    <col min="1" max="1" width="3.5703125" style="74" customWidth="1"/>
    <col min="2" max="2" width="3.140625" style="74" customWidth="1"/>
    <col min="3" max="3" width="12.7109375" style="74" customWidth="1"/>
    <col min="4" max="6" width="3.140625" style="74" customWidth="1"/>
    <col min="7" max="8" width="2" style="74" customWidth="1"/>
    <col min="9" max="9" width="1.28515625" style="74" customWidth="1"/>
    <col min="10" max="11" width="3.140625" style="74" customWidth="1"/>
    <col min="12" max="12" width="7.140625" style="74" customWidth="1"/>
    <col min="13" max="13" width="1.7109375" style="74" customWidth="1"/>
    <col min="14" max="22" width="3.140625" style="74" customWidth="1"/>
    <col min="23" max="23" width="4.42578125" style="74" customWidth="1"/>
    <col min="24" max="24" width="3.140625" style="74" customWidth="1"/>
    <col min="25" max="25" width="5.42578125" style="74" customWidth="1"/>
    <col min="26" max="26" width="5.28515625" style="74" customWidth="1"/>
    <col min="27" max="27" width="3.140625" style="74" customWidth="1"/>
    <col min="28" max="28" width="1.42578125" style="74" customWidth="1"/>
    <col min="29" max="29" width="3.5703125" style="74" customWidth="1"/>
    <col min="30" max="30" width="5.7109375" style="60" hidden="1" customWidth="1"/>
    <col min="31" max="31" width="10.140625" style="60" hidden="1" customWidth="1"/>
    <col min="32" max="32" width="3.140625" style="60" hidden="1" customWidth="1"/>
    <col min="33" max="48" width="3.140625" style="60" customWidth="1"/>
    <col min="49" max="58" width="3.140625" style="60" hidden="1" customWidth="1"/>
    <col min="59" max="59" width="5.28515625" style="60" hidden="1" customWidth="1"/>
    <col min="60" max="66" width="3.140625" style="60" hidden="1" customWidth="1"/>
    <col min="67" max="70" width="9.140625" style="60" hidden="1" customWidth="1"/>
    <col min="71" max="72" width="9.140625" style="58"/>
    <col min="73" max="73" width="9.140625" style="68"/>
    <col min="74" max="79" width="9.140625" style="68" customWidth="1"/>
    <col min="80" max="81" width="9.140625" style="75" customWidth="1"/>
    <col min="82" max="84" width="9.140625" style="75"/>
    <col min="85" max="85" width="11.7109375" style="75" bestFit="1" customWidth="1"/>
    <col min="86" max="89" width="9.140625" style="75"/>
    <col min="90" max="196" width="9.140625" style="76"/>
    <col min="197" max="204" width="9.140625" style="77"/>
    <col min="205" max="16384" width="9.140625" style="74"/>
  </cols>
  <sheetData>
    <row r="1" spans="1:88" ht="10.5" customHeight="1">
      <c r="A1" s="58"/>
      <c r="B1" s="402"/>
      <c r="C1" s="403"/>
      <c r="D1" s="666" t="s">
        <v>82</v>
      </c>
      <c r="E1" s="666"/>
      <c r="F1" s="666"/>
      <c r="G1" s="666"/>
      <c r="H1" s="666"/>
      <c r="I1" s="666"/>
      <c r="J1" s="666"/>
      <c r="K1" s="666"/>
      <c r="L1" s="666"/>
      <c r="M1" s="666"/>
      <c r="N1" s="666"/>
      <c r="O1" s="666"/>
      <c r="P1" s="666"/>
      <c r="Q1" s="666"/>
      <c r="R1" s="666"/>
      <c r="S1" s="666"/>
      <c r="T1" s="666"/>
      <c r="U1" s="795">
        <v>46266</v>
      </c>
      <c r="V1" s="796"/>
      <c r="W1" s="796"/>
      <c r="X1" s="796"/>
      <c r="Y1" s="796"/>
      <c r="Z1" s="796"/>
      <c r="AA1" s="796"/>
      <c r="AB1" s="404"/>
      <c r="AC1" s="58"/>
      <c r="BS1" s="60"/>
      <c r="BT1" s="60"/>
      <c r="BU1" s="75"/>
      <c r="BV1" s="75"/>
      <c r="BW1" s="75"/>
      <c r="BX1" s="75"/>
      <c r="BY1" s="75"/>
      <c r="BZ1" s="75"/>
      <c r="CA1" s="75"/>
    </row>
    <row r="2" spans="1:88" ht="20.25" customHeight="1">
      <c r="A2" s="58"/>
      <c r="B2" s="405"/>
      <c r="C2" s="79"/>
      <c r="D2" s="667"/>
      <c r="E2" s="667"/>
      <c r="F2" s="667"/>
      <c r="G2" s="667"/>
      <c r="H2" s="667"/>
      <c r="I2" s="667"/>
      <c r="J2" s="667"/>
      <c r="K2" s="667"/>
      <c r="L2" s="667"/>
      <c r="M2" s="667"/>
      <c r="N2" s="667"/>
      <c r="O2" s="667"/>
      <c r="P2" s="667"/>
      <c r="Q2" s="667"/>
      <c r="R2" s="667"/>
      <c r="S2" s="667"/>
      <c r="T2" s="667"/>
      <c r="U2" s="797"/>
      <c r="V2" s="797"/>
      <c r="W2" s="797"/>
      <c r="X2" s="797"/>
      <c r="Y2" s="797"/>
      <c r="Z2" s="797"/>
      <c r="AA2" s="797"/>
      <c r="AB2" s="406"/>
      <c r="AC2" s="58"/>
      <c r="AH2" s="80"/>
      <c r="AI2" s="80"/>
      <c r="AJ2" s="80"/>
      <c r="AK2" s="80"/>
      <c r="AL2" s="80"/>
      <c r="AM2" s="80"/>
      <c r="AN2" s="80"/>
      <c r="AO2" s="80"/>
      <c r="AP2" s="80"/>
      <c r="AQ2" s="80"/>
      <c r="AR2" s="80"/>
      <c r="AS2" s="80"/>
      <c r="AT2" s="80"/>
      <c r="AU2" s="80"/>
      <c r="BL2" s="62" t="s">
        <v>83</v>
      </c>
      <c r="BS2" s="60"/>
      <c r="BT2" s="60"/>
      <c r="BU2" s="75"/>
      <c r="BV2" s="75"/>
      <c r="BW2" s="75"/>
      <c r="BX2" s="75"/>
      <c r="BY2" s="75"/>
      <c r="BZ2" s="75"/>
      <c r="CA2" s="75"/>
    </row>
    <row r="3" spans="1:88" ht="20.25" customHeight="1">
      <c r="A3" s="58"/>
      <c r="B3" s="407"/>
      <c r="C3" s="82"/>
      <c r="D3" s="668" t="s">
        <v>84</v>
      </c>
      <c r="E3" s="669"/>
      <c r="F3" s="669"/>
      <c r="G3" s="669"/>
      <c r="H3" s="669"/>
      <c r="I3" s="669"/>
      <c r="J3" s="669"/>
      <c r="K3" s="669"/>
      <c r="L3" s="669"/>
      <c r="M3" s="669"/>
      <c r="N3" s="669"/>
      <c r="O3" s="669"/>
      <c r="P3" s="669"/>
      <c r="Q3" s="669"/>
      <c r="R3" s="669"/>
      <c r="S3" s="669"/>
      <c r="T3" s="669"/>
      <c r="U3" s="798" t="s">
        <v>325</v>
      </c>
      <c r="V3" s="799"/>
      <c r="W3" s="799"/>
      <c r="X3" s="799"/>
      <c r="Y3" s="799"/>
      <c r="Z3" s="799"/>
      <c r="AA3" s="210"/>
      <c r="AB3" s="408"/>
      <c r="AC3" s="58"/>
      <c r="AH3" s="80"/>
      <c r="AI3" s="80"/>
      <c r="AJ3" s="80"/>
      <c r="AK3" s="80"/>
      <c r="AL3" s="80"/>
      <c r="AM3" s="80"/>
      <c r="AN3" s="80"/>
      <c r="AO3" s="80"/>
      <c r="AP3" s="80"/>
      <c r="AQ3" s="80"/>
      <c r="AR3" s="80"/>
      <c r="AS3" s="80"/>
      <c r="AT3" s="80"/>
      <c r="AU3" s="80"/>
      <c r="AY3" s="62" t="s">
        <v>65</v>
      </c>
      <c r="BL3" s="60" t="s">
        <v>221</v>
      </c>
      <c r="BS3" s="60"/>
      <c r="BT3" s="60"/>
      <c r="BU3" s="75"/>
      <c r="BV3" s="75"/>
      <c r="BW3" s="75"/>
      <c r="BX3" s="75"/>
      <c r="BY3" s="75"/>
      <c r="BZ3" s="75"/>
      <c r="CA3" s="75"/>
    </row>
    <row r="4" spans="1:88" ht="4.5" hidden="1" customHeight="1">
      <c r="A4" s="58"/>
      <c r="B4" s="696"/>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409"/>
      <c r="AC4" s="58"/>
      <c r="AY4" s="62" t="s">
        <v>66</v>
      </c>
      <c r="BL4" s="62" t="s">
        <v>85</v>
      </c>
      <c r="BS4" s="60"/>
      <c r="BT4" s="60"/>
      <c r="BU4" s="75"/>
      <c r="BV4" s="75"/>
      <c r="BW4" s="75"/>
      <c r="BX4" s="75"/>
      <c r="BY4" s="75"/>
      <c r="BZ4" s="75"/>
      <c r="CA4" s="75"/>
    </row>
    <row r="5" spans="1:88" ht="16.5" hidden="1" customHeight="1">
      <c r="A5" s="58"/>
      <c r="B5" s="696" t="s">
        <v>86</v>
      </c>
      <c r="C5" s="697"/>
      <c r="D5" s="697" t="s">
        <v>217</v>
      </c>
      <c r="E5" s="697"/>
      <c r="F5" s="697"/>
      <c r="G5" s="697"/>
      <c r="H5" s="697"/>
      <c r="I5" s="697"/>
      <c r="J5" s="697"/>
      <c r="K5" s="697"/>
      <c r="L5" s="697"/>
      <c r="M5" s="697"/>
      <c r="N5" s="697"/>
      <c r="O5" s="697" t="s">
        <v>67</v>
      </c>
      <c r="P5" s="697"/>
      <c r="Q5" s="697"/>
      <c r="R5" s="697"/>
      <c r="S5" s="697"/>
      <c r="T5" s="697"/>
      <c r="U5" s="697" t="s">
        <v>87</v>
      </c>
      <c r="V5" s="697"/>
      <c r="W5" s="697"/>
      <c r="X5" s="697"/>
      <c r="Y5" s="697"/>
      <c r="Z5" s="697"/>
      <c r="AA5" s="697"/>
      <c r="AB5" s="409"/>
      <c r="AC5" s="58"/>
      <c r="AF5" s="83">
        <f>Q5</f>
        <v>0</v>
      </c>
      <c r="AG5" s="61"/>
      <c r="AH5" s="61"/>
      <c r="AY5" s="60" t="s">
        <v>88</v>
      </c>
      <c r="BL5" s="60" t="s">
        <v>89</v>
      </c>
      <c r="BS5" s="60"/>
      <c r="BT5" s="60"/>
      <c r="BU5" s="75"/>
      <c r="BV5" s="75"/>
      <c r="BW5" s="75"/>
      <c r="BX5" s="75"/>
      <c r="BY5" s="75"/>
      <c r="BZ5" s="75"/>
      <c r="CA5" s="75"/>
    </row>
    <row r="6" spans="1:88" ht="4.5" hidden="1" customHeight="1">
      <c r="A6" s="58"/>
      <c r="B6" s="696"/>
      <c r="C6" s="697"/>
      <c r="D6" s="697"/>
      <c r="E6" s="697"/>
      <c r="F6" s="697"/>
      <c r="G6" s="697"/>
      <c r="H6" s="697"/>
      <c r="I6" s="697"/>
      <c r="J6" s="697"/>
      <c r="K6" s="697"/>
      <c r="L6" s="697"/>
      <c r="M6" s="697"/>
      <c r="N6" s="697"/>
      <c r="O6" s="697"/>
      <c r="P6" s="697"/>
      <c r="Q6" s="697"/>
      <c r="R6" s="697"/>
      <c r="S6" s="697"/>
      <c r="T6" s="697"/>
      <c r="U6" s="697"/>
      <c r="V6" s="697"/>
      <c r="W6" s="697"/>
      <c r="X6" s="697"/>
      <c r="Y6" s="697"/>
      <c r="Z6" s="697"/>
      <c r="AA6" s="697"/>
      <c r="AB6" s="409"/>
      <c r="AC6" s="58"/>
      <c r="BL6" s="60" t="s">
        <v>220</v>
      </c>
      <c r="BS6" s="60"/>
      <c r="BT6" s="60"/>
      <c r="BU6" s="75"/>
      <c r="BV6" s="75"/>
      <c r="BW6" s="75"/>
      <c r="BX6" s="75"/>
      <c r="BY6" s="75"/>
      <c r="BZ6" s="75"/>
      <c r="CA6" s="75"/>
    </row>
    <row r="7" spans="1:88" ht="15" hidden="1" customHeight="1">
      <c r="A7" s="58"/>
      <c r="B7" s="696" t="s">
        <v>83</v>
      </c>
      <c r="C7" s="697"/>
      <c r="D7" s="697"/>
      <c r="E7" s="697"/>
      <c r="F7" s="697"/>
      <c r="G7" s="697"/>
      <c r="H7" s="697"/>
      <c r="I7" s="697"/>
      <c r="J7" s="697" t="s">
        <v>90</v>
      </c>
      <c r="K7" s="697"/>
      <c r="L7" s="697"/>
      <c r="M7" s="697"/>
      <c r="N7" s="697"/>
      <c r="O7" s="697"/>
      <c r="P7" s="697"/>
      <c r="Q7" s="697"/>
      <c r="R7" s="697"/>
      <c r="S7" s="697" t="s">
        <v>91</v>
      </c>
      <c r="T7" s="697"/>
      <c r="U7" s="697"/>
      <c r="V7" s="697"/>
      <c r="W7" s="697"/>
      <c r="X7" s="697"/>
      <c r="Y7" s="697"/>
      <c r="Z7" s="697"/>
      <c r="AA7" s="697"/>
      <c r="AB7" s="409"/>
      <c r="AC7" s="58"/>
      <c r="BS7" s="60"/>
      <c r="BT7" s="60"/>
      <c r="BU7" s="75"/>
      <c r="BV7" s="75"/>
      <c r="BW7" s="75"/>
      <c r="BX7" s="75"/>
      <c r="BY7" s="75"/>
      <c r="BZ7" s="75"/>
      <c r="CA7" s="75"/>
    </row>
    <row r="8" spans="1:88" ht="9" hidden="1" customHeight="1">
      <c r="A8" s="58"/>
      <c r="B8" s="696"/>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409"/>
      <c r="AC8" s="58"/>
      <c r="BS8" s="60"/>
      <c r="BT8" s="60"/>
      <c r="BU8" s="75"/>
      <c r="BV8" s="75"/>
      <c r="BW8" s="75"/>
      <c r="BX8" s="75"/>
      <c r="BY8" s="75"/>
      <c r="BZ8" s="75"/>
      <c r="CA8" s="75"/>
    </row>
    <row r="9" spans="1:88" ht="16.5" hidden="1" customHeight="1">
      <c r="A9" s="58"/>
      <c r="B9" s="696" t="s">
        <v>227</v>
      </c>
      <c r="C9" s="697"/>
      <c r="D9" s="697"/>
      <c r="E9" s="697"/>
      <c r="F9" s="697"/>
      <c r="G9" s="697"/>
      <c r="H9" s="697"/>
      <c r="I9" s="697"/>
      <c r="J9" s="697"/>
      <c r="K9" s="697"/>
      <c r="L9" s="697"/>
      <c r="M9" s="697"/>
      <c r="N9" s="697"/>
      <c r="O9" s="697"/>
      <c r="P9" s="697"/>
      <c r="Q9" s="697"/>
      <c r="R9" s="697"/>
      <c r="S9" s="697" t="s">
        <v>222</v>
      </c>
      <c r="T9" s="697"/>
      <c r="U9" s="697"/>
      <c r="V9" s="697"/>
      <c r="W9" s="697"/>
      <c r="X9" s="697"/>
      <c r="Y9" s="697"/>
      <c r="Z9" s="697"/>
      <c r="AA9" s="697"/>
      <c r="AB9" s="409"/>
      <c r="AC9" s="58"/>
      <c r="BS9" s="60"/>
      <c r="BT9" s="60"/>
      <c r="BU9" s="75"/>
      <c r="BV9" s="75"/>
      <c r="BW9" s="75"/>
      <c r="BX9" s="75"/>
      <c r="BY9" s="75"/>
      <c r="BZ9" s="75"/>
      <c r="CA9" s="75"/>
    </row>
    <row r="10" spans="1:88" ht="7.5" hidden="1" customHeight="1">
      <c r="A10" s="58"/>
      <c r="B10" s="696"/>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409"/>
      <c r="AC10" s="58"/>
      <c r="AY10" s="60" t="s">
        <v>92</v>
      </c>
      <c r="BL10" s="60" t="s">
        <v>93</v>
      </c>
      <c r="BS10" s="60"/>
      <c r="BT10" s="60"/>
      <c r="BU10" s="75"/>
      <c r="BV10" s="75"/>
      <c r="BW10" s="75"/>
      <c r="BX10" s="75"/>
      <c r="BY10" s="75"/>
      <c r="BZ10" s="75"/>
      <c r="CA10" s="75"/>
    </row>
    <row r="11" spans="1:88" ht="15" hidden="1" customHeight="1">
      <c r="A11" s="58"/>
      <c r="B11" s="696" t="s">
        <v>94</v>
      </c>
      <c r="C11" s="697"/>
      <c r="D11" s="697"/>
      <c r="E11" s="697"/>
      <c r="F11" s="697"/>
      <c r="G11" s="697"/>
      <c r="H11" s="697"/>
      <c r="I11" s="697"/>
      <c r="J11" s="697" t="s">
        <v>95</v>
      </c>
      <c r="K11" s="697"/>
      <c r="L11" s="697"/>
      <c r="M11" s="697"/>
      <c r="N11" s="697"/>
      <c r="O11" s="697"/>
      <c r="P11" s="697"/>
      <c r="Q11" s="697"/>
      <c r="R11" s="697"/>
      <c r="S11" s="697"/>
      <c r="T11" s="697"/>
      <c r="U11" s="697"/>
      <c r="V11" s="697"/>
      <c r="W11" s="697"/>
      <c r="X11" s="697"/>
      <c r="Y11" s="697"/>
      <c r="Z11" s="697"/>
      <c r="AA11" s="697"/>
      <c r="AB11" s="409"/>
      <c r="AC11" s="58"/>
      <c r="BL11" s="60" t="s">
        <v>96</v>
      </c>
      <c r="BS11" s="60"/>
      <c r="BT11" s="60"/>
      <c r="BU11" s="75"/>
      <c r="BV11" s="75"/>
      <c r="BW11" s="75"/>
      <c r="BX11" s="75"/>
      <c r="BY11" s="75"/>
      <c r="BZ11" s="75"/>
      <c r="CA11" s="75"/>
      <c r="CJ11" s="75" t="s">
        <v>44</v>
      </c>
    </row>
    <row r="12" spans="1:88" ht="4.5" hidden="1" customHeight="1">
      <c r="A12" s="58"/>
      <c r="B12" s="696"/>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409"/>
      <c r="AC12" s="58"/>
      <c r="BL12" s="60" t="s">
        <v>97</v>
      </c>
      <c r="BS12" s="60"/>
      <c r="BT12" s="60"/>
      <c r="BU12" s="75"/>
      <c r="BV12" s="75"/>
      <c r="BW12" s="75"/>
      <c r="BX12" s="75"/>
      <c r="BY12" s="75"/>
      <c r="BZ12" s="75"/>
      <c r="CA12" s="75"/>
    </row>
    <row r="13" spans="1:88" ht="15.75" hidden="1" customHeight="1">
      <c r="A13" s="58"/>
      <c r="B13" s="696" t="s">
        <v>98</v>
      </c>
      <c r="C13" s="697" t="s">
        <v>99</v>
      </c>
      <c r="D13" s="697"/>
      <c r="E13" s="697"/>
      <c r="F13" s="697"/>
      <c r="G13" s="697"/>
      <c r="H13" s="697"/>
      <c r="I13" s="697" t="s">
        <v>218</v>
      </c>
      <c r="J13" s="697"/>
      <c r="K13" s="697"/>
      <c r="L13" s="697"/>
      <c r="M13" s="697" t="s">
        <v>219</v>
      </c>
      <c r="N13" s="697"/>
      <c r="O13" s="697"/>
      <c r="P13" s="697"/>
      <c r="Q13" s="697"/>
      <c r="R13" s="697"/>
      <c r="S13" s="697"/>
      <c r="T13" s="697" t="s">
        <v>99</v>
      </c>
      <c r="U13" s="697"/>
      <c r="V13" s="697"/>
      <c r="W13" s="697"/>
      <c r="X13" s="697"/>
      <c r="Y13" s="697"/>
      <c r="Z13" s="697"/>
      <c r="AA13" s="697"/>
      <c r="AB13" s="409"/>
      <c r="AC13" s="58"/>
      <c r="BL13" s="60" t="s">
        <v>92</v>
      </c>
      <c r="BS13" s="60"/>
      <c r="BT13" s="60"/>
      <c r="BU13" s="75"/>
      <c r="BV13" s="75"/>
      <c r="BW13" s="75"/>
      <c r="BX13" s="75"/>
      <c r="BY13" s="75"/>
      <c r="BZ13" s="75"/>
      <c r="CA13" s="75"/>
    </row>
    <row r="14" spans="1:88" ht="5.25" hidden="1" customHeight="1">
      <c r="A14" s="58"/>
      <c r="B14" s="696"/>
      <c r="C14" s="697"/>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409"/>
      <c r="AC14" s="58"/>
      <c r="BL14" s="60" t="s">
        <v>100</v>
      </c>
      <c r="BS14" s="60"/>
      <c r="BT14" s="60"/>
      <c r="BU14" s="75"/>
      <c r="BV14" s="75"/>
      <c r="BW14" s="75"/>
      <c r="BX14" s="75"/>
      <c r="BY14" s="75"/>
      <c r="BZ14" s="75"/>
      <c r="CA14" s="75"/>
    </row>
    <row r="15" spans="1:88" ht="15.75" hidden="1" customHeight="1">
      <c r="A15" s="58"/>
      <c r="B15" s="696" t="s">
        <v>101</v>
      </c>
      <c r="C15" s="697"/>
      <c r="D15" s="697"/>
      <c r="E15" s="697"/>
      <c r="F15" s="697"/>
      <c r="G15" s="697"/>
      <c r="H15" s="697"/>
      <c r="I15" s="697"/>
      <c r="J15" s="697"/>
      <c r="K15" s="697" t="s">
        <v>102</v>
      </c>
      <c r="L15" s="697"/>
      <c r="M15" s="697"/>
      <c r="N15" s="697"/>
      <c r="O15" s="697"/>
      <c r="P15" s="697"/>
      <c r="Q15" s="697"/>
      <c r="R15" s="697"/>
      <c r="S15" s="697"/>
      <c r="T15" s="697"/>
      <c r="U15" s="697"/>
      <c r="V15" s="697"/>
      <c r="W15" s="697"/>
      <c r="X15" s="697"/>
      <c r="Y15" s="697"/>
      <c r="Z15" s="697"/>
      <c r="AA15" s="697"/>
      <c r="AB15" s="409"/>
      <c r="AC15" s="58"/>
      <c r="BS15" s="60"/>
      <c r="BT15" s="60"/>
      <c r="BU15" s="75"/>
      <c r="BV15" s="75"/>
      <c r="BW15" s="75"/>
      <c r="BX15" s="75"/>
      <c r="BY15" s="75"/>
      <c r="BZ15" s="75"/>
      <c r="CA15" s="75"/>
    </row>
    <row r="16" spans="1:88" ht="5.25" hidden="1" customHeight="1">
      <c r="A16" s="58"/>
      <c r="B16" s="696"/>
      <c r="C16" s="697"/>
      <c r="D16" s="697"/>
      <c r="E16" s="697"/>
      <c r="F16" s="697"/>
      <c r="G16" s="697"/>
      <c r="H16" s="697"/>
      <c r="I16" s="697"/>
      <c r="J16" s="697"/>
      <c r="K16" s="697"/>
      <c r="L16" s="697"/>
      <c r="M16" s="697"/>
      <c r="N16" s="697"/>
      <c r="O16" s="697"/>
      <c r="P16" s="697"/>
      <c r="Q16" s="697"/>
      <c r="R16" s="697"/>
      <c r="S16" s="697"/>
      <c r="T16" s="697"/>
      <c r="U16" s="697"/>
      <c r="V16" s="697"/>
      <c r="W16" s="697"/>
      <c r="X16" s="697"/>
      <c r="Y16" s="697"/>
      <c r="Z16" s="697"/>
      <c r="AA16" s="697"/>
      <c r="AB16" s="409"/>
      <c r="AC16" s="58"/>
      <c r="BS16" s="60"/>
      <c r="BT16" s="60"/>
      <c r="BU16" s="75"/>
      <c r="BV16" s="75"/>
      <c r="BW16" s="75"/>
      <c r="BX16" s="75"/>
      <c r="BY16" s="75"/>
      <c r="BZ16" s="75"/>
      <c r="CA16" s="75"/>
    </row>
    <row r="17" spans="1:204" s="107" customFormat="1" ht="15" hidden="1" customHeight="1">
      <c r="A17" s="72"/>
      <c r="B17" s="696"/>
      <c r="C17" s="697" t="s">
        <v>103</v>
      </c>
      <c r="D17" s="697"/>
      <c r="E17" s="697"/>
      <c r="F17" s="697"/>
      <c r="G17" s="697"/>
      <c r="H17" s="697"/>
      <c r="I17" s="697"/>
      <c r="J17" s="697"/>
      <c r="K17" s="697"/>
      <c r="L17" s="697" t="s">
        <v>104</v>
      </c>
      <c r="M17" s="697"/>
      <c r="N17" s="697"/>
      <c r="O17" s="697"/>
      <c r="P17" s="697"/>
      <c r="Q17" s="697"/>
      <c r="R17" s="697"/>
      <c r="S17" s="697" t="s">
        <v>105</v>
      </c>
      <c r="T17" s="697"/>
      <c r="U17" s="697"/>
      <c r="V17" s="697"/>
      <c r="W17" s="697"/>
      <c r="X17" s="697"/>
      <c r="Y17" s="697"/>
      <c r="Z17" s="697"/>
      <c r="AA17" s="697"/>
      <c r="AB17" s="409"/>
      <c r="AC17" s="72"/>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75"/>
      <c r="BV17" s="75"/>
      <c r="BW17" s="75"/>
      <c r="BX17" s="75"/>
      <c r="BY17" s="75"/>
      <c r="BZ17" s="75"/>
      <c r="CA17" s="75"/>
      <c r="CB17" s="75"/>
      <c r="CC17" s="75"/>
      <c r="CD17" s="75"/>
      <c r="CE17" s="75"/>
      <c r="CF17" s="75"/>
      <c r="CG17" s="75"/>
      <c r="CH17" s="75"/>
      <c r="CI17" s="75"/>
      <c r="CJ17" s="75"/>
      <c r="CK17" s="75"/>
      <c r="CL17" s="76"/>
      <c r="CM17" s="76"/>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6"/>
      <c r="GP17" s="106"/>
      <c r="GQ17" s="106"/>
      <c r="GR17" s="106"/>
      <c r="GS17" s="106"/>
      <c r="GT17" s="106"/>
      <c r="GU17" s="106"/>
      <c r="GV17" s="106"/>
    </row>
    <row r="18" spans="1:204" s="107" customFormat="1" ht="15" customHeight="1">
      <c r="A18" s="72"/>
      <c r="B18" s="698" t="s">
        <v>494</v>
      </c>
      <c r="C18" s="699"/>
      <c r="D18" s="699"/>
      <c r="E18" s="699"/>
      <c r="F18" s="699"/>
      <c r="G18" s="699"/>
      <c r="H18" s="699"/>
      <c r="I18" s="699"/>
      <c r="J18" s="699"/>
      <c r="K18" s="699"/>
      <c r="L18" s="699"/>
      <c r="M18" s="699"/>
      <c r="N18" s="699"/>
      <c r="O18" s="699"/>
      <c r="P18" s="699"/>
      <c r="Q18" s="699"/>
      <c r="R18" s="699"/>
      <c r="S18" s="699"/>
      <c r="T18" s="699"/>
      <c r="U18" s="699"/>
      <c r="V18" s="699"/>
      <c r="W18" s="699"/>
      <c r="X18" s="699"/>
      <c r="Y18" s="699"/>
      <c r="Z18" s="699"/>
      <c r="AA18" s="699"/>
      <c r="AB18" s="419"/>
      <c r="AC18" s="72"/>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75"/>
      <c r="BV18" s="75"/>
      <c r="BW18" s="75"/>
      <c r="BX18" s="75"/>
      <c r="BY18" s="75"/>
      <c r="BZ18" s="75"/>
      <c r="CA18" s="75"/>
      <c r="CB18" s="75"/>
      <c r="CC18" s="75"/>
      <c r="CD18" s="75"/>
      <c r="CE18" s="75"/>
      <c r="CF18" s="75"/>
      <c r="CG18" s="75"/>
      <c r="CH18" s="75"/>
      <c r="CI18" s="75"/>
      <c r="CJ18" s="75"/>
      <c r="CK18" s="75"/>
      <c r="CL18" s="76"/>
      <c r="CM18" s="76"/>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6"/>
      <c r="GP18" s="106"/>
      <c r="GQ18" s="106"/>
      <c r="GR18" s="106"/>
      <c r="GS18" s="106"/>
      <c r="GT18" s="106"/>
      <c r="GU18" s="106"/>
      <c r="GV18" s="106"/>
    </row>
    <row r="19" spans="1:204" ht="15" hidden="1" customHeight="1">
      <c r="A19" s="58"/>
      <c r="B19" s="696" t="s">
        <v>106</v>
      </c>
      <c r="C19" s="697"/>
      <c r="D19" s="697"/>
      <c r="E19" s="697"/>
      <c r="F19" s="697"/>
      <c r="G19" s="697"/>
      <c r="H19" s="697"/>
      <c r="I19" s="697"/>
      <c r="J19" s="697"/>
      <c r="K19" s="697"/>
      <c r="L19" s="697"/>
      <c r="M19" s="697"/>
      <c r="N19" s="697"/>
      <c r="O19" s="697"/>
      <c r="P19" s="697"/>
      <c r="Q19" s="697"/>
      <c r="R19" s="697"/>
      <c r="S19" s="697"/>
      <c r="T19" s="697"/>
      <c r="U19" s="697"/>
      <c r="V19" s="697"/>
      <c r="W19" s="697"/>
      <c r="X19" s="697"/>
      <c r="Y19" s="697"/>
      <c r="Z19" s="697"/>
      <c r="AA19" s="697"/>
      <c r="AB19" s="410"/>
      <c r="AC19" s="58"/>
      <c r="BL19" s="60" t="s">
        <v>44</v>
      </c>
      <c r="BS19" s="60"/>
      <c r="BT19" s="60"/>
      <c r="BU19" s="75"/>
      <c r="BV19" s="75"/>
      <c r="BW19" s="75"/>
      <c r="BX19" s="75"/>
      <c r="BY19" s="75"/>
      <c r="BZ19" s="75"/>
      <c r="CA19" s="75"/>
    </row>
    <row r="20" spans="1:204" ht="15" customHeight="1">
      <c r="A20" s="58"/>
      <c r="B20" s="690" t="s">
        <v>107</v>
      </c>
      <c r="C20" s="691"/>
      <c r="D20" s="691"/>
      <c r="E20" s="691"/>
      <c r="F20" s="691"/>
      <c r="G20" s="691"/>
      <c r="H20" s="691"/>
      <c r="I20" s="691"/>
      <c r="J20" s="691"/>
      <c r="K20" s="691"/>
      <c r="L20" s="691"/>
      <c r="M20" s="417"/>
      <c r="N20" s="694" t="s">
        <v>115</v>
      </c>
      <c r="O20" s="694"/>
      <c r="P20" s="694"/>
      <c r="Q20" s="694"/>
      <c r="R20" s="694"/>
      <c r="S20" s="694"/>
      <c r="T20" s="694"/>
      <c r="U20" s="694"/>
      <c r="V20" s="694"/>
      <c r="W20" s="694"/>
      <c r="X20" s="694"/>
      <c r="Y20" s="694"/>
      <c r="Z20" s="694"/>
      <c r="AA20" s="694"/>
      <c r="AB20" s="695"/>
      <c r="AC20" s="58"/>
      <c r="BS20" s="60"/>
      <c r="BT20" s="60"/>
      <c r="BU20" s="75"/>
      <c r="BV20" s="75"/>
      <c r="BW20" s="75"/>
      <c r="BX20" s="75"/>
      <c r="BY20" s="75"/>
      <c r="BZ20" s="75"/>
      <c r="CA20" s="75"/>
    </row>
    <row r="21" spans="1:204" ht="15" customHeight="1">
      <c r="A21" s="58"/>
      <c r="B21" s="670" t="s">
        <v>329</v>
      </c>
      <c r="C21" s="671"/>
      <c r="D21" s="671"/>
      <c r="E21" s="671"/>
      <c r="F21" s="671"/>
      <c r="G21" s="671"/>
      <c r="H21" s="671"/>
      <c r="I21" s="672"/>
      <c r="J21" s="1036"/>
      <c r="K21" s="1037"/>
      <c r="L21" s="1038"/>
      <c r="M21" s="58"/>
      <c r="N21" s="85"/>
      <c r="O21" s="676" t="s">
        <v>118</v>
      </c>
      <c r="P21" s="677"/>
      <c r="Q21" s="677"/>
      <c r="R21" s="677"/>
      <c r="S21" s="677"/>
      <c r="T21" s="677"/>
      <c r="U21" s="677"/>
      <c r="V21" s="677"/>
      <c r="W21" s="678"/>
      <c r="X21" s="1036"/>
      <c r="Y21" s="1037"/>
      <c r="Z21" s="1038"/>
      <c r="AA21" s="114"/>
      <c r="AB21" s="410"/>
      <c r="AC21" s="58"/>
      <c r="BL21" s="60" t="s">
        <v>65</v>
      </c>
      <c r="BS21" s="60"/>
      <c r="BT21" s="60"/>
      <c r="BU21" s="75"/>
      <c r="BV21" s="75"/>
      <c r="BW21" s="75"/>
      <c r="BX21" s="75"/>
      <c r="BY21" s="75"/>
      <c r="BZ21" s="75"/>
      <c r="CA21" s="75"/>
    </row>
    <row r="22" spans="1:204" ht="15" customHeight="1">
      <c r="A22" s="58"/>
      <c r="B22" s="682" t="s">
        <v>308</v>
      </c>
      <c r="C22" s="683"/>
      <c r="D22" s="683"/>
      <c r="E22" s="683"/>
      <c r="F22" s="683"/>
      <c r="G22" s="683"/>
      <c r="H22" s="683"/>
      <c r="I22" s="684"/>
      <c r="J22" s="1036"/>
      <c r="K22" s="1037"/>
      <c r="L22" s="1038"/>
      <c r="M22" s="58"/>
      <c r="N22" s="85"/>
      <c r="O22" s="685" t="s">
        <v>393</v>
      </c>
      <c r="P22" s="686"/>
      <c r="Q22" s="686"/>
      <c r="R22" s="686"/>
      <c r="S22" s="686"/>
      <c r="T22" s="686"/>
      <c r="U22" s="686"/>
      <c r="V22" s="686"/>
      <c r="W22" s="687"/>
      <c r="X22" s="1036"/>
      <c r="Y22" s="1037"/>
      <c r="Z22" s="1038"/>
      <c r="AA22" s="415"/>
      <c r="AB22" s="410"/>
      <c r="AC22" s="58"/>
      <c r="BL22" s="60" t="s">
        <v>109</v>
      </c>
      <c r="BS22" s="60"/>
      <c r="BT22" s="60"/>
      <c r="BU22" s="75"/>
      <c r="BV22" s="75"/>
      <c r="BW22" s="75"/>
      <c r="BX22" s="75"/>
      <c r="BY22" s="75"/>
      <c r="BZ22" s="75"/>
      <c r="CA22" s="75"/>
    </row>
    <row r="23" spans="1:204" ht="15" customHeight="1">
      <c r="A23" s="58"/>
      <c r="B23" s="670" t="s">
        <v>309</v>
      </c>
      <c r="C23" s="671"/>
      <c r="D23" s="671"/>
      <c r="E23" s="671"/>
      <c r="F23" s="671"/>
      <c r="G23" s="671"/>
      <c r="H23" s="727" t="s">
        <v>44</v>
      </c>
      <c r="I23" s="728"/>
      <c r="J23" s="1036"/>
      <c r="K23" s="1037"/>
      <c r="L23" s="1038"/>
      <c r="M23" s="58"/>
      <c r="N23" s="58"/>
      <c r="O23" s="670" t="s">
        <v>394</v>
      </c>
      <c r="P23" s="671"/>
      <c r="Q23" s="671"/>
      <c r="R23" s="671"/>
      <c r="S23" s="671"/>
      <c r="T23" s="671"/>
      <c r="U23" s="671"/>
      <c r="V23" s="671"/>
      <c r="W23" s="672"/>
      <c r="X23" s="1036"/>
      <c r="Y23" s="1037"/>
      <c r="Z23" s="1038"/>
      <c r="AA23" s="114"/>
      <c r="AB23" s="410"/>
      <c r="AC23" s="58"/>
      <c r="BL23" s="60" t="s">
        <v>100</v>
      </c>
      <c r="BS23" s="60"/>
      <c r="BT23" s="60"/>
      <c r="BU23" s="75"/>
      <c r="BV23" s="75"/>
      <c r="BW23" s="75"/>
      <c r="BX23" s="75"/>
      <c r="BY23" s="75"/>
      <c r="BZ23" s="75"/>
      <c r="CA23" s="75"/>
    </row>
    <row r="24" spans="1:204" ht="15" customHeight="1">
      <c r="A24" s="58"/>
      <c r="B24" s="730" t="s">
        <v>366</v>
      </c>
      <c r="C24" s="729"/>
      <c r="D24" s="729"/>
      <c r="E24" s="608"/>
      <c r="F24" s="607">
        <f>J24/2</f>
        <v>0</v>
      </c>
      <c r="G24" s="729"/>
      <c r="H24" s="729"/>
      <c r="I24" s="608"/>
      <c r="J24" s="1036"/>
      <c r="K24" s="1037"/>
      <c r="L24" s="1038"/>
      <c r="M24" s="58"/>
      <c r="N24" s="58"/>
      <c r="O24" s="670" t="s">
        <v>395</v>
      </c>
      <c r="P24" s="671"/>
      <c r="Q24" s="671"/>
      <c r="R24" s="671"/>
      <c r="S24" s="671"/>
      <c r="T24" s="671"/>
      <c r="U24" s="671"/>
      <c r="V24" s="671"/>
      <c r="W24" s="672"/>
      <c r="X24" s="1036"/>
      <c r="Y24" s="1037"/>
      <c r="Z24" s="1038"/>
      <c r="AA24" s="114"/>
      <c r="AB24" s="410"/>
      <c r="AC24" s="58"/>
      <c r="AY24" s="60" t="s">
        <v>90</v>
      </c>
      <c r="BS24" s="60"/>
      <c r="BT24" s="60"/>
      <c r="BU24" s="75"/>
      <c r="BV24" s="75"/>
      <c r="BW24" s="75"/>
      <c r="BX24" s="75"/>
      <c r="BY24" s="75"/>
      <c r="BZ24" s="75"/>
      <c r="CA24" s="75"/>
    </row>
    <row r="25" spans="1:204" ht="15" customHeight="1">
      <c r="A25" s="58"/>
      <c r="B25" s="670" t="s">
        <v>365</v>
      </c>
      <c r="C25" s="671"/>
      <c r="D25" s="671"/>
      <c r="E25" s="671"/>
      <c r="F25" s="671"/>
      <c r="G25" s="671"/>
      <c r="H25" s="671" t="s">
        <v>44</v>
      </c>
      <c r="I25" s="672"/>
      <c r="J25" s="1036"/>
      <c r="K25" s="1037"/>
      <c r="L25" s="1038"/>
      <c r="M25" s="58"/>
      <c r="N25" s="58"/>
      <c r="O25" s="730">
        <f>'2026 YTD'!O25</f>
        <v>0</v>
      </c>
      <c r="P25" s="815"/>
      <c r="Q25" s="815"/>
      <c r="R25" s="815"/>
      <c r="S25" s="815"/>
      <c r="T25" s="815"/>
      <c r="U25" s="815"/>
      <c r="V25" s="815"/>
      <c r="W25" s="816"/>
      <c r="X25" s="1036"/>
      <c r="Y25" s="1037"/>
      <c r="Z25" s="1038"/>
      <c r="AA25" s="114"/>
      <c r="AB25" s="410"/>
      <c r="AC25" s="58"/>
      <c r="AY25" s="60" t="s">
        <v>110</v>
      </c>
      <c r="BL25" s="60" t="s">
        <v>65</v>
      </c>
      <c r="BS25" s="60"/>
      <c r="BT25" s="60"/>
      <c r="BU25" s="75"/>
      <c r="BV25" s="75"/>
      <c r="BW25" s="75"/>
      <c r="BX25" s="75"/>
      <c r="BY25" s="75"/>
      <c r="BZ25" s="75"/>
      <c r="CA25" s="75"/>
    </row>
    <row r="26" spans="1:204" ht="15" customHeight="1">
      <c r="A26" s="58"/>
      <c r="B26" s="670" t="s">
        <v>207</v>
      </c>
      <c r="C26" s="671"/>
      <c r="D26" s="671"/>
      <c r="E26" s="671"/>
      <c r="F26" s="671"/>
      <c r="G26" s="671"/>
      <c r="H26" s="671"/>
      <c r="I26" s="704"/>
      <c r="J26" s="1036"/>
      <c r="K26" s="1037"/>
      <c r="L26" s="1038"/>
      <c r="M26" s="58"/>
      <c r="N26" s="58"/>
      <c r="O26" s="705" t="s">
        <v>123</v>
      </c>
      <c r="P26" s="706"/>
      <c r="Q26" s="706"/>
      <c r="R26" s="706"/>
      <c r="S26" s="706"/>
      <c r="T26" s="706"/>
      <c r="U26" s="706"/>
      <c r="V26" s="706"/>
      <c r="W26" s="707"/>
      <c r="X26" s="708">
        <f>X21-X22+X23+X24+X25</f>
        <v>0</v>
      </c>
      <c r="Y26" s="709"/>
      <c r="Z26" s="710"/>
      <c r="AA26" s="114"/>
      <c r="AB26" s="410"/>
      <c r="AC26" s="58"/>
      <c r="AY26" s="60" t="s">
        <v>112</v>
      </c>
      <c r="BL26" s="60" t="s">
        <v>66</v>
      </c>
      <c r="BS26" s="60"/>
      <c r="BT26" s="60"/>
      <c r="BU26" s="75"/>
      <c r="BV26" s="75"/>
      <c r="BW26" s="75"/>
      <c r="BX26" s="75"/>
      <c r="BY26" s="75"/>
      <c r="BZ26" s="75"/>
      <c r="CA26" s="75"/>
    </row>
    <row r="27" spans="1:204" ht="15" customHeight="1">
      <c r="A27" s="58"/>
      <c r="B27" s="670" t="s">
        <v>111</v>
      </c>
      <c r="C27" s="671"/>
      <c r="D27" s="671"/>
      <c r="E27" s="671"/>
      <c r="F27" s="671"/>
      <c r="G27" s="671"/>
      <c r="H27" s="671"/>
      <c r="I27" s="704"/>
      <c r="J27" s="1036"/>
      <c r="K27" s="1037"/>
      <c r="L27" s="1038"/>
      <c r="M27" s="58"/>
      <c r="N27" s="58"/>
      <c r="O27" s="58"/>
      <c r="P27" s="58"/>
      <c r="Q27" s="58"/>
      <c r="R27" s="58"/>
      <c r="S27" s="58"/>
      <c r="T27" s="58"/>
      <c r="U27" s="58"/>
      <c r="V27" s="58"/>
      <c r="W27" s="58"/>
      <c r="X27" s="58"/>
      <c r="Y27" s="58"/>
      <c r="Z27" s="58"/>
      <c r="AA27" s="58"/>
      <c r="AB27" s="410"/>
      <c r="AC27" s="58"/>
      <c r="AY27" s="60" t="s">
        <v>113</v>
      </c>
      <c r="BG27" s="60">
        <f>J47*5</f>
        <v>0</v>
      </c>
      <c r="BL27" s="60" t="s">
        <v>100</v>
      </c>
      <c r="BS27" s="60"/>
      <c r="BT27" s="60"/>
      <c r="BU27" s="75"/>
      <c r="BV27" s="75"/>
      <c r="BW27" s="75"/>
      <c r="BX27" s="75"/>
      <c r="BY27" s="75"/>
      <c r="BZ27" s="75"/>
      <c r="CA27" s="75"/>
    </row>
    <row r="28" spans="1:204" ht="15" customHeight="1">
      <c r="A28" s="58"/>
      <c r="B28" s="670" t="s">
        <v>310</v>
      </c>
      <c r="C28" s="671"/>
      <c r="D28" s="671"/>
      <c r="E28" s="671"/>
      <c r="F28" s="671"/>
      <c r="G28" s="671"/>
      <c r="H28" s="671"/>
      <c r="I28" s="704"/>
      <c r="J28" s="1036"/>
      <c r="K28" s="1037"/>
      <c r="L28" s="1038"/>
      <c r="M28" s="417"/>
      <c r="N28" s="712" t="s">
        <v>255</v>
      </c>
      <c r="O28" s="712"/>
      <c r="P28" s="712"/>
      <c r="Q28" s="712"/>
      <c r="R28" s="712"/>
      <c r="S28" s="712"/>
      <c r="T28" s="712"/>
      <c r="U28" s="712"/>
      <c r="V28" s="712"/>
      <c r="W28" s="712"/>
      <c r="X28" s="712"/>
      <c r="Y28" s="712"/>
      <c r="Z28" s="712"/>
      <c r="AA28" s="712"/>
      <c r="AB28" s="713"/>
      <c r="AC28" s="58"/>
      <c r="AY28" s="60" t="s">
        <v>116</v>
      </c>
      <c r="BG28" s="60">
        <v>1500</v>
      </c>
      <c r="BS28" s="60"/>
      <c r="BT28" s="60"/>
      <c r="BU28" s="75"/>
      <c r="BV28" s="75"/>
      <c r="BW28" s="75"/>
      <c r="BX28" s="75"/>
      <c r="BY28" s="75"/>
      <c r="BZ28" s="75"/>
      <c r="CA28" s="75"/>
    </row>
    <row r="29" spans="1:204" ht="15" customHeight="1">
      <c r="A29" s="58"/>
      <c r="B29" s="682" t="s">
        <v>114</v>
      </c>
      <c r="C29" s="683"/>
      <c r="D29" s="683"/>
      <c r="E29" s="683"/>
      <c r="F29" s="683"/>
      <c r="G29" s="683"/>
      <c r="H29" s="683"/>
      <c r="I29" s="714"/>
      <c r="J29" s="1036"/>
      <c r="K29" s="1037"/>
      <c r="L29" s="1038"/>
      <c r="M29" s="58"/>
      <c r="N29" s="58" t="s">
        <v>44</v>
      </c>
      <c r="O29" s="715" t="s">
        <v>548</v>
      </c>
      <c r="P29" s="716"/>
      <c r="Q29" s="716"/>
      <c r="R29" s="716"/>
      <c r="S29" s="716"/>
      <c r="T29" s="716"/>
      <c r="U29" s="716"/>
      <c r="V29" s="716"/>
      <c r="W29" s="717"/>
      <c r="X29" s="1036">
        <f>'Aug 2026'!X31</f>
        <v>0</v>
      </c>
      <c r="Y29" s="1037"/>
      <c r="Z29" s="1038"/>
      <c r="AA29" s="399"/>
      <c r="AB29" s="410"/>
      <c r="AC29" s="58"/>
      <c r="AY29" s="60" t="s">
        <v>119</v>
      </c>
      <c r="BL29" s="60" t="s">
        <v>101</v>
      </c>
      <c r="BS29" s="60"/>
      <c r="BT29" s="60"/>
      <c r="BU29" s="75"/>
      <c r="BV29" s="75"/>
      <c r="BW29" s="75"/>
      <c r="BX29" s="75"/>
      <c r="BY29" s="75"/>
      <c r="BZ29" s="75"/>
      <c r="CA29" s="75"/>
    </row>
    <row r="30" spans="1:204" ht="15" customHeight="1">
      <c r="A30" s="58"/>
      <c r="B30" s="670" t="s">
        <v>117</v>
      </c>
      <c r="C30" s="671"/>
      <c r="D30" s="671"/>
      <c r="E30" s="671"/>
      <c r="F30" s="671"/>
      <c r="G30" s="671"/>
      <c r="H30" s="671"/>
      <c r="I30" s="704"/>
      <c r="J30" s="1036"/>
      <c r="K30" s="1037"/>
      <c r="L30" s="1038"/>
      <c r="M30" s="58"/>
      <c r="N30" s="58" t="s">
        <v>44</v>
      </c>
      <c r="O30" s="715" t="s">
        <v>320</v>
      </c>
      <c r="P30" s="716"/>
      <c r="Q30" s="716"/>
      <c r="R30" s="716"/>
      <c r="S30" s="716"/>
      <c r="T30" s="716"/>
      <c r="U30" s="716"/>
      <c r="V30" s="716"/>
      <c r="W30" s="717"/>
      <c r="X30" s="1036"/>
      <c r="Y30" s="1037"/>
      <c r="Z30" s="1038"/>
      <c r="AA30" s="399"/>
      <c r="AB30" s="410"/>
      <c r="AC30" s="58"/>
      <c r="BL30" s="60" t="s">
        <v>121</v>
      </c>
      <c r="BS30" s="60"/>
      <c r="BT30" s="60"/>
      <c r="BU30" s="75"/>
      <c r="BV30" s="75"/>
      <c r="BW30" s="75"/>
      <c r="BX30" s="75"/>
      <c r="BY30" s="75"/>
      <c r="BZ30" s="75"/>
      <c r="CA30" s="75"/>
    </row>
    <row r="31" spans="1:204" ht="15" customHeight="1">
      <c r="A31" s="58"/>
      <c r="B31" s="670" t="s">
        <v>311</v>
      </c>
      <c r="C31" s="671"/>
      <c r="D31" s="671">
        <v>0</v>
      </c>
      <c r="E31" s="671"/>
      <c r="F31" s="671"/>
      <c r="G31" s="671"/>
      <c r="H31" s="671"/>
      <c r="I31" s="704"/>
      <c r="J31" s="1036"/>
      <c r="K31" s="1037"/>
      <c r="L31" s="1038"/>
      <c r="M31" s="58"/>
      <c r="N31" s="58" t="s">
        <v>44</v>
      </c>
      <c r="O31" s="670" t="s">
        <v>549</v>
      </c>
      <c r="P31" s="671"/>
      <c r="Q31" s="671"/>
      <c r="R31" s="671"/>
      <c r="S31" s="671"/>
      <c r="T31" s="671"/>
      <c r="U31" s="671"/>
      <c r="V31" s="671"/>
      <c r="W31" s="704"/>
      <c r="X31" s="1036"/>
      <c r="Y31" s="1037"/>
      <c r="Z31" s="1038"/>
      <c r="AA31" s="399"/>
      <c r="AB31" s="410"/>
      <c r="AC31" s="58"/>
      <c r="BL31" s="60" t="s">
        <v>122</v>
      </c>
      <c r="BS31" s="60"/>
      <c r="BT31" s="60"/>
      <c r="BU31" s="75"/>
      <c r="BV31" s="75"/>
      <c r="BW31" s="75"/>
      <c r="BX31" s="75"/>
      <c r="BY31" s="75"/>
      <c r="BZ31" s="75"/>
      <c r="CA31" s="75"/>
    </row>
    <row r="32" spans="1:204" ht="15" customHeight="1">
      <c r="A32" s="58"/>
      <c r="B32" s="682" t="s">
        <v>208</v>
      </c>
      <c r="C32" s="683"/>
      <c r="D32" s="683"/>
      <c r="E32" s="683"/>
      <c r="F32" s="683"/>
      <c r="G32" s="683"/>
      <c r="H32" s="683"/>
      <c r="I32" s="714"/>
      <c r="J32" s="1036"/>
      <c r="K32" s="1037"/>
      <c r="L32" s="1038"/>
      <c r="M32" s="58"/>
      <c r="N32" s="70"/>
      <c r="O32" s="721" t="s">
        <v>321</v>
      </c>
      <c r="P32" s="722"/>
      <c r="Q32" s="722"/>
      <c r="R32" s="722"/>
      <c r="S32" s="722"/>
      <c r="T32" s="722"/>
      <c r="U32" s="722"/>
      <c r="V32" s="722"/>
      <c r="W32" s="723"/>
      <c r="X32" s="724">
        <f>X29+X30-X31</f>
        <v>0</v>
      </c>
      <c r="Y32" s="725"/>
      <c r="Z32" s="726"/>
      <c r="AA32" s="70"/>
      <c r="AB32" s="411"/>
      <c r="AC32" s="58"/>
      <c r="BL32" s="60" t="s">
        <v>124</v>
      </c>
      <c r="BS32" s="60"/>
      <c r="BT32" s="60"/>
      <c r="BU32" s="75"/>
      <c r="BV32" s="75"/>
      <c r="BW32" s="75"/>
      <c r="BX32" s="75"/>
      <c r="BY32" s="75"/>
      <c r="BZ32" s="75"/>
      <c r="CA32" s="75"/>
    </row>
    <row r="33" spans="1:88" ht="15" customHeight="1">
      <c r="A33" s="58"/>
      <c r="B33" s="670" t="s">
        <v>312</v>
      </c>
      <c r="C33" s="671"/>
      <c r="D33" s="671"/>
      <c r="E33" s="671"/>
      <c r="F33" s="671"/>
      <c r="G33" s="671"/>
      <c r="H33" s="671"/>
      <c r="I33" s="704"/>
      <c r="J33" s="1036"/>
      <c r="K33" s="1037"/>
      <c r="L33" s="1038"/>
      <c r="M33" s="58"/>
      <c r="N33" s="58"/>
      <c r="O33" s="58"/>
      <c r="P33" s="58"/>
      <c r="Q33" s="58"/>
      <c r="R33" s="58"/>
      <c r="S33" s="58"/>
      <c r="T33" s="58"/>
      <c r="U33" s="58"/>
      <c r="V33" s="58"/>
      <c r="W33" s="58"/>
      <c r="X33" s="58"/>
      <c r="Y33" s="58"/>
      <c r="Z33" s="58"/>
      <c r="AA33" s="58"/>
      <c r="AB33" s="410"/>
      <c r="AC33" s="58"/>
      <c r="BL33" s="60" t="s">
        <v>125</v>
      </c>
      <c r="BS33" s="60"/>
      <c r="BT33" s="60"/>
      <c r="BU33" s="75"/>
      <c r="BV33" s="75"/>
      <c r="BW33" s="75"/>
      <c r="BX33" s="75"/>
      <c r="BY33" s="75"/>
      <c r="BZ33" s="75"/>
      <c r="CA33" s="75"/>
    </row>
    <row r="34" spans="1:88" ht="15" customHeight="1">
      <c r="A34" s="58"/>
      <c r="B34" s="735" t="s">
        <v>126</v>
      </c>
      <c r="C34" s="736"/>
      <c r="D34" s="736"/>
      <c r="E34" s="736"/>
      <c r="F34" s="736"/>
      <c r="G34" s="736"/>
      <c r="H34" s="736"/>
      <c r="I34" s="737"/>
      <c r="J34" s="1036"/>
      <c r="K34" s="1037"/>
      <c r="L34" s="1037"/>
      <c r="M34" s="417"/>
      <c r="N34" s="739" t="s">
        <v>127</v>
      </c>
      <c r="O34" s="739"/>
      <c r="P34" s="739"/>
      <c r="Q34" s="739"/>
      <c r="R34" s="739"/>
      <c r="S34" s="739"/>
      <c r="T34" s="739"/>
      <c r="U34" s="739"/>
      <c r="V34" s="739"/>
      <c r="W34" s="739"/>
      <c r="X34" s="739"/>
      <c r="Y34" s="739"/>
      <c r="Z34" s="739"/>
      <c r="AA34" s="739"/>
      <c r="AB34" s="740"/>
      <c r="AC34" s="58"/>
      <c r="BS34" s="60"/>
      <c r="BT34" s="60"/>
      <c r="BU34" s="75"/>
      <c r="BV34" s="75"/>
      <c r="BW34" s="75"/>
      <c r="BX34" s="75"/>
      <c r="BY34" s="75"/>
      <c r="BZ34" s="75"/>
      <c r="CA34" s="75"/>
    </row>
    <row r="35" spans="1:88" ht="15" customHeight="1">
      <c r="A35" s="58"/>
      <c r="B35" s="670" t="s">
        <v>313</v>
      </c>
      <c r="C35" s="671"/>
      <c r="D35" s="671"/>
      <c r="E35" s="671"/>
      <c r="F35" s="671"/>
      <c r="G35" s="671"/>
      <c r="H35" s="671"/>
      <c r="I35" s="704"/>
      <c r="J35" s="1036"/>
      <c r="K35" s="1037"/>
      <c r="L35" s="1038"/>
      <c r="M35" s="58"/>
      <c r="N35" s="58"/>
      <c r="O35" s="670" t="s">
        <v>128</v>
      </c>
      <c r="P35" s="671"/>
      <c r="Q35" s="671"/>
      <c r="R35" s="671"/>
      <c r="S35" s="671"/>
      <c r="T35" s="671"/>
      <c r="U35" s="671"/>
      <c r="V35" s="671"/>
      <c r="W35" s="704"/>
      <c r="X35" s="1036"/>
      <c r="Y35" s="1037"/>
      <c r="Z35" s="1038"/>
      <c r="AA35" s="400">
        <f>X35</f>
        <v>0</v>
      </c>
      <c r="AB35" s="410"/>
      <c r="AC35" s="58"/>
      <c r="BS35" s="60"/>
      <c r="BT35" s="60"/>
      <c r="BU35" s="75"/>
      <c r="BV35" s="75"/>
      <c r="BW35" s="75"/>
      <c r="BX35" s="75"/>
      <c r="BY35" s="75"/>
      <c r="BZ35" s="75"/>
      <c r="CA35" s="75"/>
    </row>
    <row r="36" spans="1:88" ht="15" customHeight="1">
      <c r="A36" s="58"/>
      <c r="B36" s="741" t="s">
        <v>314</v>
      </c>
      <c r="C36" s="742"/>
      <c r="D36" s="742"/>
      <c r="E36" s="742"/>
      <c r="F36" s="742"/>
      <c r="G36" s="743"/>
      <c r="H36" s="743"/>
      <c r="I36" s="744"/>
      <c r="J36" s="1036"/>
      <c r="K36" s="1037"/>
      <c r="L36" s="1038"/>
      <c r="M36" s="58"/>
      <c r="N36" s="58"/>
      <c r="O36" s="745" t="s">
        <v>322</v>
      </c>
      <c r="P36" s="746"/>
      <c r="Q36" s="746"/>
      <c r="R36" s="746"/>
      <c r="S36" s="746"/>
      <c r="T36" s="746"/>
      <c r="U36" s="746"/>
      <c r="V36" s="746"/>
      <c r="W36" s="747"/>
      <c r="X36" s="1036"/>
      <c r="Y36" s="1037"/>
      <c r="Z36" s="1038"/>
      <c r="AA36" s="400">
        <f>X36</f>
        <v>0</v>
      </c>
      <c r="AB36" s="410"/>
      <c r="AC36" s="58"/>
      <c r="BS36" s="60"/>
      <c r="BT36" s="60"/>
      <c r="BU36" s="75"/>
      <c r="BV36" s="75"/>
      <c r="BW36" s="75"/>
      <c r="BX36" s="75"/>
      <c r="BY36" s="75"/>
      <c r="BZ36" s="75"/>
      <c r="CA36" s="75"/>
    </row>
    <row r="37" spans="1:88" ht="15" customHeight="1">
      <c r="A37" s="58"/>
      <c r="B37" s="682" t="s">
        <v>130</v>
      </c>
      <c r="C37" s="683"/>
      <c r="D37" s="683"/>
      <c r="E37" s="683"/>
      <c r="F37" s="683"/>
      <c r="G37" s="683"/>
      <c r="H37" s="683"/>
      <c r="I37" s="714"/>
      <c r="J37" s="1036"/>
      <c r="K37" s="1037"/>
      <c r="L37" s="1038"/>
      <c r="M37" s="58"/>
      <c r="N37" s="58"/>
      <c r="O37" s="734" t="s">
        <v>131</v>
      </c>
      <c r="P37" s="671"/>
      <c r="Q37" s="671"/>
      <c r="R37" s="671"/>
      <c r="S37" s="671"/>
      <c r="T37" s="671"/>
      <c r="U37" s="671"/>
      <c r="V37" s="671"/>
      <c r="W37" s="704"/>
      <c r="X37" s="731">
        <f>SUM(X35:Z36)</f>
        <v>0</v>
      </c>
      <c r="Y37" s="732"/>
      <c r="Z37" s="733"/>
      <c r="AA37" s="58"/>
      <c r="AB37" s="410"/>
      <c r="AC37" s="58"/>
      <c r="BS37" s="60"/>
      <c r="BT37" s="60"/>
      <c r="BU37" s="75"/>
      <c r="BV37" s="75"/>
      <c r="BW37" s="75"/>
      <c r="BX37" s="75"/>
      <c r="BY37" s="75"/>
      <c r="BZ37" s="75"/>
      <c r="CA37" s="75"/>
    </row>
    <row r="38" spans="1:88" ht="15" customHeight="1">
      <c r="A38" s="58"/>
      <c r="B38" s="670" t="s">
        <v>271</v>
      </c>
      <c r="C38" s="671"/>
      <c r="D38" s="671"/>
      <c r="E38" s="671"/>
      <c r="F38" s="671"/>
      <c r="G38" s="671"/>
      <c r="H38" s="671"/>
      <c r="I38" s="704"/>
      <c r="J38" s="1036"/>
      <c r="K38" s="1037"/>
      <c r="L38" s="1038"/>
      <c r="M38" s="58"/>
      <c r="N38" s="58"/>
      <c r="O38" s="757" t="s">
        <v>44</v>
      </c>
      <c r="P38" s="671"/>
      <c r="Q38" s="671"/>
      <c r="R38" s="671"/>
      <c r="S38" s="671"/>
      <c r="T38" s="671"/>
      <c r="U38" s="671"/>
      <c r="V38" s="671"/>
      <c r="W38" s="671"/>
      <c r="X38" s="758" t="s">
        <v>44</v>
      </c>
      <c r="Y38" s="759"/>
      <c r="Z38" s="759"/>
      <c r="AA38" s="108"/>
      <c r="AB38" s="410"/>
      <c r="AC38" s="58"/>
      <c r="BS38" s="60"/>
      <c r="BT38" s="60"/>
      <c r="BU38" s="75"/>
      <c r="BV38" s="75"/>
      <c r="BW38" s="75"/>
      <c r="BX38" s="75"/>
      <c r="BY38" s="75"/>
      <c r="BZ38" s="75"/>
      <c r="CA38" s="75"/>
    </row>
    <row r="39" spans="1:88" ht="15" customHeight="1">
      <c r="A39" s="58"/>
      <c r="B39" s="670" t="s">
        <v>133</v>
      </c>
      <c r="C39" s="671"/>
      <c r="D39" s="671"/>
      <c r="E39" s="671"/>
      <c r="F39" s="671"/>
      <c r="G39" s="671"/>
      <c r="H39" s="671"/>
      <c r="I39" s="704"/>
      <c r="J39" s="1036"/>
      <c r="K39" s="1037"/>
      <c r="L39" s="1037"/>
      <c r="M39" s="417"/>
      <c r="N39" s="761" t="s">
        <v>134</v>
      </c>
      <c r="O39" s="761"/>
      <c r="P39" s="761"/>
      <c r="Q39" s="761"/>
      <c r="R39" s="761"/>
      <c r="S39" s="761"/>
      <c r="T39" s="761"/>
      <c r="U39" s="761"/>
      <c r="V39" s="761"/>
      <c r="W39" s="761"/>
      <c r="X39" s="761"/>
      <c r="Y39" s="761"/>
      <c r="Z39" s="761"/>
      <c r="AA39" s="761"/>
      <c r="AB39" s="762"/>
      <c r="AC39" s="58"/>
      <c r="BS39" s="60"/>
      <c r="BT39" s="60"/>
      <c r="BU39" s="75"/>
      <c r="BV39" s="75"/>
      <c r="BW39" s="75"/>
      <c r="BX39" s="75"/>
      <c r="BY39" s="75"/>
      <c r="BZ39" s="75"/>
      <c r="CA39" s="75"/>
      <c r="CJ39" s="75" t="s">
        <v>44</v>
      </c>
    </row>
    <row r="40" spans="1:88" ht="15" customHeight="1">
      <c r="A40" s="58"/>
      <c r="B40" s="670" t="s">
        <v>132</v>
      </c>
      <c r="C40" s="671"/>
      <c r="D40" s="671"/>
      <c r="E40" s="671"/>
      <c r="F40" s="671"/>
      <c r="G40" s="671"/>
      <c r="H40" s="671"/>
      <c r="I40" s="704"/>
      <c r="J40" s="1036"/>
      <c r="K40" s="1037"/>
      <c r="L40" s="1038"/>
      <c r="M40" s="71"/>
      <c r="N40" s="71"/>
      <c r="O40" s="397" t="s">
        <v>527</v>
      </c>
      <c r="P40" s="110"/>
      <c r="Q40" s="398"/>
      <c r="R40" s="110"/>
      <c r="S40" s="110"/>
      <c r="T40" s="110"/>
      <c r="U40" s="110"/>
      <c r="V40" s="110"/>
      <c r="W40" s="111"/>
      <c r="X40" s="873"/>
      <c r="Y40" s="874"/>
      <c r="Z40" s="875"/>
      <c r="AA40" s="401"/>
      <c r="AB40" s="412"/>
      <c r="AC40" s="71">
        <f>X40</f>
        <v>0</v>
      </c>
      <c r="AD40" s="129">
        <v>1500</v>
      </c>
      <c r="AE40" s="129"/>
      <c r="AF40" s="129"/>
      <c r="BS40" s="60"/>
      <c r="BT40" s="60"/>
      <c r="BU40" s="75"/>
      <c r="BV40" s="75"/>
      <c r="BW40" s="75"/>
      <c r="BX40" s="75"/>
      <c r="BY40" s="75"/>
      <c r="BZ40" s="75"/>
      <c r="CA40" s="75"/>
      <c r="CD40" s="61"/>
      <c r="CE40" s="61"/>
      <c r="CF40" s="61"/>
      <c r="CG40" s="61"/>
    </row>
    <row r="41" spans="1:88" ht="15" customHeight="1">
      <c r="A41" s="58"/>
      <c r="B41" s="670" t="s">
        <v>137</v>
      </c>
      <c r="C41" s="671"/>
      <c r="D41" s="671"/>
      <c r="E41" s="671"/>
      <c r="F41" s="671"/>
      <c r="G41" s="671"/>
      <c r="H41" s="671"/>
      <c r="I41" s="704"/>
      <c r="J41" s="1036"/>
      <c r="K41" s="1037"/>
      <c r="L41" s="1038"/>
      <c r="M41" s="71"/>
      <c r="N41" s="71"/>
      <c r="O41" s="750" t="s">
        <v>138</v>
      </c>
      <c r="P41" s="671"/>
      <c r="Q41" s="671"/>
      <c r="R41" s="671"/>
      <c r="S41" s="671"/>
      <c r="T41" s="671"/>
      <c r="U41" s="671"/>
      <c r="V41" s="671"/>
      <c r="W41" s="704"/>
      <c r="X41" s="873"/>
      <c r="Y41" s="874"/>
      <c r="Z41" s="875"/>
      <c r="AA41" s="112"/>
      <c r="AB41" s="413"/>
      <c r="AC41" s="71"/>
      <c r="AD41" s="129">
        <f>J48*5</f>
        <v>0</v>
      </c>
      <c r="AE41" s="129"/>
      <c r="AF41" s="129"/>
      <c r="BS41" s="60"/>
      <c r="BT41" s="60"/>
      <c r="BU41" s="75"/>
      <c r="BV41" s="75"/>
      <c r="BW41" s="75"/>
      <c r="BX41" s="75"/>
      <c r="BY41" s="75"/>
      <c r="BZ41" s="75"/>
      <c r="CA41" s="75"/>
      <c r="CD41" s="61" t="s">
        <v>139</v>
      </c>
      <c r="CE41" s="61"/>
      <c r="CF41" s="61"/>
      <c r="CG41" s="113">
        <f>J50</f>
        <v>0</v>
      </c>
    </row>
    <row r="42" spans="1:88" ht="15" customHeight="1">
      <c r="A42" s="58"/>
      <c r="B42" s="764" t="s">
        <v>140</v>
      </c>
      <c r="C42" s="765"/>
      <c r="D42" s="765"/>
      <c r="E42" s="765"/>
      <c r="F42" s="765"/>
      <c r="G42" s="683"/>
      <c r="H42" s="671"/>
      <c r="I42" s="672"/>
      <c r="J42" s="1036"/>
      <c r="K42" s="1037"/>
      <c r="L42" s="1038"/>
      <c r="M42" s="71"/>
      <c r="N42" s="71"/>
      <c r="O42" s="764" t="s">
        <v>141</v>
      </c>
      <c r="P42" s="683"/>
      <c r="Q42" s="683"/>
      <c r="R42" s="683"/>
      <c r="S42" s="683"/>
      <c r="T42" s="683"/>
      <c r="U42" s="683"/>
      <c r="V42" s="683"/>
      <c r="W42" s="714"/>
      <c r="X42" s="873"/>
      <c r="Y42" s="874"/>
      <c r="Z42" s="875"/>
      <c r="AA42" s="112"/>
      <c r="AB42" s="410"/>
      <c r="AC42" s="71"/>
      <c r="AD42" s="129"/>
      <c r="AE42" s="129"/>
      <c r="AF42" s="129"/>
      <c r="BS42" s="60"/>
      <c r="BT42" s="60"/>
      <c r="BU42" s="75"/>
      <c r="BV42" s="75"/>
      <c r="BW42" s="75"/>
      <c r="BX42" s="75"/>
      <c r="BY42" s="75"/>
      <c r="BZ42" s="75"/>
      <c r="CA42" s="75"/>
      <c r="CD42" s="61" t="s">
        <v>107</v>
      </c>
      <c r="CE42" s="61"/>
      <c r="CF42" s="61"/>
      <c r="CG42" s="113">
        <f>SUM(J50:L56)</f>
        <v>0</v>
      </c>
    </row>
    <row r="43" spans="1:88" ht="15" customHeight="1">
      <c r="A43" s="58"/>
      <c r="B43" s="670" t="s">
        <v>142</v>
      </c>
      <c r="C43" s="671"/>
      <c r="D43" s="671"/>
      <c r="E43" s="671"/>
      <c r="F43" s="671"/>
      <c r="G43" s="671"/>
      <c r="H43" s="671"/>
      <c r="I43" s="704"/>
      <c r="J43" s="1036"/>
      <c r="K43" s="1037"/>
      <c r="L43" s="1038"/>
      <c r="M43" s="71"/>
      <c r="N43" s="71"/>
      <c r="O43" s="730" t="s">
        <v>528</v>
      </c>
      <c r="P43" s="729"/>
      <c r="Q43" s="729"/>
      <c r="R43" s="729"/>
      <c r="S43" s="729"/>
      <c r="T43" s="729"/>
      <c r="U43" s="729"/>
      <c r="V43" s="729"/>
      <c r="W43" s="729"/>
      <c r="X43" s="729"/>
      <c r="Y43" s="729"/>
      <c r="Z43" s="608"/>
      <c r="AA43" s="112"/>
      <c r="AB43" s="410"/>
      <c r="AC43" s="71"/>
      <c r="AD43" s="129"/>
      <c r="AE43" s="129"/>
      <c r="AF43" s="129"/>
      <c r="AH43" s="763"/>
      <c r="AI43" s="763"/>
      <c r="AJ43" s="763"/>
      <c r="AK43" s="763"/>
      <c r="AL43" s="763"/>
      <c r="AM43" s="763"/>
      <c r="AN43" s="763"/>
      <c r="AO43" s="763"/>
      <c r="AP43" s="763"/>
      <c r="AQ43" s="763"/>
      <c r="AR43" s="763"/>
      <c r="AS43" s="763"/>
      <c r="AT43" s="763"/>
      <c r="AU43" s="763"/>
      <c r="AV43" s="763"/>
      <c r="BS43" s="763"/>
      <c r="BT43" s="763"/>
      <c r="BU43" s="75"/>
      <c r="BV43" s="75"/>
      <c r="BW43" s="75"/>
      <c r="BX43" s="75"/>
      <c r="BY43" s="75"/>
      <c r="BZ43" s="75"/>
      <c r="CA43" s="75"/>
      <c r="CD43" s="61" t="s">
        <v>131</v>
      </c>
      <c r="CE43" s="61"/>
      <c r="CF43" s="61"/>
      <c r="CG43" s="61">
        <f>X37</f>
        <v>0</v>
      </c>
    </row>
    <row r="44" spans="1:88" ht="15" customHeight="1">
      <c r="A44" s="58"/>
      <c r="B44" s="670" t="s">
        <v>315</v>
      </c>
      <c r="C44" s="671"/>
      <c r="D44" s="671"/>
      <c r="E44" s="671"/>
      <c r="F44" s="671"/>
      <c r="G44" s="671"/>
      <c r="H44" s="671"/>
      <c r="I44" s="704"/>
      <c r="J44" s="1036"/>
      <c r="K44" s="1037"/>
      <c r="L44" s="1038"/>
      <c r="M44" s="71"/>
      <c r="N44" s="71"/>
      <c r="O44" s="764" t="s">
        <v>529</v>
      </c>
      <c r="P44" s="683"/>
      <c r="Q44" s="683"/>
      <c r="R44" s="683"/>
      <c r="S44" s="683"/>
      <c r="T44" s="683"/>
      <c r="U44" s="683"/>
      <c r="V44" s="683"/>
      <c r="W44" s="714"/>
      <c r="X44" s="873"/>
      <c r="Y44" s="874"/>
      <c r="Z44" s="875"/>
      <c r="AA44" s="482">
        <f>X40*0.25</f>
        <v>0</v>
      </c>
      <c r="AB44" s="483"/>
      <c r="AC44" s="71">
        <f>X47</f>
        <v>0</v>
      </c>
      <c r="AF44" s="62" t="s">
        <v>44</v>
      </c>
      <c r="AH44" s="748"/>
      <c r="AI44" s="748"/>
      <c r="AJ44" s="748"/>
      <c r="AK44" s="748"/>
      <c r="AL44" s="748"/>
      <c r="AM44" s="748"/>
      <c r="AN44" s="748"/>
      <c r="AO44" s="748"/>
      <c r="AP44" s="748"/>
      <c r="AQ44" s="748"/>
      <c r="AR44" s="748"/>
      <c r="AS44" s="748"/>
      <c r="AT44" s="748"/>
      <c r="AU44" s="748"/>
      <c r="AV44" s="748"/>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749"/>
      <c r="BT44" s="749"/>
      <c r="BU44" s="75"/>
      <c r="BV44" s="75"/>
      <c r="BW44" s="75"/>
      <c r="BX44" s="75"/>
      <c r="BY44" s="75"/>
      <c r="BZ44" s="75"/>
      <c r="CA44" s="75"/>
      <c r="CD44" s="61" t="s">
        <v>136</v>
      </c>
      <c r="CE44" s="61"/>
      <c r="CF44" s="61"/>
      <c r="CG44" s="61">
        <f>X40</f>
        <v>0</v>
      </c>
    </row>
    <row r="45" spans="1:88" ht="15" customHeight="1">
      <c r="A45" s="58"/>
      <c r="B45" s="670" t="s">
        <v>397</v>
      </c>
      <c r="C45" s="671"/>
      <c r="D45" s="671"/>
      <c r="E45" s="671"/>
      <c r="F45" s="671"/>
      <c r="G45" s="671"/>
      <c r="H45" s="671"/>
      <c r="I45" s="704"/>
      <c r="J45" s="1036"/>
      <c r="K45" s="1037"/>
      <c r="L45" s="1038"/>
      <c r="M45" s="71">
        <f>MIN(AD40,AD41)</f>
        <v>0</v>
      </c>
      <c r="N45" s="71"/>
      <c r="O45" s="764" t="s">
        <v>530</v>
      </c>
      <c r="P45" s="683"/>
      <c r="Q45" s="683"/>
      <c r="R45" s="683"/>
      <c r="S45" s="683"/>
      <c r="T45" s="683"/>
      <c r="U45" s="683"/>
      <c r="V45" s="683"/>
      <c r="W45" s="714"/>
      <c r="X45" s="873"/>
      <c r="Y45" s="874"/>
      <c r="Z45" s="875"/>
      <c r="AA45" s="484">
        <f>X41*0.25</f>
        <v>0</v>
      </c>
      <c r="AB45" s="483"/>
      <c r="AC45" s="58"/>
      <c r="AF45" s="62" t="s">
        <v>44</v>
      </c>
      <c r="AH45" s="748"/>
      <c r="AI45" s="748"/>
      <c r="AJ45" s="748"/>
      <c r="AK45" s="748"/>
      <c r="AL45" s="748"/>
      <c r="AM45" s="748"/>
      <c r="AN45" s="748"/>
      <c r="AO45" s="748"/>
      <c r="AP45" s="748"/>
      <c r="AQ45" s="748"/>
      <c r="AR45" s="748"/>
      <c r="AS45" s="748"/>
      <c r="AT45" s="748"/>
      <c r="AU45" s="748"/>
      <c r="AV45" s="748"/>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749"/>
      <c r="BT45" s="749"/>
      <c r="BU45" s="75"/>
      <c r="BV45" s="75"/>
      <c r="BW45" s="75"/>
      <c r="BX45" s="75"/>
      <c r="BY45" s="75"/>
      <c r="BZ45" s="75"/>
      <c r="CA45" s="75"/>
      <c r="CD45" s="61" t="s">
        <v>145</v>
      </c>
      <c r="CE45" s="61"/>
      <c r="CF45" s="61"/>
      <c r="CG45" s="113">
        <f>X41+X42+X43</f>
        <v>0</v>
      </c>
    </row>
    <row r="46" spans="1:88" ht="15" customHeight="1">
      <c r="A46" s="58"/>
      <c r="B46" s="670" t="s">
        <v>147</v>
      </c>
      <c r="C46" s="671"/>
      <c r="D46" s="671"/>
      <c r="E46" s="671"/>
      <c r="F46" s="671"/>
      <c r="G46" s="671"/>
      <c r="H46" s="671"/>
      <c r="I46" s="704"/>
      <c r="J46" s="1036"/>
      <c r="K46" s="1037"/>
      <c r="L46" s="1038"/>
      <c r="M46" s="71"/>
      <c r="N46" s="71"/>
      <c r="O46" s="767" t="s">
        <v>531</v>
      </c>
      <c r="P46" s="768"/>
      <c r="Q46" s="768"/>
      <c r="R46" s="768"/>
      <c r="S46" s="768"/>
      <c r="T46" s="768"/>
      <c r="U46" s="768"/>
      <c r="V46" s="768"/>
      <c r="W46" s="769"/>
      <c r="X46" s="1042">
        <f>AA47+AA46</f>
        <v>0</v>
      </c>
      <c r="Y46" s="1043"/>
      <c r="Z46" s="1044"/>
      <c r="AA46" s="400">
        <f>IF(X44&gt;0,MIN(X44,AA44),0)</f>
        <v>0</v>
      </c>
      <c r="AB46" s="483"/>
      <c r="AC46" s="58"/>
      <c r="AH46" s="766"/>
      <c r="AI46" s="766"/>
      <c r="AJ46" s="766"/>
      <c r="AK46" s="766"/>
      <c r="AL46" s="766"/>
      <c r="AM46" s="766"/>
      <c r="AN46" s="766"/>
      <c r="AO46" s="766"/>
      <c r="AP46" s="766"/>
      <c r="AQ46" s="766"/>
      <c r="AR46" s="766"/>
      <c r="AS46" s="766"/>
      <c r="AT46" s="766"/>
      <c r="AU46" s="766"/>
      <c r="AV46" s="766"/>
      <c r="BS46" s="766"/>
      <c r="BT46" s="766"/>
      <c r="BU46" s="75"/>
      <c r="BV46" s="75"/>
      <c r="BW46" s="75"/>
      <c r="BX46" s="75"/>
      <c r="BY46" s="75"/>
      <c r="BZ46" s="75"/>
      <c r="CA46" s="75"/>
      <c r="CD46" s="61" t="s">
        <v>146</v>
      </c>
      <c r="CE46" s="61"/>
      <c r="CF46" s="61"/>
      <c r="CG46" s="113">
        <f>X54</f>
        <v>0</v>
      </c>
    </row>
    <row r="47" spans="1:88" ht="15" customHeight="1">
      <c r="A47" s="58"/>
      <c r="B47" s="670" t="s">
        <v>318</v>
      </c>
      <c r="C47" s="671"/>
      <c r="D47" s="671"/>
      <c r="E47" s="671"/>
      <c r="F47" s="671"/>
      <c r="G47" s="671"/>
      <c r="H47" s="671"/>
      <c r="I47" s="704"/>
      <c r="J47" s="1036"/>
      <c r="K47" s="1037"/>
      <c r="L47" s="1038"/>
      <c r="M47" s="71"/>
      <c r="N47" s="71"/>
      <c r="O47" s="767" t="s">
        <v>143</v>
      </c>
      <c r="P47" s="768"/>
      <c r="Q47" s="768"/>
      <c r="R47" s="768"/>
      <c r="S47" s="768"/>
      <c r="T47" s="768"/>
      <c r="U47" s="768"/>
      <c r="V47" s="768"/>
      <c r="W47" s="769"/>
      <c r="X47" s="782"/>
      <c r="Y47" s="783"/>
      <c r="Z47" s="784"/>
      <c r="AA47" s="400">
        <f>IF(X45&gt;0,MIN(X45,AA45),0)</f>
        <v>0</v>
      </c>
      <c r="AB47" s="410"/>
      <c r="AC47" s="58"/>
      <c r="AH47" s="753"/>
      <c r="AI47" s="753"/>
      <c r="AJ47" s="753"/>
      <c r="AK47" s="753"/>
      <c r="AL47" s="753"/>
      <c r="AM47" s="753"/>
      <c r="AN47" s="753"/>
      <c r="AO47" s="753"/>
      <c r="AP47" s="753"/>
      <c r="AQ47" s="753"/>
      <c r="AR47" s="753"/>
      <c r="AS47" s="753"/>
      <c r="AT47" s="753"/>
      <c r="AU47" s="753"/>
      <c r="AV47" s="753"/>
      <c r="BS47" s="700"/>
      <c r="BT47" s="700"/>
      <c r="BU47" s="75"/>
      <c r="BV47" s="75"/>
      <c r="BW47" s="75"/>
      <c r="BX47" s="75"/>
      <c r="BY47" s="75"/>
      <c r="BZ47" s="75"/>
      <c r="CA47" s="75"/>
      <c r="CD47" s="61"/>
      <c r="CE47" s="61"/>
      <c r="CF47" s="61"/>
      <c r="CG47" s="61"/>
    </row>
    <row r="48" spans="1:88" ht="15" customHeight="1">
      <c r="A48" s="58"/>
      <c r="B48" s="670" t="s">
        <v>148</v>
      </c>
      <c r="C48" s="671"/>
      <c r="D48" s="671"/>
      <c r="E48" s="671"/>
      <c r="F48" s="671"/>
      <c r="G48" s="671"/>
      <c r="H48" s="671"/>
      <c r="I48" s="704"/>
      <c r="J48" s="1036"/>
      <c r="K48" s="1037"/>
      <c r="L48" s="1038"/>
      <c r="M48" s="71" t="e">
        <f>J48/J47</f>
        <v>#DIV/0!</v>
      </c>
      <c r="N48" s="71"/>
      <c r="O48" s="754" t="s">
        <v>144</v>
      </c>
      <c r="P48" s="755"/>
      <c r="Q48" s="755"/>
      <c r="R48" s="755"/>
      <c r="S48" s="755"/>
      <c r="T48" s="755"/>
      <c r="U48" s="755"/>
      <c r="V48" s="755"/>
      <c r="W48" s="756"/>
      <c r="X48" s="806">
        <f>SUM(X40:Z42)+X46</f>
        <v>0</v>
      </c>
      <c r="Y48" s="807"/>
      <c r="Z48" s="808"/>
      <c r="AA48" s="485"/>
      <c r="AB48" s="410"/>
      <c r="AC48" s="58"/>
      <c r="AH48" s="753"/>
      <c r="AI48" s="753"/>
      <c r="AJ48" s="753"/>
      <c r="AK48" s="753"/>
      <c r="AL48" s="753"/>
      <c r="AM48" s="753"/>
      <c r="AN48" s="753"/>
      <c r="AO48" s="753"/>
      <c r="AP48" s="753"/>
      <c r="AQ48" s="753"/>
      <c r="AR48" s="753"/>
      <c r="AS48" s="753"/>
      <c r="AT48" s="753"/>
      <c r="AU48" s="753"/>
      <c r="AV48" s="753"/>
      <c r="BS48" s="700"/>
      <c r="BT48" s="700"/>
      <c r="BU48" s="75"/>
      <c r="BV48" s="75"/>
      <c r="BW48" s="75"/>
      <c r="BX48" s="75"/>
      <c r="BY48" s="75"/>
      <c r="BZ48" s="75"/>
      <c r="CA48" s="75"/>
      <c r="CD48" s="75" t="s">
        <v>44</v>
      </c>
    </row>
    <row r="49" spans="1:120" ht="15" customHeight="1">
      <c r="A49" s="58"/>
      <c r="B49" s="770" t="s">
        <v>319</v>
      </c>
      <c r="C49" s="771"/>
      <c r="D49" s="771"/>
      <c r="E49" s="771"/>
      <c r="F49" s="771"/>
      <c r="G49" s="771"/>
      <c r="H49" s="771"/>
      <c r="I49" s="772"/>
      <c r="J49" s="1036"/>
      <c r="K49" s="1037"/>
      <c r="L49" s="1038"/>
      <c r="M49" s="71"/>
      <c r="N49" s="71"/>
      <c r="O49" s="730" t="s">
        <v>328</v>
      </c>
      <c r="P49" s="815"/>
      <c r="Q49" s="815"/>
      <c r="R49" s="815"/>
      <c r="S49" s="815"/>
      <c r="T49" s="815"/>
      <c r="U49" s="815"/>
      <c r="V49" s="815"/>
      <c r="W49" s="816"/>
      <c r="X49" s="1045">
        <f>MIN(AA50,AA51)</f>
        <v>0</v>
      </c>
      <c r="Y49" s="626"/>
      <c r="Z49" s="627"/>
      <c r="AA49" s="112"/>
      <c r="AB49" s="410"/>
      <c r="AC49" s="58"/>
      <c r="AH49" s="753"/>
      <c r="AI49" s="753"/>
      <c r="AJ49" s="753"/>
      <c r="AK49" s="753"/>
      <c r="AL49" s="753"/>
      <c r="AM49" s="753"/>
      <c r="AN49" s="753"/>
      <c r="AO49" s="753"/>
      <c r="AP49" s="753"/>
      <c r="AQ49" s="753"/>
      <c r="AR49" s="753"/>
      <c r="AS49" s="753"/>
      <c r="AT49" s="753"/>
      <c r="AU49" s="753"/>
      <c r="AV49" s="753"/>
      <c r="BS49" s="700"/>
      <c r="BT49" s="700"/>
      <c r="BU49" s="75"/>
      <c r="BV49" s="75"/>
      <c r="BW49" s="75"/>
      <c r="BX49" s="75"/>
      <c r="BY49" s="75"/>
      <c r="BZ49" s="75"/>
      <c r="CA49" s="75"/>
    </row>
    <row r="50" spans="1:120" ht="15" customHeight="1">
      <c r="A50" s="58"/>
      <c r="B50" s="770" t="s">
        <v>151</v>
      </c>
      <c r="C50" s="771"/>
      <c r="D50" s="771"/>
      <c r="E50" s="771"/>
      <c r="F50" s="771"/>
      <c r="G50" s="771"/>
      <c r="H50" s="771"/>
      <c r="I50" s="772"/>
      <c r="J50" s="1036"/>
      <c r="K50" s="1037"/>
      <c r="L50" s="1038"/>
      <c r="M50" s="71"/>
      <c r="N50" s="460"/>
      <c r="O50" s="779" t="s">
        <v>316</v>
      </c>
      <c r="P50" s="780"/>
      <c r="Q50" s="780"/>
      <c r="R50" s="780"/>
      <c r="S50" s="780"/>
      <c r="T50" s="780"/>
      <c r="U50" s="780"/>
      <c r="V50" s="780"/>
      <c r="W50" s="781"/>
      <c r="X50" s="806">
        <f>MIN(AA50,AA51)</f>
        <v>0</v>
      </c>
      <c r="Y50" s="807"/>
      <c r="Z50" s="808"/>
      <c r="AA50" s="112">
        <v>1500</v>
      </c>
      <c r="AB50" s="410"/>
      <c r="AC50" s="58"/>
      <c r="AH50" s="753"/>
      <c r="AI50" s="753"/>
      <c r="AJ50" s="753"/>
      <c r="AK50" s="753"/>
      <c r="AL50" s="753"/>
      <c r="AM50" s="753"/>
      <c r="AN50" s="753"/>
      <c r="AO50" s="753"/>
      <c r="AP50" s="753"/>
      <c r="AQ50" s="753"/>
      <c r="AR50" s="753"/>
      <c r="AS50" s="753"/>
      <c r="AT50" s="753"/>
      <c r="AU50" s="753"/>
      <c r="AV50" s="753"/>
      <c r="BS50" s="700"/>
      <c r="BT50" s="700"/>
      <c r="BU50" s="75"/>
      <c r="BV50" s="75"/>
      <c r="BW50" s="75"/>
      <c r="BX50" s="75"/>
      <c r="BY50" s="75"/>
      <c r="BZ50" s="75"/>
      <c r="CA50" s="75"/>
    </row>
    <row r="51" spans="1:120" ht="15" customHeight="1">
      <c r="A51" s="789"/>
      <c r="B51" s="770" t="s">
        <v>331</v>
      </c>
      <c r="C51" s="771"/>
      <c r="D51" s="771"/>
      <c r="E51" s="771"/>
      <c r="F51" s="771"/>
      <c r="G51" s="771"/>
      <c r="H51" s="771"/>
      <c r="I51" s="772"/>
      <c r="J51" s="1036"/>
      <c r="K51" s="1037"/>
      <c r="L51" s="1038"/>
      <c r="M51" s="71"/>
      <c r="N51" s="71"/>
      <c r="O51" s="779" t="s">
        <v>317</v>
      </c>
      <c r="P51" s="780"/>
      <c r="Q51" s="780"/>
      <c r="R51" s="780"/>
      <c r="S51" s="780"/>
      <c r="T51" s="780"/>
      <c r="U51" s="780"/>
      <c r="V51" s="780"/>
      <c r="W51" s="781"/>
      <c r="X51" s="782"/>
      <c r="Y51" s="783"/>
      <c r="Z51" s="784"/>
      <c r="AA51" s="205">
        <f>X51*5</f>
        <v>0</v>
      </c>
      <c r="AB51" s="413"/>
      <c r="AC51" s="789"/>
      <c r="AH51" s="753"/>
      <c r="AI51" s="753"/>
      <c r="AJ51" s="753"/>
      <c r="AK51" s="753"/>
      <c r="AL51" s="753"/>
      <c r="AM51" s="753"/>
      <c r="AN51" s="753"/>
      <c r="AO51" s="753"/>
      <c r="AP51" s="753"/>
      <c r="AQ51" s="753"/>
      <c r="AR51" s="753"/>
      <c r="AS51" s="753"/>
      <c r="AT51" s="753"/>
      <c r="AU51" s="753"/>
      <c r="AV51" s="753"/>
      <c r="BS51" s="700"/>
      <c r="BT51" s="700"/>
      <c r="BU51" s="75"/>
      <c r="BV51" s="75"/>
      <c r="BW51" s="75"/>
      <c r="BX51" s="75"/>
      <c r="BY51" s="75"/>
      <c r="BZ51" s="75"/>
      <c r="CA51" s="75"/>
    </row>
    <row r="52" spans="1:120" ht="15" customHeight="1">
      <c r="A52" s="790"/>
      <c r="B52" s="770">
        <f>'2026 YTD'!B52</f>
        <v>0</v>
      </c>
      <c r="C52" s="771"/>
      <c r="D52" s="771"/>
      <c r="E52" s="771"/>
      <c r="F52" s="771"/>
      <c r="G52" s="771"/>
      <c r="H52" s="771"/>
      <c r="I52" s="772"/>
      <c r="J52" s="1036"/>
      <c r="K52" s="1037"/>
      <c r="L52" s="1038"/>
      <c r="M52" s="71"/>
      <c r="N52" s="71"/>
      <c r="O52" s="58"/>
      <c r="P52" s="58"/>
      <c r="Q52" s="58"/>
      <c r="R52" s="58"/>
      <c r="S52" s="58"/>
      <c r="T52" s="58"/>
      <c r="U52" s="58"/>
      <c r="V52" s="58"/>
      <c r="W52" s="58"/>
      <c r="X52" s="58"/>
      <c r="Y52" s="58"/>
      <c r="Z52" s="58"/>
      <c r="AA52" s="71"/>
      <c r="AB52" s="413"/>
      <c r="AC52" s="790"/>
      <c r="AH52" s="753"/>
      <c r="AI52" s="753"/>
      <c r="AJ52" s="753"/>
      <c r="AK52" s="753"/>
      <c r="AL52" s="753"/>
      <c r="AM52" s="753"/>
      <c r="AN52" s="753"/>
      <c r="AO52" s="753"/>
      <c r="AP52" s="753"/>
      <c r="AQ52" s="753"/>
      <c r="AR52" s="753"/>
      <c r="AS52" s="753"/>
      <c r="AT52" s="753"/>
      <c r="AU52" s="753"/>
      <c r="AV52" s="753"/>
      <c r="BS52" s="785"/>
      <c r="BT52" s="785"/>
      <c r="BU52" s="75"/>
      <c r="BV52" s="75"/>
      <c r="BW52" s="75"/>
      <c r="BX52" s="75"/>
      <c r="BY52" s="75"/>
      <c r="BZ52" s="75"/>
      <c r="CA52" s="75"/>
    </row>
    <row r="53" spans="1:120" ht="15" customHeight="1">
      <c r="A53" s="790"/>
      <c r="B53" s="770">
        <f>'2026 YTD'!B53</f>
        <v>0</v>
      </c>
      <c r="C53" s="771"/>
      <c r="D53" s="771"/>
      <c r="E53" s="771"/>
      <c r="F53" s="771"/>
      <c r="G53" s="771"/>
      <c r="H53" s="771"/>
      <c r="I53" s="772"/>
      <c r="J53" s="1036"/>
      <c r="K53" s="1037"/>
      <c r="L53" s="1038"/>
      <c r="M53" s="71"/>
      <c r="N53" s="71"/>
      <c r="O53" s="773" t="s">
        <v>146</v>
      </c>
      <c r="P53" s="774"/>
      <c r="Q53" s="774"/>
      <c r="R53" s="774"/>
      <c r="S53" s="774"/>
      <c r="T53" s="774"/>
      <c r="U53" s="774"/>
      <c r="V53" s="774"/>
      <c r="W53" s="775"/>
      <c r="X53" s="776">
        <f>X26-J57</f>
        <v>0</v>
      </c>
      <c r="Y53" s="777"/>
      <c r="Z53" s="778"/>
      <c r="AA53" s="71"/>
      <c r="AB53" s="413"/>
      <c r="AC53" s="790"/>
      <c r="AD53" s="125"/>
      <c r="AH53" s="753"/>
      <c r="AI53" s="753"/>
      <c r="AJ53" s="753"/>
      <c r="AK53" s="753"/>
      <c r="AL53" s="753"/>
      <c r="AM53" s="753"/>
      <c r="AN53" s="753"/>
      <c r="AO53" s="753"/>
      <c r="AP53" s="753"/>
      <c r="AQ53" s="753"/>
      <c r="AR53" s="753"/>
      <c r="AS53" s="753"/>
      <c r="AT53" s="753"/>
      <c r="AU53" s="753"/>
      <c r="AV53" s="753"/>
      <c r="BS53" s="700"/>
      <c r="BT53" s="700"/>
      <c r="BU53" s="75"/>
      <c r="BV53" s="75"/>
      <c r="BW53" s="75"/>
      <c r="BX53" s="75"/>
      <c r="BY53" s="75"/>
      <c r="BZ53" s="75"/>
      <c r="CA53" s="75"/>
    </row>
    <row r="54" spans="1:120" ht="15" customHeight="1">
      <c r="A54" s="790"/>
      <c r="B54" s="770">
        <f>'2026 YTD'!B54</f>
        <v>0</v>
      </c>
      <c r="C54" s="771"/>
      <c r="D54" s="771"/>
      <c r="E54" s="771"/>
      <c r="F54" s="771"/>
      <c r="G54" s="771"/>
      <c r="H54" s="771"/>
      <c r="I54" s="772"/>
      <c r="J54" s="1036"/>
      <c r="K54" s="1037"/>
      <c r="L54" s="1038"/>
      <c r="M54" s="71"/>
      <c r="N54" s="71" t="s">
        <v>150</v>
      </c>
      <c r="O54" s="820" t="s">
        <v>464</v>
      </c>
      <c r="P54" s="820"/>
      <c r="Q54" s="820"/>
      <c r="R54" s="820"/>
      <c r="S54" s="820"/>
      <c r="T54" s="820"/>
      <c r="U54" s="820"/>
      <c r="V54" s="820">
        <v>0</v>
      </c>
      <c r="W54" s="820"/>
      <c r="X54" s="821"/>
      <c r="Y54" s="821"/>
      <c r="Z54" s="821"/>
      <c r="AA54" s="460"/>
      <c r="AB54" s="410"/>
      <c r="AC54" s="790">
        <f>X53</f>
        <v>0</v>
      </c>
      <c r="AD54" s="125"/>
      <c r="AE54" s="75">
        <v>0</v>
      </c>
      <c r="AF54" s="75"/>
      <c r="AH54" s="753"/>
      <c r="AI54" s="753"/>
      <c r="AJ54" s="753"/>
      <c r="AK54" s="753"/>
      <c r="AL54" s="753"/>
      <c r="AM54" s="753"/>
      <c r="AN54" s="753"/>
      <c r="AO54" s="753"/>
      <c r="AP54" s="753"/>
      <c r="AQ54" s="794"/>
      <c r="AR54" s="794"/>
      <c r="AS54" s="794"/>
      <c r="AT54" s="794"/>
      <c r="AU54" s="794"/>
      <c r="AV54" s="794"/>
      <c r="BS54" s="700"/>
      <c r="BT54" s="700"/>
      <c r="BU54" s="75"/>
      <c r="BV54" s="75"/>
      <c r="BW54" s="75"/>
      <c r="BX54" s="75"/>
      <c r="BY54" s="75"/>
      <c r="BZ54" s="75"/>
      <c r="CA54" s="75"/>
    </row>
    <row r="55" spans="1:120" ht="15" customHeight="1">
      <c r="A55" s="790"/>
      <c r="B55" s="770">
        <f>'2026 YTD'!B55</f>
        <v>0</v>
      </c>
      <c r="C55" s="771"/>
      <c r="D55" s="771"/>
      <c r="E55" s="771"/>
      <c r="F55" s="771"/>
      <c r="G55" s="771"/>
      <c r="H55" s="771"/>
      <c r="I55" s="772"/>
      <c r="J55" s="1036"/>
      <c r="K55" s="1037"/>
      <c r="L55" s="1038"/>
      <c r="M55" s="71"/>
      <c r="N55" s="71"/>
      <c r="O55" s="779" t="s">
        <v>532</v>
      </c>
      <c r="P55" s="780"/>
      <c r="Q55" s="780"/>
      <c r="R55" s="780"/>
      <c r="S55" s="780"/>
      <c r="T55" s="780"/>
      <c r="U55" s="780"/>
      <c r="V55" s="780"/>
      <c r="W55" s="780"/>
      <c r="X55" s="782"/>
      <c r="Y55" s="783"/>
      <c r="Z55" s="784"/>
      <c r="AA55" s="71"/>
      <c r="AB55" s="413"/>
      <c r="AC55" s="790"/>
      <c r="AD55" s="126"/>
      <c r="AE55" s="124">
        <f>X54*V55</f>
        <v>0</v>
      </c>
      <c r="AF55" s="75"/>
      <c r="BS55" s="60"/>
      <c r="BT55" s="60"/>
      <c r="BU55" s="75"/>
      <c r="BV55" s="75"/>
      <c r="BW55" s="75"/>
      <c r="BX55" s="75"/>
      <c r="BY55" s="75"/>
      <c r="BZ55" s="75"/>
      <c r="CA55" s="75"/>
    </row>
    <row r="56" spans="1:120" ht="15" customHeight="1" thickBot="1">
      <c r="A56" s="790"/>
      <c r="B56" s="770">
        <f>'2026 YTD'!B56</f>
        <v>0</v>
      </c>
      <c r="C56" s="771"/>
      <c r="D56" s="771"/>
      <c r="E56" s="771"/>
      <c r="F56" s="771"/>
      <c r="G56" s="771"/>
      <c r="H56" s="771"/>
      <c r="I56" s="772"/>
      <c r="J56" s="1036"/>
      <c r="K56" s="1037"/>
      <c r="L56" s="1038"/>
      <c r="M56" s="71"/>
      <c r="N56" s="71"/>
      <c r="O56" s="791" t="s">
        <v>465</v>
      </c>
      <c r="P56" s="792"/>
      <c r="Q56" s="792"/>
      <c r="R56" s="792"/>
      <c r="S56" s="792"/>
      <c r="T56" s="792"/>
      <c r="U56" s="792"/>
      <c r="V56" s="792" t="e">
        <f>#REF!</f>
        <v>#REF!</v>
      </c>
      <c r="W56" s="793">
        <v>0.18</v>
      </c>
      <c r="X56" s="809"/>
      <c r="Y56" s="810"/>
      <c r="Z56" s="811"/>
      <c r="AA56" s="71"/>
      <c r="AB56" s="413"/>
      <c r="AC56" s="790"/>
      <c r="AD56" s="126">
        <f>X54*0.8</f>
        <v>0</v>
      </c>
      <c r="AE56" s="124" t="e">
        <f>(AD56+X40-X44)*V56</f>
        <v>#REF!</v>
      </c>
      <c r="AF56" s="75"/>
      <c r="BS56" s="60"/>
      <c r="BT56" s="60"/>
      <c r="BU56" s="75"/>
      <c r="BV56" s="75"/>
      <c r="BW56" s="75"/>
      <c r="BX56" s="75"/>
      <c r="BY56" s="75"/>
      <c r="BZ56" s="75"/>
      <c r="CA56" s="75"/>
    </row>
    <row r="57" spans="1:120" ht="15" customHeight="1" thickTop="1">
      <c r="A57" s="790"/>
      <c r="B57" s="803" t="s">
        <v>152</v>
      </c>
      <c r="C57" s="804"/>
      <c r="D57" s="804"/>
      <c r="E57" s="804"/>
      <c r="F57" s="804"/>
      <c r="G57" s="804"/>
      <c r="H57" s="804"/>
      <c r="I57" s="805"/>
      <c r="J57" s="812">
        <f>SUM(J21:L56)-F24+X32+X37+X48+X49+X55</f>
        <v>0</v>
      </c>
      <c r="K57" s="813"/>
      <c r="L57" s="814"/>
      <c r="M57" s="71"/>
      <c r="N57" s="71"/>
      <c r="O57" s="791" t="s">
        <v>466</v>
      </c>
      <c r="P57" s="792"/>
      <c r="Q57" s="792"/>
      <c r="R57" s="792"/>
      <c r="S57" s="792"/>
      <c r="T57" s="792"/>
      <c r="U57" s="792"/>
      <c r="V57" s="792">
        <v>0</v>
      </c>
      <c r="W57" s="793">
        <v>4.9500000000000002E-2</v>
      </c>
      <c r="X57" s="800">
        <f>X53-X56</f>
        <v>0</v>
      </c>
      <c r="Y57" s="801">
        <f>(X53*0.8)-X47*W57</f>
        <v>0</v>
      </c>
      <c r="Z57" s="802"/>
      <c r="AA57" s="71"/>
      <c r="AB57" s="413"/>
      <c r="AC57" s="790"/>
      <c r="AD57" s="75"/>
      <c r="AE57" s="75">
        <f>(AD56+X40-X44)*V57</f>
        <v>0</v>
      </c>
      <c r="AF57" s="75"/>
      <c r="BS57" s="60"/>
      <c r="BT57" s="60"/>
      <c r="BU57" s="75"/>
      <c r="BV57" s="75"/>
      <c r="BW57" s="75"/>
      <c r="BX57" s="75"/>
      <c r="BY57" s="75"/>
      <c r="BZ57" s="75"/>
      <c r="CA57" s="75"/>
    </row>
    <row r="58" spans="1:120" ht="10.5" customHeight="1">
      <c r="A58" s="790"/>
      <c r="B58" s="397"/>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486"/>
      <c r="AB58" s="414"/>
      <c r="AC58" s="790"/>
      <c r="AD58" s="75"/>
      <c r="AE58" s="75"/>
      <c r="AF58" s="75"/>
      <c r="BS58" s="60"/>
      <c r="BT58" s="60"/>
      <c r="BU58" s="75"/>
      <c r="BV58" s="75"/>
      <c r="BW58" s="75"/>
      <c r="BX58" s="75"/>
      <c r="BY58" s="75"/>
      <c r="BZ58" s="75"/>
      <c r="CA58" s="75"/>
    </row>
    <row r="59" spans="1:120">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BS59" s="60"/>
      <c r="BT59" s="60"/>
      <c r="BU59" s="75"/>
      <c r="BV59" s="75"/>
      <c r="BW59" s="75"/>
      <c r="BX59" s="75"/>
      <c r="BY59" s="75"/>
      <c r="BZ59" s="75"/>
      <c r="CA59" s="75"/>
    </row>
    <row r="60" spans="1:120">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BS60" s="60"/>
      <c r="BT60" s="60"/>
      <c r="BU60" s="75"/>
      <c r="BV60" s="75"/>
      <c r="BW60" s="75"/>
      <c r="BX60" s="75"/>
      <c r="BY60" s="75"/>
      <c r="BZ60" s="75"/>
      <c r="CA60" s="75"/>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row>
    <row r="61" spans="1:120">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BS61" s="60"/>
      <c r="BT61" s="60"/>
      <c r="BU61" s="75"/>
      <c r="BV61" s="75"/>
      <c r="BW61" s="75"/>
      <c r="BX61" s="75"/>
      <c r="BY61" s="75"/>
      <c r="BZ61" s="75"/>
      <c r="CA61" s="75"/>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row>
    <row r="62" spans="1:120">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BS62" s="60"/>
      <c r="BT62" s="60"/>
      <c r="BU62" s="75"/>
      <c r="BV62" s="75"/>
      <c r="BW62" s="75"/>
      <c r="BX62" s="75"/>
      <c r="BY62" s="75"/>
      <c r="BZ62" s="75"/>
      <c r="CA62" s="75"/>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row>
    <row r="63" spans="1:120">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BS63" s="60"/>
      <c r="BT63" s="60"/>
      <c r="BU63" s="75"/>
      <c r="BV63" s="75"/>
      <c r="BW63" s="75"/>
      <c r="BX63" s="75"/>
      <c r="BY63" s="75"/>
      <c r="BZ63" s="75"/>
      <c r="CA63" s="75"/>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row>
    <row r="64" spans="1:120">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BS64" s="60"/>
      <c r="BT64" s="60"/>
      <c r="BU64" s="75"/>
      <c r="BV64" s="75"/>
      <c r="BW64" s="75"/>
      <c r="BX64" s="75"/>
      <c r="BY64" s="75"/>
      <c r="BZ64" s="75"/>
      <c r="CA64" s="75"/>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row>
    <row r="65" spans="1:120">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BS65" s="60"/>
      <c r="BT65" s="60"/>
      <c r="BU65" s="75"/>
      <c r="BV65" s="75"/>
      <c r="BW65" s="75"/>
      <c r="BX65" s="75"/>
      <c r="BY65" s="75"/>
      <c r="BZ65" s="75"/>
      <c r="CA65" s="75"/>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row>
    <row r="66" spans="1:120">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BS66" s="60"/>
      <c r="BT66" s="60"/>
      <c r="BU66" s="75"/>
      <c r="BV66" s="75"/>
      <c r="BW66" s="75"/>
      <c r="BX66" s="75"/>
      <c r="BY66" s="75"/>
      <c r="BZ66" s="75"/>
      <c r="CA66" s="75"/>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row>
    <row r="67" spans="1:120">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Y67" s="60" t="s">
        <v>226</v>
      </c>
      <c r="BS67" s="60"/>
      <c r="BT67" s="60"/>
      <c r="BU67" s="75"/>
      <c r="BV67" s="75"/>
      <c r="BW67" s="75"/>
      <c r="BX67" s="75"/>
      <c r="BY67" s="75"/>
      <c r="BZ67" s="75"/>
      <c r="CA67" s="75"/>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row>
    <row r="68" spans="1:120">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Y68" s="60" t="s">
        <v>222</v>
      </c>
      <c r="BS68" s="60"/>
      <c r="BT68" s="60"/>
      <c r="BU68" s="75"/>
      <c r="BV68" s="75"/>
      <c r="BW68" s="75"/>
      <c r="BX68" s="75"/>
      <c r="BY68" s="75"/>
      <c r="BZ68" s="75"/>
      <c r="CA68" s="75"/>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row>
    <row r="69" spans="1:120">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Y69" s="60" t="s">
        <v>223</v>
      </c>
      <c r="BS69" s="60"/>
      <c r="BT69" s="60"/>
      <c r="BU69" s="75"/>
      <c r="BV69" s="75"/>
      <c r="BW69" s="75"/>
      <c r="BX69" s="75"/>
      <c r="BY69" s="75"/>
      <c r="BZ69" s="75"/>
      <c r="CA69" s="75"/>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row>
    <row r="70" spans="1:120">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Y70" s="60" t="s">
        <v>224</v>
      </c>
      <c r="BS70" s="60"/>
      <c r="BT70" s="60"/>
      <c r="BU70" s="75"/>
      <c r="BV70" s="75"/>
      <c r="BW70" s="75"/>
      <c r="BX70" s="75"/>
      <c r="BY70" s="75"/>
      <c r="BZ70" s="75"/>
      <c r="CA70" s="75"/>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row>
    <row r="71" spans="1:120">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Y71" s="60" t="s">
        <v>225</v>
      </c>
      <c r="BS71" s="60"/>
      <c r="BT71" s="60"/>
      <c r="BU71" s="75"/>
      <c r="BV71" s="75"/>
      <c r="BW71" s="75"/>
      <c r="BX71" s="75"/>
      <c r="BY71" s="75"/>
      <c r="BZ71" s="75"/>
      <c r="CA71" s="75"/>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row>
    <row r="72" spans="1:120">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BS72" s="60"/>
      <c r="BT72" s="60"/>
      <c r="BU72" s="75"/>
      <c r="BV72" s="75"/>
      <c r="BW72" s="75"/>
      <c r="BX72" s="75"/>
      <c r="BY72" s="75"/>
      <c r="BZ72" s="75"/>
      <c r="CA72" s="75"/>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row>
    <row r="73" spans="1:120">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BS73" s="60"/>
      <c r="BT73" s="60"/>
      <c r="BU73" s="75"/>
      <c r="BV73" s="75"/>
      <c r="BW73" s="75"/>
      <c r="BX73" s="75"/>
      <c r="BY73" s="75"/>
      <c r="BZ73" s="75"/>
      <c r="CA73" s="75"/>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row>
    <row r="74" spans="1:120">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BS74" s="60"/>
      <c r="BT74" s="60"/>
      <c r="BU74" s="75"/>
      <c r="BV74" s="75"/>
      <c r="BW74" s="75"/>
      <c r="BX74" s="75"/>
      <c r="BY74" s="75"/>
      <c r="BZ74" s="75"/>
      <c r="CA74" s="75"/>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row>
    <row r="75" spans="1:120">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BS75" s="60"/>
      <c r="BT75" s="60"/>
      <c r="BU75" s="75"/>
      <c r="BV75" s="75"/>
      <c r="BW75" s="75"/>
      <c r="BX75" s="75"/>
      <c r="BY75" s="75"/>
      <c r="BZ75" s="75"/>
      <c r="CA75" s="75"/>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row>
    <row r="76" spans="1:120">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BS76" s="60"/>
      <c r="BT76" s="60"/>
      <c r="BU76" s="75"/>
      <c r="BV76" s="75"/>
      <c r="BW76" s="75"/>
      <c r="BX76" s="75"/>
      <c r="BY76" s="75"/>
      <c r="BZ76" s="75"/>
      <c r="CA76" s="75"/>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row>
    <row r="77" spans="1:120">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BS77" s="60"/>
      <c r="BT77" s="60"/>
      <c r="BU77" s="75"/>
      <c r="BV77" s="75"/>
      <c r="BW77" s="75"/>
      <c r="BX77" s="75"/>
      <c r="BY77" s="75"/>
      <c r="BZ77" s="75"/>
      <c r="CA77" s="75"/>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row>
    <row r="78" spans="1:120">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BS78" s="60"/>
      <c r="BT78" s="60"/>
      <c r="BU78" s="75"/>
      <c r="BV78" s="75"/>
      <c r="BW78" s="75"/>
      <c r="BX78" s="75"/>
      <c r="BY78" s="75"/>
      <c r="BZ78" s="75"/>
      <c r="CA78" s="75"/>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row>
    <row r="79" spans="1:120">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BS79" s="60"/>
      <c r="BT79" s="60"/>
      <c r="BU79" s="75"/>
      <c r="BV79" s="75"/>
      <c r="BW79" s="75"/>
      <c r="BX79" s="75"/>
      <c r="BY79" s="75"/>
      <c r="BZ79" s="75"/>
      <c r="CA79" s="75"/>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row>
    <row r="80" spans="1:120">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BS80" s="60"/>
      <c r="BT80" s="60"/>
      <c r="BU80" s="75"/>
      <c r="BV80" s="75"/>
      <c r="BW80" s="75"/>
      <c r="BX80" s="75"/>
      <c r="BY80" s="75"/>
      <c r="BZ80" s="75"/>
      <c r="CA80" s="75"/>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row>
    <row r="81" spans="1:120">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BS81" s="60"/>
      <c r="BT81" s="60"/>
      <c r="BU81" s="75"/>
      <c r="BV81" s="75"/>
      <c r="BW81" s="75"/>
      <c r="BX81" s="75"/>
      <c r="BY81" s="75"/>
      <c r="BZ81" s="75"/>
      <c r="CA81" s="75"/>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row>
    <row r="82" spans="1:120">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BS82" s="60"/>
      <c r="BT82" s="60"/>
      <c r="BU82" s="75"/>
      <c r="BV82" s="75"/>
      <c r="BW82" s="75"/>
      <c r="BX82" s="75"/>
      <c r="BY82" s="75"/>
      <c r="BZ82" s="75"/>
      <c r="CA82" s="75"/>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row>
    <row r="83" spans="1:120">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BS83" s="60"/>
      <c r="BT83" s="60"/>
      <c r="BU83" s="75"/>
      <c r="BV83" s="75"/>
      <c r="BW83" s="75"/>
      <c r="BX83" s="75"/>
      <c r="BY83" s="75"/>
      <c r="BZ83" s="75"/>
      <c r="CA83" s="75"/>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row>
    <row r="84" spans="1:120">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BS84" s="60"/>
      <c r="BT84" s="60"/>
      <c r="BU84" s="75"/>
      <c r="BV84" s="75"/>
      <c r="BW84" s="75"/>
      <c r="BX84" s="75"/>
      <c r="BY84" s="75"/>
      <c r="BZ84" s="75"/>
      <c r="CA84" s="75"/>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row>
    <row r="85" spans="1:120">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BS85" s="60"/>
      <c r="BT85" s="60"/>
      <c r="BU85" s="75"/>
      <c r="BV85" s="75"/>
      <c r="BW85" s="75"/>
      <c r="BX85" s="75"/>
      <c r="BY85" s="75"/>
      <c r="BZ85" s="75"/>
      <c r="CA85" s="75"/>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row>
    <row r="86" spans="1:120">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BS86" s="60"/>
      <c r="BT86" s="60"/>
      <c r="BU86" s="75"/>
      <c r="BV86" s="75"/>
      <c r="BW86" s="75"/>
      <c r="BX86" s="75"/>
      <c r="BY86" s="75"/>
      <c r="BZ86" s="75"/>
      <c r="CA86" s="75"/>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row>
    <row r="87" spans="1:120">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BS87" s="60"/>
      <c r="BT87" s="60"/>
      <c r="BU87" s="75"/>
      <c r="BV87" s="75"/>
      <c r="BW87" s="75"/>
      <c r="BX87" s="75"/>
      <c r="BY87" s="75"/>
      <c r="BZ87" s="75"/>
      <c r="CA87" s="75"/>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row>
    <row r="88" spans="1:120">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BS88" s="60"/>
      <c r="BT88" s="60"/>
      <c r="BU88" s="75"/>
      <c r="BV88" s="75"/>
      <c r="BW88" s="75"/>
      <c r="BX88" s="75"/>
      <c r="BY88" s="75"/>
      <c r="BZ88" s="75"/>
      <c r="CA88" s="75"/>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row>
    <row r="89" spans="1:120">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BS89" s="60"/>
      <c r="BT89" s="60"/>
      <c r="BU89" s="75"/>
      <c r="BV89" s="75"/>
      <c r="BW89" s="75"/>
      <c r="BX89" s="75"/>
      <c r="BY89" s="75"/>
      <c r="BZ89" s="75"/>
      <c r="CA89" s="75"/>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row>
    <row r="90" spans="1:120">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BS90" s="60"/>
      <c r="BT90" s="60"/>
      <c r="BU90" s="75"/>
      <c r="BV90" s="75"/>
      <c r="BW90" s="75"/>
      <c r="BX90" s="75"/>
      <c r="BY90" s="75"/>
      <c r="BZ90" s="75"/>
      <c r="CA90" s="75"/>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row>
    <row r="91" spans="1:120">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BS91" s="60"/>
      <c r="BT91" s="60"/>
      <c r="BU91" s="75"/>
      <c r="BV91" s="75"/>
      <c r="BW91" s="75"/>
      <c r="BX91" s="75"/>
      <c r="BY91" s="75"/>
      <c r="BZ91" s="75"/>
      <c r="CA91" s="75"/>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row>
    <row r="92" spans="1:120">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BS92" s="60"/>
      <c r="BT92" s="60"/>
      <c r="BU92" s="75"/>
      <c r="BV92" s="75"/>
      <c r="BW92" s="75"/>
      <c r="BX92" s="75"/>
      <c r="BY92" s="75"/>
      <c r="BZ92" s="75"/>
      <c r="CA92" s="75"/>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row>
    <row r="93" spans="1:120">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BS93" s="60"/>
      <c r="BT93" s="60"/>
      <c r="BU93" s="75"/>
      <c r="BV93" s="75"/>
      <c r="BW93" s="75"/>
      <c r="BX93" s="75"/>
      <c r="BY93" s="75"/>
      <c r="BZ93" s="75"/>
      <c r="CA93" s="75"/>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row>
    <row r="94" spans="1:120">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BS94" s="60"/>
      <c r="BT94" s="60"/>
      <c r="BU94" s="75"/>
      <c r="BV94" s="75"/>
      <c r="BW94" s="75"/>
      <c r="BX94" s="75"/>
      <c r="BY94" s="75"/>
      <c r="BZ94" s="75"/>
      <c r="CA94" s="75"/>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row>
    <row r="95" spans="1:120">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BS95" s="60"/>
      <c r="BT95" s="60"/>
      <c r="BU95" s="75"/>
      <c r="BV95" s="75"/>
      <c r="BW95" s="75"/>
      <c r="BX95" s="75"/>
      <c r="BY95" s="75"/>
      <c r="BZ95" s="75"/>
      <c r="CA95" s="75"/>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row>
    <row r="96" spans="1:120">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BS96" s="60"/>
      <c r="BT96" s="60"/>
      <c r="BU96" s="75"/>
      <c r="BV96" s="75"/>
      <c r="BW96" s="75"/>
      <c r="BX96" s="75"/>
      <c r="BY96" s="75"/>
      <c r="BZ96" s="75"/>
      <c r="CA96" s="75"/>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0"/>
      <c r="DJ96" s="60"/>
      <c r="DK96" s="60"/>
      <c r="DL96" s="60"/>
      <c r="DM96" s="60"/>
      <c r="DN96" s="60"/>
      <c r="DO96" s="60"/>
      <c r="DP96" s="60"/>
    </row>
    <row r="97" spans="1:120">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BS97" s="60"/>
      <c r="BT97" s="60"/>
      <c r="BU97" s="75"/>
      <c r="BV97" s="75"/>
      <c r="BW97" s="75"/>
      <c r="BX97" s="75"/>
      <c r="BY97" s="75"/>
      <c r="BZ97" s="75"/>
      <c r="CA97" s="75"/>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row>
    <row r="98" spans="1:120">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BS98" s="60"/>
      <c r="BT98" s="60"/>
      <c r="BU98" s="75"/>
      <c r="BV98" s="75"/>
      <c r="BW98" s="75"/>
      <c r="BX98" s="75"/>
      <c r="BY98" s="75"/>
      <c r="BZ98" s="75"/>
      <c r="CA98" s="75"/>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0"/>
      <c r="DJ98" s="60"/>
      <c r="DK98" s="60"/>
      <c r="DL98" s="60"/>
      <c r="DM98" s="60"/>
      <c r="DN98" s="60"/>
      <c r="DO98" s="60"/>
      <c r="DP98" s="60"/>
    </row>
    <row r="99" spans="1:120">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BS99" s="60"/>
      <c r="BT99" s="60"/>
      <c r="BU99" s="75"/>
      <c r="BV99" s="75"/>
      <c r="BW99" s="75"/>
      <c r="BX99" s="75"/>
      <c r="BY99" s="75"/>
      <c r="BZ99" s="75"/>
      <c r="CA99" s="75"/>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row>
    <row r="100" spans="1:120">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BS100" s="60"/>
      <c r="BT100" s="60"/>
      <c r="BU100" s="75"/>
      <c r="BV100" s="75"/>
      <c r="BW100" s="75"/>
      <c r="BX100" s="75"/>
      <c r="BY100" s="75"/>
      <c r="BZ100" s="75"/>
      <c r="CA100" s="75"/>
      <c r="CL100" s="60"/>
      <c r="CM100" s="60"/>
      <c r="CN100" s="60"/>
      <c r="CO100" s="60"/>
      <c r="CP100" s="60"/>
      <c r="CQ100" s="60"/>
      <c r="CR100" s="60"/>
      <c r="CS100" s="60"/>
      <c r="CT100" s="60"/>
      <c r="CU100" s="60"/>
      <c r="CV100" s="60"/>
      <c r="CW100" s="60"/>
      <c r="CX100" s="60"/>
      <c r="CY100" s="60"/>
      <c r="CZ100" s="60"/>
      <c r="DA100" s="60"/>
      <c r="DB100" s="60"/>
      <c r="DC100" s="60"/>
      <c r="DD100" s="60"/>
      <c r="DE100" s="60"/>
      <c r="DF100" s="60"/>
      <c r="DG100" s="60"/>
      <c r="DH100" s="60"/>
      <c r="DI100" s="60"/>
      <c r="DJ100" s="60"/>
      <c r="DK100" s="60"/>
      <c r="DL100" s="60"/>
      <c r="DM100" s="60"/>
      <c r="DN100" s="60"/>
      <c r="DO100" s="60"/>
      <c r="DP100" s="60"/>
    </row>
    <row r="101" spans="1:120">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BS101" s="60"/>
      <c r="BT101" s="60"/>
      <c r="BU101" s="75"/>
      <c r="BV101" s="75"/>
      <c r="BW101" s="75"/>
      <c r="BX101" s="75"/>
      <c r="BY101" s="75"/>
      <c r="BZ101" s="75"/>
      <c r="CA101" s="75"/>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60"/>
      <c r="DJ101" s="60"/>
      <c r="DK101" s="60"/>
      <c r="DL101" s="60"/>
      <c r="DM101" s="60"/>
      <c r="DN101" s="60"/>
      <c r="DO101" s="60"/>
      <c r="DP101" s="60"/>
    </row>
    <row r="102" spans="1:120">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BS102" s="60"/>
      <c r="BT102" s="60"/>
      <c r="BU102" s="75"/>
      <c r="BV102" s="75"/>
      <c r="BW102" s="75"/>
      <c r="BX102" s="75"/>
      <c r="BY102" s="75"/>
      <c r="BZ102" s="75"/>
      <c r="CA102" s="75"/>
      <c r="CL102" s="60"/>
      <c r="CM102" s="60"/>
      <c r="CN102" s="60"/>
      <c r="CO102" s="60"/>
      <c r="CP102" s="60"/>
      <c r="CQ102" s="60"/>
      <c r="CR102" s="60"/>
      <c r="CS102" s="60"/>
      <c r="CT102" s="60"/>
      <c r="CU102" s="60"/>
      <c r="CV102" s="60"/>
      <c r="CW102" s="60"/>
      <c r="CX102" s="60"/>
      <c r="CY102" s="60"/>
      <c r="CZ102" s="60"/>
      <c r="DA102" s="60"/>
      <c r="DB102" s="60"/>
      <c r="DC102" s="60"/>
      <c r="DD102" s="60"/>
      <c r="DE102" s="60"/>
      <c r="DF102" s="60"/>
      <c r="DG102" s="60"/>
      <c r="DH102" s="60"/>
      <c r="DI102" s="60"/>
      <c r="DJ102" s="60"/>
      <c r="DK102" s="60"/>
      <c r="DL102" s="60"/>
      <c r="DM102" s="60"/>
      <c r="DN102" s="60"/>
      <c r="DO102" s="60"/>
      <c r="DP102" s="60"/>
    </row>
    <row r="103" spans="1:120">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BS103" s="60"/>
      <c r="BT103" s="60"/>
      <c r="BU103" s="75"/>
      <c r="BV103" s="75"/>
      <c r="BW103" s="75"/>
      <c r="BX103" s="75"/>
      <c r="BY103" s="75"/>
      <c r="BZ103" s="75"/>
      <c r="CA103" s="75"/>
      <c r="CL103" s="60"/>
      <c r="CM103" s="60"/>
      <c r="CN103" s="60"/>
      <c r="CO103" s="60"/>
      <c r="CP103" s="60"/>
      <c r="CQ103" s="60"/>
      <c r="CR103" s="60"/>
      <c r="CS103" s="60"/>
      <c r="CT103" s="60"/>
      <c r="CU103" s="60"/>
      <c r="CV103" s="60"/>
      <c r="CW103" s="60"/>
      <c r="CX103" s="60"/>
      <c r="CY103" s="60"/>
      <c r="CZ103" s="60"/>
      <c r="DA103" s="60"/>
      <c r="DB103" s="60"/>
      <c r="DC103" s="60"/>
      <c r="DD103" s="60"/>
      <c r="DE103" s="60"/>
      <c r="DF103" s="60"/>
      <c r="DG103" s="60"/>
      <c r="DH103" s="60"/>
      <c r="DI103" s="60"/>
      <c r="DJ103" s="60"/>
      <c r="DK103" s="60"/>
      <c r="DL103" s="60"/>
      <c r="DM103" s="60"/>
      <c r="DN103" s="60"/>
      <c r="DO103" s="60"/>
      <c r="DP103" s="60"/>
    </row>
    <row r="104" spans="1:120">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BS104" s="60"/>
      <c r="BT104" s="60"/>
      <c r="BU104" s="75"/>
      <c r="BV104" s="75"/>
      <c r="BW104" s="75"/>
      <c r="BX104" s="75"/>
      <c r="BY104" s="75"/>
      <c r="BZ104" s="75"/>
      <c r="CA104" s="75"/>
      <c r="CL104" s="60"/>
      <c r="CM104" s="60"/>
      <c r="CN104" s="60"/>
      <c r="CO104" s="60"/>
      <c r="CP104" s="60"/>
      <c r="CQ104" s="60"/>
      <c r="CR104" s="60"/>
      <c r="CS104" s="60"/>
      <c r="CT104" s="60"/>
      <c r="CU104" s="60"/>
      <c r="CV104" s="60"/>
      <c r="CW104" s="60"/>
      <c r="CX104" s="60"/>
      <c r="CY104" s="60"/>
      <c r="CZ104" s="60"/>
      <c r="DA104" s="60"/>
      <c r="DB104" s="60"/>
      <c r="DC104" s="60"/>
      <c r="DD104" s="60"/>
      <c r="DE104" s="60"/>
      <c r="DF104" s="60"/>
      <c r="DG104" s="60"/>
      <c r="DH104" s="60"/>
      <c r="DI104" s="60"/>
      <c r="DJ104" s="60"/>
      <c r="DK104" s="60"/>
      <c r="DL104" s="60"/>
      <c r="DM104" s="60"/>
      <c r="DN104" s="60"/>
      <c r="DO104" s="60"/>
      <c r="DP104" s="60"/>
    </row>
    <row r="105" spans="1:120">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BS105" s="60"/>
      <c r="BT105" s="60"/>
      <c r="BU105" s="75"/>
      <c r="BV105" s="75"/>
      <c r="BW105" s="75"/>
      <c r="BX105" s="75"/>
      <c r="BY105" s="75"/>
      <c r="BZ105" s="75"/>
      <c r="CA105" s="75"/>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0"/>
      <c r="DJ105" s="60"/>
      <c r="DK105" s="60"/>
      <c r="DL105" s="60"/>
      <c r="DM105" s="60"/>
      <c r="DN105" s="60"/>
      <c r="DO105" s="60"/>
      <c r="DP105" s="60"/>
    </row>
    <row r="106" spans="1:120">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BS106" s="60"/>
      <c r="BT106" s="60"/>
      <c r="BU106" s="75"/>
      <c r="BV106" s="75"/>
      <c r="BW106" s="75"/>
      <c r="BX106" s="75"/>
      <c r="BY106" s="75"/>
      <c r="BZ106" s="75"/>
      <c r="CA106" s="75"/>
      <c r="CL106" s="60"/>
      <c r="CM106" s="60"/>
      <c r="CN106" s="60"/>
      <c r="CO106" s="60"/>
      <c r="CP106" s="60"/>
      <c r="CQ106" s="60"/>
      <c r="CR106" s="60"/>
      <c r="CS106" s="60"/>
      <c r="CT106" s="60"/>
      <c r="CU106" s="60"/>
      <c r="CV106" s="60"/>
      <c r="CW106" s="60"/>
      <c r="CX106" s="60"/>
      <c r="CY106" s="60"/>
      <c r="CZ106" s="60"/>
      <c r="DA106" s="60"/>
      <c r="DB106" s="60"/>
      <c r="DC106" s="60"/>
      <c r="DD106" s="60"/>
      <c r="DE106" s="60"/>
      <c r="DF106" s="60"/>
      <c r="DG106" s="60"/>
      <c r="DH106" s="60"/>
      <c r="DI106" s="60"/>
      <c r="DJ106" s="60"/>
      <c r="DK106" s="60"/>
      <c r="DL106" s="60"/>
      <c r="DM106" s="60"/>
      <c r="DN106" s="60"/>
      <c r="DO106" s="60"/>
      <c r="DP106" s="60"/>
    </row>
    <row r="107" spans="1:120">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BS107" s="60"/>
      <c r="BT107" s="60"/>
      <c r="BU107" s="75"/>
      <c r="BV107" s="75"/>
      <c r="BW107" s="75"/>
      <c r="BX107" s="75"/>
      <c r="BY107" s="75"/>
      <c r="BZ107" s="75"/>
      <c r="CA107" s="75"/>
      <c r="CL107" s="60"/>
      <c r="CM107" s="60"/>
      <c r="CN107" s="60"/>
      <c r="CO107" s="60"/>
      <c r="CP107" s="60"/>
      <c r="CQ107" s="60"/>
      <c r="CR107" s="60"/>
      <c r="CS107" s="60"/>
      <c r="CT107" s="60"/>
      <c r="CU107" s="60"/>
      <c r="CV107" s="60"/>
      <c r="CW107" s="60"/>
      <c r="CX107" s="60"/>
      <c r="CY107" s="60"/>
      <c r="CZ107" s="60"/>
      <c r="DA107" s="60"/>
      <c r="DB107" s="60"/>
      <c r="DC107" s="60"/>
      <c r="DD107" s="60"/>
      <c r="DE107" s="60"/>
      <c r="DF107" s="60"/>
      <c r="DG107" s="60"/>
      <c r="DH107" s="60"/>
      <c r="DI107" s="60"/>
      <c r="DJ107" s="60"/>
      <c r="DK107" s="60"/>
      <c r="DL107" s="60"/>
      <c r="DM107" s="60"/>
      <c r="DN107" s="60"/>
      <c r="DO107" s="60"/>
      <c r="DP107" s="60"/>
    </row>
    <row r="108" spans="1:120">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BS108" s="60"/>
      <c r="BT108" s="60"/>
      <c r="BU108" s="75"/>
      <c r="BV108" s="75"/>
      <c r="BW108" s="75"/>
      <c r="BX108" s="75"/>
      <c r="BY108" s="75"/>
      <c r="BZ108" s="75"/>
      <c r="CA108" s="75"/>
      <c r="CL108" s="60"/>
      <c r="CM108" s="60"/>
      <c r="CN108" s="60"/>
      <c r="CO108" s="60"/>
      <c r="CP108" s="60"/>
      <c r="CQ108" s="60"/>
      <c r="CR108" s="60"/>
      <c r="CS108" s="60"/>
      <c r="CT108" s="60"/>
      <c r="CU108" s="60"/>
      <c r="CV108" s="60"/>
      <c r="CW108" s="60"/>
      <c r="CX108" s="60"/>
      <c r="CY108" s="60"/>
      <c r="CZ108" s="60"/>
      <c r="DA108" s="60"/>
      <c r="DB108" s="60"/>
      <c r="DC108" s="60"/>
      <c r="DD108" s="60"/>
      <c r="DE108" s="60"/>
      <c r="DF108" s="60"/>
      <c r="DG108" s="60"/>
      <c r="DH108" s="60"/>
      <c r="DI108" s="60"/>
      <c r="DJ108" s="60"/>
      <c r="DK108" s="60"/>
      <c r="DL108" s="60"/>
      <c r="DM108" s="60"/>
      <c r="DN108" s="60"/>
      <c r="DO108" s="60"/>
      <c r="DP108" s="60"/>
    </row>
    <row r="109" spans="1:120">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BS109" s="60"/>
      <c r="BT109" s="60"/>
      <c r="BU109" s="75"/>
      <c r="BV109" s="75"/>
      <c r="BW109" s="75"/>
      <c r="BX109" s="75"/>
      <c r="BY109" s="75"/>
      <c r="BZ109" s="75"/>
      <c r="CA109" s="75"/>
      <c r="CL109" s="60"/>
      <c r="CM109" s="60"/>
      <c r="CN109" s="60"/>
      <c r="CO109" s="60"/>
      <c r="CP109" s="60"/>
      <c r="CQ109" s="60"/>
      <c r="CR109" s="60"/>
      <c r="CS109" s="60"/>
      <c r="CT109" s="60"/>
      <c r="CU109" s="60"/>
      <c r="CV109" s="60"/>
      <c r="CW109" s="60"/>
      <c r="CX109" s="60"/>
      <c r="CY109" s="60"/>
      <c r="CZ109" s="60"/>
      <c r="DA109" s="60"/>
      <c r="DB109" s="60"/>
      <c r="DC109" s="60"/>
      <c r="DD109" s="60"/>
      <c r="DE109" s="60"/>
      <c r="DF109" s="60"/>
      <c r="DG109" s="60"/>
      <c r="DH109" s="60"/>
      <c r="DI109" s="60"/>
      <c r="DJ109" s="60"/>
      <c r="DK109" s="60"/>
      <c r="DL109" s="60"/>
      <c r="DM109" s="60"/>
      <c r="DN109" s="60"/>
      <c r="DO109" s="60"/>
      <c r="DP109" s="60"/>
    </row>
    <row r="110" spans="1:120">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BS110" s="60"/>
      <c r="BT110" s="60"/>
      <c r="BU110" s="75"/>
      <c r="BV110" s="75"/>
      <c r="BW110" s="75"/>
      <c r="BX110" s="75"/>
      <c r="BY110" s="75"/>
      <c r="BZ110" s="75"/>
      <c r="CA110" s="75"/>
      <c r="CL110" s="60"/>
      <c r="CM110" s="60"/>
      <c r="CN110" s="60"/>
      <c r="CO110" s="60"/>
      <c r="CP110" s="60"/>
      <c r="CQ110" s="60"/>
      <c r="CR110" s="60"/>
      <c r="CS110" s="60"/>
      <c r="CT110" s="60"/>
      <c r="CU110" s="60"/>
      <c r="CV110" s="60"/>
      <c r="CW110" s="60"/>
      <c r="CX110" s="60"/>
      <c r="CY110" s="60"/>
      <c r="CZ110" s="60"/>
      <c r="DA110" s="60"/>
      <c r="DB110" s="60"/>
      <c r="DC110" s="60"/>
      <c r="DD110" s="60"/>
      <c r="DE110" s="60"/>
      <c r="DF110" s="60"/>
      <c r="DG110" s="60"/>
      <c r="DH110" s="60"/>
      <c r="DI110" s="60"/>
      <c r="DJ110" s="60"/>
      <c r="DK110" s="60"/>
      <c r="DL110" s="60"/>
      <c r="DM110" s="60"/>
      <c r="DN110" s="60"/>
      <c r="DO110" s="60"/>
      <c r="DP110" s="60"/>
    </row>
    <row r="111" spans="1:120">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BS111" s="60"/>
      <c r="BT111" s="60"/>
      <c r="BU111" s="75"/>
      <c r="BV111" s="75"/>
      <c r="BW111" s="75"/>
      <c r="BX111" s="75"/>
      <c r="BY111" s="75"/>
      <c r="BZ111" s="75"/>
      <c r="CA111" s="75"/>
      <c r="CL111" s="60"/>
      <c r="CM111" s="60"/>
      <c r="CN111" s="60"/>
      <c r="CO111" s="60"/>
      <c r="CP111" s="60"/>
      <c r="CQ111" s="60"/>
      <c r="CR111" s="60"/>
      <c r="CS111" s="60"/>
      <c r="CT111" s="60"/>
      <c r="CU111" s="60"/>
      <c r="CV111" s="60"/>
      <c r="CW111" s="60"/>
      <c r="CX111" s="60"/>
      <c r="CY111" s="60"/>
      <c r="CZ111" s="60"/>
      <c r="DA111" s="60"/>
      <c r="DB111" s="60"/>
      <c r="DC111" s="60"/>
      <c r="DD111" s="60"/>
      <c r="DE111" s="60"/>
      <c r="DF111" s="60"/>
      <c r="DG111" s="60"/>
      <c r="DH111" s="60"/>
      <c r="DI111" s="60"/>
      <c r="DJ111" s="60"/>
      <c r="DK111" s="60"/>
      <c r="DL111" s="60"/>
      <c r="DM111" s="60"/>
      <c r="DN111" s="60"/>
      <c r="DO111" s="60"/>
      <c r="DP111" s="60"/>
    </row>
    <row r="112" spans="1:120">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BS112" s="60"/>
      <c r="BT112" s="60"/>
      <c r="BU112" s="75"/>
      <c r="BV112" s="75"/>
      <c r="BW112" s="75"/>
      <c r="BX112" s="75"/>
      <c r="BY112" s="75"/>
      <c r="BZ112" s="75"/>
      <c r="CA112" s="75"/>
      <c r="CL112" s="60"/>
      <c r="CM112" s="60"/>
      <c r="CN112" s="60"/>
      <c r="CO112" s="60"/>
      <c r="CP112" s="60"/>
      <c r="CQ112" s="60"/>
      <c r="CR112" s="60"/>
      <c r="CS112" s="60"/>
      <c r="CT112" s="60"/>
      <c r="CU112" s="60"/>
      <c r="CV112" s="60"/>
      <c r="CW112" s="60"/>
      <c r="CX112" s="60"/>
      <c r="CY112" s="60"/>
      <c r="CZ112" s="60"/>
      <c r="DA112" s="60"/>
      <c r="DB112" s="60"/>
      <c r="DC112" s="60"/>
      <c r="DD112" s="60"/>
      <c r="DE112" s="60"/>
      <c r="DF112" s="60"/>
      <c r="DG112" s="60"/>
      <c r="DH112" s="60"/>
      <c r="DI112" s="60"/>
      <c r="DJ112" s="60"/>
      <c r="DK112" s="60"/>
      <c r="DL112" s="60"/>
      <c r="DM112" s="60"/>
      <c r="DN112" s="60"/>
      <c r="DO112" s="60"/>
      <c r="DP112" s="60"/>
    </row>
    <row r="113" spans="1:120">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BS113" s="60"/>
      <c r="BT113" s="60"/>
      <c r="BU113" s="75"/>
      <c r="BV113" s="75"/>
      <c r="BW113" s="75"/>
      <c r="BX113" s="75"/>
      <c r="BY113" s="75"/>
      <c r="BZ113" s="75"/>
      <c r="CA113" s="75"/>
      <c r="CL113" s="60"/>
      <c r="CM113" s="60"/>
      <c r="CN113" s="60"/>
      <c r="CO113" s="60"/>
      <c r="CP113" s="60"/>
      <c r="CQ113" s="60"/>
      <c r="CR113" s="60"/>
      <c r="CS113" s="60"/>
      <c r="CT113" s="60"/>
      <c r="CU113" s="60"/>
      <c r="CV113" s="60"/>
      <c r="CW113" s="60"/>
      <c r="CX113" s="60"/>
      <c r="CY113" s="60"/>
      <c r="CZ113" s="60"/>
      <c r="DA113" s="60"/>
      <c r="DB113" s="60"/>
      <c r="DC113" s="60"/>
      <c r="DD113" s="60"/>
      <c r="DE113" s="60"/>
      <c r="DF113" s="60"/>
      <c r="DG113" s="60"/>
      <c r="DH113" s="60"/>
      <c r="DI113" s="60"/>
      <c r="DJ113" s="60"/>
      <c r="DK113" s="60"/>
      <c r="DL113" s="60"/>
      <c r="DM113" s="60"/>
      <c r="DN113" s="60"/>
      <c r="DO113" s="60"/>
      <c r="DP113" s="60"/>
    </row>
    <row r="114" spans="1:120">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BS114" s="60"/>
      <c r="BT114" s="60"/>
      <c r="BU114" s="75"/>
      <c r="BV114" s="75"/>
      <c r="BW114" s="75"/>
      <c r="BX114" s="75"/>
      <c r="BY114" s="75"/>
      <c r="BZ114" s="75"/>
      <c r="CA114" s="75"/>
      <c r="CL114" s="60"/>
      <c r="CM114" s="60"/>
      <c r="CN114" s="60"/>
      <c r="CO114" s="60"/>
      <c r="CP114" s="60"/>
      <c r="CQ114" s="60"/>
      <c r="CR114" s="60"/>
      <c r="CS114" s="60"/>
      <c r="CT114" s="60"/>
      <c r="CU114" s="60"/>
      <c r="CV114" s="60"/>
      <c r="CW114" s="60"/>
      <c r="CX114" s="60"/>
      <c r="CY114" s="60"/>
      <c r="CZ114" s="60"/>
      <c r="DA114" s="60"/>
      <c r="DB114" s="60"/>
      <c r="DC114" s="60"/>
      <c r="DD114" s="60"/>
      <c r="DE114" s="60"/>
      <c r="DF114" s="60"/>
      <c r="DG114" s="60"/>
      <c r="DH114" s="60"/>
      <c r="DI114" s="60"/>
      <c r="DJ114" s="60"/>
      <c r="DK114" s="60"/>
      <c r="DL114" s="60"/>
      <c r="DM114" s="60"/>
      <c r="DN114" s="60"/>
      <c r="DO114" s="60"/>
      <c r="DP114" s="60"/>
    </row>
    <row r="115" spans="1:120">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BS115" s="60"/>
      <c r="BT115" s="60"/>
      <c r="BU115" s="75"/>
      <c r="BV115" s="75"/>
      <c r="BW115" s="75"/>
      <c r="BX115" s="75"/>
      <c r="BY115" s="75"/>
      <c r="BZ115" s="75"/>
      <c r="CA115" s="75"/>
      <c r="CL115" s="60"/>
      <c r="CM115" s="60"/>
      <c r="CN115" s="60"/>
      <c r="CO115" s="60"/>
      <c r="CP115" s="60"/>
      <c r="CQ115" s="60"/>
      <c r="CR115" s="60"/>
      <c r="CS115" s="60"/>
      <c r="CT115" s="60"/>
      <c r="CU115" s="60"/>
      <c r="CV115" s="60"/>
      <c r="CW115" s="60"/>
      <c r="CX115" s="60"/>
      <c r="CY115" s="60"/>
      <c r="CZ115" s="60"/>
      <c r="DA115" s="60"/>
      <c r="DB115" s="60"/>
      <c r="DC115" s="60"/>
      <c r="DD115" s="60"/>
      <c r="DE115" s="60"/>
      <c r="DF115" s="60"/>
      <c r="DG115" s="60"/>
      <c r="DH115" s="60"/>
      <c r="DI115" s="60"/>
      <c r="DJ115" s="60"/>
      <c r="DK115" s="60"/>
      <c r="DL115" s="60"/>
      <c r="DM115" s="60"/>
      <c r="DN115" s="60"/>
      <c r="DO115" s="60"/>
      <c r="DP115" s="60"/>
    </row>
    <row r="116" spans="1:120">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BS116" s="60"/>
      <c r="BT116" s="60"/>
      <c r="BU116" s="75"/>
      <c r="BV116" s="75"/>
      <c r="BW116" s="75"/>
      <c r="BX116" s="75"/>
      <c r="BY116" s="75"/>
      <c r="BZ116" s="75"/>
      <c r="CA116" s="75"/>
      <c r="CL116" s="60"/>
      <c r="CM116" s="60"/>
      <c r="CN116" s="60"/>
      <c r="CO116" s="60"/>
      <c r="CP116" s="60"/>
      <c r="CQ116" s="60"/>
      <c r="CR116" s="60"/>
      <c r="CS116" s="60"/>
      <c r="CT116" s="60"/>
      <c r="CU116" s="60"/>
      <c r="CV116" s="60"/>
      <c r="CW116" s="60"/>
      <c r="CX116" s="60"/>
      <c r="CY116" s="60"/>
      <c r="CZ116" s="60"/>
      <c r="DA116" s="60"/>
      <c r="DB116" s="60"/>
      <c r="DC116" s="60"/>
      <c r="DD116" s="60"/>
      <c r="DE116" s="60"/>
      <c r="DF116" s="60"/>
      <c r="DG116" s="60"/>
      <c r="DH116" s="60"/>
      <c r="DI116" s="60"/>
      <c r="DJ116" s="60"/>
      <c r="DK116" s="60"/>
      <c r="DL116" s="60"/>
      <c r="DM116" s="60"/>
      <c r="DN116" s="60"/>
      <c r="DO116" s="60"/>
      <c r="DP116" s="60"/>
    </row>
    <row r="117" spans="1:120">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BS117" s="60"/>
      <c r="BT117" s="60"/>
      <c r="BU117" s="75"/>
      <c r="BV117" s="75"/>
      <c r="BW117" s="75"/>
      <c r="BX117" s="75"/>
      <c r="BY117" s="75"/>
      <c r="BZ117" s="75"/>
      <c r="CA117" s="75"/>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row>
    <row r="118" spans="1:120">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BS118" s="60"/>
      <c r="BT118" s="60"/>
      <c r="BU118" s="75"/>
      <c r="BV118" s="75"/>
      <c r="BW118" s="75"/>
      <c r="BX118" s="75"/>
      <c r="BY118" s="75"/>
      <c r="BZ118" s="75"/>
      <c r="CA118" s="75"/>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0"/>
      <c r="DJ118" s="60"/>
      <c r="DK118" s="60"/>
      <c r="DL118" s="60"/>
      <c r="DM118" s="60"/>
      <c r="DN118" s="60"/>
      <c r="DO118" s="60"/>
      <c r="DP118" s="60"/>
    </row>
    <row r="119" spans="1:120">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BS119" s="60"/>
      <c r="BT119" s="60"/>
      <c r="BU119" s="75"/>
      <c r="BV119" s="75"/>
      <c r="BW119" s="75"/>
      <c r="BX119" s="75"/>
      <c r="BY119" s="75"/>
      <c r="BZ119" s="75"/>
      <c r="CA119" s="75"/>
      <c r="CL119" s="60"/>
      <c r="CM119" s="60"/>
      <c r="CN119" s="60"/>
      <c r="CO119" s="60"/>
      <c r="CP119" s="60"/>
      <c r="CQ119" s="60"/>
      <c r="CR119" s="60"/>
      <c r="CS119" s="60"/>
      <c r="CT119" s="60"/>
      <c r="CU119" s="60"/>
      <c r="CV119" s="60"/>
      <c r="CW119" s="60"/>
      <c r="CX119" s="60"/>
      <c r="CY119" s="60"/>
      <c r="CZ119" s="60"/>
      <c r="DA119" s="60"/>
      <c r="DB119" s="60"/>
      <c r="DC119" s="60"/>
      <c r="DD119" s="60"/>
      <c r="DE119" s="60"/>
      <c r="DF119" s="60"/>
      <c r="DG119" s="60"/>
      <c r="DH119" s="60"/>
      <c r="DI119" s="60"/>
      <c r="DJ119" s="60"/>
      <c r="DK119" s="60"/>
      <c r="DL119" s="60"/>
      <c r="DM119" s="60"/>
      <c r="DN119" s="60"/>
      <c r="DO119" s="60"/>
      <c r="DP119" s="60"/>
    </row>
    <row r="120" spans="1:120">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BS120" s="60"/>
      <c r="BT120" s="60"/>
      <c r="BU120" s="75"/>
      <c r="BV120" s="75"/>
      <c r="BW120" s="75"/>
      <c r="BX120" s="75"/>
      <c r="BY120" s="75"/>
      <c r="BZ120" s="75"/>
      <c r="CA120" s="75"/>
      <c r="CL120" s="60"/>
      <c r="CM120" s="60"/>
      <c r="CN120" s="60"/>
      <c r="CO120" s="60"/>
      <c r="CP120" s="60"/>
      <c r="CQ120" s="60"/>
      <c r="CR120" s="60"/>
      <c r="CS120" s="60"/>
      <c r="CT120" s="60"/>
      <c r="CU120" s="60"/>
      <c r="CV120" s="60"/>
      <c r="CW120" s="60"/>
      <c r="CX120" s="60"/>
      <c r="CY120" s="60"/>
      <c r="CZ120" s="60"/>
      <c r="DA120" s="60"/>
      <c r="DB120" s="60"/>
      <c r="DC120" s="60"/>
      <c r="DD120" s="60"/>
      <c r="DE120" s="60"/>
      <c r="DF120" s="60"/>
      <c r="DG120" s="60"/>
      <c r="DH120" s="60"/>
      <c r="DI120" s="60"/>
      <c r="DJ120" s="60"/>
      <c r="DK120" s="60"/>
      <c r="DL120" s="60"/>
      <c r="DM120" s="60"/>
      <c r="DN120" s="60"/>
      <c r="DO120" s="60"/>
      <c r="DP120" s="60"/>
    </row>
    <row r="121" spans="1:120">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BS121" s="60"/>
      <c r="BT121" s="60"/>
      <c r="BU121" s="75"/>
      <c r="BV121" s="75"/>
      <c r="BW121" s="75"/>
      <c r="BX121" s="75"/>
      <c r="BY121" s="75"/>
      <c r="BZ121" s="75"/>
      <c r="CA121" s="75"/>
      <c r="CL121" s="60"/>
      <c r="CM121" s="60"/>
      <c r="CN121" s="60"/>
      <c r="CO121" s="60"/>
      <c r="CP121" s="60"/>
      <c r="CQ121" s="60"/>
      <c r="CR121" s="60"/>
      <c r="CS121" s="60"/>
      <c r="CT121" s="60"/>
      <c r="CU121" s="60"/>
      <c r="CV121" s="60"/>
      <c r="CW121" s="60"/>
      <c r="CX121" s="60"/>
      <c r="CY121" s="60"/>
      <c r="CZ121" s="60"/>
      <c r="DA121" s="60"/>
      <c r="DB121" s="60"/>
      <c r="DC121" s="60"/>
      <c r="DD121" s="60"/>
      <c r="DE121" s="60"/>
      <c r="DF121" s="60"/>
      <c r="DG121" s="60"/>
      <c r="DH121" s="60"/>
      <c r="DI121" s="60"/>
      <c r="DJ121" s="60"/>
      <c r="DK121" s="60"/>
      <c r="DL121" s="60"/>
      <c r="DM121" s="60"/>
      <c r="DN121" s="60"/>
      <c r="DO121" s="60"/>
      <c r="DP121" s="60"/>
    </row>
    <row r="122" spans="1:120">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BS122" s="60"/>
      <c r="BT122" s="60"/>
      <c r="BU122" s="75"/>
      <c r="BV122" s="75"/>
      <c r="BW122" s="75"/>
      <c r="BX122" s="75"/>
      <c r="BY122" s="75"/>
      <c r="BZ122" s="75"/>
      <c r="CA122" s="75"/>
      <c r="CL122" s="60"/>
      <c r="CM122" s="60"/>
      <c r="CN122" s="60"/>
      <c r="CO122" s="60"/>
      <c r="CP122" s="60"/>
      <c r="CQ122" s="60"/>
      <c r="CR122" s="60"/>
      <c r="CS122" s="60"/>
      <c r="CT122" s="60"/>
      <c r="CU122" s="60"/>
      <c r="CV122" s="60"/>
      <c r="CW122" s="60"/>
      <c r="CX122" s="60"/>
      <c r="CY122" s="60"/>
      <c r="CZ122" s="60"/>
      <c r="DA122" s="60"/>
      <c r="DB122" s="60"/>
      <c r="DC122" s="60"/>
      <c r="DD122" s="60"/>
      <c r="DE122" s="60"/>
      <c r="DF122" s="60"/>
      <c r="DG122" s="60"/>
      <c r="DH122" s="60"/>
      <c r="DI122" s="60"/>
      <c r="DJ122" s="60"/>
      <c r="DK122" s="60"/>
      <c r="DL122" s="60"/>
      <c r="DM122" s="60"/>
      <c r="DN122" s="60"/>
      <c r="DO122" s="60"/>
      <c r="DP122" s="60"/>
    </row>
    <row r="123" spans="1:120">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BS123" s="60"/>
      <c r="BT123" s="60"/>
      <c r="BU123" s="75"/>
      <c r="BV123" s="75"/>
      <c r="BW123" s="75"/>
      <c r="BX123" s="75"/>
      <c r="BY123" s="75"/>
      <c r="BZ123" s="75"/>
      <c r="CA123" s="75"/>
      <c r="CL123" s="60"/>
      <c r="CM123" s="60"/>
      <c r="CN123" s="60"/>
      <c r="CO123" s="60"/>
      <c r="CP123" s="60"/>
      <c r="CQ123" s="60"/>
      <c r="CR123" s="60"/>
      <c r="CS123" s="60"/>
      <c r="CT123" s="60"/>
      <c r="CU123" s="60"/>
      <c r="CV123" s="60"/>
      <c r="CW123" s="60"/>
      <c r="CX123" s="60"/>
      <c r="CY123" s="60"/>
      <c r="CZ123" s="60"/>
      <c r="DA123" s="60"/>
      <c r="DB123" s="60"/>
      <c r="DC123" s="60"/>
      <c r="DD123" s="60"/>
      <c r="DE123" s="60"/>
      <c r="DF123" s="60"/>
      <c r="DG123" s="60"/>
      <c r="DH123" s="60"/>
      <c r="DI123" s="60"/>
      <c r="DJ123" s="60"/>
      <c r="DK123" s="60"/>
      <c r="DL123" s="60"/>
      <c r="DM123" s="60"/>
      <c r="DN123" s="60"/>
      <c r="DO123" s="60"/>
      <c r="DP123" s="60"/>
    </row>
    <row r="124" spans="1:120">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BS124" s="60"/>
      <c r="BT124" s="60"/>
      <c r="BU124" s="75"/>
      <c r="BV124" s="75"/>
      <c r="BW124" s="75"/>
      <c r="BX124" s="75"/>
      <c r="BY124" s="75"/>
      <c r="BZ124" s="75"/>
      <c r="CA124" s="75"/>
      <c r="CL124" s="60"/>
      <c r="CM124" s="60"/>
      <c r="CN124" s="60"/>
      <c r="CO124" s="60"/>
      <c r="CP124" s="60"/>
      <c r="CQ124" s="60"/>
      <c r="CR124" s="60"/>
      <c r="CS124" s="60"/>
      <c r="CT124" s="60"/>
      <c r="CU124" s="60"/>
      <c r="CV124" s="60"/>
      <c r="CW124" s="60"/>
      <c r="CX124" s="60"/>
      <c r="CY124" s="60"/>
      <c r="CZ124" s="60"/>
      <c r="DA124" s="60"/>
      <c r="DB124" s="60"/>
      <c r="DC124" s="60"/>
      <c r="DD124" s="60"/>
      <c r="DE124" s="60"/>
      <c r="DF124" s="60"/>
      <c r="DG124" s="60"/>
      <c r="DH124" s="60"/>
      <c r="DI124" s="60"/>
      <c r="DJ124" s="60"/>
      <c r="DK124" s="60"/>
      <c r="DL124" s="60"/>
      <c r="DM124" s="60"/>
      <c r="DN124" s="60"/>
      <c r="DO124" s="60"/>
      <c r="DP124" s="60"/>
    </row>
    <row r="125" spans="1:120">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BS125" s="60"/>
      <c r="BT125" s="60"/>
      <c r="BU125" s="75"/>
      <c r="BV125" s="75"/>
      <c r="BW125" s="75"/>
      <c r="BX125" s="75"/>
      <c r="BY125" s="75"/>
      <c r="BZ125" s="75"/>
      <c r="CA125" s="75"/>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row>
    <row r="126" spans="1:120">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BS126" s="60"/>
      <c r="BT126" s="60"/>
      <c r="BU126" s="75"/>
      <c r="BV126" s="75"/>
      <c r="BW126" s="75"/>
      <c r="BX126" s="75"/>
      <c r="BY126" s="75"/>
      <c r="BZ126" s="75"/>
      <c r="CA126" s="75"/>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row>
    <row r="127" spans="1:120">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BS127" s="60"/>
      <c r="BT127" s="60"/>
      <c r="BU127" s="75"/>
      <c r="BV127" s="75"/>
      <c r="BW127" s="75"/>
      <c r="BX127" s="75"/>
      <c r="BY127" s="75"/>
      <c r="BZ127" s="75"/>
      <c r="CA127" s="75"/>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row>
    <row r="128" spans="1:120">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BS128" s="60"/>
      <c r="BT128" s="60"/>
      <c r="BU128" s="75"/>
      <c r="BV128" s="75"/>
      <c r="BW128" s="75"/>
      <c r="BX128" s="75"/>
      <c r="BY128" s="75"/>
      <c r="BZ128" s="75"/>
      <c r="CA128" s="75"/>
      <c r="CL128" s="60"/>
      <c r="CM128" s="60"/>
      <c r="CN128" s="60"/>
      <c r="CO128" s="60"/>
      <c r="CP128" s="60"/>
      <c r="CQ128" s="60"/>
      <c r="CR128" s="60"/>
      <c r="CS128" s="60"/>
      <c r="CT128" s="60"/>
      <c r="CU128" s="60"/>
      <c r="CV128" s="60"/>
      <c r="CW128" s="60"/>
      <c r="CX128" s="60"/>
      <c r="CY128" s="60"/>
      <c r="CZ128" s="60"/>
      <c r="DA128" s="60"/>
      <c r="DB128" s="60"/>
      <c r="DC128" s="60"/>
      <c r="DD128" s="60"/>
      <c r="DE128" s="60"/>
      <c r="DF128" s="60"/>
      <c r="DG128" s="60"/>
      <c r="DH128" s="60"/>
      <c r="DI128" s="60"/>
      <c r="DJ128" s="60"/>
      <c r="DK128" s="60"/>
      <c r="DL128" s="60"/>
      <c r="DM128" s="60"/>
      <c r="DN128" s="60"/>
      <c r="DO128" s="60"/>
      <c r="DP128" s="60"/>
    </row>
    <row r="129" spans="1:120">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BS129" s="60"/>
      <c r="BT129" s="60"/>
      <c r="BU129" s="75"/>
      <c r="BV129" s="75"/>
      <c r="BW129" s="75"/>
      <c r="BX129" s="75"/>
      <c r="BY129" s="75"/>
      <c r="BZ129" s="75"/>
      <c r="CA129" s="75"/>
      <c r="CL129" s="60"/>
      <c r="CM129" s="60"/>
      <c r="CN129" s="60"/>
      <c r="CO129" s="60"/>
      <c r="CP129" s="60"/>
      <c r="CQ129" s="60"/>
      <c r="CR129" s="60"/>
      <c r="CS129" s="60"/>
      <c r="CT129" s="60"/>
      <c r="CU129" s="60"/>
      <c r="CV129" s="60"/>
      <c r="CW129" s="60"/>
      <c r="CX129" s="60"/>
      <c r="CY129" s="60"/>
      <c r="CZ129" s="60"/>
      <c r="DA129" s="60"/>
      <c r="DB129" s="60"/>
      <c r="DC129" s="60"/>
      <c r="DD129" s="60"/>
      <c r="DE129" s="60"/>
      <c r="DF129" s="60"/>
      <c r="DG129" s="60"/>
      <c r="DH129" s="60"/>
      <c r="DI129" s="60"/>
      <c r="DJ129" s="60"/>
      <c r="DK129" s="60"/>
      <c r="DL129" s="60"/>
      <c r="DM129" s="60"/>
      <c r="DN129" s="60"/>
      <c r="DO129" s="60"/>
      <c r="DP129" s="60"/>
    </row>
    <row r="130" spans="1:120">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BS130" s="60"/>
      <c r="BT130" s="60"/>
      <c r="BU130" s="75"/>
      <c r="BV130" s="75"/>
      <c r="BW130" s="75"/>
      <c r="BX130" s="75"/>
      <c r="BY130" s="75"/>
      <c r="BZ130" s="75"/>
      <c r="CA130" s="75"/>
      <c r="CL130" s="60"/>
      <c r="CM130" s="60"/>
      <c r="CN130" s="60"/>
      <c r="CO130" s="60"/>
      <c r="CP130" s="60"/>
      <c r="CQ130" s="60"/>
      <c r="CR130" s="60"/>
      <c r="CS130" s="60"/>
      <c r="CT130" s="60"/>
      <c r="CU130" s="60"/>
      <c r="CV130" s="60"/>
      <c r="CW130" s="60"/>
      <c r="CX130" s="60"/>
      <c r="CY130" s="60"/>
      <c r="CZ130" s="60"/>
      <c r="DA130" s="60"/>
      <c r="DB130" s="60"/>
      <c r="DC130" s="60"/>
      <c r="DD130" s="60"/>
      <c r="DE130" s="60"/>
      <c r="DF130" s="60"/>
      <c r="DG130" s="60"/>
      <c r="DH130" s="60"/>
      <c r="DI130" s="60"/>
      <c r="DJ130" s="60"/>
      <c r="DK130" s="60"/>
      <c r="DL130" s="60"/>
      <c r="DM130" s="60"/>
      <c r="DN130" s="60"/>
      <c r="DO130" s="60"/>
      <c r="DP130" s="60"/>
    </row>
    <row r="131" spans="1:120">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BS131" s="60"/>
      <c r="BT131" s="60"/>
      <c r="BU131" s="75"/>
      <c r="BV131" s="75"/>
      <c r="BW131" s="75"/>
      <c r="BX131" s="75"/>
      <c r="BY131" s="75"/>
      <c r="BZ131" s="75"/>
      <c r="CA131" s="75"/>
      <c r="CL131" s="60"/>
      <c r="CM131" s="60"/>
      <c r="CN131" s="60"/>
      <c r="CO131" s="60"/>
      <c r="CP131" s="60"/>
      <c r="CQ131" s="60"/>
      <c r="CR131" s="60"/>
      <c r="CS131" s="60"/>
      <c r="CT131" s="60"/>
      <c r="CU131" s="60"/>
      <c r="CV131" s="60"/>
      <c r="CW131" s="60"/>
      <c r="CX131" s="60"/>
      <c r="CY131" s="60"/>
      <c r="CZ131" s="60"/>
      <c r="DA131" s="60"/>
      <c r="DB131" s="60"/>
      <c r="DC131" s="60"/>
      <c r="DD131" s="60"/>
      <c r="DE131" s="60"/>
      <c r="DF131" s="60"/>
      <c r="DG131" s="60"/>
      <c r="DH131" s="60"/>
      <c r="DI131" s="60"/>
      <c r="DJ131" s="60"/>
      <c r="DK131" s="60"/>
      <c r="DL131" s="60"/>
      <c r="DM131" s="60"/>
      <c r="DN131" s="60"/>
      <c r="DO131" s="60"/>
      <c r="DP131" s="60"/>
    </row>
    <row r="132" spans="1:120">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BS132" s="60"/>
      <c r="BT132" s="60"/>
      <c r="BU132" s="75"/>
      <c r="BV132" s="75"/>
      <c r="BW132" s="75"/>
      <c r="BX132" s="75"/>
      <c r="BY132" s="75"/>
      <c r="BZ132" s="75"/>
      <c r="CA132" s="75"/>
      <c r="CL132" s="60"/>
      <c r="CM132" s="60"/>
      <c r="CN132" s="60"/>
      <c r="CO132" s="60"/>
      <c r="CP132" s="60"/>
      <c r="CQ132" s="60"/>
      <c r="CR132" s="60"/>
      <c r="CS132" s="60"/>
      <c r="CT132" s="60"/>
      <c r="CU132" s="60"/>
      <c r="CV132" s="60"/>
      <c r="CW132" s="60"/>
      <c r="CX132" s="60"/>
      <c r="CY132" s="60"/>
      <c r="CZ132" s="60"/>
      <c r="DA132" s="60"/>
      <c r="DB132" s="60"/>
      <c r="DC132" s="60"/>
      <c r="DD132" s="60"/>
      <c r="DE132" s="60"/>
      <c r="DF132" s="60"/>
      <c r="DG132" s="60"/>
      <c r="DH132" s="60"/>
      <c r="DI132" s="60"/>
      <c r="DJ132" s="60"/>
      <c r="DK132" s="60"/>
      <c r="DL132" s="60"/>
      <c r="DM132" s="60"/>
      <c r="DN132" s="60"/>
      <c r="DO132" s="60"/>
      <c r="DP132" s="60"/>
    </row>
    <row r="133" spans="1:120">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BS133" s="60"/>
      <c r="BT133" s="60"/>
      <c r="BU133" s="75"/>
      <c r="BV133" s="75"/>
      <c r="BW133" s="75"/>
      <c r="BX133" s="75"/>
      <c r="BY133" s="75"/>
      <c r="BZ133" s="75"/>
      <c r="CA133" s="75"/>
      <c r="CL133" s="60"/>
      <c r="CM133" s="60"/>
      <c r="CN133" s="60"/>
      <c r="CO133" s="60"/>
      <c r="CP133" s="60"/>
      <c r="CQ133" s="60"/>
      <c r="CR133" s="60"/>
      <c r="CS133" s="60"/>
      <c r="CT133" s="60"/>
      <c r="CU133" s="60"/>
      <c r="CV133" s="60"/>
      <c r="CW133" s="60"/>
      <c r="CX133" s="60"/>
      <c r="CY133" s="60"/>
      <c r="CZ133" s="60"/>
      <c r="DA133" s="60"/>
      <c r="DB133" s="60"/>
      <c r="DC133" s="60"/>
      <c r="DD133" s="60"/>
      <c r="DE133" s="60"/>
      <c r="DF133" s="60"/>
      <c r="DG133" s="60"/>
      <c r="DH133" s="60"/>
      <c r="DI133" s="60"/>
      <c r="DJ133" s="60"/>
      <c r="DK133" s="60"/>
      <c r="DL133" s="60"/>
      <c r="DM133" s="60"/>
      <c r="DN133" s="60"/>
      <c r="DO133" s="60"/>
      <c r="DP133" s="60"/>
    </row>
    <row r="134" spans="1:120">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BS134" s="60"/>
      <c r="BT134" s="60"/>
      <c r="BU134" s="75"/>
      <c r="BV134" s="75"/>
      <c r="BW134" s="75"/>
      <c r="BX134" s="75"/>
      <c r="BY134" s="75"/>
      <c r="BZ134" s="75"/>
      <c r="CA134" s="75"/>
      <c r="CL134" s="60"/>
      <c r="CM134" s="60"/>
      <c r="CN134" s="60"/>
      <c r="CO134" s="60"/>
      <c r="CP134" s="60"/>
      <c r="CQ134" s="60"/>
      <c r="CR134" s="60"/>
      <c r="CS134" s="60"/>
      <c r="CT134" s="60"/>
      <c r="CU134" s="60"/>
      <c r="CV134" s="60"/>
      <c r="CW134" s="60"/>
      <c r="CX134" s="60"/>
      <c r="CY134" s="60"/>
      <c r="CZ134" s="60"/>
      <c r="DA134" s="60"/>
      <c r="DB134" s="60"/>
      <c r="DC134" s="60"/>
      <c r="DD134" s="60"/>
      <c r="DE134" s="60"/>
      <c r="DF134" s="60"/>
      <c r="DG134" s="60"/>
      <c r="DH134" s="60"/>
      <c r="DI134" s="60"/>
      <c r="DJ134" s="60"/>
      <c r="DK134" s="60"/>
      <c r="DL134" s="60"/>
      <c r="DM134" s="60"/>
      <c r="DN134" s="60"/>
      <c r="DO134" s="60"/>
      <c r="DP134" s="60"/>
    </row>
    <row r="135" spans="1:120">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BS135" s="60"/>
      <c r="BT135" s="60"/>
      <c r="BU135" s="75"/>
      <c r="BV135" s="75"/>
      <c r="BW135" s="75"/>
      <c r="BX135" s="75"/>
      <c r="BY135" s="75"/>
      <c r="BZ135" s="75"/>
      <c r="CA135" s="75"/>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60"/>
      <c r="DI135" s="60"/>
      <c r="DJ135" s="60"/>
      <c r="DK135" s="60"/>
      <c r="DL135" s="60"/>
      <c r="DM135" s="60"/>
      <c r="DN135" s="60"/>
      <c r="DO135" s="60"/>
      <c r="DP135" s="60"/>
    </row>
    <row r="136" spans="1:120">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BS136" s="60"/>
      <c r="BT136" s="60"/>
      <c r="BU136" s="75"/>
      <c r="BV136" s="75"/>
      <c r="BW136" s="75"/>
      <c r="BX136" s="75"/>
      <c r="BY136" s="75"/>
      <c r="BZ136" s="75"/>
      <c r="CA136" s="75"/>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60"/>
      <c r="DJ136" s="60"/>
      <c r="DK136" s="60"/>
      <c r="DL136" s="60"/>
      <c r="DM136" s="60"/>
      <c r="DN136" s="60"/>
      <c r="DO136" s="60"/>
      <c r="DP136" s="60"/>
    </row>
    <row r="137" spans="1:120">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BS137" s="60"/>
      <c r="BT137" s="60"/>
      <c r="BU137" s="75"/>
      <c r="BV137" s="75"/>
      <c r="BW137" s="75"/>
      <c r="BX137" s="75"/>
      <c r="BY137" s="75"/>
      <c r="BZ137" s="75"/>
      <c r="CA137" s="75"/>
      <c r="CL137" s="60"/>
      <c r="CM137" s="60"/>
      <c r="CN137" s="60"/>
      <c r="CO137" s="60"/>
      <c r="CP137" s="60"/>
      <c r="CQ137" s="60"/>
      <c r="CR137" s="60"/>
      <c r="CS137" s="60"/>
      <c r="CT137" s="60"/>
      <c r="CU137" s="60"/>
      <c r="CV137" s="60"/>
      <c r="CW137" s="60"/>
      <c r="CX137" s="60"/>
      <c r="CY137" s="60"/>
      <c r="CZ137" s="60"/>
      <c r="DA137" s="60"/>
      <c r="DB137" s="60"/>
      <c r="DC137" s="60"/>
      <c r="DD137" s="60"/>
      <c r="DE137" s="60"/>
      <c r="DF137" s="60"/>
      <c r="DG137" s="60"/>
      <c r="DH137" s="60"/>
      <c r="DI137" s="60"/>
      <c r="DJ137" s="60"/>
      <c r="DK137" s="60"/>
      <c r="DL137" s="60"/>
      <c r="DM137" s="60"/>
      <c r="DN137" s="60"/>
      <c r="DO137" s="60"/>
      <c r="DP137" s="60"/>
    </row>
    <row r="138" spans="1:120">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BS138" s="60"/>
      <c r="BT138" s="60"/>
      <c r="BU138" s="75"/>
      <c r="BV138" s="75"/>
      <c r="BW138" s="75"/>
      <c r="BX138" s="75"/>
      <c r="BY138" s="75"/>
      <c r="BZ138" s="75"/>
      <c r="CA138" s="75"/>
      <c r="CL138" s="60"/>
      <c r="CM138" s="60"/>
      <c r="CN138" s="60"/>
      <c r="CO138" s="60"/>
      <c r="CP138" s="60"/>
      <c r="CQ138" s="60"/>
      <c r="CR138" s="60"/>
      <c r="CS138" s="60"/>
      <c r="CT138" s="60"/>
      <c r="CU138" s="60"/>
      <c r="CV138" s="60"/>
      <c r="CW138" s="60"/>
      <c r="CX138" s="60"/>
      <c r="CY138" s="60"/>
      <c r="CZ138" s="60"/>
      <c r="DA138" s="60"/>
      <c r="DB138" s="60"/>
      <c r="DC138" s="60"/>
      <c r="DD138" s="60"/>
      <c r="DE138" s="60"/>
      <c r="DF138" s="60"/>
      <c r="DG138" s="60"/>
      <c r="DH138" s="60"/>
      <c r="DI138" s="60"/>
      <c r="DJ138" s="60"/>
      <c r="DK138" s="60"/>
      <c r="DL138" s="60"/>
      <c r="DM138" s="60"/>
      <c r="DN138" s="60"/>
      <c r="DO138" s="60"/>
      <c r="DP138" s="60"/>
    </row>
    <row r="139" spans="1:120">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BS139" s="60"/>
      <c r="BT139" s="60"/>
      <c r="BU139" s="75"/>
      <c r="BV139" s="75"/>
      <c r="BW139" s="75"/>
      <c r="BX139" s="75"/>
      <c r="BY139" s="75"/>
      <c r="BZ139" s="75"/>
      <c r="CA139" s="75"/>
      <c r="CL139" s="60"/>
      <c r="CM139" s="60"/>
      <c r="CN139" s="60"/>
      <c r="CO139" s="60"/>
      <c r="CP139" s="60"/>
      <c r="CQ139" s="60"/>
      <c r="CR139" s="60"/>
      <c r="CS139" s="60"/>
      <c r="CT139" s="60"/>
      <c r="CU139" s="60"/>
      <c r="CV139" s="60"/>
      <c r="CW139" s="60"/>
      <c r="CX139" s="60"/>
      <c r="CY139" s="60"/>
      <c r="CZ139" s="60"/>
      <c r="DA139" s="60"/>
      <c r="DB139" s="60"/>
      <c r="DC139" s="60"/>
      <c r="DD139" s="60"/>
      <c r="DE139" s="60"/>
      <c r="DF139" s="60"/>
      <c r="DG139" s="60"/>
      <c r="DH139" s="60"/>
      <c r="DI139" s="60"/>
      <c r="DJ139" s="60"/>
      <c r="DK139" s="60"/>
      <c r="DL139" s="60"/>
      <c r="DM139" s="60"/>
      <c r="DN139" s="60"/>
      <c r="DO139" s="60"/>
      <c r="DP139" s="60"/>
    </row>
    <row r="140" spans="1:120">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BS140" s="60"/>
      <c r="BT140" s="60"/>
      <c r="BU140" s="75"/>
      <c r="BV140" s="75"/>
      <c r="BW140" s="75"/>
      <c r="BX140" s="75"/>
      <c r="BY140" s="75"/>
      <c r="BZ140" s="75"/>
      <c r="CA140" s="75"/>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row>
    <row r="141" spans="1:120">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BS141" s="60"/>
      <c r="BT141" s="60"/>
      <c r="BU141" s="75"/>
      <c r="BV141" s="75"/>
      <c r="BW141" s="75"/>
      <c r="BX141" s="75"/>
      <c r="BY141" s="75"/>
      <c r="BZ141" s="75"/>
      <c r="CA141" s="75"/>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60"/>
      <c r="DN141" s="60"/>
      <c r="DO141" s="60"/>
      <c r="DP141" s="60"/>
    </row>
    <row r="142" spans="1:120">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BS142" s="60"/>
      <c r="BT142" s="60"/>
      <c r="BU142" s="75"/>
      <c r="BV142" s="75"/>
      <c r="BW142" s="75"/>
      <c r="BX142" s="75"/>
      <c r="BY142" s="75"/>
      <c r="BZ142" s="75"/>
      <c r="CA142" s="75"/>
      <c r="CL142" s="60"/>
      <c r="CM142" s="60"/>
      <c r="CN142" s="60"/>
      <c r="CO142" s="60"/>
      <c r="CP142" s="60"/>
      <c r="CQ142" s="60"/>
      <c r="CR142" s="60"/>
      <c r="CS142" s="60"/>
      <c r="CT142" s="60"/>
      <c r="CU142" s="60"/>
      <c r="CV142" s="60"/>
      <c r="CW142" s="60"/>
      <c r="CX142" s="60"/>
      <c r="CY142" s="60"/>
      <c r="CZ142" s="60"/>
      <c r="DA142" s="60"/>
      <c r="DB142" s="60"/>
      <c r="DC142" s="60"/>
      <c r="DD142" s="60"/>
      <c r="DE142" s="60"/>
      <c r="DF142" s="60"/>
      <c r="DG142" s="60"/>
      <c r="DH142" s="60"/>
      <c r="DI142" s="60"/>
      <c r="DJ142" s="60"/>
      <c r="DK142" s="60"/>
      <c r="DL142" s="60"/>
      <c r="DM142" s="60"/>
      <c r="DN142" s="60"/>
      <c r="DO142" s="60"/>
      <c r="DP142" s="60"/>
    </row>
    <row r="143" spans="1:120">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BS143" s="60"/>
      <c r="BT143" s="60"/>
      <c r="BU143" s="75"/>
      <c r="BV143" s="75"/>
      <c r="BW143" s="75"/>
      <c r="BX143" s="75"/>
      <c r="BY143" s="75"/>
      <c r="BZ143" s="75"/>
      <c r="CA143" s="75"/>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row>
    <row r="144" spans="1:120">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BS144" s="60"/>
      <c r="BT144" s="60"/>
      <c r="BU144" s="75"/>
      <c r="BV144" s="75"/>
      <c r="BW144" s="75"/>
      <c r="BX144" s="75"/>
      <c r="BY144" s="75"/>
      <c r="BZ144" s="75"/>
      <c r="CA144" s="75"/>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60"/>
      <c r="DI144" s="60"/>
      <c r="DJ144" s="60"/>
      <c r="DK144" s="60"/>
      <c r="DL144" s="60"/>
      <c r="DM144" s="60"/>
      <c r="DN144" s="60"/>
      <c r="DO144" s="60"/>
      <c r="DP144" s="60"/>
    </row>
    <row r="145" spans="1:120">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BS145" s="60"/>
      <c r="BT145" s="60"/>
      <c r="BU145" s="75"/>
      <c r="BV145" s="75"/>
      <c r="BW145" s="75"/>
      <c r="BX145" s="75"/>
      <c r="BY145" s="75"/>
      <c r="BZ145" s="75"/>
      <c r="CA145" s="75"/>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row>
    <row r="146" spans="1:120">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BS146" s="60"/>
      <c r="BT146" s="60"/>
      <c r="BU146" s="75"/>
      <c r="BV146" s="75"/>
      <c r="BW146" s="75"/>
      <c r="BX146" s="75"/>
      <c r="BY146" s="75"/>
      <c r="BZ146" s="75"/>
      <c r="CA146" s="75"/>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row>
    <row r="147" spans="1:120">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BS147" s="60"/>
      <c r="BT147" s="60"/>
      <c r="BU147" s="75"/>
      <c r="BV147" s="75"/>
      <c r="BW147" s="75"/>
      <c r="BX147" s="75"/>
      <c r="BY147" s="75"/>
      <c r="BZ147" s="75"/>
      <c r="CA147" s="75"/>
      <c r="CL147" s="60"/>
      <c r="CM147" s="60"/>
      <c r="CN147" s="60"/>
      <c r="CO147" s="60"/>
      <c r="CP147" s="60"/>
      <c r="CQ147" s="60"/>
      <c r="CR147" s="60"/>
      <c r="CS147" s="60"/>
      <c r="CT147" s="60"/>
      <c r="CU147" s="60"/>
      <c r="CV147" s="60"/>
      <c r="CW147" s="60"/>
      <c r="CX147" s="60"/>
      <c r="CY147" s="60"/>
      <c r="CZ147" s="60"/>
      <c r="DA147" s="60"/>
      <c r="DB147" s="60"/>
      <c r="DC147" s="60"/>
      <c r="DD147" s="60"/>
      <c r="DE147" s="60"/>
      <c r="DF147" s="60"/>
      <c r="DG147" s="60"/>
      <c r="DH147" s="60"/>
      <c r="DI147" s="60"/>
      <c r="DJ147" s="60"/>
      <c r="DK147" s="60"/>
      <c r="DL147" s="60"/>
      <c r="DM147" s="60"/>
      <c r="DN147" s="60"/>
      <c r="DO147" s="60"/>
      <c r="DP147" s="60"/>
    </row>
    <row r="148" spans="1:120">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BS148" s="60"/>
      <c r="BT148" s="60"/>
      <c r="BU148" s="75"/>
      <c r="BV148" s="75"/>
      <c r="BW148" s="75"/>
      <c r="BX148" s="75"/>
      <c r="BY148" s="75"/>
      <c r="BZ148" s="75"/>
      <c r="CA148" s="75"/>
      <c r="CL148" s="60"/>
      <c r="CM148" s="60"/>
      <c r="CN148" s="60"/>
      <c r="CO148" s="60"/>
      <c r="CP148" s="60"/>
      <c r="CQ148" s="60"/>
      <c r="CR148" s="60"/>
      <c r="CS148" s="60"/>
      <c r="CT148" s="60"/>
      <c r="CU148" s="60"/>
      <c r="CV148" s="60"/>
      <c r="CW148" s="60"/>
      <c r="CX148" s="60"/>
      <c r="CY148" s="60"/>
      <c r="CZ148" s="60"/>
      <c r="DA148" s="60"/>
      <c r="DB148" s="60"/>
      <c r="DC148" s="60"/>
      <c r="DD148" s="60"/>
      <c r="DE148" s="60"/>
      <c r="DF148" s="60"/>
      <c r="DG148" s="60"/>
      <c r="DH148" s="60"/>
      <c r="DI148" s="60"/>
      <c r="DJ148" s="60"/>
      <c r="DK148" s="60"/>
      <c r="DL148" s="60"/>
      <c r="DM148" s="60"/>
      <c r="DN148" s="60"/>
      <c r="DO148" s="60"/>
      <c r="DP148" s="60"/>
    </row>
    <row r="149" spans="1:120">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BS149" s="60"/>
      <c r="BT149" s="60"/>
      <c r="BU149" s="75"/>
      <c r="BV149" s="75"/>
      <c r="BW149" s="75"/>
      <c r="BX149" s="75"/>
      <c r="BY149" s="75"/>
      <c r="BZ149" s="75"/>
      <c r="CA149" s="75"/>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row>
    <row r="150" spans="1:120">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BS150" s="60"/>
      <c r="BT150" s="60"/>
      <c r="BU150" s="75"/>
      <c r="BV150" s="75"/>
      <c r="BW150" s="75"/>
      <c r="BX150" s="75"/>
      <c r="BY150" s="75"/>
      <c r="BZ150" s="75"/>
      <c r="CA150" s="75"/>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row>
    <row r="151" spans="1:120">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BS151" s="60"/>
      <c r="BT151" s="60"/>
      <c r="BU151" s="75"/>
      <c r="BV151" s="75"/>
      <c r="BW151" s="75"/>
      <c r="BX151" s="75"/>
      <c r="BY151" s="75"/>
      <c r="BZ151" s="75"/>
      <c r="CA151" s="75"/>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row>
    <row r="152" spans="1:120">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BS152" s="60"/>
      <c r="BT152" s="60"/>
      <c r="BU152" s="75"/>
      <c r="BV152" s="75"/>
      <c r="BW152" s="75"/>
      <c r="BX152" s="75"/>
      <c r="BY152" s="75"/>
      <c r="BZ152" s="75"/>
      <c r="CA152" s="75"/>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0"/>
      <c r="DO152" s="60"/>
      <c r="DP152" s="60"/>
    </row>
    <row r="153" spans="1:120">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BS153" s="60"/>
      <c r="BT153" s="60"/>
      <c r="BU153" s="75"/>
      <c r="BV153" s="75"/>
      <c r="BW153" s="75"/>
      <c r="BX153" s="75"/>
      <c r="BY153" s="75"/>
      <c r="BZ153" s="75"/>
      <c r="CA153" s="75"/>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row>
    <row r="154" spans="1:120">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BS154" s="60"/>
      <c r="BT154" s="60"/>
      <c r="BU154" s="75"/>
      <c r="BV154" s="75"/>
      <c r="BW154" s="75"/>
      <c r="BX154" s="75"/>
      <c r="BY154" s="75"/>
      <c r="BZ154" s="75"/>
      <c r="CA154" s="75"/>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row>
    <row r="155" spans="1:120">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BS155" s="60"/>
      <c r="BT155" s="60"/>
      <c r="BU155" s="75"/>
      <c r="BV155" s="75"/>
      <c r="BW155" s="75"/>
      <c r="BX155" s="75"/>
      <c r="BY155" s="75"/>
      <c r="BZ155" s="75"/>
      <c r="CA155" s="75"/>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row>
    <row r="156" spans="1:120">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BS156" s="60"/>
      <c r="BT156" s="60"/>
      <c r="BU156" s="75"/>
      <c r="BV156" s="75"/>
      <c r="BW156" s="75"/>
      <c r="BX156" s="75"/>
      <c r="BY156" s="75"/>
      <c r="BZ156" s="75"/>
      <c r="CA156" s="75"/>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row>
    <row r="157" spans="1:120">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BS157" s="60"/>
      <c r="BT157" s="60"/>
      <c r="BU157" s="75"/>
      <c r="BV157" s="75"/>
      <c r="BW157" s="75"/>
      <c r="BX157" s="75"/>
      <c r="BY157" s="75"/>
      <c r="BZ157" s="75"/>
      <c r="CA157" s="75"/>
      <c r="CL157" s="60"/>
      <c r="CM157" s="60"/>
      <c r="CN157" s="60"/>
      <c r="CO157" s="60"/>
      <c r="CP157" s="60"/>
      <c r="CQ157" s="60"/>
      <c r="CR157" s="60"/>
      <c r="CS157" s="60"/>
      <c r="CT157" s="60"/>
      <c r="CU157" s="60"/>
      <c r="CV157" s="60"/>
      <c r="CW157" s="60"/>
      <c r="CX157" s="60"/>
      <c r="CY157" s="60"/>
      <c r="CZ157" s="60"/>
      <c r="DA157" s="60"/>
      <c r="DB157" s="60"/>
      <c r="DC157" s="60"/>
      <c r="DD157" s="60"/>
      <c r="DE157" s="60"/>
      <c r="DF157" s="60"/>
      <c r="DG157" s="60"/>
      <c r="DH157" s="60"/>
      <c r="DI157" s="60"/>
      <c r="DJ157" s="60"/>
      <c r="DK157" s="60"/>
      <c r="DL157" s="60"/>
      <c r="DM157" s="60"/>
      <c r="DN157" s="60"/>
      <c r="DO157" s="60"/>
      <c r="DP157" s="60"/>
    </row>
    <row r="158" spans="1:120">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BS158" s="60"/>
      <c r="BT158" s="60"/>
      <c r="BU158" s="75"/>
      <c r="BV158" s="75"/>
      <c r="BW158" s="75"/>
      <c r="BX158" s="75"/>
      <c r="BY158" s="75"/>
      <c r="BZ158" s="75"/>
      <c r="CA158" s="75"/>
      <c r="CL158" s="60"/>
      <c r="CM158" s="60"/>
      <c r="CN158" s="60"/>
      <c r="CO158" s="60"/>
      <c r="CP158" s="60"/>
      <c r="CQ158" s="60"/>
      <c r="CR158" s="60"/>
      <c r="CS158" s="60"/>
      <c r="CT158" s="60"/>
      <c r="CU158" s="60"/>
      <c r="CV158" s="60"/>
      <c r="CW158" s="60"/>
      <c r="CX158" s="60"/>
      <c r="CY158" s="60"/>
      <c r="CZ158" s="60"/>
      <c r="DA158" s="60"/>
      <c r="DB158" s="60"/>
      <c r="DC158" s="60"/>
      <c r="DD158" s="60"/>
      <c r="DE158" s="60"/>
      <c r="DF158" s="60"/>
      <c r="DG158" s="60"/>
      <c r="DH158" s="60"/>
      <c r="DI158" s="60"/>
      <c r="DJ158" s="60"/>
      <c r="DK158" s="60"/>
      <c r="DL158" s="60"/>
      <c r="DM158" s="60"/>
      <c r="DN158" s="60"/>
      <c r="DO158" s="60"/>
      <c r="DP158" s="60"/>
    </row>
    <row r="159" spans="1:120">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BS159" s="60"/>
      <c r="BT159" s="60"/>
      <c r="BU159" s="75"/>
      <c r="BV159" s="75"/>
      <c r="BW159" s="75"/>
      <c r="BX159" s="75"/>
      <c r="BY159" s="75"/>
      <c r="BZ159" s="75"/>
      <c r="CA159" s="75"/>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row>
    <row r="160" spans="1:120">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BS160" s="60"/>
      <c r="BT160" s="60"/>
      <c r="BU160" s="75"/>
      <c r="BV160" s="75"/>
      <c r="BW160" s="75"/>
      <c r="BX160" s="75"/>
      <c r="BY160" s="75"/>
      <c r="BZ160" s="75"/>
      <c r="CA160" s="75"/>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row>
    <row r="161" spans="1:120">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BS161" s="60"/>
      <c r="BT161" s="60"/>
      <c r="BU161" s="75"/>
      <c r="BV161" s="75"/>
      <c r="BW161" s="75"/>
      <c r="BX161" s="75"/>
      <c r="BY161" s="75"/>
      <c r="BZ161" s="75"/>
      <c r="CA161" s="75"/>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row>
    <row r="162" spans="1:120">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BS162" s="60"/>
      <c r="BT162" s="60"/>
      <c r="BU162" s="75"/>
      <c r="BV162" s="75"/>
      <c r="BW162" s="75"/>
      <c r="BX162" s="75"/>
      <c r="BY162" s="75"/>
      <c r="BZ162" s="75"/>
      <c r="CA162" s="75"/>
      <c r="CL162" s="60"/>
      <c r="CM162" s="60"/>
      <c r="CN162" s="60"/>
      <c r="CO162" s="60"/>
      <c r="CP162" s="60"/>
      <c r="CQ162" s="60"/>
      <c r="CR162" s="60"/>
      <c r="CS162" s="60"/>
      <c r="CT162" s="60"/>
      <c r="CU162" s="60"/>
      <c r="CV162" s="60"/>
      <c r="CW162" s="60"/>
      <c r="CX162" s="60"/>
      <c r="CY162" s="60"/>
      <c r="CZ162" s="60"/>
      <c r="DA162" s="60"/>
      <c r="DB162" s="60"/>
      <c r="DC162" s="60"/>
      <c r="DD162" s="60"/>
      <c r="DE162" s="60"/>
      <c r="DF162" s="60"/>
      <c r="DG162" s="60"/>
      <c r="DH162" s="60"/>
      <c r="DI162" s="60"/>
      <c r="DJ162" s="60"/>
      <c r="DK162" s="60"/>
      <c r="DL162" s="60"/>
      <c r="DM162" s="60"/>
      <c r="DN162" s="60"/>
      <c r="DO162" s="60"/>
      <c r="DP162" s="60"/>
    </row>
    <row r="163" spans="1:120">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BS163" s="60"/>
      <c r="BT163" s="60"/>
      <c r="BU163" s="75"/>
      <c r="BV163" s="75"/>
      <c r="BW163" s="75"/>
      <c r="BX163" s="75"/>
      <c r="BY163" s="75"/>
      <c r="BZ163" s="75"/>
      <c r="CA163" s="75"/>
      <c r="CL163" s="60"/>
      <c r="CM163" s="60"/>
      <c r="CN163" s="60"/>
      <c r="CO163" s="60"/>
      <c r="CP163" s="60"/>
      <c r="CQ163" s="60"/>
      <c r="CR163" s="60"/>
      <c r="CS163" s="60"/>
      <c r="CT163" s="60"/>
      <c r="CU163" s="60"/>
      <c r="CV163" s="60"/>
      <c r="CW163" s="60"/>
      <c r="CX163" s="60"/>
      <c r="CY163" s="60"/>
      <c r="CZ163" s="60"/>
      <c r="DA163" s="60"/>
      <c r="DB163" s="60"/>
      <c r="DC163" s="60"/>
      <c r="DD163" s="60"/>
      <c r="DE163" s="60"/>
      <c r="DF163" s="60"/>
      <c r="DG163" s="60"/>
      <c r="DH163" s="60"/>
      <c r="DI163" s="60"/>
      <c r="DJ163" s="60"/>
      <c r="DK163" s="60"/>
      <c r="DL163" s="60"/>
      <c r="DM163" s="60"/>
      <c r="DN163" s="60"/>
      <c r="DO163" s="60"/>
      <c r="DP163" s="60"/>
    </row>
    <row r="164" spans="1:120">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BS164" s="60"/>
      <c r="BT164" s="60"/>
      <c r="BU164" s="75"/>
      <c r="BV164" s="75"/>
      <c r="BW164" s="75"/>
      <c r="BX164" s="75"/>
      <c r="BY164" s="75"/>
      <c r="BZ164" s="75"/>
      <c r="CA164" s="75"/>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row>
    <row r="165" spans="1:120">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BS165" s="60"/>
      <c r="BT165" s="60"/>
      <c r="BU165" s="75"/>
      <c r="BV165" s="75"/>
      <c r="BW165" s="75"/>
      <c r="BX165" s="75"/>
      <c r="BY165" s="75"/>
      <c r="BZ165" s="75"/>
      <c r="CA165" s="75"/>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row>
    <row r="166" spans="1:120">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BS166" s="60"/>
      <c r="BT166" s="60"/>
      <c r="BU166" s="75"/>
      <c r="BV166" s="75"/>
      <c r="BW166" s="75"/>
      <c r="BX166" s="75"/>
      <c r="BY166" s="75"/>
      <c r="BZ166" s="75"/>
      <c r="CA166" s="75"/>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row>
    <row r="167" spans="1:120">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BS167" s="60"/>
      <c r="BT167" s="60"/>
      <c r="BU167" s="75"/>
      <c r="BV167" s="75"/>
      <c r="BW167" s="75"/>
      <c r="BX167" s="75"/>
      <c r="BY167" s="75"/>
      <c r="BZ167" s="75"/>
      <c r="CA167" s="75"/>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0"/>
      <c r="DJ167" s="60"/>
      <c r="DK167" s="60"/>
      <c r="DL167" s="60"/>
      <c r="DM167" s="60"/>
      <c r="DN167" s="60"/>
      <c r="DO167" s="60"/>
      <c r="DP167" s="60"/>
    </row>
    <row r="168" spans="1:120">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BS168" s="60"/>
      <c r="BT168" s="60"/>
      <c r="BU168" s="75"/>
      <c r="BV168" s="75"/>
      <c r="BW168" s="75"/>
      <c r="BX168" s="75"/>
      <c r="BY168" s="75"/>
      <c r="BZ168" s="75"/>
      <c r="CA168" s="75"/>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0"/>
      <c r="DJ168" s="60"/>
      <c r="DK168" s="60"/>
      <c r="DL168" s="60"/>
      <c r="DM168" s="60"/>
      <c r="DN168" s="60"/>
      <c r="DO168" s="60"/>
      <c r="DP168" s="60"/>
    </row>
    <row r="169" spans="1:120">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BS169" s="60"/>
      <c r="BT169" s="60"/>
      <c r="BU169" s="75"/>
      <c r="BV169" s="75"/>
      <c r="BW169" s="75"/>
      <c r="BX169" s="75"/>
      <c r="BY169" s="75"/>
      <c r="BZ169" s="75"/>
      <c r="CA169" s="75"/>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row>
    <row r="170" spans="1:120">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BS170" s="60"/>
      <c r="BT170" s="60"/>
      <c r="BU170" s="75"/>
      <c r="BV170" s="75"/>
      <c r="BW170" s="75"/>
      <c r="BX170" s="75"/>
      <c r="BY170" s="75"/>
      <c r="BZ170" s="75"/>
      <c r="CA170" s="75"/>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row>
    <row r="171" spans="1:120">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BS171" s="60"/>
      <c r="BT171" s="60"/>
      <c r="BU171" s="75"/>
      <c r="BV171" s="75"/>
      <c r="BW171" s="75"/>
      <c r="BX171" s="75"/>
      <c r="BY171" s="75"/>
      <c r="BZ171" s="75"/>
      <c r="CA171" s="75"/>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row>
    <row r="172" spans="1:120">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BS172" s="60"/>
      <c r="BT172" s="60"/>
      <c r="BU172" s="75"/>
      <c r="BV172" s="75"/>
      <c r="BW172" s="75"/>
      <c r="BX172" s="75"/>
      <c r="BY172" s="75"/>
      <c r="BZ172" s="75"/>
      <c r="CA172" s="75"/>
      <c r="CL172" s="60"/>
      <c r="CM172" s="60"/>
      <c r="CN172" s="60"/>
      <c r="CO172" s="60"/>
      <c r="CP172" s="60"/>
      <c r="CQ172" s="60"/>
      <c r="CR172" s="60"/>
      <c r="CS172" s="60"/>
      <c r="CT172" s="60"/>
      <c r="CU172" s="60"/>
      <c r="CV172" s="60"/>
      <c r="CW172" s="60"/>
      <c r="CX172" s="60"/>
      <c r="CY172" s="60"/>
      <c r="CZ172" s="60"/>
      <c r="DA172" s="60"/>
      <c r="DB172" s="60"/>
      <c r="DC172" s="60"/>
      <c r="DD172" s="60"/>
      <c r="DE172" s="60"/>
      <c r="DF172" s="60"/>
      <c r="DG172" s="60"/>
      <c r="DH172" s="60"/>
      <c r="DI172" s="60"/>
      <c r="DJ172" s="60"/>
      <c r="DK172" s="60"/>
      <c r="DL172" s="60"/>
      <c r="DM172" s="60"/>
      <c r="DN172" s="60"/>
      <c r="DO172" s="60"/>
      <c r="DP172" s="60"/>
    </row>
    <row r="173" spans="1:120">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BS173" s="60"/>
      <c r="BT173" s="60"/>
      <c r="BU173" s="75"/>
      <c r="BV173" s="75"/>
      <c r="BW173" s="75"/>
      <c r="BX173" s="75"/>
      <c r="BY173" s="75"/>
      <c r="BZ173" s="75"/>
      <c r="CA173" s="75"/>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60"/>
      <c r="DJ173" s="60"/>
      <c r="DK173" s="60"/>
      <c r="DL173" s="60"/>
      <c r="DM173" s="60"/>
      <c r="DN173" s="60"/>
      <c r="DO173" s="60"/>
      <c r="DP173" s="60"/>
    </row>
    <row r="174" spans="1:120">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BS174" s="60"/>
      <c r="BT174" s="60"/>
      <c r="BU174" s="75"/>
      <c r="BV174" s="75"/>
      <c r="BW174" s="75"/>
      <c r="BX174" s="75"/>
      <c r="BY174" s="75"/>
      <c r="BZ174" s="75"/>
      <c r="CA174" s="75"/>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row>
    <row r="175" spans="1:120">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BS175" s="60"/>
      <c r="BT175" s="60"/>
      <c r="BU175" s="75"/>
      <c r="BV175" s="75"/>
      <c r="BW175" s="75"/>
      <c r="BX175" s="75"/>
      <c r="BY175" s="75"/>
      <c r="BZ175" s="75"/>
      <c r="CA175" s="75"/>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row>
    <row r="176" spans="1:120">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BS176" s="60"/>
      <c r="BT176" s="60"/>
      <c r="BU176" s="75"/>
      <c r="BV176" s="75"/>
      <c r="BW176" s="75"/>
      <c r="BX176" s="75"/>
      <c r="BY176" s="75"/>
      <c r="BZ176" s="75"/>
      <c r="CA176" s="75"/>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row>
    <row r="177" spans="1:120">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BS177" s="60"/>
      <c r="BT177" s="60"/>
      <c r="BU177" s="75"/>
      <c r="BV177" s="75"/>
      <c r="BW177" s="75"/>
      <c r="BX177" s="75"/>
      <c r="BY177" s="75"/>
      <c r="BZ177" s="75"/>
      <c r="CA177" s="75"/>
      <c r="CL177" s="60"/>
      <c r="CM177" s="60"/>
      <c r="CN177" s="60"/>
      <c r="CO177" s="60"/>
      <c r="CP177" s="60"/>
      <c r="CQ177" s="60"/>
      <c r="CR177" s="60"/>
      <c r="CS177" s="60"/>
      <c r="CT177" s="60"/>
      <c r="CU177" s="60"/>
      <c r="CV177" s="60"/>
      <c r="CW177" s="60"/>
      <c r="CX177" s="60"/>
      <c r="CY177" s="60"/>
      <c r="CZ177" s="60"/>
      <c r="DA177" s="60"/>
      <c r="DB177" s="60"/>
      <c r="DC177" s="60"/>
      <c r="DD177" s="60"/>
      <c r="DE177" s="60"/>
      <c r="DF177" s="60"/>
      <c r="DG177" s="60"/>
      <c r="DH177" s="60"/>
      <c r="DI177" s="60"/>
      <c r="DJ177" s="60"/>
      <c r="DK177" s="60"/>
      <c r="DL177" s="60"/>
      <c r="DM177" s="60"/>
      <c r="DN177" s="60"/>
      <c r="DO177" s="60"/>
      <c r="DP177" s="60"/>
    </row>
    <row r="178" spans="1:120">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BS178" s="60"/>
      <c r="BT178" s="60"/>
      <c r="BU178" s="75"/>
      <c r="BV178" s="75"/>
      <c r="BW178" s="75"/>
      <c r="BX178" s="75"/>
      <c r="BY178" s="75"/>
      <c r="BZ178" s="75"/>
      <c r="CA178" s="75"/>
      <c r="CL178" s="60"/>
      <c r="CM178" s="60"/>
      <c r="CN178" s="60"/>
      <c r="CO178" s="60"/>
      <c r="CP178" s="60"/>
      <c r="CQ178" s="60"/>
      <c r="CR178" s="60"/>
      <c r="CS178" s="60"/>
      <c r="CT178" s="60"/>
      <c r="CU178" s="60"/>
      <c r="CV178" s="60"/>
      <c r="CW178" s="60"/>
      <c r="CX178" s="60"/>
      <c r="CY178" s="60"/>
      <c r="CZ178" s="60"/>
      <c r="DA178" s="60"/>
      <c r="DB178" s="60"/>
      <c r="DC178" s="60"/>
      <c r="DD178" s="60"/>
      <c r="DE178" s="60"/>
      <c r="DF178" s="60"/>
      <c r="DG178" s="60"/>
      <c r="DH178" s="60"/>
      <c r="DI178" s="60"/>
      <c r="DJ178" s="60"/>
      <c r="DK178" s="60"/>
      <c r="DL178" s="60"/>
      <c r="DM178" s="60"/>
      <c r="DN178" s="60"/>
      <c r="DO178" s="60"/>
      <c r="DP178" s="60"/>
    </row>
    <row r="179" spans="1:120">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BS179" s="60"/>
      <c r="BT179" s="60"/>
      <c r="BU179" s="75"/>
      <c r="BV179" s="75"/>
      <c r="BW179" s="75"/>
      <c r="BX179" s="75"/>
      <c r="BY179" s="75"/>
      <c r="BZ179" s="75"/>
      <c r="CA179" s="75"/>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row>
    <row r="180" spans="1:120">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BS180" s="60"/>
      <c r="BT180" s="60"/>
      <c r="BU180" s="75"/>
      <c r="BV180" s="75"/>
      <c r="BW180" s="75"/>
      <c r="BX180" s="75"/>
      <c r="BY180" s="75"/>
      <c r="BZ180" s="75"/>
      <c r="CA180" s="75"/>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row>
    <row r="181" spans="1:120">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BS181" s="60"/>
      <c r="BT181" s="60"/>
      <c r="BU181" s="75"/>
      <c r="BV181" s="75"/>
      <c r="BW181" s="75"/>
      <c r="BX181" s="75"/>
      <c r="BY181" s="75"/>
      <c r="BZ181" s="75"/>
      <c r="CA181" s="75"/>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row>
    <row r="182" spans="1:120">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BS182" s="60"/>
      <c r="BT182" s="60"/>
      <c r="BU182" s="75"/>
      <c r="BV182" s="75"/>
      <c r="BW182" s="75"/>
      <c r="BX182" s="75"/>
      <c r="BY182" s="75"/>
      <c r="BZ182" s="75"/>
      <c r="CA182" s="75"/>
      <c r="CL182" s="60"/>
      <c r="CM182" s="60"/>
      <c r="CN182" s="60"/>
      <c r="CO182" s="60"/>
      <c r="CP182" s="60"/>
      <c r="CQ182" s="60"/>
      <c r="CR182" s="60"/>
      <c r="CS182" s="60"/>
      <c r="CT182" s="60"/>
      <c r="CU182" s="60"/>
      <c r="CV182" s="60"/>
      <c r="CW182" s="60"/>
      <c r="CX182" s="60"/>
      <c r="CY182" s="60"/>
      <c r="CZ182" s="60"/>
      <c r="DA182" s="60"/>
      <c r="DB182" s="60"/>
      <c r="DC182" s="60"/>
      <c r="DD182" s="60"/>
      <c r="DE182" s="60"/>
      <c r="DF182" s="60"/>
      <c r="DG182" s="60"/>
      <c r="DH182" s="60"/>
      <c r="DI182" s="60"/>
      <c r="DJ182" s="60"/>
      <c r="DK182" s="60"/>
      <c r="DL182" s="60"/>
      <c r="DM182" s="60"/>
      <c r="DN182" s="60"/>
      <c r="DO182" s="60"/>
      <c r="DP182" s="60"/>
    </row>
    <row r="183" spans="1:120">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BS183" s="60"/>
      <c r="BT183" s="60"/>
      <c r="BU183" s="75"/>
      <c r="BV183" s="75"/>
      <c r="BW183" s="75"/>
      <c r="BX183" s="75"/>
      <c r="BY183" s="75"/>
      <c r="BZ183" s="75"/>
      <c r="CA183" s="75"/>
      <c r="CL183" s="60"/>
      <c r="CM183" s="60"/>
      <c r="CN183" s="60"/>
      <c r="CO183" s="60"/>
      <c r="CP183" s="60"/>
      <c r="CQ183" s="60"/>
      <c r="CR183" s="60"/>
      <c r="CS183" s="60"/>
      <c r="CT183" s="60"/>
      <c r="CU183" s="60"/>
      <c r="CV183" s="60"/>
      <c r="CW183" s="60"/>
      <c r="CX183" s="60"/>
      <c r="CY183" s="60"/>
      <c r="CZ183" s="60"/>
      <c r="DA183" s="60"/>
      <c r="DB183" s="60"/>
      <c r="DC183" s="60"/>
      <c r="DD183" s="60"/>
      <c r="DE183" s="60"/>
      <c r="DF183" s="60"/>
      <c r="DG183" s="60"/>
      <c r="DH183" s="60"/>
      <c r="DI183" s="60"/>
      <c r="DJ183" s="60"/>
      <c r="DK183" s="60"/>
      <c r="DL183" s="60"/>
      <c r="DM183" s="60"/>
      <c r="DN183" s="60"/>
      <c r="DO183" s="60"/>
      <c r="DP183" s="60"/>
    </row>
    <row r="184" spans="1:120">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BS184" s="60"/>
      <c r="BT184" s="60"/>
      <c r="BU184" s="75"/>
      <c r="BV184" s="75"/>
      <c r="BW184" s="75"/>
      <c r="BX184" s="75"/>
      <c r="BY184" s="75"/>
      <c r="BZ184" s="75"/>
      <c r="CA184" s="75"/>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row>
    <row r="185" spans="1:120">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BS185" s="60"/>
      <c r="BT185" s="60"/>
      <c r="BU185" s="75"/>
      <c r="BV185" s="75"/>
      <c r="BW185" s="75"/>
      <c r="BX185" s="75"/>
      <c r="BY185" s="75"/>
      <c r="BZ185" s="75"/>
      <c r="CA185" s="75"/>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row>
    <row r="186" spans="1:120">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BS186" s="60"/>
      <c r="BT186" s="60"/>
      <c r="BU186" s="75"/>
      <c r="BV186" s="75"/>
      <c r="BW186" s="75"/>
      <c r="BX186" s="75"/>
      <c r="BY186" s="75"/>
      <c r="BZ186" s="75"/>
      <c r="CA186" s="75"/>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row>
    <row r="187" spans="1:120">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BS187" s="60"/>
      <c r="BT187" s="60"/>
      <c r="BU187" s="75"/>
      <c r="BV187" s="75"/>
      <c r="BW187" s="75"/>
      <c r="BX187" s="75"/>
      <c r="BY187" s="75"/>
      <c r="BZ187" s="75"/>
      <c r="CA187" s="75"/>
      <c r="CL187" s="60"/>
      <c r="CM187" s="60"/>
      <c r="CN187" s="60"/>
      <c r="CO187" s="60"/>
      <c r="CP187" s="60"/>
      <c r="CQ187" s="60"/>
      <c r="CR187" s="60"/>
      <c r="CS187" s="60"/>
      <c r="CT187" s="60"/>
      <c r="CU187" s="60"/>
      <c r="CV187" s="60"/>
      <c r="CW187" s="60"/>
      <c r="CX187" s="60"/>
      <c r="CY187" s="60"/>
      <c r="CZ187" s="60"/>
      <c r="DA187" s="60"/>
      <c r="DB187" s="60"/>
      <c r="DC187" s="60"/>
      <c r="DD187" s="60"/>
      <c r="DE187" s="60"/>
      <c r="DF187" s="60"/>
      <c r="DG187" s="60"/>
      <c r="DH187" s="60"/>
      <c r="DI187" s="60"/>
      <c r="DJ187" s="60"/>
      <c r="DK187" s="60"/>
      <c r="DL187" s="60"/>
      <c r="DM187" s="60"/>
      <c r="DN187" s="60"/>
      <c r="DO187" s="60"/>
      <c r="DP187" s="60"/>
    </row>
    <row r="188" spans="1:120">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BS188" s="60"/>
      <c r="BT188" s="60"/>
      <c r="BU188" s="75"/>
      <c r="BV188" s="75"/>
      <c r="BW188" s="75"/>
      <c r="BX188" s="75"/>
      <c r="BY188" s="75"/>
      <c r="BZ188" s="75"/>
      <c r="CA188" s="75"/>
      <c r="CL188" s="60"/>
      <c r="CM188" s="60"/>
      <c r="CN188" s="60"/>
      <c r="CO188" s="60"/>
      <c r="CP188" s="60"/>
      <c r="CQ188" s="60"/>
      <c r="CR188" s="60"/>
      <c r="CS188" s="60"/>
      <c r="CT188" s="60"/>
      <c r="CU188" s="60"/>
      <c r="CV188" s="60"/>
      <c r="CW188" s="60"/>
      <c r="CX188" s="60"/>
      <c r="CY188" s="60"/>
      <c r="CZ188" s="60"/>
      <c r="DA188" s="60"/>
      <c r="DB188" s="60"/>
      <c r="DC188" s="60"/>
      <c r="DD188" s="60"/>
      <c r="DE188" s="60"/>
      <c r="DF188" s="60"/>
      <c r="DG188" s="60"/>
      <c r="DH188" s="60"/>
      <c r="DI188" s="60"/>
      <c r="DJ188" s="60"/>
      <c r="DK188" s="60"/>
      <c r="DL188" s="60"/>
      <c r="DM188" s="60"/>
      <c r="DN188" s="60"/>
      <c r="DO188" s="60"/>
      <c r="DP188" s="60"/>
    </row>
    <row r="189" spans="1:120">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BS189" s="60"/>
      <c r="BT189" s="60"/>
      <c r="BU189" s="75"/>
      <c r="BV189" s="75"/>
      <c r="BW189" s="75"/>
      <c r="BX189" s="75"/>
      <c r="BY189" s="75"/>
      <c r="BZ189" s="75"/>
      <c r="CA189" s="75"/>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row>
    <row r="190" spans="1:120">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BS190" s="60"/>
      <c r="BT190" s="60"/>
      <c r="BU190" s="75"/>
      <c r="BV190" s="75"/>
      <c r="BW190" s="75"/>
      <c r="BX190" s="75"/>
      <c r="BY190" s="75"/>
      <c r="BZ190" s="75"/>
      <c r="CA190" s="75"/>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row>
    <row r="191" spans="1:120">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BS191" s="60"/>
      <c r="BT191" s="60"/>
      <c r="BU191" s="75"/>
      <c r="BV191" s="75"/>
      <c r="BW191" s="75"/>
      <c r="BX191" s="75"/>
      <c r="BY191" s="75"/>
      <c r="BZ191" s="75"/>
      <c r="CA191" s="75"/>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row>
    <row r="192" spans="1:120">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BS192" s="60"/>
      <c r="BT192" s="60"/>
      <c r="BU192" s="75"/>
      <c r="BV192" s="75"/>
      <c r="BW192" s="75"/>
      <c r="BX192" s="75"/>
      <c r="BY192" s="75"/>
      <c r="BZ192" s="75"/>
      <c r="CA192" s="75"/>
      <c r="CL192" s="60"/>
      <c r="CM192" s="60"/>
      <c r="CN192" s="60"/>
      <c r="CO192" s="60"/>
      <c r="CP192" s="60"/>
      <c r="CQ192" s="60"/>
      <c r="CR192" s="60"/>
      <c r="CS192" s="60"/>
      <c r="CT192" s="60"/>
      <c r="CU192" s="60"/>
      <c r="CV192" s="60"/>
      <c r="CW192" s="60"/>
      <c r="CX192" s="60"/>
      <c r="CY192" s="60"/>
      <c r="CZ192" s="60"/>
      <c r="DA192" s="60"/>
      <c r="DB192" s="60"/>
      <c r="DC192" s="60"/>
      <c r="DD192" s="60"/>
      <c r="DE192" s="60"/>
      <c r="DF192" s="60"/>
      <c r="DG192" s="60"/>
      <c r="DH192" s="60"/>
      <c r="DI192" s="60"/>
      <c r="DJ192" s="60"/>
      <c r="DK192" s="60"/>
      <c r="DL192" s="60"/>
      <c r="DM192" s="60"/>
      <c r="DN192" s="60"/>
      <c r="DO192" s="60"/>
      <c r="DP192" s="60"/>
    </row>
    <row r="193" spans="1:120">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BS193" s="60"/>
      <c r="BT193" s="60"/>
      <c r="BU193" s="75"/>
      <c r="BV193" s="75"/>
      <c r="BW193" s="75"/>
      <c r="BX193" s="75"/>
      <c r="BY193" s="75"/>
      <c r="BZ193" s="75"/>
      <c r="CA193" s="75"/>
      <c r="CL193" s="60"/>
      <c r="CM193" s="60"/>
      <c r="CN193" s="60"/>
      <c r="CO193" s="60"/>
      <c r="CP193" s="60"/>
      <c r="CQ193" s="60"/>
      <c r="CR193" s="60"/>
      <c r="CS193" s="60"/>
      <c r="CT193" s="60"/>
      <c r="CU193" s="60"/>
      <c r="CV193" s="60"/>
      <c r="CW193" s="60"/>
      <c r="CX193" s="60"/>
      <c r="CY193" s="60"/>
      <c r="CZ193" s="60"/>
      <c r="DA193" s="60"/>
      <c r="DB193" s="60"/>
      <c r="DC193" s="60"/>
      <c r="DD193" s="60"/>
      <c r="DE193" s="60"/>
      <c r="DF193" s="60"/>
      <c r="DG193" s="60"/>
      <c r="DH193" s="60"/>
      <c r="DI193" s="60"/>
      <c r="DJ193" s="60"/>
      <c r="DK193" s="60"/>
      <c r="DL193" s="60"/>
      <c r="DM193" s="60"/>
      <c r="DN193" s="60"/>
      <c r="DO193" s="60"/>
      <c r="DP193" s="60"/>
    </row>
    <row r="194" spans="1:120">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BS194" s="60"/>
      <c r="BT194" s="60"/>
      <c r="BU194" s="75"/>
      <c r="BV194" s="75"/>
      <c r="BW194" s="75"/>
      <c r="BX194" s="75"/>
      <c r="BY194" s="75"/>
      <c r="BZ194" s="75"/>
      <c r="CA194" s="75"/>
      <c r="CL194" s="60"/>
      <c r="CM194" s="60"/>
      <c r="CN194" s="60"/>
      <c r="CO194" s="60"/>
      <c r="CP194" s="60"/>
      <c r="CQ194" s="60"/>
      <c r="CR194" s="60"/>
      <c r="CS194" s="60"/>
      <c r="CT194" s="60"/>
      <c r="CU194" s="60"/>
      <c r="CV194" s="60"/>
      <c r="CW194" s="60"/>
      <c r="CX194" s="60"/>
      <c r="CY194" s="60"/>
      <c r="CZ194" s="60"/>
      <c r="DA194" s="60"/>
      <c r="DB194" s="60"/>
      <c r="DC194" s="60"/>
      <c r="DD194" s="60"/>
      <c r="DE194" s="60"/>
      <c r="DF194" s="60"/>
      <c r="DG194" s="60"/>
      <c r="DH194" s="60"/>
      <c r="DI194" s="60"/>
      <c r="DJ194" s="60"/>
      <c r="DK194" s="60"/>
      <c r="DL194" s="60"/>
      <c r="DM194" s="60"/>
      <c r="DN194" s="60"/>
      <c r="DO194" s="60"/>
      <c r="DP194" s="60"/>
    </row>
    <row r="195" spans="1:120">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BS195" s="60"/>
      <c r="BT195" s="60"/>
      <c r="BU195" s="75"/>
      <c r="BV195" s="75"/>
      <c r="BW195" s="75"/>
      <c r="BX195" s="75"/>
      <c r="BY195" s="75"/>
      <c r="BZ195" s="75"/>
      <c r="CA195" s="75"/>
      <c r="CL195" s="60"/>
      <c r="CM195" s="60"/>
      <c r="CN195" s="60"/>
      <c r="CO195" s="60"/>
      <c r="CP195" s="60"/>
      <c r="CQ195" s="60"/>
      <c r="CR195" s="60"/>
      <c r="CS195" s="60"/>
      <c r="CT195" s="60"/>
      <c r="CU195" s="60"/>
      <c r="CV195" s="60"/>
      <c r="CW195" s="60"/>
      <c r="CX195" s="60"/>
      <c r="CY195" s="60"/>
      <c r="CZ195" s="60"/>
      <c r="DA195" s="60"/>
      <c r="DB195" s="60"/>
      <c r="DC195" s="60"/>
      <c r="DD195" s="60"/>
      <c r="DE195" s="60"/>
      <c r="DF195" s="60"/>
      <c r="DG195" s="60"/>
      <c r="DH195" s="60"/>
      <c r="DI195" s="60"/>
      <c r="DJ195" s="60"/>
      <c r="DK195" s="60"/>
      <c r="DL195" s="60"/>
      <c r="DM195" s="60"/>
      <c r="DN195" s="60"/>
      <c r="DO195" s="60"/>
      <c r="DP195" s="60"/>
    </row>
    <row r="196" spans="1:120">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BS196" s="60"/>
      <c r="BT196" s="60"/>
      <c r="BU196" s="75"/>
      <c r="BV196" s="75"/>
      <c r="BW196" s="75"/>
      <c r="BX196" s="75"/>
      <c r="BY196" s="75"/>
      <c r="BZ196" s="75"/>
      <c r="CA196" s="75"/>
      <c r="CL196" s="60"/>
      <c r="CM196" s="60"/>
      <c r="CN196" s="60"/>
      <c r="CO196" s="60"/>
      <c r="CP196" s="60"/>
      <c r="CQ196" s="60"/>
      <c r="CR196" s="60"/>
      <c r="CS196" s="60"/>
      <c r="CT196" s="60"/>
      <c r="CU196" s="60"/>
      <c r="CV196" s="60"/>
      <c r="CW196" s="60"/>
      <c r="CX196" s="60"/>
      <c r="CY196" s="60"/>
      <c r="CZ196" s="60"/>
      <c r="DA196" s="60"/>
      <c r="DB196" s="60"/>
      <c r="DC196" s="60"/>
      <c r="DD196" s="60"/>
      <c r="DE196" s="60"/>
      <c r="DF196" s="60"/>
      <c r="DG196" s="60"/>
      <c r="DH196" s="60"/>
      <c r="DI196" s="60"/>
      <c r="DJ196" s="60"/>
      <c r="DK196" s="60"/>
      <c r="DL196" s="60"/>
      <c r="DM196" s="60"/>
      <c r="DN196" s="60"/>
      <c r="DO196" s="60"/>
      <c r="DP196" s="60"/>
    </row>
    <row r="197" spans="1:120">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BS197" s="60"/>
      <c r="BT197" s="60"/>
      <c r="BU197" s="75"/>
      <c r="BV197" s="75"/>
      <c r="BW197" s="75"/>
      <c r="BX197" s="75"/>
      <c r="BY197" s="75"/>
      <c r="BZ197" s="75"/>
      <c r="CA197" s="75"/>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0"/>
      <c r="DJ197" s="60"/>
      <c r="DK197" s="60"/>
      <c r="DL197" s="60"/>
      <c r="DM197" s="60"/>
      <c r="DN197" s="60"/>
      <c r="DO197" s="60"/>
      <c r="DP197" s="60"/>
    </row>
    <row r="198" spans="1:120">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BS198" s="60"/>
      <c r="BT198" s="60"/>
      <c r="BU198" s="75"/>
      <c r="BV198" s="75"/>
      <c r="BW198" s="75"/>
      <c r="BX198" s="75"/>
      <c r="BY198" s="75"/>
      <c r="BZ198" s="75"/>
      <c r="CA198" s="75"/>
      <c r="CL198" s="60"/>
      <c r="CM198" s="60"/>
      <c r="CN198" s="60"/>
      <c r="CO198" s="60"/>
      <c r="CP198" s="60"/>
      <c r="CQ198" s="60"/>
      <c r="CR198" s="60"/>
      <c r="CS198" s="60"/>
      <c r="CT198" s="60"/>
      <c r="CU198" s="60"/>
      <c r="CV198" s="60"/>
      <c r="CW198" s="60"/>
      <c r="CX198" s="60"/>
      <c r="CY198" s="60"/>
      <c r="CZ198" s="60"/>
      <c r="DA198" s="60"/>
      <c r="DB198" s="60"/>
      <c r="DC198" s="60"/>
      <c r="DD198" s="60"/>
      <c r="DE198" s="60"/>
      <c r="DF198" s="60"/>
      <c r="DG198" s="60"/>
      <c r="DH198" s="60"/>
      <c r="DI198" s="60"/>
      <c r="DJ198" s="60"/>
      <c r="DK198" s="60"/>
      <c r="DL198" s="60"/>
      <c r="DM198" s="60"/>
      <c r="DN198" s="60"/>
      <c r="DO198" s="60"/>
      <c r="DP198" s="60"/>
    </row>
    <row r="199" spans="1:120">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BS199" s="60"/>
      <c r="BT199" s="60"/>
      <c r="BU199" s="75"/>
      <c r="BV199" s="75"/>
      <c r="BW199" s="75"/>
      <c r="BX199" s="75"/>
      <c r="BY199" s="75"/>
      <c r="BZ199" s="75"/>
      <c r="CA199" s="75"/>
      <c r="CL199" s="60"/>
      <c r="CM199" s="60"/>
      <c r="CN199" s="60"/>
      <c r="CO199" s="60"/>
      <c r="CP199" s="60"/>
      <c r="CQ199" s="60"/>
      <c r="CR199" s="60"/>
      <c r="CS199" s="60"/>
      <c r="CT199" s="60"/>
      <c r="CU199" s="60"/>
      <c r="CV199" s="60"/>
      <c r="CW199" s="60"/>
      <c r="CX199" s="60"/>
      <c r="CY199" s="60"/>
      <c r="CZ199" s="60"/>
      <c r="DA199" s="60"/>
      <c r="DB199" s="60"/>
      <c r="DC199" s="60"/>
      <c r="DD199" s="60"/>
      <c r="DE199" s="60"/>
      <c r="DF199" s="60"/>
      <c r="DG199" s="60"/>
      <c r="DH199" s="60"/>
      <c r="DI199" s="60"/>
      <c r="DJ199" s="60"/>
      <c r="DK199" s="60"/>
      <c r="DL199" s="60"/>
      <c r="DM199" s="60"/>
      <c r="DN199" s="60"/>
      <c r="DO199" s="60"/>
      <c r="DP199" s="60"/>
    </row>
    <row r="200" spans="1:120">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BS200" s="60"/>
      <c r="BT200" s="60"/>
      <c r="BU200" s="75"/>
      <c r="BV200" s="75"/>
      <c r="BW200" s="75"/>
      <c r="BX200" s="75"/>
      <c r="BY200" s="75"/>
      <c r="BZ200" s="75"/>
      <c r="CA200" s="75"/>
      <c r="CL200" s="60"/>
      <c r="CM200" s="60"/>
      <c r="CN200" s="60"/>
      <c r="CO200" s="60"/>
      <c r="CP200" s="60"/>
      <c r="CQ200" s="60"/>
      <c r="CR200" s="60"/>
      <c r="CS200" s="60"/>
      <c r="CT200" s="60"/>
      <c r="CU200" s="60"/>
      <c r="CV200" s="60"/>
      <c r="CW200" s="60"/>
      <c r="CX200" s="60"/>
      <c r="CY200" s="60"/>
      <c r="CZ200" s="60"/>
      <c r="DA200" s="60"/>
      <c r="DB200" s="60"/>
      <c r="DC200" s="60"/>
      <c r="DD200" s="60"/>
      <c r="DE200" s="60"/>
      <c r="DF200" s="60"/>
      <c r="DG200" s="60"/>
      <c r="DH200" s="60"/>
      <c r="DI200" s="60"/>
      <c r="DJ200" s="60"/>
      <c r="DK200" s="60"/>
      <c r="DL200" s="60"/>
      <c r="DM200" s="60"/>
      <c r="DN200" s="60"/>
      <c r="DO200" s="60"/>
      <c r="DP200" s="60"/>
    </row>
    <row r="201" spans="1:120">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BS201" s="60"/>
      <c r="BT201" s="60"/>
      <c r="BU201" s="75"/>
      <c r="BV201" s="75"/>
      <c r="BW201" s="75"/>
      <c r="BX201" s="75"/>
      <c r="BY201" s="75"/>
      <c r="BZ201" s="75"/>
      <c r="CA201" s="75"/>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0"/>
      <c r="DJ201" s="60"/>
      <c r="DK201" s="60"/>
      <c r="DL201" s="60"/>
      <c r="DM201" s="60"/>
      <c r="DN201" s="60"/>
      <c r="DO201" s="60"/>
      <c r="DP201" s="60"/>
    </row>
    <row r="202" spans="1:120">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BS202" s="60"/>
      <c r="BT202" s="60"/>
      <c r="BU202" s="75"/>
      <c r="BV202" s="75"/>
      <c r="BW202" s="75"/>
      <c r="BX202" s="75"/>
      <c r="BY202" s="75"/>
      <c r="BZ202" s="75"/>
      <c r="CA202" s="75"/>
      <c r="CL202" s="60"/>
      <c r="CM202" s="60"/>
      <c r="CN202" s="60"/>
      <c r="CO202" s="60"/>
      <c r="CP202" s="60"/>
      <c r="CQ202" s="60"/>
      <c r="CR202" s="60"/>
      <c r="CS202" s="60"/>
      <c r="CT202" s="60"/>
      <c r="CU202" s="60"/>
      <c r="CV202" s="60"/>
      <c r="CW202" s="60"/>
      <c r="CX202" s="60"/>
      <c r="CY202" s="60"/>
      <c r="CZ202" s="60"/>
      <c r="DA202" s="60"/>
      <c r="DB202" s="60"/>
      <c r="DC202" s="60"/>
      <c r="DD202" s="60"/>
      <c r="DE202" s="60"/>
      <c r="DF202" s="60"/>
      <c r="DG202" s="60"/>
      <c r="DH202" s="60"/>
      <c r="DI202" s="60"/>
      <c r="DJ202" s="60"/>
      <c r="DK202" s="60"/>
      <c r="DL202" s="60"/>
      <c r="DM202" s="60"/>
      <c r="DN202" s="60"/>
      <c r="DO202" s="60"/>
      <c r="DP202" s="60"/>
    </row>
    <row r="203" spans="1:120">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BS203" s="60"/>
      <c r="BT203" s="60"/>
      <c r="BU203" s="75"/>
      <c r="BV203" s="75"/>
      <c r="BW203" s="75"/>
      <c r="BX203" s="75"/>
      <c r="BY203" s="75"/>
      <c r="BZ203" s="75"/>
      <c r="CA203" s="75"/>
      <c r="CL203" s="60"/>
      <c r="CM203" s="60"/>
      <c r="CN203" s="60"/>
      <c r="CO203" s="60"/>
      <c r="CP203" s="60"/>
      <c r="CQ203" s="60"/>
      <c r="CR203" s="60"/>
      <c r="CS203" s="60"/>
      <c r="CT203" s="60"/>
      <c r="CU203" s="60"/>
      <c r="CV203" s="60"/>
      <c r="CW203" s="60"/>
      <c r="CX203" s="60"/>
      <c r="CY203" s="60"/>
      <c r="CZ203" s="60"/>
      <c r="DA203" s="60"/>
      <c r="DB203" s="60"/>
      <c r="DC203" s="60"/>
      <c r="DD203" s="60"/>
      <c r="DE203" s="60"/>
      <c r="DF203" s="60"/>
      <c r="DG203" s="60"/>
      <c r="DH203" s="60"/>
      <c r="DI203" s="60"/>
      <c r="DJ203" s="60"/>
      <c r="DK203" s="60"/>
      <c r="DL203" s="60"/>
      <c r="DM203" s="60"/>
      <c r="DN203" s="60"/>
      <c r="DO203" s="60"/>
      <c r="DP203" s="60"/>
    </row>
    <row r="204" spans="1:120">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BS204" s="60"/>
      <c r="BT204" s="60"/>
      <c r="BU204" s="75"/>
      <c r="BV204" s="75"/>
      <c r="BW204" s="75"/>
      <c r="BX204" s="75"/>
      <c r="BY204" s="75"/>
      <c r="BZ204" s="75"/>
      <c r="CA204" s="75"/>
      <c r="CL204" s="60"/>
      <c r="CM204" s="60"/>
      <c r="CN204" s="60"/>
      <c r="CO204" s="60"/>
      <c r="CP204" s="60"/>
      <c r="CQ204" s="60"/>
      <c r="CR204" s="60"/>
      <c r="CS204" s="60"/>
      <c r="CT204" s="60"/>
      <c r="CU204" s="60"/>
      <c r="CV204" s="60"/>
      <c r="CW204" s="60"/>
      <c r="CX204" s="60"/>
      <c r="CY204" s="60"/>
      <c r="CZ204" s="60"/>
      <c r="DA204" s="60"/>
      <c r="DB204" s="60"/>
      <c r="DC204" s="60"/>
      <c r="DD204" s="60"/>
      <c r="DE204" s="60"/>
      <c r="DF204" s="60"/>
      <c r="DG204" s="60"/>
      <c r="DH204" s="60"/>
      <c r="DI204" s="60"/>
      <c r="DJ204" s="60"/>
      <c r="DK204" s="60"/>
      <c r="DL204" s="60"/>
      <c r="DM204" s="60"/>
      <c r="DN204" s="60"/>
      <c r="DO204" s="60"/>
      <c r="DP204" s="60"/>
    </row>
    <row r="205" spans="1:120">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BS205" s="60"/>
      <c r="BT205" s="60"/>
      <c r="BU205" s="75"/>
      <c r="BV205" s="75"/>
      <c r="BW205" s="75"/>
      <c r="BX205" s="75"/>
      <c r="BY205" s="75"/>
      <c r="BZ205" s="75"/>
      <c r="CA205" s="75"/>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row>
    <row r="206" spans="1:120">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BS206" s="60"/>
      <c r="BT206" s="60"/>
      <c r="BU206" s="75"/>
      <c r="BV206" s="75"/>
      <c r="BW206" s="75"/>
      <c r="BX206" s="75"/>
      <c r="BY206" s="75"/>
      <c r="BZ206" s="75"/>
      <c r="CA206" s="75"/>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row>
    <row r="207" spans="1:120">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BS207" s="60"/>
      <c r="BT207" s="60"/>
      <c r="BU207" s="75"/>
      <c r="BV207" s="75"/>
      <c r="BW207" s="75"/>
      <c r="BX207" s="75"/>
      <c r="BY207" s="75"/>
      <c r="BZ207" s="75"/>
      <c r="CA207" s="75"/>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row>
    <row r="208" spans="1:120">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BS208" s="60"/>
      <c r="BT208" s="60"/>
      <c r="BU208" s="75"/>
      <c r="BV208" s="75"/>
      <c r="BW208" s="75"/>
      <c r="BX208" s="75"/>
      <c r="BY208" s="75"/>
      <c r="BZ208" s="75"/>
      <c r="CA208" s="75"/>
      <c r="CL208" s="60"/>
      <c r="CM208" s="60"/>
      <c r="CN208" s="60"/>
      <c r="CO208" s="60"/>
      <c r="CP208" s="60"/>
      <c r="CQ208" s="60"/>
      <c r="CR208" s="60"/>
      <c r="CS208" s="60"/>
      <c r="CT208" s="60"/>
      <c r="CU208" s="60"/>
      <c r="CV208" s="60"/>
      <c r="CW208" s="60"/>
      <c r="CX208" s="60"/>
      <c r="CY208" s="60"/>
      <c r="CZ208" s="60"/>
      <c r="DA208" s="60"/>
      <c r="DB208" s="60"/>
      <c r="DC208" s="60"/>
      <c r="DD208" s="60"/>
      <c r="DE208" s="60"/>
      <c r="DF208" s="60"/>
      <c r="DG208" s="60"/>
      <c r="DH208" s="60"/>
      <c r="DI208" s="60"/>
      <c r="DJ208" s="60"/>
      <c r="DK208" s="60"/>
      <c r="DL208" s="60"/>
      <c r="DM208" s="60"/>
      <c r="DN208" s="60"/>
      <c r="DO208" s="60"/>
      <c r="DP208" s="60"/>
    </row>
    <row r="209" spans="1:120">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BS209" s="60"/>
      <c r="BT209" s="60"/>
      <c r="BU209" s="75"/>
      <c r="BV209" s="75"/>
      <c r="BW209" s="75"/>
      <c r="BX209" s="75"/>
      <c r="BY209" s="75"/>
      <c r="BZ209" s="75"/>
      <c r="CA209" s="75"/>
      <c r="CL209" s="60"/>
      <c r="CM209" s="60"/>
      <c r="CN209" s="60"/>
      <c r="CO209" s="60"/>
      <c r="CP209" s="60"/>
      <c r="CQ209" s="60"/>
      <c r="CR209" s="60"/>
      <c r="CS209" s="60"/>
      <c r="CT209" s="60"/>
      <c r="CU209" s="60"/>
      <c r="CV209" s="60"/>
      <c r="CW209" s="60"/>
      <c r="CX209" s="60"/>
      <c r="CY209" s="60"/>
      <c r="CZ209" s="60"/>
      <c r="DA209" s="60"/>
      <c r="DB209" s="60"/>
      <c r="DC209" s="60"/>
      <c r="DD209" s="60"/>
      <c r="DE209" s="60"/>
      <c r="DF209" s="60"/>
      <c r="DG209" s="60"/>
      <c r="DH209" s="60"/>
      <c r="DI209" s="60"/>
      <c r="DJ209" s="60"/>
      <c r="DK209" s="60"/>
      <c r="DL209" s="60"/>
      <c r="DM209" s="60"/>
      <c r="DN209" s="60"/>
      <c r="DO209" s="60"/>
      <c r="DP209" s="60"/>
    </row>
    <row r="210" spans="1:120">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BS210" s="60"/>
      <c r="BT210" s="60"/>
      <c r="BU210" s="75"/>
      <c r="BV210" s="75"/>
      <c r="BW210" s="75"/>
      <c r="BX210" s="75"/>
      <c r="BY210" s="75"/>
      <c r="BZ210" s="75"/>
      <c r="CA210" s="75"/>
      <c r="CL210" s="60"/>
      <c r="CM210" s="60"/>
      <c r="CN210" s="60"/>
      <c r="CO210" s="60"/>
      <c r="CP210" s="60"/>
      <c r="CQ210" s="60"/>
      <c r="CR210" s="60"/>
      <c r="CS210" s="60"/>
      <c r="CT210" s="60"/>
      <c r="CU210" s="60"/>
      <c r="CV210" s="60"/>
      <c r="CW210" s="60"/>
      <c r="CX210" s="60"/>
      <c r="CY210" s="60"/>
      <c r="CZ210" s="60"/>
      <c r="DA210" s="60"/>
      <c r="DB210" s="60"/>
      <c r="DC210" s="60"/>
      <c r="DD210" s="60"/>
      <c r="DE210" s="60"/>
      <c r="DF210" s="60"/>
      <c r="DG210" s="60"/>
      <c r="DH210" s="60"/>
      <c r="DI210" s="60"/>
      <c r="DJ210" s="60"/>
      <c r="DK210" s="60"/>
      <c r="DL210" s="60"/>
      <c r="DM210" s="60"/>
      <c r="DN210" s="60"/>
      <c r="DO210" s="60"/>
      <c r="DP210" s="60"/>
    </row>
    <row r="211" spans="1:120">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BS211" s="60"/>
      <c r="BT211" s="60"/>
      <c r="BU211" s="75"/>
      <c r="BV211" s="75"/>
      <c r="BW211" s="75"/>
      <c r="BX211" s="75"/>
      <c r="BY211" s="75"/>
      <c r="BZ211" s="75"/>
      <c r="CA211" s="75"/>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60"/>
      <c r="DI211" s="60"/>
      <c r="DJ211" s="60"/>
      <c r="DK211" s="60"/>
      <c r="DL211" s="60"/>
      <c r="DM211" s="60"/>
      <c r="DN211" s="60"/>
      <c r="DO211" s="60"/>
      <c r="DP211" s="60"/>
    </row>
    <row r="212" spans="1:120">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BS212" s="60"/>
      <c r="BT212" s="60"/>
      <c r="BU212" s="75"/>
      <c r="BV212" s="75"/>
      <c r="BW212" s="75"/>
      <c r="BX212" s="75"/>
      <c r="BY212" s="75"/>
      <c r="BZ212" s="75"/>
      <c r="CA212" s="75"/>
      <c r="CL212" s="60"/>
      <c r="CM212" s="60"/>
      <c r="CN212" s="60"/>
      <c r="CO212" s="60"/>
      <c r="CP212" s="60"/>
      <c r="CQ212" s="60"/>
      <c r="CR212" s="60"/>
      <c r="CS212" s="60"/>
      <c r="CT212" s="60"/>
      <c r="CU212" s="60"/>
      <c r="CV212" s="60"/>
      <c r="CW212" s="60"/>
      <c r="CX212" s="60"/>
      <c r="CY212" s="60"/>
      <c r="CZ212" s="60"/>
      <c r="DA212" s="60"/>
      <c r="DB212" s="60"/>
      <c r="DC212" s="60"/>
      <c r="DD212" s="60"/>
      <c r="DE212" s="60"/>
      <c r="DF212" s="60"/>
      <c r="DG212" s="60"/>
      <c r="DH212" s="60"/>
      <c r="DI212" s="60"/>
      <c r="DJ212" s="60"/>
      <c r="DK212" s="60"/>
      <c r="DL212" s="60"/>
      <c r="DM212" s="60"/>
      <c r="DN212" s="60"/>
      <c r="DO212" s="60"/>
      <c r="DP212" s="60"/>
    </row>
    <row r="213" spans="1:120">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BS213" s="60"/>
      <c r="BT213" s="60"/>
      <c r="BU213" s="75"/>
      <c r="BV213" s="75"/>
      <c r="BW213" s="75"/>
      <c r="BX213" s="75"/>
      <c r="BY213" s="75"/>
      <c r="BZ213" s="75"/>
      <c r="CA213" s="75"/>
      <c r="CL213" s="60"/>
      <c r="CM213" s="60"/>
      <c r="CN213" s="60"/>
      <c r="CO213" s="60"/>
      <c r="CP213" s="60"/>
      <c r="CQ213" s="60"/>
      <c r="CR213" s="60"/>
      <c r="CS213" s="60"/>
      <c r="CT213" s="60"/>
      <c r="CU213" s="60"/>
      <c r="CV213" s="60"/>
      <c r="CW213" s="60"/>
      <c r="CX213" s="60"/>
      <c r="CY213" s="60"/>
      <c r="CZ213" s="60"/>
      <c r="DA213" s="60"/>
      <c r="DB213" s="60"/>
      <c r="DC213" s="60"/>
      <c r="DD213" s="60"/>
      <c r="DE213" s="60"/>
      <c r="DF213" s="60"/>
      <c r="DG213" s="60"/>
      <c r="DH213" s="60"/>
      <c r="DI213" s="60"/>
      <c r="DJ213" s="60"/>
      <c r="DK213" s="60"/>
      <c r="DL213" s="60"/>
      <c r="DM213" s="60"/>
      <c r="DN213" s="60"/>
      <c r="DO213" s="60"/>
      <c r="DP213" s="60"/>
    </row>
    <row r="214" spans="1:120">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BS214" s="60"/>
      <c r="BT214" s="60"/>
      <c r="BU214" s="75"/>
      <c r="BV214" s="75"/>
      <c r="BW214" s="75"/>
      <c r="BX214" s="75"/>
      <c r="BY214" s="75"/>
      <c r="BZ214" s="75"/>
      <c r="CA214" s="75"/>
      <c r="CL214" s="60"/>
      <c r="CM214" s="60"/>
      <c r="CN214" s="60"/>
      <c r="CO214" s="60"/>
      <c r="CP214" s="60"/>
      <c r="CQ214" s="60"/>
      <c r="CR214" s="60"/>
      <c r="CS214" s="60"/>
      <c r="CT214" s="60"/>
      <c r="CU214" s="60"/>
      <c r="CV214" s="60"/>
      <c r="CW214" s="60"/>
      <c r="CX214" s="60"/>
      <c r="CY214" s="60"/>
      <c r="CZ214" s="60"/>
      <c r="DA214" s="60"/>
      <c r="DB214" s="60"/>
      <c r="DC214" s="60"/>
      <c r="DD214" s="60"/>
      <c r="DE214" s="60"/>
      <c r="DF214" s="60"/>
      <c r="DG214" s="60"/>
      <c r="DH214" s="60"/>
      <c r="DI214" s="60"/>
      <c r="DJ214" s="60"/>
      <c r="DK214" s="60"/>
      <c r="DL214" s="60"/>
      <c r="DM214" s="60"/>
      <c r="DN214" s="60"/>
      <c r="DO214" s="60"/>
      <c r="DP214" s="60"/>
    </row>
    <row r="215" spans="1:120">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BS215" s="60"/>
      <c r="BT215" s="60"/>
      <c r="BU215" s="75"/>
      <c r="BV215" s="75"/>
      <c r="BW215" s="75"/>
      <c r="BX215" s="75"/>
      <c r="BY215" s="75"/>
      <c r="BZ215" s="75"/>
      <c r="CA215" s="75"/>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60"/>
      <c r="DI215" s="60"/>
      <c r="DJ215" s="60"/>
      <c r="DK215" s="60"/>
      <c r="DL215" s="60"/>
      <c r="DM215" s="60"/>
      <c r="DN215" s="60"/>
      <c r="DO215" s="60"/>
      <c r="DP215" s="60"/>
    </row>
    <row r="216" spans="1:120">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BS216" s="60"/>
      <c r="BT216" s="60"/>
      <c r="BU216" s="75"/>
      <c r="BV216" s="75"/>
      <c r="BW216" s="75"/>
      <c r="BX216" s="75"/>
      <c r="BY216" s="75"/>
      <c r="BZ216" s="75"/>
      <c r="CA216" s="75"/>
      <c r="CL216" s="60"/>
      <c r="CM216" s="60"/>
      <c r="CN216" s="60"/>
      <c r="CO216" s="60"/>
      <c r="CP216" s="60"/>
      <c r="CQ216" s="60"/>
      <c r="CR216" s="60"/>
      <c r="CS216" s="60"/>
      <c r="CT216" s="60"/>
      <c r="CU216" s="60"/>
      <c r="CV216" s="60"/>
      <c r="CW216" s="60"/>
      <c r="CX216" s="60"/>
      <c r="CY216" s="60"/>
      <c r="CZ216" s="60"/>
      <c r="DA216" s="60"/>
      <c r="DB216" s="60"/>
      <c r="DC216" s="60"/>
      <c r="DD216" s="60"/>
      <c r="DE216" s="60"/>
      <c r="DF216" s="60"/>
      <c r="DG216" s="60"/>
      <c r="DH216" s="60"/>
      <c r="DI216" s="60"/>
      <c r="DJ216" s="60"/>
      <c r="DK216" s="60"/>
      <c r="DL216" s="60"/>
      <c r="DM216" s="60"/>
      <c r="DN216" s="60"/>
      <c r="DO216" s="60"/>
      <c r="DP216" s="60"/>
    </row>
    <row r="217" spans="1:120">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BS217" s="60"/>
      <c r="BT217" s="60"/>
      <c r="BU217" s="75"/>
      <c r="BV217" s="75"/>
      <c r="BW217" s="75"/>
      <c r="BX217" s="75"/>
      <c r="BY217" s="75"/>
      <c r="BZ217" s="75"/>
      <c r="CA217" s="75"/>
      <c r="CL217" s="60"/>
      <c r="CM217" s="60"/>
      <c r="CN217" s="60"/>
      <c r="CO217" s="60"/>
      <c r="CP217" s="60"/>
      <c r="CQ217" s="60"/>
      <c r="CR217" s="60"/>
      <c r="CS217" s="60"/>
      <c r="CT217" s="60"/>
      <c r="CU217" s="60"/>
      <c r="CV217" s="60"/>
      <c r="CW217" s="60"/>
      <c r="CX217" s="60"/>
      <c r="CY217" s="60"/>
      <c r="CZ217" s="60"/>
      <c r="DA217" s="60"/>
      <c r="DB217" s="60"/>
      <c r="DC217" s="60"/>
      <c r="DD217" s="60"/>
      <c r="DE217" s="60"/>
      <c r="DF217" s="60"/>
      <c r="DG217" s="60"/>
      <c r="DH217" s="60"/>
      <c r="DI217" s="60"/>
      <c r="DJ217" s="60"/>
      <c r="DK217" s="60"/>
      <c r="DL217" s="60"/>
      <c r="DM217" s="60"/>
      <c r="DN217" s="60"/>
      <c r="DO217" s="60"/>
      <c r="DP217" s="60"/>
    </row>
    <row r="218" spans="1:120">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BS218" s="60"/>
      <c r="BT218" s="60"/>
      <c r="BU218" s="75"/>
      <c r="BV218" s="75"/>
      <c r="BW218" s="75"/>
      <c r="BX218" s="75"/>
      <c r="BY218" s="75"/>
      <c r="BZ218" s="75"/>
      <c r="CA218" s="75"/>
      <c r="CL218" s="60"/>
      <c r="CM218" s="60"/>
      <c r="CN218" s="60"/>
      <c r="CO218" s="60"/>
      <c r="CP218" s="60"/>
      <c r="CQ218" s="60"/>
      <c r="CR218" s="60"/>
      <c r="CS218" s="60"/>
      <c r="CT218" s="60"/>
      <c r="CU218" s="60"/>
      <c r="CV218" s="60"/>
      <c r="CW218" s="60"/>
      <c r="CX218" s="60"/>
      <c r="CY218" s="60"/>
      <c r="CZ218" s="60"/>
      <c r="DA218" s="60"/>
      <c r="DB218" s="60"/>
      <c r="DC218" s="60"/>
      <c r="DD218" s="60"/>
      <c r="DE218" s="60"/>
      <c r="DF218" s="60"/>
      <c r="DG218" s="60"/>
      <c r="DH218" s="60"/>
      <c r="DI218" s="60"/>
      <c r="DJ218" s="60"/>
      <c r="DK218" s="60"/>
      <c r="DL218" s="60"/>
      <c r="DM218" s="60"/>
      <c r="DN218" s="60"/>
      <c r="DO218" s="60"/>
      <c r="DP218" s="60"/>
    </row>
    <row r="219" spans="1:120">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BS219" s="60"/>
      <c r="BT219" s="60"/>
      <c r="BU219" s="75"/>
      <c r="BV219" s="75"/>
      <c r="BW219" s="75"/>
      <c r="BX219" s="75"/>
      <c r="BY219" s="75"/>
      <c r="BZ219" s="75"/>
      <c r="CA219" s="75"/>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0"/>
      <c r="DO219" s="60"/>
      <c r="DP219" s="60"/>
    </row>
    <row r="220" spans="1:120">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BS220" s="60"/>
      <c r="BT220" s="60"/>
      <c r="BU220" s="75"/>
      <c r="BV220" s="75"/>
      <c r="BW220" s="75"/>
      <c r="BX220" s="75"/>
      <c r="BY220" s="75"/>
      <c r="BZ220" s="75"/>
      <c r="CA220" s="75"/>
      <c r="CL220" s="60"/>
      <c r="CM220" s="60"/>
      <c r="CN220" s="60"/>
      <c r="CO220" s="60"/>
      <c r="CP220" s="60"/>
      <c r="CQ220" s="60"/>
      <c r="CR220" s="60"/>
      <c r="CS220" s="60"/>
      <c r="CT220" s="60"/>
      <c r="CU220" s="60"/>
      <c r="CV220" s="60"/>
      <c r="CW220" s="60"/>
      <c r="CX220" s="60"/>
      <c r="CY220" s="60"/>
      <c r="CZ220" s="60"/>
      <c r="DA220" s="60"/>
      <c r="DB220" s="60"/>
      <c r="DC220" s="60"/>
      <c r="DD220" s="60"/>
      <c r="DE220" s="60"/>
      <c r="DF220" s="60"/>
      <c r="DG220" s="60"/>
      <c r="DH220" s="60"/>
      <c r="DI220" s="60"/>
      <c r="DJ220" s="60"/>
      <c r="DK220" s="60"/>
      <c r="DL220" s="60"/>
      <c r="DM220" s="60"/>
      <c r="DN220" s="60"/>
      <c r="DO220" s="60"/>
      <c r="DP220" s="60"/>
    </row>
    <row r="221" spans="1:120">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BS221" s="60"/>
      <c r="BT221" s="60"/>
      <c r="BU221" s="75"/>
      <c r="BV221" s="75"/>
      <c r="BW221" s="75"/>
      <c r="BX221" s="75"/>
      <c r="BY221" s="75"/>
      <c r="BZ221" s="75"/>
      <c r="CA221" s="75"/>
      <c r="CL221" s="60"/>
      <c r="CM221" s="60"/>
      <c r="CN221" s="60"/>
      <c r="CO221" s="60"/>
      <c r="CP221" s="60"/>
      <c r="CQ221" s="60"/>
      <c r="CR221" s="60"/>
      <c r="CS221" s="60"/>
      <c r="CT221" s="60"/>
      <c r="CU221" s="60"/>
      <c r="CV221" s="60"/>
      <c r="CW221" s="60"/>
      <c r="CX221" s="60"/>
      <c r="CY221" s="60"/>
      <c r="CZ221" s="60"/>
      <c r="DA221" s="60"/>
      <c r="DB221" s="60"/>
      <c r="DC221" s="60"/>
      <c r="DD221" s="60"/>
      <c r="DE221" s="60"/>
      <c r="DF221" s="60"/>
      <c r="DG221" s="60"/>
      <c r="DH221" s="60"/>
      <c r="DI221" s="60"/>
      <c r="DJ221" s="60"/>
      <c r="DK221" s="60"/>
      <c r="DL221" s="60"/>
      <c r="DM221" s="60"/>
      <c r="DN221" s="60"/>
      <c r="DO221" s="60"/>
      <c r="DP221" s="60"/>
    </row>
    <row r="222" spans="1:120">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BS222" s="60"/>
      <c r="BT222" s="60"/>
      <c r="BU222" s="75"/>
      <c r="BV222" s="75"/>
      <c r="BW222" s="75"/>
      <c r="BX222" s="75"/>
      <c r="BY222" s="75"/>
      <c r="BZ222" s="75"/>
      <c r="CA222" s="75"/>
      <c r="CL222" s="60"/>
      <c r="CM222" s="60"/>
      <c r="CN222" s="60"/>
      <c r="CO222" s="60"/>
      <c r="CP222" s="60"/>
      <c r="CQ222" s="60"/>
      <c r="CR222" s="60"/>
      <c r="CS222" s="60"/>
      <c r="CT222" s="60"/>
      <c r="CU222" s="60"/>
      <c r="CV222" s="60"/>
      <c r="CW222" s="60"/>
      <c r="CX222" s="60"/>
      <c r="CY222" s="60"/>
      <c r="CZ222" s="60"/>
      <c r="DA222" s="60"/>
      <c r="DB222" s="60"/>
      <c r="DC222" s="60"/>
      <c r="DD222" s="60"/>
      <c r="DE222" s="60"/>
      <c r="DF222" s="60"/>
      <c r="DG222" s="60"/>
      <c r="DH222" s="60"/>
      <c r="DI222" s="60"/>
      <c r="DJ222" s="60"/>
      <c r="DK222" s="60"/>
      <c r="DL222" s="60"/>
      <c r="DM222" s="60"/>
      <c r="DN222" s="60"/>
      <c r="DO222" s="60"/>
      <c r="DP222" s="60"/>
    </row>
    <row r="223" spans="1:120">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BS223" s="60"/>
      <c r="BT223" s="60"/>
      <c r="BU223" s="75"/>
      <c r="BV223" s="75"/>
      <c r="BW223" s="75"/>
      <c r="BX223" s="75"/>
      <c r="BY223" s="75"/>
      <c r="BZ223" s="75"/>
      <c r="CA223" s="75"/>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60"/>
      <c r="DI223" s="60"/>
      <c r="DJ223" s="60"/>
      <c r="DK223" s="60"/>
      <c r="DL223" s="60"/>
      <c r="DM223" s="60"/>
      <c r="DN223" s="60"/>
      <c r="DO223" s="60"/>
      <c r="DP223" s="60"/>
    </row>
    <row r="224" spans="1:120">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BS224" s="60"/>
      <c r="BT224" s="60"/>
      <c r="BU224" s="75"/>
      <c r="BV224" s="75"/>
      <c r="BW224" s="75"/>
      <c r="BX224" s="75"/>
      <c r="BY224" s="75"/>
      <c r="BZ224" s="75"/>
      <c r="CA224" s="75"/>
      <c r="CL224" s="60"/>
      <c r="CM224" s="60"/>
      <c r="CN224" s="60"/>
      <c r="CO224" s="60"/>
      <c r="CP224" s="60"/>
      <c r="CQ224" s="60"/>
      <c r="CR224" s="60"/>
      <c r="CS224" s="60"/>
      <c r="CT224" s="60"/>
      <c r="CU224" s="60"/>
      <c r="CV224" s="60"/>
      <c r="CW224" s="60"/>
      <c r="CX224" s="60"/>
      <c r="CY224" s="60"/>
      <c r="CZ224" s="60"/>
      <c r="DA224" s="60"/>
      <c r="DB224" s="60"/>
      <c r="DC224" s="60"/>
      <c r="DD224" s="60"/>
      <c r="DE224" s="60"/>
      <c r="DF224" s="60"/>
      <c r="DG224" s="60"/>
      <c r="DH224" s="60"/>
      <c r="DI224" s="60"/>
      <c r="DJ224" s="60"/>
      <c r="DK224" s="60"/>
      <c r="DL224" s="60"/>
      <c r="DM224" s="60"/>
      <c r="DN224" s="60"/>
      <c r="DO224" s="60"/>
      <c r="DP224" s="60"/>
    </row>
    <row r="225" spans="1:120">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BS225" s="60"/>
      <c r="BT225" s="60"/>
      <c r="BU225" s="75"/>
      <c r="BV225" s="75"/>
      <c r="BW225" s="75"/>
      <c r="BX225" s="75"/>
      <c r="BY225" s="75"/>
      <c r="BZ225" s="75"/>
      <c r="CA225" s="75"/>
      <c r="CL225" s="60"/>
      <c r="CM225" s="60"/>
      <c r="CN225" s="60"/>
      <c r="CO225" s="60"/>
      <c r="CP225" s="60"/>
      <c r="CQ225" s="60"/>
      <c r="CR225" s="60"/>
      <c r="CS225" s="60"/>
      <c r="CT225" s="60"/>
      <c r="CU225" s="60"/>
      <c r="CV225" s="60"/>
      <c r="CW225" s="60"/>
      <c r="CX225" s="60"/>
      <c r="CY225" s="60"/>
      <c r="CZ225" s="60"/>
      <c r="DA225" s="60"/>
      <c r="DB225" s="60"/>
      <c r="DC225" s="60"/>
      <c r="DD225" s="60"/>
      <c r="DE225" s="60"/>
      <c r="DF225" s="60"/>
      <c r="DG225" s="60"/>
      <c r="DH225" s="60"/>
      <c r="DI225" s="60"/>
      <c r="DJ225" s="60"/>
      <c r="DK225" s="60"/>
      <c r="DL225" s="60"/>
      <c r="DM225" s="60"/>
      <c r="DN225" s="60"/>
      <c r="DO225" s="60"/>
      <c r="DP225" s="60"/>
    </row>
    <row r="226" spans="1:120">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BS226" s="60"/>
      <c r="BT226" s="60"/>
      <c r="BU226" s="75"/>
      <c r="BV226" s="75"/>
      <c r="BW226" s="75"/>
      <c r="BX226" s="75"/>
      <c r="BY226" s="75"/>
      <c r="BZ226" s="75"/>
      <c r="CA226" s="75"/>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row>
    <row r="227" spans="1:120">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BS227" s="60"/>
      <c r="BT227" s="60"/>
      <c r="BU227" s="75"/>
      <c r="BV227" s="75"/>
      <c r="BW227" s="75"/>
      <c r="BX227" s="75"/>
      <c r="BY227" s="75"/>
      <c r="BZ227" s="75"/>
      <c r="CA227" s="75"/>
      <c r="CL227" s="60"/>
      <c r="CM227" s="60"/>
      <c r="CN227" s="60"/>
      <c r="CO227" s="60"/>
      <c r="CP227" s="60"/>
      <c r="CQ227" s="60"/>
      <c r="CR227" s="60"/>
      <c r="CS227" s="60"/>
      <c r="CT227" s="60"/>
      <c r="CU227" s="60"/>
      <c r="CV227" s="60"/>
      <c r="CW227" s="60"/>
      <c r="CX227" s="60"/>
      <c r="CY227" s="60"/>
      <c r="CZ227" s="60"/>
      <c r="DA227" s="60"/>
      <c r="DB227" s="60"/>
      <c r="DC227" s="60"/>
      <c r="DD227" s="60"/>
      <c r="DE227" s="60"/>
      <c r="DF227" s="60"/>
      <c r="DG227" s="60"/>
      <c r="DH227" s="60"/>
      <c r="DI227" s="60"/>
      <c r="DJ227" s="60"/>
      <c r="DK227" s="60"/>
      <c r="DL227" s="60"/>
      <c r="DM227" s="60"/>
      <c r="DN227" s="60"/>
      <c r="DO227" s="60"/>
      <c r="DP227" s="60"/>
    </row>
    <row r="228" spans="1:120">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BS228" s="60"/>
      <c r="BT228" s="60"/>
      <c r="BU228" s="75"/>
      <c r="BV228" s="75"/>
      <c r="BW228" s="75"/>
      <c r="BX228" s="75"/>
      <c r="BY228" s="75"/>
      <c r="BZ228" s="75"/>
      <c r="CA228" s="75"/>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row>
    <row r="229" spans="1:120">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BS229" s="60"/>
      <c r="BT229" s="60"/>
      <c r="BU229" s="75"/>
      <c r="BV229" s="75"/>
      <c r="BW229" s="75"/>
      <c r="BX229" s="75"/>
      <c r="BY229" s="75"/>
      <c r="BZ229" s="75"/>
      <c r="CA229" s="75"/>
      <c r="CL229" s="60"/>
      <c r="CM229" s="60"/>
      <c r="CN229" s="60"/>
      <c r="CO229" s="60"/>
      <c r="CP229" s="60"/>
      <c r="CQ229" s="60"/>
      <c r="CR229" s="60"/>
      <c r="CS229" s="60"/>
      <c r="CT229" s="60"/>
      <c r="CU229" s="60"/>
      <c r="CV229" s="60"/>
      <c r="CW229" s="60"/>
      <c r="CX229" s="60"/>
      <c r="CY229" s="60"/>
      <c r="CZ229" s="60"/>
      <c r="DA229" s="60"/>
      <c r="DB229" s="60"/>
      <c r="DC229" s="60"/>
      <c r="DD229" s="60"/>
      <c r="DE229" s="60"/>
      <c r="DF229" s="60"/>
      <c r="DG229" s="60"/>
      <c r="DH229" s="60"/>
      <c r="DI229" s="60"/>
      <c r="DJ229" s="60"/>
      <c r="DK229" s="60"/>
      <c r="DL229" s="60"/>
      <c r="DM229" s="60"/>
      <c r="DN229" s="60"/>
      <c r="DO229" s="60"/>
      <c r="DP229" s="60"/>
    </row>
    <row r="230" spans="1:120">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BS230" s="60"/>
      <c r="BT230" s="60"/>
      <c r="BU230" s="75"/>
      <c r="BV230" s="75"/>
      <c r="BW230" s="75"/>
      <c r="BX230" s="75"/>
      <c r="BY230" s="75"/>
      <c r="BZ230" s="75"/>
      <c r="CA230" s="75"/>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row>
    <row r="231" spans="1:120">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BS231" s="60"/>
      <c r="BT231" s="60"/>
      <c r="BU231" s="75"/>
      <c r="BV231" s="75"/>
      <c r="BW231" s="75"/>
      <c r="BX231" s="75"/>
      <c r="BY231" s="75"/>
      <c r="BZ231" s="75"/>
      <c r="CA231" s="75"/>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60"/>
      <c r="DI231" s="60"/>
      <c r="DJ231" s="60"/>
      <c r="DK231" s="60"/>
      <c r="DL231" s="60"/>
      <c r="DM231" s="60"/>
      <c r="DN231" s="60"/>
      <c r="DO231" s="60"/>
      <c r="DP231" s="60"/>
    </row>
    <row r="232" spans="1:120">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BS232" s="60"/>
      <c r="BT232" s="60"/>
      <c r="BU232" s="75"/>
      <c r="BV232" s="75"/>
      <c r="BW232" s="75"/>
      <c r="BX232" s="75"/>
      <c r="BY232" s="75"/>
      <c r="BZ232" s="75"/>
      <c r="CA232" s="75"/>
      <c r="CL232" s="60"/>
      <c r="CM232" s="60"/>
      <c r="CN232" s="60"/>
      <c r="CO232" s="60"/>
      <c r="CP232" s="60"/>
      <c r="CQ232" s="60"/>
      <c r="CR232" s="60"/>
      <c r="CS232" s="60"/>
      <c r="CT232" s="60"/>
      <c r="CU232" s="60"/>
      <c r="CV232" s="60"/>
      <c r="CW232" s="60"/>
      <c r="CX232" s="60"/>
      <c r="CY232" s="60"/>
      <c r="CZ232" s="60"/>
      <c r="DA232" s="60"/>
      <c r="DB232" s="60"/>
      <c r="DC232" s="60"/>
      <c r="DD232" s="60"/>
      <c r="DE232" s="60"/>
      <c r="DF232" s="60"/>
      <c r="DG232" s="60"/>
      <c r="DH232" s="60"/>
      <c r="DI232" s="60"/>
      <c r="DJ232" s="60"/>
      <c r="DK232" s="60"/>
      <c r="DL232" s="60"/>
      <c r="DM232" s="60"/>
      <c r="DN232" s="60"/>
      <c r="DO232" s="60"/>
      <c r="DP232" s="60"/>
    </row>
    <row r="233" spans="1:120">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BS233" s="60"/>
      <c r="BT233" s="60"/>
      <c r="BU233" s="75"/>
      <c r="BV233" s="75"/>
      <c r="BW233" s="75"/>
      <c r="BX233" s="75"/>
      <c r="BY233" s="75"/>
      <c r="BZ233" s="75"/>
      <c r="CA233" s="75"/>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row>
    <row r="234" spans="1:120">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BS234" s="60"/>
      <c r="BT234" s="60"/>
      <c r="BU234" s="75"/>
      <c r="BV234" s="75"/>
      <c r="BW234" s="75"/>
      <c r="BX234" s="75"/>
      <c r="BY234" s="75"/>
      <c r="BZ234" s="75"/>
      <c r="CA234" s="75"/>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60"/>
      <c r="DI234" s="60"/>
      <c r="DJ234" s="60"/>
      <c r="DK234" s="60"/>
      <c r="DL234" s="60"/>
      <c r="DM234" s="60"/>
      <c r="DN234" s="60"/>
      <c r="DO234" s="60"/>
      <c r="DP234" s="60"/>
    </row>
    <row r="235" spans="1:120">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BS235" s="60"/>
      <c r="BT235" s="60"/>
      <c r="BU235" s="75"/>
      <c r="BV235" s="75"/>
      <c r="BW235" s="75"/>
      <c r="BX235" s="75"/>
      <c r="BY235" s="75"/>
      <c r="BZ235" s="75"/>
      <c r="CA235" s="75"/>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row>
    <row r="236" spans="1:120">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BS236" s="60"/>
      <c r="BT236" s="60"/>
      <c r="BU236" s="75"/>
      <c r="BV236" s="75"/>
      <c r="BW236" s="75"/>
      <c r="BX236" s="75"/>
      <c r="BY236" s="75"/>
      <c r="BZ236" s="75"/>
      <c r="CA236" s="75"/>
      <c r="CL236" s="60"/>
      <c r="CM236" s="60"/>
      <c r="CN236" s="60"/>
      <c r="CO236" s="60"/>
      <c r="CP236" s="60"/>
      <c r="CQ236" s="60"/>
      <c r="CR236" s="60"/>
      <c r="CS236" s="60"/>
      <c r="CT236" s="60"/>
      <c r="CU236" s="60"/>
      <c r="CV236" s="60"/>
      <c r="CW236" s="60"/>
      <c r="CX236" s="60"/>
      <c r="CY236" s="60"/>
      <c r="CZ236" s="60"/>
      <c r="DA236" s="60"/>
      <c r="DB236" s="60"/>
      <c r="DC236" s="60"/>
      <c r="DD236" s="60"/>
      <c r="DE236" s="60"/>
      <c r="DF236" s="60"/>
      <c r="DG236" s="60"/>
      <c r="DH236" s="60"/>
      <c r="DI236" s="60"/>
      <c r="DJ236" s="60"/>
      <c r="DK236" s="60"/>
      <c r="DL236" s="60"/>
      <c r="DM236" s="60"/>
      <c r="DN236" s="60"/>
      <c r="DO236" s="60"/>
      <c r="DP236" s="60"/>
    </row>
    <row r="237" spans="1:120">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BS237" s="60"/>
      <c r="BT237" s="60"/>
      <c r="BU237" s="75"/>
      <c r="BV237" s="75"/>
      <c r="BW237" s="75"/>
      <c r="BX237" s="75"/>
      <c r="BY237" s="75"/>
      <c r="BZ237" s="75"/>
      <c r="CA237" s="75"/>
      <c r="CL237" s="60"/>
      <c r="CM237" s="60"/>
      <c r="CN237" s="60"/>
      <c r="CO237" s="60"/>
      <c r="CP237" s="60"/>
      <c r="CQ237" s="60"/>
      <c r="CR237" s="60"/>
      <c r="CS237" s="60"/>
      <c r="CT237" s="60"/>
      <c r="CU237" s="60"/>
      <c r="CV237" s="60"/>
      <c r="CW237" s="60"/>
      <c r="CX237" s="60"/>
      <c r="CY237" s="60"/>
      <c r="CZ237" s="60"/>
      <c r="DA237" s="60"/>
      <c r="DB237" s="60"/>
      <c r="DC237" s="60"/>
      <c r="DD237" s="60"/>
      <c r="DE237" s="60"/>
      <c r="DF237" s="60"/>
      <c r="DG237" s="60"/>
      <c r="DH237" s="60"/>
      <c r="DI237" s="60"/>
      <c r="DJ237" s="60"/>
      <c r="DK237" s="60"/>
      <c r="DL237" s="60"/>
      <c r="DM237" s="60"/>
      <c r="DN237" s="60"/>
      <c r="DO237" s="60"/>
      <c r="DP237" s="60"/>
    </row>
    <row r="238" spans="1:120">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BS238" s="60"/>
      <c r="BT238" s="60"/>
      <c r="BU238" s="75"/>
      <c r="BV238" s="75"/>
      <c r="BW238" s="75"/>
      <c r="BX238" s="75"/>
      <c r="BY238" s="75"/>
      <c r="BZ238" s="75"/>
      <c r="CA238" s="75"/>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row>
    <row r="239" spans="1:120">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BS239" s="60"/>
      <c r="BT239" s="60"/>
      <c r="BU239" s="75"/>
      <c r="BV239" s="75"/>
      <c r="BW239" s="75"/>
      <c r="BX239" s="75"/>
      <c r="BY239" s="75"/>
      <c r="BZ239" s="75"/>
      <c r="CA239" s="75"/>
      <c r="CL239" s="60"/>
      <c r="CM239" s="60"/>
      <c r="CN239" s="60"/>
      <c r="CO239" s="60"/>
      <c r="CP239" s="60"/>
      <c r="CQ239" s="60"/>
      <c r="CR239" s="60"/>
      <c r="CS239" s="60"/>
      <c r="CT239" s="60"/>
      <c r="CU239" s="60"/>
      <c r="CV239" s="60"/>
      <c r="CW239" s="60"/>
      <c r="CX239" s="60"/>
      <c r="CY239" s="60"/>
      <c r="CZ239" s="60"/>
      <c r="DA239" s="60"/>
      <c r="DB239" s="60"/>
      <c r="DC239" s="60"/>
      <c r="DD239" s="60"/>
      <c r="DE239" s="60"/>
      <c r="DF239" s="60"/>
      <c r="DG239" s="60"/>
      <c r="DH239" s="60"/>
      <c r="DI239" s="60"/>
      <c r="DJ239" s="60"/>
      <c r="DK239" s="60"/>
      <c r="DL239" s="60"/>
      <c r="DM239" s="60"/>
      <c r="DN239" s="60"/>
      <c r="DO239" s="60"/>
      <c r="DP239" s="60"/>
    </row>
    <row r="240" spans="1:120">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BS240" s="60"/>
      <c r="BT240" s="60"/>
      <c r="BU240" s="75"/>
      <c r="BV240" s="75"/>
      <c r="BW240" s="75"/>
      <c r="BX240" s="75"/>
      <c r="BY240" s="75"/>
      <c r="BZ240" s="75"/>
      <c r="CA240" s="75"/>
      <c r="CL240" s="60"/>
      <c r="CM240" s="60"/>
      <c r="CN240" s="60"/>
      <c r="CO240" s="60"/>
      <c r="CP240" s="60"/>
      <c r="CQ240" s="60"/>
      <c r="CR240" s="60"/>
      <c r="CS240" s="60"/>
      <c r="CT240" s="60"/>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row>
    <row r="241" spans="1:120">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BS241" s="60"/>
      <c r="BT241" s="60"/>
      <c r="BU241" s="75"/>
      <c r="BV241" s="75"/>
      <c r="BW241" s="75"/>
      <c r="BX241" s="75"/>
      <c r="BY241" s="75"/>
      <c r="BZ241" s="75"/>
      <c r="CA241" s="75"/>
      <c r="CL241" s="60"/>
      <c r="CM241" s="60"/>
      <c r="CN241" s="60"/>
      <c r="CO241" s="60"/>
      <c r="CP241" s="60"/>
      <c r="CQ241" s="60"/>
      <c r="CR241" s="60"/>
      <c r="CS241" s="60"/>
      <c r="CT241" s="60"/>
      <c r="CU241" s="60"/>
      <c r="CV241" s="60"/>
      <c r="CW241" s="60"/>
      <c r="CX241" s="60"/>
      <c r="CY241" s="60"/>
      <c r="CZ241" s="60"/>
      <c r="DA241" s="60"/>
      <c r="DB241" s="60"/>
      <c r="DC241" s="60"/>
      <c r="DD241" s="60"/>
      <c r="DE241" s="60"/>
      <c r="DF241" s="60"/>
      <c r="DG241" s="60"/>
      <c r="DH241" s="60"/>
      <c r="DI241" s="60"/>
      <c r="DJ241" s="60"/>
      <c r="DK241" s="60"/>
      <c r="DL241" s="60"/>
      <c r="DM241" s="60"/>
      <c r="DN241" s="60"/>
      <c r="DO241" s="60"/>
      <c r="DP241" s="60"/>
    </row>
    <row r="242" spans="1:120">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BS242" s="60"/>
      <c r="BT242" s="60"/>
      <c r="BU242" s="75"/>
      <c r="BV242" s="75"/>
      <c r="BW242" s="75"/>
      <c r="BX242" s="75"/>
      <c r="BY242" s="75"/>
      <c r="BZ242" s="75"/>
      <c r="CA242" s="75"/>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row>
    <row r="243" spans="1:120">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BS243" s="60"/>
      <c r="BT243" s="60"/>
      <c r="BU243" s="75"/>
      <c r="BV243" s="75"/>
      <c r="BW243" s="75"/>
      <c r="BX243" s="75"/>
      <c r="BY243" s="75"/>
      <c r="BZ243" s="75"/>
      <c r="CA243" s="75"/>
      <c r="CL243" s="60"/>
      <c r="CM243" s="60"/>
      <c r="CN243" s="60"/>
      <c r="CO243" s="60"/>
      <c r="CP243" s="60"/>
      <c r="CQ243" s="60"/>
      <c r="CR243" s="60"/>
      <c r="CS243" s="60"/>
      <c r="CT243" s="60"/>
      <c r="CU243" s="60"/>
      <c r="CV243" s="60"/>
      <c r="CW243" s="60"/>
      <c r="CX243" s="60"/>
      <c r="CY243" s="60"/>
      <c r="CZ243" s="60"/>
      <c r="DA243" s="60"/>
      <c r="DB243" s="60"/>
      <c r="DC243" s="60"/>
      <c r="DD243" s="60"/>
      <c r="DE243" s="60"/>
      <c r="DF243" s="60"/>
      <c r="DG243" s="60"/>
      <c r="DH243" s="60"/>
      <c r="DI243" s="60"/>
      <c r="DJ243" s="60"/>
      <c r="DK243" s="60"/>
      <c r="DL243" s="60"/>
      <c r="DM243" s="60"/>
      <c r="DN243" s="60"/>
      <c r="DO243" s="60"/>
      <c r="DP243" s="60"/>
    </row>
    <row r="244" spans="1:120">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BS244" s="60"/>
      <c r="BT244" s="60"/>
      <c r="BU244" s="75"/>
      <c r="BV244" s="75"/>
      <c r="BW244" s="75"/>
      <c r="BX244" s="75"/>
      <c r="BY244" s="75"/>
      <c r="BZ244" s="75"/>
      <c r="CA244" s="75"/>
      <c r="CL244" s="60"/>
      <c r="CM244" s="60"/>
      <c r="CN244" s="60"/>
      <c r="CO244" s="60"/>
      <c r="CP244" s="60"/>
      <c r="CQ244" s="60"/>
      <c r="CR244" s="60"/>
      <c r="CS244" s="60"/>
      <c r="CT244" s="60"/>
      <c r="CU244" s="60"/>
      <c r="CV244" s="60"/>
      <c r="CW244" s="60"/>
      <c r="CX244" s="60"/>
      <c r="CY244" s="60"/>
      <c r="CZ244" s="60"/>
      <c r="DA244" s="60"/>
      <c r="DB244" s="60"/>
      <c r="DC244" s="60"/>
      <c r="DD244" s="60"/>
      <c r="DE244" s="60"/>
      <c r="DF244" s="60"/>
      <c r="DG244" s="60"/>
      <c r="DH244" s="60"/>
      <c r="DI244" s="60"/>
      <c r="DJ244" s="60"/>
      <c r="DK244" s="60"/>
      <c r="DL244" s="60"/>
      <c r="DM244" s="60"/>
      <c r="DN244" s="60"/>
      <c r="DO244" s="60"/>
      <c r="DP244" s="60"/>
    </row>
    <row r="245" spans="1:120">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BS245" s="60"/>
      <c r="BT245" s="60"/>
      <c r="BU245" s="75"/>
      <c r="BV245" s="75"/>
      <c r="BW245" s="75"/>
      <c r="BX245" s="75"/>
      <c r="BY245" s="75"/>
      <c r="BZ245" s="75"/>
      <c r="CA245" s="75"/>
      <c r="CL245" s="60"/>
      <c r="CM245" s="60"/>
      <c r="CN245" s="60"/>
      <c r="CO245" s="60"/>
      <c r="CP245" s="60"/>
      <c r="CQ245" s="60"/>
      <c r="CR245" s="60"/>
      <c r="CS245" s="60"/>
      <c r="CT245" s="60"/>
      <c r="CU245" s="60"/>
      <c r="CV245" s="60"/>
      <c r="CW245" s="60"/>
      <c r="CX245" s="60"/>
      <c r="CY245" s="60"/>
      <c r="CZ245" s="60"/>
      <c r="DA245" s="60"/>
      <c r="DB245" s="60"/>
      <c r="DC245" s="60"/>
      <c r="DD245" s="60"/>
      <c r="DE245" s="60"/>
      <c r="DF245" s="60"/>
      <c r="DG245" s="60"/>
      <c r="DH245" s="60"/>
      <c r="DI245" s="60"/>
      <c r="DJ245" s="60"/>
      <c r="DK245" s="60"/>
      <c r="DL245" s="60"/>
      <c r="DM245" s="60"/>
      <c r="DN245" s="60"/>
      <c r="DO245" s="60"/>
      <c r="DP245" s="60"/>
    </row>
    <row r="246" spans="1:120">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BS246" s="60"/>
      <c r="BT246" s="60"/>
      <c r="BU246" s="75"/>
      <c r="BV246" s="75"/>
      <c r="BW246" s="75"/>
      <c r="BX246" s="75"/>
      <c r="BY246" s="75"/>
      <c r="BZ246" s="75"/>
      <c r="CA246" s="75"/>
      <c r="CL246" s="60"/>
      <c r="CM246" s="60"/>
      <c r="CN246" s="60"/>
      <c r="CO246" s="60"/>
      <c r="CP246" s="60"/>
      <c r="CQ246" s="60"/>
      <c r="CR246" s="60"/>
      <c r="CS246" s="60"/>
      <c r="CT246" s="60"/>
      <c r="CU246" s="60"/>
      <c r="CV246" s="60"/>
      <c r="CW246" s="60"/>
      <c r="CX246" s="60"/>
      <c r="CY246" s="60"/>
      <c r="CZ246" s="60"/>
      <c r="DA246" s="60"/>
      <c r="DB246" s="60"/>
      <c r="DC246" s="60"/>
      <c r="DD246" s="60"/>
      <c r="DE246" s="60"/>
      <c r="DF246" s="60"/>
      <c r="DG246" s="60"/>
      <c r="DH246" s="60"/>
      <c r="DI246" s="60"/>
      <c r="DJ246" s="60"/>
      <c r="DK246" s="60"/>
      <c r="DL246" s="60"/>
      <c r="DM246" s="60"/>
      <c r="DN246" s="60"/>
      <c r="DO246" s="60"/>
      <c r="DP246" s="60"/>
    </row>
    <row r="247" spans="1:120">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BS247" s="60"/>
      <c r="BT247" s="60"/>
      <c r="BU247" s="75"/>
      <c r="BV247" s="75"/>
      <c r="BW247" s="75"/>
      <c r="BX247" s="75"/>
      <c r="BY247" s="75"/>
      <c r="BZ247" s="75"/>
      <c r="CA247" s="75"/>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row>
    <row r="248" spans="1:120">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BS248" s="60"/>
      <c r="BT248" s="60"/>
      <c r="BU248" s="75"/>
      <c r="BV248" s="75"/>
      <c r="BW248" s="75"/>
      <c r="BX248" s="75"/>
      <c r="BY248" s="75"/>
      <c r="BZ248" s="75"/>
      <c r="CA248" s="75"/>
      <c r="CL248" s="60"/>
      <c r="CM248" s="60"/>
      <c r="CN248" s="60"/>
      <c r="CO248" s="60"/>
      <c r="CP248" s="60"/>
      <c r="CQ248" s="60"/>
      <c r="CR248" s="60"/>
      <c r="CS248" s="60"/>
      <c r="CT248" s="60"/>
      <c r="CU248" s="60"/>
      <c r="CV248" s="60"/>
      <c r="CW248" s="60"/>
      <c r="CX248" s="60"/>
      <c r="CY248" s="60"/>
      <c r="CZ248" s="60"/>
      <c r="DA248" s="60"/>
      <c r="DB248" s="60"/>
      <c r="DC248" s="60"/>
      <c r="DD248" s="60"/>
      <c r="DE248" s="60"/>
      <c r="DF248" s="60"/>
      <c r="DG248" s="60"/>
      <c r="DH248" s="60"/>
      <c r="DI248" s="60"/>
      <c r="DJ248" s="60"/>
      <c r="DK248" s="60"/>
      <c r="DL248" s="60"/>
      <c r="DM248" s="60"/>
      <c r="DN248" s="60"/>
      <c r="DO248" s="60"/>
      <c r="DP248" s="60"/>
    </row>
    <row r="249" spans="1:120">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BS249" s="60"/>
      <c r="BT249" s="60"/>
      <c r="BU249" s="75"/>
      <c r="BV249" s="75"/>
      <c r="BW249" s="75"/>
      <c r="BX249" s="75"/>
      <c r="BY249" s="75"/>
      <c r="BZ249" s="75"/>
      <c r="CA249" s="75"/>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row>
    <row r="250" spans="1:120">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BS250" s="60"/>
      <c r="BT250" s="60"/>
      <c r="BU250" s="75"/>
      <c r="BV250" s="75"/>
      <c r="BW250" s="75"/>
      <c r="BX250" s="75"/>
      <c r="BY250" s="75"/>
      <c r="BZ250" s="75"/>
      <c r="CA250" s="75"/>
      <c r="CL250" s="60"/>
      <c r="CM250" s="60"/>
      <c r="CN250" s="60"/>
      <c r="CO250" s="60"/>
      <c r="CP250" s="60"/>
      <c r="CQ250" s="60"/>
      <c r="CR250" s="60"/>
      <c r="CS250" s="60"/>
      <c r="CT250" s="60"/>
      <c r="CU250" s="60"/>
      <c r="CV250" s="60"/>
      <c r="CW250" s="60"/>
      <c r="CX250" s="60"/>
      <c r="CY250" s="60"/>
      <c r="CZ250" s="60"/>
      <c r="DA250" s="60"/>
      <c r="DB250" s="60"/>
      <c r="DC250" s="60"/>
      <c r="DD250" s="60"/>
      <c r="DE250" s="60"/>
      <c r="DF250" s="60"/>
      <c r="DG250" s="60"/>
      <c r="DH250" s="60"/>
      <c r="DI250" s="60"/>
      <c r="DJ250" s="60"/>
      <c r="DK250" s="60"/>
      <c r="DL250" s="60"/>
      <c r="DM250" s="60"/>
      <c r="DN250" s="60"/>
      <c r="DO250" s="60"/>
      <c r="DP250" s="60"/>
    </row>
    <row r="251" spans="1:12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BS251" s="60"/>
      <c r="BT251" s="60"/>
      <c r="BU251" s="75"/>
      <c r="BV251" s="75"/>
      <c r="BW251" s="75"/>
      <c r="BX251" s="75"/>
      <c r="BY251" s="75"/>
      <c r="BZ251" s="75"/>
      <c r="CA251" s="75"/>
      <c r="CL251" s="60"/>
      <c r="CM251" s="60"/>
      <c r="CN251" s="60"/>
      <c r="CO251" s="60"/>
      <c r="CP251" s="60"/>
      <c r="CQ251" s="60"/>
      <c r="CR251" s="60"/>
      <c r="CS251" s="60"/>
      <c r="CT251" s="60"/>
      <c r="CU251" s="60"/>
      <c r="CV251" s="60"/>
      <c r="CW251" s="60"/>
      <c r="CX251" s="60"/>
      <c r="CY251" s="60"/>
      <c r="CZ251" s="60"/>
      <c r="DA251" s="60"/>
      <c r="DB251" s="60"/>
      <c r="DC251" s="60"/>
      <c r="DD251" s="60"/>
      <c r="DE251" s="60"/>
      <c r="DF251" s="60"/>
      <c r="DG251" s="60"/>
      <c r="DH251" s="60"/>
      <c r="DI251" s="60"/>
      <c r="DJ251" s="60"/>
      <c r="DK251" s="60"/>
      <c r="DL251" s="60"/>
      <c r="DM251" s="60"/>
      <c r="DN251" s="60"/>
      <c r="DO251" s="60"/>
      <c r="DP251" s="60"/>
    </row>
    <row r="252" spans="1:12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BS252" s="60"/>
      <c r="BT252" s="60"/>
      <c r="BU252" s="75"/>
      <c r="BV252" s="75"/>
      <c r="BW252" s="75"/>
      <c r="BX252" s="75"/>
      <c r="BY252" s="75"/>
      <c r="BZ252" s="75"/>
      <c r="CA252" s="75"/>
      <c r="CL252" s="60"/>
      <c r="CM252" s="60"/>
      <c r="CN252" s="60"/>
      <c r="CO252" s="60"/>
      <c r="CP252" s="60"/>
      <c r="CQ252" s="60"/>
      <c r="CR252" s="60"/>
      <c r="CS252" s="60"/>
      <c r="CT252" s="60"/>
      <c r="CU252" s="60"/>
      <c r="CV252" s="60"/>
      <c r="CW252" s="60"/>
      <c r="CX252" s="60"/>
      <c r="CY252" s="60"/>
      <c r="CZ252" s="60"/>
      <c r="DA252" s="60"/>
      <c r="DB252" s="60"/>
      <c r="DC252" s="60"/>
      <c r="DD252" s="60"/>
      <c r="DE252" s="60"/>
      <c r="DF252" s="60"/>
      <c r="DG252" s="60"/>
      <c r="DH252" s="60"/>
      <c r="DI252" s="60"/>
      <c r="DJ252" s="60"/>
      <c r="DK252" s="60"/>
      <c r="DL252" s="60"/>
      <c r="DM252" s="60"/>
      <c r="DN252" s="60"/>
      <c r="DO252" s="60"/>
      <c r="DP252" s="60"/>
    </row>
    <row r="253" spans="1:12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BS253" s="60"/>
      <c r="BT253" s="60"/>
      <c r="BU253" s="75"/>
      <c r="BV253" s="75"/>
      <c r="BW253" s="75"/>
      <c r="BX253" s="75"/>
      <c r="BY253" s="75"/>
      <c r="BZ253" s="75"/>
      <c r="CA253" s="75"/>
      <c r="CL253" s="60"/>
      <c r="CM253" s="60"/>
      <c r="CN253" s="60"/>
      <c r="CO253" s="60"/>
      <c r="CP253" s="60"/>
      <c r="CQ253" s="60"/>
      <c r="CR253" s="60"/>
      <c r="CS253" s="60"/>
      <c r="CT253" s="60"/>
      <c r="CU253" s="60"/>
      <c r="CV253" s="60"/>
      <c r="CW253" s="60"/>
      <c r="CX253" s="60"/>
      <c r="CY253" s="60"/>
      <c r="CZ253" s="60"/>
      <c r="DA253" s="60"/>
      <c r="DB253" s="60"/>
      <c r="DC253" s="60"/>
      <c r="DD253" s="60"/>
      <c r="DE253" s="60"/>
      <c r="DF253" s="60"/>
      <c r="DG253" s="60"/>
      <c r="DH253" s="60"/>
      <c r="DI253" s="60"/>
      <c r="DJ253" s="60"/>
      <c r="DK253" s="60"/>
      <c r="DL253" s="60"/>
      <c r="DM253" s="60"/>
      <c r="DN253" s="60"/>
      <c r="DO253" s="60"/>
      <c r="DP253" s="60"/>
    </row>
    <row r="254" spans="1:12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BS254" s="60"/>
      <c r="BT254" s="60"/>
      <c r="BU254" s="75"/>
      <c r="BV254" s="75"/>
      <c r="BW254" s="75"/>
      <c r="BX254" s="75"/>
      <c r="BY254" s="75"/>
      <c r="BZ254" s="75"/>
      <c r="CA254" s="75"/>
      <c r="CL254" s="60"/>
      <c r="CM254" s="60"/>
      <c r="CN254" s="60"/>
      <c r="CO254" s="60"/>
      <c r="CP254" s="60"/>
      <c r="CQ254" s="60"/>
      <c r="CR254" s="60"/>
      <c r="CS254" s="60"/>
      <c r="CT254" s="60"/>
      <c r="CU254" s="60"/>
      <c r="CV254" s="60"/>
      <c r="CW254" s="60"/>
      <c r="CX254" s="60"/>
      <c r="CY254" s="60"/>
      <c r="CZ254" s="60"/>
      <c r="DA254" s="60"/>
      <c r="DB254" s="60"/>
      <c r="DC254" s="60"/>
      <c r="DD254" s="60"/>
      <c r="DE254" s="60"/>
      <c r="DF254" s="60"/>
      <c r="DG254" s="60"/>
      <c r="DH254" s="60"/>
      <c r="DI254" s="60"/>
      <c r="DJ254" s="60"/>
      <c r="DK254" s="60"/>
      <c r="DL254" s="60"/>
      <c r="DM254" s="60"/>
      <c r="DN254" s="60"/>
      <c r="DO254" s="60"/>
      <c r="DP254" s="60"/>
    </row>
    <row r="255" spans="1:12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BS255" s="60"/>
      <c r="BT255" s="60"/>
      <c r="BU255" s="75"/>
      <c r="BV255" s="75"/>
      <c r="BW255" s="75"/>
      <c r="BX255" s="75"/>
      <c r="BY255" s="75"/>
      <c r="BZ255" s="75"/>
      <c r="CA255" s="75"/>
      <c r="CL255" s="60"/>
      <c r="CM255" s="60"/>
      <c r="CN255" s="60"/>
      <c r="CO255" s="60"/>
      <c r="CP255" s="60"/>
      <c r="CQ255" s="60"/>
      <c r="CR255" s="60"/>
      <c r="CS255" s="60"/>
      <c r="CT255" s="60"/>
      <c r="CU255" s="60"/>
      <c r="CV255" s="60"/>
      <c r="CW255" s="60"/>
      <c r="CX255" s="60"/>
      <c r="CY255" s="60"/>
      <c r="CZ255" s="60"/>
      <c r="DA255" s="60"/>
      <c r="DB255" s="60"/>
      <c r="DC255" s="60"/>
      <c r="DD255" s="60"/>
      <c r="DE255" s="60"/>
      <c r="DF255" s="60"/>
      <c r="DG255" s="60"/>
      <c r="DH255" s="60"/>
      <c r="DI255" s="60"/>
      <c r="DJ255" s="60"/>
      <c r="DK255" s="60"/>
      <c r="DL255" s="60"/>
      <c r="DM255" s="60"/>
      <c r="DN255" s="60"/>
      <c r="DO255" s="60"/>
      <c r="DP255" s="60"/>
    </row>
    <row r="256" spans="1:12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BS256" s="60"/>
      <c r="BT256" s="60"/>
      <c r="BU256" s="75"/>
      <c r="BV256" s="75"/>
      <c r="BW256" s="75"/>
      <c r="BX256" s="75"/>
      <c r="BY256" s="75"/>
      <c r="BZ256" s="75"/>
      <c r="CA256" s="75"/>
      <c r="CL256" s="60"/>
      <c r="CM256" s="60"/>
      <c r="CN256" s="60"/>
      <c r="CO256" s="60"/>
      <c r="CP256" s="60"/>
      <c r="CQ256" s="60"/>
      <c r="CR256" s="60"/>
      <c r="CS256" s="60"/>
      <c r="CT256" s="60"/>
      <c r="CU256" s="60"/>
      <c r="CV256" s="60"/>
      <c r="CW256" s="60"/>
      <c r="CX256" s="60"/>
      <c r="CY256" s="60"/>
      <c r="CZ256" s="60"/>
      <c r="DA256" s="60"/>
      <c r="DB256" s="60"/>
      <c r="DC256" s="60"/>
      <c r="DD256" s="60"/>
      <c r="DE256" s="60"/>
      <c r="DF256" s="60"/>
      <c r="DG256" s="60"/>
      <c r="DH256" s="60"/>
      <c r="DI256" s="60"/>
      <c r="DJ256" s="60"/>
      <c r="DK256" s="60"/>
      <c r="DL256" s="60"/>
      <c r="DM256" s="60"/>
      <c r="DN256" s="60"/>
      <c r="DO256" s="60"/>
      <c r="DP256" s="60"/>
    </row>
    <row r="257" spans="2:12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BS257" s="60"/>
      <c r="BT257" s="60"/>
      <c r="BU257" s="75"/>
      <c r="BV257" s="75"/>
      <c r="BW257" s="75"/>
      <c r="BX257" s="75"/>
      <c r="BY257" s="75"/>
      <c r="BZ257" s="75"/>
      <c r="CA257" s="75"/>
      <c r="CL257" s="60"/>
      <c r="CM257" s="60"/>
      <c r="CN257" s="60"/>
      <c r="CO257" s="60"/>
      <c r="CP257" s="60"/>
      <c r="CQ257" s="60"/>
      <c r="CR257" s="60"/>
      <c r="CS257" s="60"/>
      <c r="CT257" s="60"/>
      <c r="CU257" s="60"/>
      <c r="CV257" s="60"/>
      <c r="CW257" s="60"/>
      <c r="CX257" s="60"/>
      <c r="CY257" s="60"/>
      <c r="CZ257" s="60"/>
      <c r="DA257" s="60"/>
      <c r="DB257" s="60"/>
      <c r="DC257" s="60"/>
      <c r="DD257" s="60"/>
      <c r="DE257" s="60"/>
      <c r="DF257" s="60"/>
      <c r="DG257" s="60"/>
      <c r="DH257" s="60"/>
      <c r="DI257" s="60"/>
      <c r="DJ257" s="60"/>
      <c r="DK257" s="60"/>
      <c r="DL257" s="60"/>
      <c r="DM257" s="60"/>
      <c r="DN257" s="60"/>
      <c r="DO257" s="60"/>
      <c r="DP257" s="60"/>
    </row>
    <row r="258" spans="2:12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BS258" s="60"/>
      <c r="BT258" s="60"/>
      <c r="BU258" s="75"/>
      <c r="BV258" s="75"/>
      <c r="BW258" s="75"/>
      <c r="BX258" s="75"/>
      <c r="BY258" s="75"/>
      <c r="BZ258" s="75"/>
      <c r="CA258" s="75"/>
      <c r="CL258" s="60"/>
      <c r="CM258" s="60"/>
      <c r="CN258" s="60"/>
      <c r="CO258" s="60"/>
      <c r="CP258" s="60"/>
      <c r="CQ258" s="60"/>
      <c r="CR258" s="60"/>
      <c r="CS258" s="60"/>
      <c r="CT258" s="60"/>
      <c r="CU258" s="60"/>
      <c r="CV258" s="60"/>
      <c r="CW258" s="60"/>
      <c r="CX258" s="60"/>
      <c r="CY258" s="60"/>
      <c r="CZ258" s="60"/>
      <c r="DA258" s="60"/>
      <c r="DB258" s="60"/>
      <c r="DC258" s="60"/>
      <c r="DD258" s="60"/>
      <c r="DE258" s="60"/>
      <c r="DF258" s="60"/>
      <c r="DG258" s="60"/>
      <c r="DH258" s="60"/>
      <c r="DI258" s="60"/>
      <c r="DJ258" s="60"/>
      <c r="DK258" s="60"/>
      <c r="DL258" s="60"/>
      <c r="DM258" s="60"/>
      <c r="DN258" s="60"/>
      <c r="DO258" s="60"/>
      <c r="DP258" s="60"/>
    </row>
    <row r="259" spans="2:12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BS259" s="60"/>
      <c r="BT259" s="60"/>
      <c r="BU259" s="75"/>
      <c r="BV259" s="75"/>
      <c r="BW259" s="75"/>
      <c r="BX259" s="75"/>
      <c r="BY259" s="75"/>
      <c r="BZ259" s="75"/>
      <c r="CA259" s="75"/>
      <c r="CL259" s="60"/>
      <c r="CM259" s="60"/>
      <c r="CN259" s="60"/>
      <c r="CO259" s="60"/>
      <c r="CP259" s="60"/>
      <c r="CQ259" s="60"/>
      <c r="CR259" s="60"/>
      <c r="CS259" s="60"/>
      <c r="CT259" s="60"/>
      <c r="CU259" s="60"/>
      <c r="CV259" s="60"/>
      <c r="CW259" s="60"/>
      <c r="CX259" s="60"/>
      <c r="CY259" s="60"/>
      <c r="CZ259" s="60"/>
      <c r="DA259" s="60"/>
      <c r="DB259" s="60"/>
      <c r="DC259" s="60"/>
      <c r="DD259" s="60"/>
      <c r="DE259" s="60"/>
      <c r="DF259" s="60"/>
      <c r="DG259" s="60"/>
      <c r="DH259" s="60"/>
      <c r="DI259" s="60"/>
      <c r="DJ259" s="60"/>
      <c r="DK259" s="60"/>
      <c r="DL259" s="60"/>
      <c r="DM259" s="60"/>
      <c r="DN259" s="60"/>
      <c r="DO259" s="60"/>
      <c r="DP259" s="60"/>
    </row>
    <row r="260" spans="2:12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BS260" s="60"/>
      <c r="BT260" s="60"/>
      <c r="BU260" s="75"/>
      <c r="BV260" s="75"/>
      <c r="BW260" s="75"/>
      <c r="BX260" s="75"/>
      <c r="BY260" s="75"/>
      <c r="BZ260" s="75"/>
      <c r="CA260" s="75"/>
      <c r="CL260" s="60"/>
      <c r="CM260" s="60"/>
      <c r="CN260" s="60"/>
      <c r="CO260" s="60"/>
      <c r="CP260" s="60"/>
      <c r="CQ260" s="60"/>
      <c r="CR260" s="60"/>
      <c r="CS260" s="60"/>
      <c r="CT260" s="60"/>
      <c r="CU260" s="60"/>
      <c r="CV260" s="60"/>
      <c r="CW260" s="60"/>
      <c r="CX260" s="60"/>
      <c r="CY260" s="60"/>
      <c r="CZ260" s="60"/>
      <c r="DA260" s="60"/>
      <c r="DB260" s="60"/>
      <c r="DC260" s="60"/>
      <c r="DD260" s="60"/>
      <c r="DE260" s="60"/>
      <c r="DF260" s="60"/>
      <c r="DG260" s="60"/>
      <c r="DH260" s="60"/>
      <c r="DI260" s="60"/>
      <c r="DJ260" s="60"/>
      <c r="DK260" s="60"/>
      <c r="DL260" s="60"/>
      <c r="DM260" s="60"/>
      <c r="DN260" s="60"/>
      <c r="DO260" s="60"/>
      <c r="DP260" s="60"/>
    </row>
    <row r="261" spans="2:12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BS261" s="60"/>
      <c r="BT261" s="60"/>
      <c r="BU261" s="75"/>
      <c r="BV261" s="75"/>
      <c r="BW261" s="75"/>
      <c r="BX261" s="75"/>
      <c r="BY261" s="75"/>
      <c r="BZ261" s="75"/>
      <c r="CA261" s="75"/>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60"/>
      <c r="DJ261" s="60"/>
      <c r="DK261" s="60"/>
      <c r="DL261" s="60"/>
      <c r="DM261" s="60"/>
      <c r="DN261" s="60"/>
      <c r="DO261" s="60"/>
      <c r="DP261" s="60"/>
    </row>
    <row r="262" spans="2:12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BS262" s="60"/>
      <c r="BT262" s="60"/>
      <c r="BU262" s="75"/>
      <c r="BV262" s="75"/>
      <c r="BW262" s="75"/>
      <c r="BX262" s="75"/>
      <c r="BY262" s="75"/>
      <c r="BZ262" s="75"/>
      <c r="CA262" s="75"/>
      <c r="CL262" s="60"/>
      <c r="CM262" s="60"/>
      <c r="CN262" s="60"/>
      <c r="CO262" s="60"/>
      <c r="CP262" s="60"/>
      <c r="CQ262" s="60"/>
      <c r="CR262" s="60"/>
      <c r="CS262" s="60"/>
      <c r="CT262" s="60"/>
      <c r="CU262" s="60"/>
      <c r="CV262" s="60"/>
      <c r="CW262" s="60"/>
      <c r="CX262" s="60"/>
      <c r="CY262" s="60"/>
      <c r="CZ262" s="60"/>
      <c r="DA262" s="60"/>
      <c r="DB262" s="60"/>
      <c r="DC262" s="60"/>
      <c r="DD262" s="60"/>
      <c r="DE262" s="60"/>
      <c r="DF262" s="60"/>
      <c r="DG262" s="60"/>
      <c r="DH262" s="60"/>
      <c r="DI262" s="60"/>
      <c r="DJ262" s="60"/>
      <c r="DK262" s="60"/>
      <c r="DL262" s="60"/>
      <c r="DM262" s="60"/>
      <c r="DN262" s="60"/>
      <c r="DO262" s="60"/>
      <c r="DP262" s="60"/>
    </row>
    <row r="263" spans="2:12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BS263" s="60"/>
      <c r="BT263" s="60"/>
      <c r="BU263" s="75"/>
      <c r="BV263" s="75"/>
      <c r="BW263" s="75"/>
      <c r="BX263" s="75"/>
      <c r="BY263" s="75"/>
      <c r="BZ263" s="75"/>
      <c r="CA263" s="75"/>
      <c r="CL263" s="60"/>
      <c r="CM263" s="60"/>
      <c r="CN263" s="60"/>
      <c r="CO263" s="60"/>
      <c r="CP263" s="60"/>
      <c r="CQ263" s="60"/>
      <c r="CR263" s="60"/>
      <c r="CS263" s="60"/>
      <c r="CT263" s="60"/>
      <c r="CU263" s="60"/>
      <c r="CV263" s="60"/>
      <c r="CW263" s="60"/>
      <c r="CX263" s="60"/>
      <c r="CY263" s="60"/>
      <c r="CZ263" s="60"/>
      <c r="DA263" s="60"/>
      <c r="DB263" s="60"/>
      <c r="DC263" s="60"/>
      <c r="DD263" s="60"/>
      <c r="DE263" s="60"/>
      <c r="DF263" s="60"/>
      <c r="DG263" s="60"/>
      <c r="DH263" s="60"/>
      <c r="DI263" s="60"/>
      <c r="DJ263" s="60"/>
      <c r="DK263" s="60"/>
      <c r="DL263" s="60"/>
      <c r="DM263" s="60"/>
      <c r="DN263" s="60"/>
      <c r="DO263" s="60"/>
      <c r="DP263" s="60"/>
    </row>
    <row r="264" spans="2:12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BS264" s="60"/>
      <c r="BT264" s="60"/>
      <c r="BU264" s="75"/>
      <c r="BV264" s="75"/>
      <c r="BW264" s="75"/>
      <c r="BX264" s="75"/>
      <c r="BY264" s="75"/>
      <c r="BZ264" s="75"/>
      <c r="CA264" s="75"/>
      <c r="CL264" s="60"/>
      <c r="CM264" s="60"/>
      <c r="CN264" s="60"/>
      <c r="CO264" s="60"/>
      <c r="CP264" s="60"/>
      <c r="CQ264" s="60"/>
      <c r="CR264" s="60"/>
      <c r="CS264" s="60"/>
      <c r="CT264" s="60"/>
      <c r="CU264" s="60"/>
      <c r="CV264" s="60"/>
      <c r="CW264" s="60"/>
      <c r="CX264" s="60"/>
      <c r="CY264" s="60"/>
      <c r="CZ264" s="60"/>
      <c r="DA264" s="60"/>
      <c r="DB264" s="60"/>
      <c r="DC264" s="60"/>
      <c r="DD264" s="60"/>
      <c r="DE264" s="60"/>
      <c r="DF264" s="60"/>
      <c r="DG264" s="60"/>
      <c r="DH264" s="60"/>
      <c r="DI264" s="60"/>
      <c r="DJ264" s="60"/>
      <c r="DK264" s="60"/>
      <c r="DL264" s="60"/>
      <c r="DM264" s="60"/>
      <c r="DN264" s="60"/>
      <c r="DO264" s="60"/>
      <c r="DP264" s="60"/>
    </row>
    <row r="265" spans="2:12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BS265" s="60"/>
      <c r="BT265" s="60"/>
      <c r="BU265" s="75"/>
      <c r="BV265" s="75"/>
      <c r="BW265" s="75"/>
      <c r="BX265" s="75"/>
      <c r="BY265" s="75"/>
      <c r="BZ265" s="75"/>
      <c r="CA265" s="75"/>
      <c r="CL265" s="60"/>
      <c r="CM265" s="60"/>
      <c r="CN265" s="60"/>
      <c r="CO265" s="60"/>
      <c r="CP265" s="60"/>
      <c r="CQ265" s="60"/>
      <c r="CR265" s="60"/>
      <c r="CS265" s="60"/>
      <c r="CT265" s="60"/>
      <c r="CU265" s="60"/>
      <c r="CV265" s="60"/>
      <c r="CW265" s="60"/>
      <c r="CX265" s="60"/>
      <c r="CY265" s="60"/>
      <c r="CZ265" s="60"/>
      <c r="DA265" s="60"/>
      <c r="DB265" s="60"/>
      <c r="DC265" s="60"/>
      <c r="DD265" s="60"/>
      <c r="DE265" s="60"/>
      <c r="DF265" s="60"/>
      <c r="DG265" s="60"/>
      <c r="DH265" s="60"/>
      <c r="DI265" s="60"/>
      <c r="DJ265" s="60"/>
      <c r="DK265" s="60"/>
      <c r="DL265" s="60"/>
      <c r="DM265" s="60"/>
      <c r="DN265" s="60"/>
      <c r="DO265" s="60"/>
      <c r="DP265" s="60"/>
    </row>
    <row r="266" spans="2:12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BS266" s="60"/>
      <c r="BT266" s="60"/>
      <c r="BU266" s="75"/>
      <c r="BV266" s="75"/>
      <c r="BW266" s="75"/>
      <c r="BX266" s="75"/>
      <c r="BY266" s="75"/>
      <c r="BZ266" s="75"/>
      <c r="CA266" s="75"/>
      <c r="CL266" s="60"/>
      <c r="CM266" s="60"/>
      <c r="CN266" s="60"/>
      <c r="CO266" s="60"/>
      <c r="CP266" s="60"/>
      <c r="CQ266" s="60"/>
      <c r="CR266" s="60"/>
      <c r="CS266" s="60"/>
      <c r="CT266" s="60"/>
      <c r="CU266" s="60"/>
      <c r="CV266" s="60"/>
      <c r="CW266" s="60"/>
      <c r="CX266" s="60"/>
      <c r="CY266" s="60"/>
      <c r="CZ266" s="60"/>
      <c r="DA266" s="60"/>
      <c r="DB266" s="60"/>
      <c r="DC266" s="60"/>
      <c r="DD266" s="60"/>
      <c r="DE266" s="60"/>
      <c r="DF266" s="60"/>
      <c r="DG266" s="60"/>
      <c r="DH266" s="60"/>
      <c r="DI266" s="60"/>
      <c r="DJ266" s="60"/>
      <c r="DK266" s="60"/>
      <c r="DL266" s="60"/>
      <c r="DM266" s="60"/>
      <c r="DN266" s="60"/>
      <c r="DO266" s="60"/>
      <c r="DP266" s="60"/>
    </row>
    <row r="267" spans="2:12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BS267" s="60"/>
      <c r="BT267" s="60"/>
      <c r="BU267" s="75"/>
      <c r="BV267" s="75"/>
      <c r="BW267" s="75"/>
      <c r="BX267" s="75"/>
      <c r="BY267" s="75"/>
      <c r="BZ267" s="75"/>
      <c r="CA267" s="75"/>
      <c r="CL267" s="60"/>
      <c r="CM267" s="60"/>
      <c r="CN267" s="60"/>
      <c r="CO267" s="60"/>
      <c r="CP267" s="60"/>
      <c r="CQ267" s="60"/>
      <c r="CR267" s="60"/>
      <c r="CS267" s="60"/>
      <c r="CT267" s="60"/>
      <c r="CU267" s="60"/>
      <c r="CV267" s="60"/>
      <c r="CW267" s="60"/>
      <c r="CX267" s="60"/>
      <c r="CY267" s="60"/>
      <c r="CZ267" s="60"/>
      <c r="DA267" s="60"/>
      <c r="DB267" s="60"/>
      <c r="DC267" s="60"/>
      <c r="DD267" s="60"/>
      <c r="DE267" s="60"/>
      <c r="DF267" s="60"/>
      <c r="DG267" s="60"/>
      <c r="DH267" s="60"/>
      <c r="DI267" s="60"/>
      <c r="DJ267" s="60"/>
      <c r="DK267" s="60"/>
      <c r="DL267" s="60"/>
      <c r="DM267" s="60"/>
      <c r="DN267" s="60"/>
      <c r="DO267" s="60"/>
      <c r="DP267" s="60"/>
    </row>
    <row r="268" spans="2:12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BS268" s="60"/>
      <c r="BT268" s="60"/>
      <c r="BU268" s="75"/>
      <c r="BV268" s="75"/>
      <c r="BW268" s="75"/>
      <c r="BX268" s="75"/>
      <c r="BY268" s="75"/>
      <c r="BZ268" s="75"/>
      <c r="CA268" s="75"/>
      <c r="CL268" s="60"/>
      <c r="CM268" s="60"/>
      <c r="CN268" s="60"/>
      <c r="CO268" s="60"/>
      <c r="CP268" s="60"/>
      <c r="CQ268" s="60"/>
      <c r="CR268" s="60"/>
      <c r="CS268" s="60"/>
      <c r="CT268" s="60"/>
      <c r="CU268" s="60"/>
      <c r="CV268" s="60"/>
      <c r="CW268" s="60"/>
      <c r="CX268" s="60"/>
      <c r="CY268" s="60"/>
      <c r="CZ268" s="60"/>
      <c r="DA268" s="60"/>
      <c r="DB268" s="60"/>
      <c r="DC268" s="60"/>
      <c r="DD268" s="60"/>
      <c r="DE268" s="60"/>
      <c r="DF268" s="60"/>
      <c r="DG268" s="60"/>
      <c r="DH268" s="60"/>
      <c r="DI268" s="60"/>
      <c r="DJ268" s="60"/>
      <c r="DK268" s="60"/>
      <c r="DL268" s="60"/>
      <c r="DM268" s="60"/>
      <c r="DN268" s="60"/>
      <c r="DO268" s="60"/>
      <c r="DP268" s="60"/>
    </row>
    <row r="269" spans="2:12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BS269" s="60"/>
      <c r="BT269" s="60"/>
      <c r="BU269" s="75"/>
      <c r="BV269" s="75"/>
      <c r="BW269" s="75"/>
      <c r="BX269" s="75"/>
      <c r="BY269" s="75"/>
      <c r="BZ269" s="75"/>
      <c r="CA269" s="75"/>
      <c r="CL269" s="60"/>
      <c r="CM269" s="60"/>
      <c r="CN269" s="60"/>
      <c r="CO269" s="60"/>
      <c r="CP269" s="60"/>
      <c r="CQ269" s="60"/>
      <c r="CR269" s="60"/>
      <c r="CS269" s="60"/>
      <c r="CT269" s="60"/>
      <c r="CU269" s="60"/>
      <c r="CV269" s="60"/>
      <c r="CW269" s="60"/>
      <c r="CX269" s="60"/>
      <c r="CY269" s="60"/>
      <c r="CZ269" s="60"/>
      <c r="DA269" s="60"/>
      <c r="DB269" s="60"/>
      <c r="DC269" s="60"/>
      <c r="DD269" s="60"/>
      <c r="DE269" s="60"/>
      <c r="DF269" s="60"/>
      <c r="DG269" s="60"/>
      <c r="DH269" s="60"/>
      <c r="DI269" s="60"/>
      <c r="DJ269" s="60"/>
      <c r="DK269" s="60"/>
      <c r="DL269" s="60"/>
      <c r="DM269" s="60"/>
      <c r="DN269" s="60"/>
      <c r="DO269" s="60"/>
      <c r="DP269" s="60"/>
    </row>
    <row r="270" spans="2:12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BS270" s="60"/>
      <c r="BT270" s="60"/>
      <c r="BU270" s="75"/>
      <c r="BV270" s="75"/>
      <c r="BW270" s="75"/>
      <c r="BX270" s="75"/>
      <c r="BY270" s="75"/>
      <c r="BZ270" s="75"/>
      <c r="CA270" s="75"/>
      <c r="CL270" s="60"/>
      <c r="CM270" s="60"/>
      <c r="CN270" s="60"/>
      <c r="CO270" s="60"/>
      <c r="CP270" s="60"/>
      <c r="CQ270" s="60"/>
      <c r="CR270" s="60"/>
      <c r="CS270" s="60"/>
      <c r="CT270" s="60"/>
      <c r="CU270" s="60"/>
      <c r="CV270" s="60"/>
      <c r="CW270" s="60"/>
      <c r="CX270" s="60"/>
      <c r="CY270" s="60"/>
      <c r="CZ270" s="60"/>
      <c r="DA270" s="60"/>
      <c r="DB270" s="60"/>
      <c r="DC270" s="60"/>
      <c r="DD270" s="60"/>
      <c r="DE270" s="60"/>
      <c r="DF270" s="60"/>
      <c r="DG270" s="60"/>
      <c r="DH270" s="60"/>
      <c r="DI270" s="60"/>
      <c r="DJ270" s="60"/>
      <c r="DK270" s="60"/>
      <c r="DL270" s="60"/>
      <c r="DM270" s="60"/>
      <c r="DN270" s="60"/>
      <c r="DO270" s="60"/>
      <c r="DP270" s="60"/>
    </row>
    <row r="271" spans="2:12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BS271" s="60"/>
      <c r="BT271" s="60"/>
      <c r="BU271" s="75"/>
      <c r="BV271" s="75"/>
      <c r="BW271" s="75"/>
      <c r="BX271" s="75"/>
      <c r="BY271" s="75"/>
      <c r="BZ271" s="75"/>
      <c r="CA271" s="75"/>
      <c r="CL271" s="60"/>
      <c r="CM271" s="60"/>
      <c r="CN271" s="60"/>
      <c r="CO271" s="60"/>
      <c r="CP271" s="60"/>
      <c r="CQ271" s="60"/>
      <c r="CR271" s="60"/>
      <c r="CS271" s="60"/>
      <c r="CT271" s="60"/>
      <c r="CU271" s="60"/>
      <c r="CV271" s="60"/>
      <c r="CW271" s="60"/>
      <c r="CX271" s="60"/>
      <c r="CY271" s="60"/>
      <c r="CZ271" s="60"/>
      <c r="DA271" s="60"/>
      <c r="DB271" s="60"/>
      <c r="DC271" s="60"/>
      <c r="DD271" s="60"/>
      <c r="DE271" s="60"/>
      <c r="DF271" s="60"/>
      <c r="DG271" s="60"/>
      <c r="DH271" s="60"/>
      <c r="DI271" s="60"/>
      <c r="DJ271" s="60"/>
      <c r="DK271" s="60"/>
      <c r="DL271" s="60"/>
      <c r="DM271" s="60"/>
      <c r="DN271" s="60"/>
      <c r="DO271" s="60"/>
      <c r="DP271" s="60"/>
    </row>
    <row r="272" spans="2:12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BS272" s="60"/>
      <c r="BT272" s="60"/>
      <c r="BU272" s="75"/>
      <c r="BV272" s="75"/>
      <c r="BW272" s="75"/>
      <c r="BX272" s="75"/>
      <c r="BY272" s="75"/>
      <c r="BZ272" s="75"/>
      <c r="CA272" s="75"/>
      <c r="CL272" s="60"/>
      <c r="CM272" s="60"/>
      <c r="CN272" s="60"/>
      <c r="CO272" s="60"/>
      <c r="CP272" s="60"/>
      <c r="CQ272" s="60"/>
      <c r="CR272" s="60"/>
      <c r="CS272" s="60"/>
      <c r="CT272" s="60"/>
      <c r="CU272" s="60"/>
      <c r="CV272" s="60"/>
      <c r="CW272" s="60"/>
      <c r="CX272" s="60"/>
      <c r="CY272" s="60"/>
      <c r="CZ272" s="60"/>
      <c r="DA272" s="60"/>
      <c r="DB272" s="60"/>
      <c r="DC272" s="60"/>
      <c r="DD272" s="60"/>
      <c r="DE272" s="60"/>
      <c r="DF272" s="60"/>
      <c r="DG272" s="60"/>
      <c r="DH272" s="60"/>
      <c r="DI272" s="60"/>
      <c r="DJ272" s="60"/>
      <c r="DK272" s="60"/>
      <c r="DL272" s="60"/>
      <c r="DM272" s="60"/>
      <c r="DN272" s="60"/>
      <c r="DO272" s="60"/>
      <c r="DP272" s="60"/>
    </row>
    <row r="273" spans="2:12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BS273" s="60"/>
      <c r="BT273" s="60"/>
      <c r="BU273" s="75"/>
      <c r="BV273" s="75"/>
      <c r="BW273" s="75"/>
      <c r="BX273" s="75"/>
      <c r="BY273" s="75"/>
      <c r="BZ273" s="75"/>
      <c r="CA273" s="75"/>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60"/>
      <c r="DJ273" s="60"/>
      <c r="DK273" s="60"/>
      <c r="DL273" s="60"/>
      <c r="DM273" s="60"/>
      <c r="DN273" s="60"/>
      <c r="DO273" s="60"/>
      <c r="DP273" s="60"/>
    </row>
    <row r="274" spans="2:12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BS274" s="60"/>
      <c r="BT274" s="60"/>
      <c r="BU274" s="75"/>
      <c r="BV274" s="75"/>
      <c r="BW274" s="75"/>
      <c r="BX274" s="75"/>
      <c r="BY274" s="75"/>
      <c r="BZ274" s="75"/>
      <c r="CA274" s="75"/>
      <c r="CL274" s="60"/>
      <c r="CM274" s="60"/>
      <c r="CN274" s="60"/>
      <c r="CO274" s="60"/>
      <c r="CP274" s="60"/>
      <c r="CQ274" s="60"/>
      <c r="CR274" s="60"/>
      <c r="CS274" s="60"/>
      <c r="CT274" s="60"/>
      <c r="CU274" s="60"/>
      <c r="CV274" s="60"/>
      <c r="CW274" s="60"/>
      <c r="CX274" s="60"/>
      <c r="CY274" s="60"/>
      <c r="CZ274" s="60"/>
      <c r="DA274" s="60"/>
      <c r="DB274" s="60"/>
      <c r="DC274" s="60"/>
      <c r="DD274" s="60"/>
      <c r="DE274" s="60"/>
      <c r="DF274" s="60"/>
      <c r="DG274" s="60"/>
      <c r="DH274" s="60"/>
      <c r="DI274" s="60"/>
      <c r="DJ274" s="60"/>
      <c r="DK274" s="60"/>
      <c r="DL274" s="60"/>
      <c r="DM274" s="60"/>
      <c r="DN274" s="60"/>
      <c r="DO274" s="60"/>
      <c r="DP274" s="60"/>
    </row>
    <row r="275" spans="2:12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BS275" s="60"/>
      <c r="BT275" s="60"/>
      <c r="BU275" s="75"/>
      <c r="BV275" s="75"/>
      <c r="BW275" s="75"/>
      <c r="BX275" s="75"/>
      <c r="BY275" s="75"/>
      <c r="BZ275" s="75"/>
      <c r="CA275" s="75"/>
      <c r="CL275" s="60"/>
      <c r="CM275" s="60"/>
      <c r="CN275" s="60"/>
      <c r="CO275" s="60"/>
      <c r="CP275" s="60"/>
      <c r="CQ275" s="60"/>
      <c r="CR275" s="60"/>
      <c r="CS275" s="60"/>
      <c r="CT275" s="60"/>
      <c r="CU275" s="60"/>
      <c r="CV275" s="60"/>
      <c r="CW275" s="60"/>
      <c r="CX275" s="60"/>
      <c r="CY275" s="60"/>
      <c r="CZ275" s="60"/>
      <c r="DA275" s="60"/>
      <c r="DB275" s="60"/>
      <c r="DC275" s="60"/>
      <c r="DD275" s="60"/>
      <c r="DE275" s="60"/>
      <c r="DF275" s="60"/>
      <c r="DG275" s="60"/>
      <c r="DH275" s="60"/>
      <c r="DI275" s="60"/>
      <c r="DJ275" s="60"/>
      <c r="DK275" s="60"/>
      <c r="DL275" s="60"/>
      <c r="DM275" s="60"/>
      <c r="DN275" s="60"/>
      <c r="DO275" s="60"/>
      <c r="DP275" s="60"/>
    </row>
    <row r="276" spans="2:12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BS276" s="60"/>
      <c r="BT276" s="60"/>
      <c r="BU276" s="75"/>
      <c r="BV276" s="75"/>
      <c r="BW276" s="75"/>
      <c r="BX276" s="75"/>
      <c r="BY276" s="75"/>
      <c r="BZ276" s="75"/>
      <c r="CA276" s="75"/>
      <c r="CL276" s="60"/>
      <c r="CM276" s="60"/>
      <c r="CN276" s="60"/>
      <c r="CO276" s="60"/>
      <c r="CP276" s="60"/>
      <c r="CQ276" s="60"/>
      <c r="CR276" s="60"/>
      <c r="CS276" s="60"/>
      <c r="CT276" s="60"/>
      <c r="CU276" s="60"/>
      <c r="CV276" s="60"/>
      <c r="CW276" s="60"/>
      <c r="CX276" s="60"/>
      <c r="CY276" s="60"/>
      <c r="CZ276" s="60"/>
      <c r="DA276" s="60"/>
      <c r="DB276" s="60"/>
      <c r="DC276" s="60"/>
      <c r="DD276" s="60"/>
      <c r="DE276" s="60"/>
      <c r="DF276" s="60"/>
      <c r="DG276" s="60"/>
      <c r="DH276" s="60"/>
      <c r="DI276" s="60"/>
      <c r="DJ276" s="60"/>
      <c r="DK276" s="60"/>
      <c r="DL276" s="60"/>
      <c r="DM276" s="60"/>
      <c r="DN276" s="60"/>
      <c r="DO276" s="60"/>
      <c r="DP276" s="60"/>
    </row>
    <row r="277" spans="2:12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BS277" s="60"/>
      <c r="BT277" s="60"/>
      <c r="BU277" s="75"/>
      <c r="BV277" s="75"/>
      <c r="BW277" s="75"/>
      <c r="BX277" s="75"/>
      <c r="BY277" s="75"/>
      <c r="BZ277" s="75"/>
      <c r="CA277" s="75"/>
      <c r="CL277" s="60"/>
      <c r="CM277" s="60"/>
      <c r="CN277" s="60"/>
      <c r="CO277" s="60"/>
      <c r="CP277" s="60"/>
      <c r="CQ277" s="60"/>
      <c r="CR277" s="60"/>
      <c r="CS277" s="60"/>
      <c r="CT277" s="60"/>
      <c r="CU277" s="60"/>
      <c r="CV277" s="60"/>
      <c r="CW277" s="60"/>
      <c r="CX277" s="60"/>
      <c r="CY277" s="60"/>
      <c r="CZ277" s="60"/>
      <c r="DA277" s="60"/>
      <c r="DB277" s="60"/>
      <c r="DC277" s="60"/>
      <c r="DD277" s="60"/>
      <c r="DE277" s="60"/>
      <c r="DF277" s="60"/>
      <c r="DG277" s="60"/>
      <c r="DH277" s="60"/>
      <c r="DI277" s="60"/>
      <c r="DJ277" s="60"/>
      <c r="DK277" s="60"/>
      <c r="DL277" s="60"/>
      <c r="DM277" s="60"/>
      <c r="DN277" s="60"/>
      <c r="DO277" s="60"/>
      <c r="DP277" s="60"/>
    </row>
    <row r="278" spans="2:12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BS278" s="60"/>
      <c r="BT278" s="60"/>
      <c r="BU278" s="75"/>
      <c r="BV278" s="75"/>
      <c r="BW278" s="75"/>
      <c r="BX278" s="75"/>
      <c r="BY278" s="75"/>
      <c r="BZ278" s="75"/>
      <c r="CA278" s="75"/>
      <c r="CL278" s="60"/>
      <c r="CM278" s="60"/>
      <c r="CN278" s="60"/>
      <c r="CO278" s="60"/>
      <c r="CP278" s="60"/>
      <c r="CQ278" s="60"/>
      <c r="CR278" s="60"/>
      <c r="CS278" s="60"/>
      <c r="CT278" s="60"/>
      <c r="CU278" s="60"/>
      <c r="CV278" s="60"/>
      <c r="CW278" s="60"/>
      <c r="CX278" s="60"/>
      <c r="CY278" s="60"/>
      <c r="CZ278" s="60"/>
      <c r="DA278" s="60"/>
      <c r="DB278" s="60"/>
      <c r="DC278" s="60"/>
      <c r="DD278" s="60"/>
      <c r="DE278" s="60"/>
      <c r="DF278" s="60"/>
      <c r="DG278" s="60"/>
      <c r="DH278" s="60"/>
      <c r="DI278" s="60"/>
      <c r="DJ278" s="60"/>
      <c r="DK278" s="60"/>
      <c r="DL278" s="60"/>
      <c r="DM278" s="60"/>
      <c r="DN278" s="60"/>
      <c r="DO278" s="60"/>
      <c r="DP278" s="60"/>
    </row>
    <row r="279" spans="2:12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BS279" s="60"/>
      <c r="BT279" s="60"/>
      <c r="BU279" s="75"/>
      <c r="BV279" s="75"/>
      <c r="BW279" s="75"/>
      <c r="BX279" s="75"/>
      <c r="BY279" s="75"/>
      <c r="BZ279" s="75"/>
      <c r="CA279" s="75"/>
      <c r="CL279" s="60"/>
      <c r="CM279" s="60"/>
      <c r="CN279" s="60"/>
      <c r="CO279" s="60"/>
      <c r="CP279" s="60"/>
      <c r="CQ279" s="60"/>
      <c r="CR279" s="60"/>
      <c r="CS279" s="60"/>
      <c r="CT279" s="60"/>
      <c r="CU279" s="60"/>
      <c r="CV279" s="60"/>
      <c r="CW279" s="60"/>
      <c r="CX279" s="60"/>
      <c r="CY279" s="60"/>
      <c r="CZ279" s="60"/>
      <c r="DA279" s="60"/>
      <c r="DB279" s="60"/>
      <c r="DC279" s="60"/>
      <c r="DD279" s="60"/>
      <c r="DE279" s="60"/>
      <c r="DF279" s="60"/>
      <c r="DG279" s="60"/>
      <c r="DH279" s="60"/>
      <c r="DI279" s="60"/>
      <c r="DJ279" s="60"/>
      <c r="DK279" s="60"/>
      <c r="DL279" s="60"/>
      <c r="DM279" s="60"/>
      <c r="DN279" s="60"/>
      <c r="DO279" s="60"/>
      <c r="DP279" s="60"/>
    </row>
    <row r="280" spans="2:12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BS280" s="60"/>
      <c r="BT280" s="60"/>
      <c r="BU280" s="75"/>
      <c r="BV280" s="75"/>
      <c r="BW280" s="75"/>
      <c r="BX280" s="75"/>
      <c r="BY280" s="75"/>
      <c r="BZ280" s="75"/>
      <c r="CA280" s="75"/>
      <c r="CL280" s="60"/>
      <c r="CM280" s="60"/>
      <c r="CN280" s="60"/>
      <c r="CO280" s="60"/>
      <c r="CP280" s="60"/>
      <c r="CQ280" s="60"/>
      <c r="CR280" s="60"/>
      <c r="CS280" s="60"/>
      <c r="CT280" s="60"/>
      <c r="CU280" s="60"/>
      <c r="CV280" s="60"/>
      <c r="CW280" s="60"/>
      <c r="CX280" s="60"/>
      <c r="CY280" s="60"/>
      <c r="CZ280" s="60"/>
      <c r="DA280" s="60"/>
      <c r="DB280" s="60"/>
      <c r="DC280" s="60"/>
      <c r="DD280" s="60"/>
      <c r="DE280" s="60"/>
      <c r="DF280" s="60"/>
      <c r="DG280" s="60"/>
      <c r="DH280" s="60"/>
      <c r="DI280" s="60"/>
      <c r="DJ280" s="60"/>
      <c r="DK280" s="60"/>
      <c r="DL280" s="60"/>
      <c r="DM280" s="60"/>
      <c r="DN280" s="60"/>
      <c r="DO280" s="60"/>
      <c r="DP280" s="60"/>
    </row>
    <row r="281" spans="2:12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BS281" s="60"/>
      <c r="BT281" s="60"/>
      <c r="BU281" s="75"/>
      <c r="BV281" s="75"/>
      <c r="BW281" s="75"/>
      <c r="BX281" s="75"/>
      <c r="BY281" s="75"/>
      <c r="BZ281" s="75"/>
      <c r="CA281" s="75"/>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row>
    <row r="282" spans="2:12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BS282" s="60"/>
      <c r="BT282" s="60"/>
      <c r="BU282" s="75"/>
      <c r="BV282" s="75"/>
      <c r="BW282" s="75"/>
      <c r="BX282" s="75"/>
      <c r="BY282" s="75"/>
      <c r="BZ282" s="75"/>
      <c r="CA282" s="75"/>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row>
    <row r="283" spans="2:12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BS283" s="60"/>
      <c r="BT283" s="60"/>
      <c r="BU283" s="75"/>
      <c r="BV283" s="75"/>
      <c r="BW283" s="75"/>
      <c r="BX283" s="75"/>
      <c r="BY283" s="75"/>
      <c r="BZ283" s="75"/>
      <c r="CA283" s="75"/>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row>
    <row r="284" spans="2:12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BS284" s="60"/>
      <c r="BT284" s="60"/>
      <c r="BU284" s="75"/>
      <c r="BV284" s="75"/>
      <c r="BW284" s="75"/>
      <c r="BX284" s="75"/>
      <c r="BY284" s="75"/>
      <c r="BZ284" s="75"/>
      <c r="CA284" s="75"/>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row>
    <row r="285" spans="2:12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BS285" s="60"/>
      <c r="BT285" s="60"/>
      <c r="BU285" s="75"/>
      <c r="BV285" s="75"/>
      <c r="BW285" s="75"/>
      <c r="BX285" s="75"/>
      <c r="BY285" s="75"/>
      <c r="BZ285" s="75"/>
      <c r="CA285" s="75"/>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row>
    <row r="286" spans="2:12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BS286" s="60"/>
      <c r="BT286" s="60"/>
      <c r="BU286" s="75"/>
      <c r="BV286" s="75"/>
      <c r="BW286" s="75"/>
      <c r="BX286" s="75"/>
      <c r="BY286" s="75"/>
      <c r="BZ286" s="75"/>
      <c r="CA286" s="75"/>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row>
    <row r="287" spans="2:12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BS287" s="60"/>
      <c r="BT287" s="60"/>
      <c r="BU287" s="75"/>
      <c r="BV287" s="75"/>
      <c r="BW287" s="75"/>
      <c r="BX287" s="75"/>
      <c r="BY287" s="75"/>
      <c r="BZ287" s="75"/>
      <c r="CA287" s="75"/>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row>
    <row r="288" spans="2:12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BS288" s="60"/>
      <c r="BT288" s="60"/>
      <c r="BU288" s="75"/>
      <c r="BV288" s="75"/>
      <c r="BW288" s="75"/>
      <c r="BX288" s="75"/>
      <c r="BY288" s="75"/>
      <c r="BZ288" s="75"/>
      <c r="CA288" s="75"/>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row>
    <row r="289" spans="2:12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BS289" s="60"/>
      <c r="BT289" s="60"/>
      <c r="BU289" s="75"/>
      <c r="BV289" s="75"/>
      <c r="BW289" s="75"/>
      <c r="BX289" s="75"/>
      <c r="BY289" s="75"/>
      <c r="BZ289" s="75"/>
      <c r="CA289" s="75"/>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row>
    <row r="290" spans="2:12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BS290" s="60"/>
      <c r="BT290" s="60"/>
      <c r="BU290" s="75"/>
      <c r="BV290" s="75"/>
      <c r="BW290" s="75"/>
      <c r="BX290" s="75"/>
      <c r="BY290" s="75"/>
      <c r="BZ290" s="75"/>
      <c r="CA290" s="75"/>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row>
    <row r="291" spans="2:12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BS291" s="60"/>
      <c r="BT291" s="60"/>
      <c r="BU291" s="75"/>
      <c r="BV291" s="75"/>
      <c r="BW291" s="75"/>
      <c r="BX291" s="75"/>
      <c r="BY291" s="75"/>
      <c r="BZ291" s="75"/>
      <c r="CA291" s="75"/>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row>
    <row r="292" spans="2:12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BS292" s="60"/>
      <c r="BT292" s="60"/>
      <c r="BU292" s="75"/>
      <c r="BV292" s="75"/>
      <c r="BW292" s="75"/>
      <c r="BX292" s="75"/>
      <c r="BY292" s="75"/>
      <c r="BZ292" s="75"/>
      <c r="CA292" s="75"/>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row>
    <row r="293" spans="2:12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BS293" s="60"/>
      <c r="BT293" s="60"/>
      <c r="BU293" s="75"/>
      <c r="BV293" s="75"/>
      <c r="BW293" s="75"/>
      <c r="BX293" s="75"/>
      <c r="BY293" s="75"/>
      <c r="BZ293" s="75"/>
      <c r="CA293" s="75"/>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row>
    <row r="294" spans="2:12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BS294" s="60"/>
      <c r="BT294" s="60"/>
      <c r="BU294" s="75"/>
      <c r="BV294" s="75"/>
      <c r="BW294" s="75"/>
      <c r="BX294" s="75"/>
      <c r="BY294" s="75"/>
      <c r="BZ294" s="75"/>
      <c r="CA294" s="75"/>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row>
    <row r="295" spans="2:12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BS295" s="60"/>
      <c r="BT295" s="60"/>
      <c r="BU295" s="75"/>
      <c r="BV295" s="75"/>
      <c r="BW295" s="75"/>
      <c r="BX295" s="75"/>
      <c r="BY295" s="75"/>
      <c r="BZ295" s="75"/>
      <c r="CA295" s="75"/>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row>
    <row r="296" spans="2:12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BS296" s="60"/>
      <c r="BT296" s="60"/>
      <c r="BU296" s="75"/>
      <c r="BV296" s="75"/>
      <c r="BW296" s="75"/>
      <c r="BX296" s="75"/>
      <c r="BY296" s="75"/>
      <c r="BZ296" s="75"/>
      <c r="CA296" s="75"/>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row>
    <row r="297" spans="2:12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BS297" s="60"/>
      <c r="BT297" s="60"/>
      <c r="BU297" s="75"/>
      <c r="BV297" s="75"/>
      <c r="BW297" s="75"/>
      <c r="BX297" s="75"/>
      <c r="BY297" s="75"/>
      <c r="BZ297" s="75"/>
      <c r="CA297" s="75"/>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row>
    <row r="298" spans="2:12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BS298" s="60"/>
      <c r="BT298" s="60"/>
      <c r="BU298" s="75"/>
      <c r="BV298" s="75"/>
      <c r="BW298" s="75"/>
      <c r="BX298" s="75"/>
      <c r="BY298" s="75"/>
      <c r="BZ298" s="75"/>
      <c r="CA298" s="75"/>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row>
    <row r="299" spans="2:12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BS299" s="60"/>
      <c r="BT299" s="60"/>
      <c r="BU299" s="75"/>
      <c r="BV299" s="75"/>
      <c r="BW299" s="75"/>
      <c r="BX299" s="75"/>
      <c r="BY299" s="75"/>
      <c r="BZ299" s="75"/>
      <c r="CA299" s="75"/>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row>
    <row r="300" spans="2:12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BS300" s="60"/>
      <c r="BT300" s="60"/>
      <c r="BU300" s="75"/>
      <c r="BV300" s="75"/>
      <c r="BW300" s="75"/>
      <c r="BX300" s="75"/>
      <c r="BY300" s="75"/>
      <c r="BZ300" s="75"/>
      <c r="CA300" s="75"/>
      <c r="CL300" s="60"/>
      <c r="CM300" s="60"/>
      <c r="CN300" s="60"/>
      <c r="CO300" s="60"/>
      <c r="CP300" s="60"/>
      <c r="CQ300" s="60"/>
      <c r="CR300" s="60"/>
      <c r="CS300" s="60"/>
      <c r="CT300" s="60"/>
      <c r="CU300" s="60"/>
      <c r="CV300" s="60"/>
      <c r="CW300" s="60"/>
      <c r="CX300" s="60"/>
      <c r="CY300" s="60"/>
      <c r="CZ300" s="60"/>
      <c r="DA300" s="60"/>
      <c r="DB300" s="60"/>
      <c r="DC300" s="60"/>
      <c r="DD300" s="60"/>
      <c r="DE300" s="60"/>
      <c r="DF300" s="60"/>
      <c r="DG300" s="60"/>
      <c r="DH300" s="60"/>
      <c r="DI300" s="60"/>
      <c r="DJ300" s="60"/>
      <c r="DK300" s="60"/>
      <c r="DL300" s="60"/>
      <c r="DM300" s="60"/>
      <c r="DN300" s="60"/>
      <c r="DO300" s="60"/>
      <c r="DP300" s="60"/>
    </row>
    <row r="301" spans="2:12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BS301" s="60"/>
      <c r="BT301" s="60"/>
      <c r="BU301" s="75"/>
      <c r="BV301" s="75"/>
      <c r="BW301" s="75"/>
      <c r="BX301" s="75"/>
      <c r="BY301" s="75"/>
      <c r="BZ301" s="75"/>
      <c r="CA301" s="75"/>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60"/>
      <c r="DJ301" s="60"/>
      <c r="DK301" s="60"/>
      <c r="DL301" s="60"/>
      <c r="DM301" s="60"/>
      <c r="DN301" s="60"/>
      <c r="DO301" s="60"/>
      <c r="DP301" s="60"/>
    </row>
    <row r="302" spans="2:12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BS302" s="60"/>
      <c r="BT302" s="60"/>
      <c r="BU302" s="75"/>
      <c r="BV302" s="75"/>
      <c r="BW302" s="75"/>
      <c r="BX302" s="75"/>
      <c r="BY302" s="75"/>
      <c r="BZ302" s="75"/>
      <c r="CA302" s="75"/>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60"/>
      <c r="DJ302" s="60"/>
      <c r="DK302" s="60"/>
      <c r="DL302" s="60"/>
      <c r="DM302" s="60"/>
      <c r="DN302" s="60"/>
      <c r="DO302" s="60"/>
      <c r="DP302" s="60"/>
    </row>
    <row r="303" spans="2:12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BS303" s="60"/>
      <c r="BT303" s="60"/>
      <c r="BU303" s="75"/>
      <c r="BV303" s="75"/>
      <c r="BW303" s="75"/>
      <c r="BX303" s="75"/>
      <c r="BY303" s="75"/>
      <c r="BZ303" s="75"/>
      <c r="CA303" s="75"/>
      <c r="CL303" s="60"/>
      <c r="CM303" s="60"/>
      <c r="CN303" s="60"/>
      <c r="CO303" s="60"/>
      <c r="CP303" s="60"/>
      <c r="CQ303" s="60"/>
      <c r="CR303" s="60"/>
      <c r="CS303" s="60"/>
      <c r="CT303" s="60"/>
      <c r="CU303" s="60"/>
      <c r="CV303" s="60"/>
      <c r="CW303" s="60"/>
      <c r="CX303" s="60"/>
      <c r="CY303" s="60"/>
      <c r="CZ303" s="60"/>
      <c r="DA303" s="60"/>
      <c r="DB303" s="60"/>
      <c r="DC303" s="60"/>
      <c r="DD303" s="60"/>
      <c r="DE303" s="60"/>
      <c r="DF303" s="60"/>
      <c r="DG303" s="60"/>
      <c r="DH303" s="60"/>
      <c r="DI303" s="60"/>
      <c r="DJ303" s="60"/>
      <c r="DK303" s="60"/>
      <c r="DL303" s="60"/>
      <c r="DM303" s="60"/>
      <c r="DN303" s="60"/>
      <c r="DO303" s="60"/>
      <c r="DP303" s="60"/>
    </row>
    <row r="304" spans="2:12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BS304" s="60"/>
      <c r="BT304" s="60"/>
      <c r="BU304" s="75"/>
      <c r="BV304" s="75"/>
      <c r="BW304" s="75"/>
      <c r="BX304" s="75"/>
      <c r="BY304" s="75"/>
      <c r="BZ304" s="75"/>
      <c r="CA304" s="75"/>
      <c r="CL304" s="60"/>
      <c r="CM304" s="60"/>
      <c r="CN304" s="60"/>
      <c r="CO304" s="60"/>
      <c r="CP304" s="60"/>
      <c r="CQ304" s="60"/>
      <c r="CR304" s="60"/>
      <c r="CS304" s="60"/>
      <c r="CT304" s="60"/>
      <c r="CU304" s="60"/>
      <c r="CV304" s="60"/>
      <c r="CW304" s="60"/>
      <c r="CX304" s="60"/>
      <c r="CY304" s="60"/>
      <c r="CZ304" s="60"/>
      <c r="DA304" s="60"/>
      <c r="DB304" s="60"/>
      <c r="DC304" s="60"/>
      <c r="DD304" s="60"/>
      <c r="DE304" s="60"/>
      <c r="DF304" s="60"/>
      <c r="DG304" s="60"/>
      <c r="DH304" s="60"/>
      <c r="DI304" s="60"/>
      <c r="DJ304" s="60"/>
      <c r="DK304" s="60"/>
      <c r="DL304" s="60"/>
      <c r="DM304" s="60"/>
      <c r="DN304" s="60"/>
      <c r="DO304" s="60"/>
      <c r="DP304" s="60"/>
    </row>
    <row r="305" spans="2:12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BS305" s="60"/>
      <c r="BT305" s="60"/>
      <c r="BU305" s="75"/>
      <c r="BV305" s="75"/>
      <c r="BW305" s="75"/>
      <c r="BX305" s="75"/>
      <c r="BY305" s="75"/>
      <c r="BZ305" s="75"/>
      <c r="CA305" s="75"/>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row>
    <row r="306" spans="2:12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BS306" s="60"/>
      <c r="BT306" s="60"/>
      <c r="BU306" s="75"/>
      <c r="BV306" s="75"/>
      <c r="BW306" s="75"/>
      <c r="BX306" s="75"/>
      <c r="BY306" s="75"/>
      <c r="BZ306" s="75"/>
      <c r="CA306" s="75"/>
      <c r="CL306" s="60"/>
      <c r="CM306" s="60"/>
      <c r="CN306" s="60"/>
      <c r="CO306" s="60"/>
      <c r="CP306" s="60"/>
      <c r="CQ306" s="60"/>
      <c r="CR306" s="60"/>
      <c r="CS306" s="60"/>
      <c r="CT306" s="60"/>
      <c r="CU306" s="60"/>
      <c r="CV306" s="60"/>
      <c r="CW306" s="60"/>
      <c r="CX306" s="60"/>
      <c r="CY306" s="60"/>
      <c r="CZ306" s="60"/>
      <c r="DA306" s="60"/>
      <c r="DB306" s="60"/>
      <c r="DC306" s="60"/>
      <c r="DD306" s="60"/>
      <c r="DE306" s="60"/>
      <c r="DF306" s="60"/>
      <c r="DG306" s="60"/>
      <c r="DH306" s="60"/>
      <c r="DI306" s="60"/>
      <c r="DJ306" s="60"/>
      <c r="DK306" s="60"/>
      <c r="DL306" s="60"/>
      <c r="DM306" s="60"/>
      <c r="DN306" s="60"/>
      <c r="DO306" s="60"/>
      <c r="DP306" s="60"/>
    </row>
    <row r="307" spans="2:12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BS307" s="60"/>
      <c r="BT307" s="60"/>
      <c r="BU307" s="75"/>
      <c r="BV307" s="75"/>
      <c r="BW307" s="75"/>
      <c r="BX307" s="75"/>
      <c r="BY307" s="75"/>
      <c r="BZ307" s="75"/>
      <c r="CA307" s="75"/>
      <c r="CL307" s="60"/>
      <c r="CM307" s="60"/>
      <c r="CN307" s="60"/>
      <c r="CO307" s="60"/>
      <c r="CP307" s="60"/>
      <c r="CQ307" s="60"/>
      <c r="CR307" s="60"/>
      <c r="CS307" s="60"/>
      <c r="CT307" s="60"/>
      <c r="CU307" s="60"/>
      <c r="CV307" s="60"/>
      <c r="CW307" s="60"/>
      <c r="CX307" s="60"/>
      <c r="CY307" s="60"/>
      <c r="CZ307" s="60"/>
      <c r="DA307" s="60"/>
      <c r="DB307" s="60"/>
      <c r="DC307" s="60"/>
      <c r="DD307" s="60"/>
      <c r="DE307" s="60"/>
      <c r="DF307" s="60"/>
      <c r="DG307" s="60"/>
      <c r="DH307" s="60"/>
      <c r="DI307" s="60"/>
      <c r="DJ307" s="60"/>
      <c r="DK307" s="60"/>
      <c r="DL307" s="60"/>
      <c r="DM307" s="60"/>
      <c r="DN307" s="60"/>
      <c r="DO307" s="60"/>
      <c r="DP307" s="60"/>
    </row>
    <row r="308" spans="2:12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BS308" s="60"/>
      <c r="BT308" s="60"/>
      <c r="BU308" s="75"/>
      <c r="BV308" s="75"/>
      <c r="BW308" s="75"/>
      <c r="BX308" s="75"/>
      <c r="BY308" s="75"/>
      <c r="BZ308" s="75"/>
      <c r="CA308" s="75"/>
      <c r="CL308" s="60"/>
      <c r="CM308" s="60"/>
      <c r="CN308" s="60"/>
      <c r="CO308" s="60"/>
      <c r="CP308" s="60"/>
      <c r="CQ308" s="60"/>
      <c r="CR308" s="60"/>
      <c r="CS308" s="60"/>
      <c r="CT308" s="60"/>
      <c r="CU308" s="60"/>
      <c r="CV308" s="60"/>
      <c r="CW308" s="60"/>
      <c r="CX308" s="60"/>
      <c r="CY308" s="60"/>
      <c r="CZ308" s="60"/>
      <c r="DA308" s="60"/>
      <c r="DB308" s="60"/>
      <c r="DC308" s="60"/>
      <c r="DD308" s="60"/>
      <c r="DE308" s="60"/>
      <c r="DF308" s="60"/>
      <c r="DG308" s="60"/>
      <c r="DH308" s="60"/>
      <c r="DI308" s="60"/>
      <c r="DJ308" s="60"/>
      <c r="DK308" s="60"/>
      <c r="DL308" s="60"/>
      <c r="DM308" s="60"/>
      <c r="DN308" s="60"/>
      <c r="DO308" s="60"/>
      <c r="DP308" s="60"/>
    </row>
    <row r="309" spans="2:12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BS309" s="60"/>
      <c r="BT309" s="60"/>
      <c r="BU309" s="75"/>
      <c r="BV309" s="75"/>
      <c r="BW309" s="75"/>
      <c r="BX309" s="75"/>
      <c r="BY309" s="75"/>
      <c r="BZ309" s="75"/>
      <c r="CA309" s="75"/>
      <c r="CL309" s="60"/>
      <c r="CM309" s="60"/>
      <c r="CN309" s="60"/>
      <c r="CO309" s="60"/>
      <c r="CP309" s="60"/>
      <c r="CQ309" s="60"/>
      <c r="CR309" s="60"/>
      <c r="CS309" s="60"/>
      <c r="CT309" s="60"/>
      <c r="CU309" s="60"/>
      <c r="CV309" s="60"/>
      <c r="CW309" s="60"/>
      <c r="CX309" s="60"/>
      <c r="CY309" s="60"/>
      <c r="CZ309" s="60"/>
      <c r="DA309" s="60"/>
      <c r="DB309" s="60"/>
      <c r="DC309" s="60"/>
      <c r="DD309" s="60"/>
      <c r="DE309" s="60"/>
      <c r="DF309" s="60"/>
      <c r="DG309" s="60"/>
      <c r="DH309" s="60"/>
      <c r="DI309" s="60"/>
      <c r="DJ309" s="60"/>
      <c r="DK309" s="60"/>
      <c r="DL309" s="60"/>
      <c r="DM309" s="60"/>
      <c r="DN309" s="60"/>
      <c r="DO309" s="60"/>
      <c r="DP309" s="60"/>
    </row>
    <row r="310" spans="2:12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BS310" s="60"/>
      <c r="BT310" s="60"/>
      <c r="BU310" s="75"/>
      <c r="BV310" s="75"/>
      <c r="BW310" s="75"/>
      <c r="BX310" s="75"/>
      <c r="BY310" s="75"/>
      <c r="BZ310" s="75"/>
      <c r="CA310" s="75"/>
      <c r="CL310" s="60"/>
      <c r="CM310" s="60"/>
      <c r="CN310" s="60"/>
      <c r="CO310" s="60"/>
      <c r="CP310" s="60"/>
      <c r="CQ310" s="60"/>
      <c r="CR310" s="60"/>
      <c r="CS310" s="60"/>
      <c r="CT310" s="60"/>
      <c r="CU310" s="60"/>
      <c r="CV310" s="60"/>
      <c r="CW310" s="60"/>
      <c r="CX310" s="60"/>
      <c r="CY310" s="60"/>
      <c r="CZ310" s="60"/>
      <c r="DA310" s="60"/>
      <c r="DB310" s="60"/>
      <c r="DC310" s="60"/>
      <c r="DD310" s="60"/>
      <c r="DE310" s="60"/>
      <c r="DF310" s="60"/>
      <c r="DG310" s="60"/>
      <c r="DH310" s="60"/>
      <c r="DI310" s="60"/>
      <c r="DJ310" s="60"/>
      <c r="DK310" s="60"/>
      <c r="DL310" s="60"/>
      <c r="DM310" s="60"/>
      <c r="DN310" s="60"/>
      <c r="DO310" s="60"/>
      <c r="DP310" s="60"/>
    </row>
    <row r="311" spans="2:12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BS311" s="60"/>
      <c r="BT311" s="60"/>
      <c r="BU311" s="75"/>
      <c r="BV311" s="75"/>
      <c r="BW311" s="75"/>
      <c r="BX311" s="75"/>
      <c r="BY311" s="75"/>
      <c r="BZ311" s="75"/>
      <c r="CA311" s="75"/>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60"/>
      <c r="DJ311" s="60"/>
      <c r="DK311" s="60"/>
      <c r="DL311" s="60"/>
      <c r="DM311" s="60"/>
      <c r="DN311" s="60"/>
      <c r="DO311" s="60"/>
      <c r="DP311" s="60"/>
    </row>
    <row r="312" spans="2:12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BS312" s="60"/>
      <c r="BT312" s="60"/>
      <c r="BU312" s="75"/>
      <c r="BV312" s="75"/>
      <c r="BW312" s="75"/>
      <c r="BX312" s="75"/>
      <c r="BY312" s="75"/>
      <c r="BZ312" s="75"/>
      <c r="CA312" s="75"/>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60"/>
      <c r="DJ312" s="60"/>
      <c r="DK312" s="60"/>
      <c r="DL312" s="60"/>
      <c r="DM312" s="60"/>
      <c r="DN312" s="60"/>
      <c r="DO312" s="60"/>
      <c r="DP312" s="60"/>
    </row>
    <row r="313" spans="2:12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BS313" s="60"/>
      <c r="BT313" s="60"/>
      <c r="BU313" s="75"/>
      <c r="BV313" s="75"/>
      <c r="BW313" s="75"/>
      <c r="BX313" s="75"/>
      <c r="BY313" s="75"/>
      <c r="BZ313" s="75"/>
      <c r="CA313" s="75"/>
      <c r="CL313" s="60"/>
      <c r="CM313" s="60"/>
      <c r="CN313" s="60"/>
      <c r="CO313" s="60"/>
      <c r="CP313" s="60"/>
      <c r="CQ313" s="60"/>
      <c r="CR313" s="60"/>
      <c r="CS313" s="60"/>
      <c r="CT313" s="60"/>
      <c r="CU313" s="60"/>
      <c r="CV313" s="60"/>
      <c r="CW313" s="60"/>
      <c r="CX313" s="60"/>
      <c r="CY313" s="60"/>
      <c r="CZ313" s="60"/>
      <c r="DA313" s="60"/>
      <c r="DB313" s="60"/>
      <c r="DC313" s="60"/>
      <c r="DD313" s="60"/>
      <c r="DE313" s="60"/>
      <c r="DF313" s="60"/>
      <c r="DG313" s="60"/>
      <c r="DH313" s="60"/>
      <c r="DI313" s="60"/>
      <c r="DJ313" s="60"/>
      <c r="DK313" s="60"/>
      <c r="DL313" s="60"/>
      <c r="DM313" s="60"/>
      <c r="DN313" s="60"/>
      <c r="DO313" s="60"/>
      <c r="DP313" s="60"/>
    </row>
    <row r="314" spans="2:12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BS314" s="60"/>
      <c r="BT314" s="60"/>
      <c r="BU314" s="75"/>
      <c r="BV314" s="75"/>
      <c r="BW314" s="75"/>
      <c r="BX314" s="75"/>
      <c r="BY314" s="75"/>
      <c r="BZ314" s="75"/>
      <c r="CA314" s="75"/>
      <c r="CL314" s="60"/>
      <c r="CM314" s="60"/>
      <c r="CN314" s="60"/>
      <c r="CO314" s="60"/>
      <c r="CP314" s="60"/>
      <c r="CQ314" s="60"/>
      <c r="CR314" s="60"/>
      <c r="CS314" s="60"/>
      <c r="CT314" s="60"/>
      <c r="CU314" s="60"/>
      <c r="CV314" s="60"/>
      <c r="CW314" s="60"/>
      <c r="CX314" s="60"/>
      <c r="CY314" s="60"/>
      <c r="CZ314" s="60"/>
      <c r="DA314" s="60"/>
      <c r="DB314" s="60"/>
      <c r="DC314" s="60"/>
      <c r="DD314" s="60"/>
      <c r="DE314" s="60"/>
      <c r="DF314" s="60"/>
      <c r="DG314" s="60"/>
      <c r="DH314" s="60"/>
      <c r="DI314" s="60"/>
      <c r="DJ314" s="60"/>
      <c r="DK314" s="60"/>
      <c r="DL314" s="60"/>
      <c r="DM314" s="60"/>
      <c r="DN314" s="60"/>
      <c r="DO314" s="60"/>
      <c r="DP314" s="60"/>
    </row>
    <row r="315" spans="2:12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BS315" s="60"/>
      <c r="BT315" s="60"/>
      <c r="BU315" s="75"/>
      <c r="BV315" s="75"/>
      <c r="BW315" s="75"/>
      <c r="BX315" s="75"/>
      <c r="BY315" s="75"/>
      <c r="BZ315" s="75"/>
      <c r="CA315" s="75"/>
      <c r="CL315" s="60"/>
      <c r="CM315" s="60"/>
      <c r="CN315" s="60"/>
      <c r="CO315" s="60"/>
      <c r="CP315" s="60"/>
      <c r="CQ315" s="60"/>
      <c r="CR315" s="60"/>
      <c r="CS315" s="60"/>
      <c r="CT315" s="60"/>
      <c r="CU315" s="60"/>
      <c r="CV315" s="60"/>
      <c r="CW315" s="60"/>
      <c r="CX315" s="60"/>
      <c r="CY315" s="60"/>
      <c r="CZ315" s="60"/>
      <c r="DA315" s="60"/>
      <c r="DB315" s="60"/>
      <c r="DC315" s="60"/>
      <c r="DD315" s="60"/>
      <c r="DE315" s="60"/>
      <c r="DF315" s="60"/>
      <c r="DG315" s="60"/>
      <c r="DH315" s="60"/>
      <c r="DI315" s="60"/>
      <c r="DJ315" s="60"/>
      <c r="DK315" s="60"/>
      <c r="DL315" s="60"/>
      <c r="DM315" s="60"/>
      <c r="DN315" s="60"/>
      <c r="DO315" s="60"/>
      <c r="DP315" s="60"/>
    </row>
    <row r="316" spans="2:12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BS316" s="60"/>
      <c r="BT316" s="60"/>
      <c r="BU316" s="75"/>
      <c r="BV316" s="75"/>
      <c r="BW316" s="75"/>
      <c r="BX316" s="75"/>
      <c r="BY316" s="75"/>
      <c r="BZ316" s="75"/>
      <c r="CA316" s="75"/>
      <c r="CL316" s="60"/>
      <c r="CM316" s="60"/>
      <c r="CN316" s="60"/>
      <c r="CO316" s="60"/>
      <c r="CP316" s="60"/>
      <c r="CQ316" s="60"/>
      <c r="CR316" s="60"/>
      <c r="CS316" s="60"/>
      <c r="CT316" s="60"/>
      <c r="CU316" s="60"/>
      <c r="CV316" s="60"/>
      <c r="CW316" s="60"/>
      <c r="CX316" s="60"/>
      <c r="CY316" s="60"/>
      <c r="CZ316" s="60"/>
      <c r="DA316" s="60"/>
      <c r="DB316" s="60"/>
      <c r="DC316" s="60"/>
      <c r="DD316" s="60"/>
      <c r="DE316" s="60"/>
      <c r="DF316" s="60"/>
      <c r="DG316" s="60"/>
      <c r="DH316" s="60"/>
      <c r="DI316" s="60"/>
      <c r="DJ316" s="60"/>
      <c r="DK316" s="60"/>
      <c r="DL316" s="60"/>
      <c r="DM316" s="60"/>
      <c r="DN316" s="60"/>
      <c r="DO316" s="60"/>
      <c r="DP316" s="60"/>
    </row>
    <row r="317" spans="2:12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BS317" s="60"/>
      <c r="BT317" s="60"/>
      <c r="BU317" s="75"/>
      <c r="BV317" s="75"/>
      <c r="BW317" s="75"/>
      <c r="BX317" s="75"/>
      <c r="BY317" s="75"/>
      <c r="BZ317" s="75"/>
      <c r="CA317" s="75"/>
      <c r="CL317" s="60"/>
      <c r="CM317" s="60"/>
      <c r="CN317" s="60"/>
      <c r="CO317" s="60"/>
      <c r="CP317" s="60"/>
      <c r="CQ317" s="60"/>
      <c r="CR317" s="60"/>
      <c r="CS317" s="60"/>
      <c r="CT317" s="60"/>
      <c r="CU317" s="60"/>
      <c r="CV317" s="60"/>
      <c r="CW317" s="60"/>
      <c r="CX317" s="60"/>
      <c r="CY317" s="60"/>
      <c r="CZ317" s="60"/>
      <c r="DA317" s="60"/>
      <c r="DB317" s="60"/>
      <c r="DC317" s="60"/>
      <c r="DD317" s="60"/>
      <c r="DE317" s="60"/>
      <c r="DF317" s="60"/>
      <c r="DG317" s="60"/>
      <c r="DH317" s="60"/>
      <c r="DI317" s="60"/>
      <c r="DJ317" s="60"/>
      <c r="DK317" s="60"/>
      <c r="DL317" s="60"/>
      <c r="DM317" s="60"/>
      <c r="DN317" s="60"/>
      <c r="DO317" s="60"/>
      <c r="DP317" s="60"/>
    </row>
    <row r="318" spans="2:12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BS318" s="60"/>
      <c r="BT318" s="60"/>
      <c r="BU318" s="75"/>
      <c r="BV318" s="75"/>
      <c r="BW318" s="75"/>
      <c r="BX318" s="75"/>
      <c r="BY318" s="75"/>
      <c r="BZ318" s="75"/>
      <c r="CA318" s="75"/>
      <c r="CL318" s="60"/>
      <c r="CM318" s="60"/>
      <c r="CN318" s="60"/>
      <c r="CO318" s="60"/>
      <c r="CP318" s="60"/>
      <c r="CQ318" s="60"/>
      <c r="CR318" s="60"/>
      <c r="CS318" s="60"/>
      <c r="CT318" s="60"/>
      <c r="CU318" s="60"/>
      <c r="CV318" s="60"/>
      <c r="CW318" s="60"/>
      <c r="CX318" s="60"/>
      <c r="CY318" s="60"/>
      <c r="CZ318" s="60"/>
      <c r="DA318" s="60"/>
      <c r="DB318" s="60"/>
      <c r="DC318" s="60"/>
      <c r="DD318" s="60"/>
      <c r="DE318" s="60"/>
      <c r="DF318" s="60"/>
      <c r="DG318" s="60"/>
      <c r="DH318" s="60"/>
      <c r="DI318" s="60"/>
      <c r="DJ318" s="60"/>
      <c r="DK318" s="60"/>
      <c r="DL318" s="60"/>
      <c r="DM318" s="60"/>
      <c r="DN318" s="60"/>
      <c r="DO318" s="60"/>
      <c r="DP318" s="60"/>
    </row>
    <row r="319" spans="2:12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BS319" s="60"/>
      <c r="BT319" s="60"/>
      <c r="BU319" s="75"/>
      <c r="BV319" s="75"/>
      <c r="BW319" s="75"/>
      <c r="BX319" s="75"/>
      <c r="BY319" s="75"/>
      <c r="BZ319" s="75"/>
      <c r="CA319" s="75"/>
      <c r="CL319" s="60"/>
      <c r="CM319" s="60"/>
      <c r="CN319" s="60"/>
      <c r="CO319" s="60"/>
      <c r="CP319" s="60"/>
      <c r="CQ319" s="60"/>
      <c r="CR319" s="60"/>
      <c r="CS319" s="60"/>
      <c r="CT319" s="60"/>
      <c r="CU319" s="60"/>
      <c r="CV319" s="60"/>
      <c r="CW319" s="60"/>
      <c r="CX319" s="60"/>
      <c r="CY319" s="60"/>
      <c r="CZ319" s="60"/>
      <c r="DA319" s="60"/>
      <c r="DB319" s="60"/>
      <c r="DC319" s="60"/>
      <c r="DD319" s="60"/>
      <c r="DE319" s="60"/>
      <c r="DF319" s="60"/>
      <c r="DG319" s="60"/>
      <c r="DH319" s="60"/>
      <c r="DI319" s="60"/>
      <c r="DJ319" s="60"/>
      <c r="DK319" s="60"/>
      <c r="DL319" s="60"/>
      <c r="DM319" s="60"/>
      <c r="DN319" s="60"/>
      <c r="DO319" s="60"/>
      <c r="DP319" s="60"/>
    </row>
    <row r="320" spans="2:12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BS320" s="60"/>
      <c r="BT320" s="60"/>
      <c r="BU320" s="75"/>
      <c r="BV320" s="75"/>
      <c r="BW320" s="75"/>
      <c r="BX320" s="75"/>
      <c r="BY320" s="75"/>
      <c r="BZ320" s="75"/>
      <c r="CA320" s="75"/>
      <c r="CL320" s="60"/>
      <c r="CM320" s="60"/>
      <c r="CN320" s="60"/>
      <c r="CO320" s="60"/>
      <c r="CP320" s="60"/>
      <c r="CQ320" s="60"/>
      <c r="CR320" s="60"/>
      <c r="CS320" s="60"/>
      <c r="CT320" s="60"/>
      <c r="CU320" s="60"/>
      <c r="CV320" s="60"/>
      <c r="CW320" s="60"/>
      <c r="CX320" s="60"/>
      <c r="CY320" s="60"/>
      <c r="CZ320" s="60"/>
      <c r="DA320" s="60"/>
      <c r="DB320" s="60"/>
      <c r="DC320" s="60"/>
      <c r="DD320" s="60"/>
      <c r="DE320" s="60"/>
      <c r="DF320" s="60"/>
      <c r="DG320" s="60"/>
      <c r="DH320" s="60"/>
      <c r="DI320" s="60"/>
      <c r="DJ320" s="60"/>
      <c r="DK320" s="60"/>
      <c r="DL320" s="60"/>
      <c r="DM320" s="60"/>
      <c r="DN320" s="60"/>
      <c r="DO320" s="60"/>
      <c r="DP320" s="60"/>
    </row>
    <row r="321" spans="2:12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BS321" s="60"/>
      <c r="BT321" s="60"/>
      <c r="BU321" s="75"/>
      <c r="BV321" s="75"/>
      <c r="BW321" s="75"/>
      <c r="BX321" s="75"/>
      <c r="BY321" s="75"/>
      <c r="BZ321" s="75"/>
      <c r="CA321" s="75"/>
      <c r="CL321" s="60"/>
      <c r="CM321" s="60"/>
      <c r="CN321" s="60"/>
      <c r="CO321" s="60"/>
      <c r="CP321" s="60"/>
      <c r="CQ321" s="60"/>
      <c r="CR321" s="60"/>
      <c r="CS321" s="60"/>
      <c r="CT321" s="60"/>
      <c r="CU321" s="60"/>
      <c r="CV321" s="60"/>
      <c r="CW321" s="60"/>
      <c r="CX321" s="60"/>
      <c r="CY321" s="60"/>
      <c r="CZ321" s="60"/>
      <c r="DA321" s="60"/>
      <c r="DB321" s="60"/>
      <c r="DC321" s="60"/>
      <c r="DD321" s="60"/>
      <c r="DE321" s="60"/>
      <c r="DF321" s="60"/>
      <c r="DG321" s="60"/>
      <c r="DH321" s="60"/>
      <c r="DI321" s="60"/>
      <c r="DJ321" s="60"/>
      <c r="DK321" s="60"/>
      <c r="DL321" s="60"/>
      <c r="DM321" s="60"/>
      <c r="DN321" s="60"/>
      <c r="DO321" s="60"/>
      <c r="DP321" s="60"/>
    </row>
    <row r="322" spans="2:12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BS322" s="60"/>
      <c r="BT322" s="60"/>
      <c r="BU322" s="75"/>
      <c r="BV322" s="75"/>
      <c r="BW322" s="75"/>
      <c r="BX322" s="75"/>
      <c r="BY322" s="75"/>
      <c r="BZ322" s="75"/>
      <c r="CA322" s="75"/>
      <c r="CL322" s="60"/>
      <c r="CM322" s="60"/>
      <c r="CN322" s="60"/>
      <c r="CO322" s="60"/>
      <c r="CP322" s="60"/>
      <c r="CQ322" s="60"/>
      <c r="CR322" s="60"/>
      <c r="CS322" s="60"/>
      <c r="CT322" s="60"/>
      <c r="CU322" s="60"/>
      <c r="CV322" s="60"/>
      <c r="CW322" s="60"/>
      <c r="CX322" s="60"/>
      <c r="CY322" s="60"/>
      <c r="CZ322" s="60"/>
      <c r="DA322" s="60"/>
      <c r="DB322" s="60"/>
      <c r="DC322" s="60"/>
      <c r="DD322" s="60"/>
      <c r="DE322" s="60"/>
      <c r="DF322" s="60"/>
      <c r="DG322" s="60"/>
      <c r="DH322" s="60"/>
      <c r="DI322" s="60"/>
      <c r="DJ322" s="60"/>
      <c r="DK322" s="60"/>
      <c r="DL322" s="60"/>
      <c r="DM322" s="60"/>
      <c r="DN322" s="60"/>
      <c r="DO322" s="60"/>
      <c r="DP322" s="60"/>
    </row>
    <row r="323" spans="2:12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BS323" s="60"/>
      <c r="BT323" s="60"/>
      <c r="BU323" s="75"/>
      <c r="BV323" s="75"/>
      <c r="BW323" s="75"/>
      <c r="BX323" s="75"/>
      <c r="BY323" s="75"/>
      <c r="BZ323" s="75"/>
      <c r="CA323" s="75"/>
      <c r="CL323" s="60"/>
      <c r="CM323" s="60"/>
      <c r="CN323" s="60"/>
      <c r="CO323" s="60"/>
      <c r="CP323" s="60"/>
      <c r="CQ323" s="60"/>
      <c r="CR323" s="60"/>
      <c r="CS323" s="60"/>
      <c r="CT323" s="60"/>
      <c r="CU323" s="60"/>
      <c r="CV323" s="60"/>
      <c r="CW323" s="60"/>
      <c r="CX323" s="60"/>
      <c r="CY323" s="60"/>
      <c r="CZ323" s="60"/>
      <c r="DA323" s="60"/>
      <c r="DB323" s="60"/>
      <c r="DC323" s="60"/>
      <c r="DD323" s="60"/>
      <c r="DE323" s="60"/>
      <c r="DF323" s="60"/>
      <c r="DG323" s="60"/>
      <c r="DH323" s="60"/>
      <c r="DI323" s="60"/>
      <c r="DJ323" s="60"/>
      <c r="DK323" s="60"/>
      <c r="DL323" s="60"/>
      <c r="DM323" s="60"/>
      <c r="DN323" s="60"/>
      <c r="DO323" s="60"/>
      <c r="DP323" s="60"/>
    </row>
    <row r="324" spans="2:12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BS324" s="60"/>
      <c r="BT324" s="60"/>
      <c r="BU324" s="75"/>
      <c r="BV324" s="75"/>
      <c r="BW324" s="75"/>
      <c r="BX324" s="75"/>
      <c r="BY324" s="75"/>
      <c r="BZ324" s="75"/>
      <c r="CA324" s="75"/>
      <c r="CL324" s="60"/>
      <c r="CM324" s="60"/>
      <c r="CN324" s="60"/>
      <c r="CO324" s="60"/>
      <c r="CP324" s="60"/>
      <c r="CQ324" s="60"/>
      <c r="CR324" s="60"/>
      <c r="CS324" s="60"/>
      <c r="CT324" s="60"/>
      <c r="CU324" s="60"/>
      <c r="CV324" s="60"/>
      <c r="CW324" s="60"/>
      <c r="CX324" s="60"/>
      <c r="CY324" s="60"/>
      <c r="CZ324" s="60"/>
      <c r="DA324" s="60"/>
      <c r="DB324" s="60"/>
      <c r="DC324" s="60"/>
      <c r="DD324" s="60"/>
      <c r="DE324" s="60"/>
      <c r="DF324" s="60"/>
      <c r="DG324" s="60"/>
      <c r="DH324" s="60"/>
      <c r="DI324" s="60"/>
      <c r="DJ324" s="60"/>
      <c r="DK324" s="60"/>
      <c r="DL324" s="60"/>
      <c r="DM324" s="60"/>
      <c r="DN324" s="60"/>
      <c r="DO324" s="60"/>
      <c r="DP324" s="60"/>
    </row>
    <row r="325" spans="2:12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BS325" s="60"/>
      <c r="BT325" s="60"/>
      <c r="BU325" s="75"/>
      <c r="BV325" s="75"/>
      <c r="BW325" s="75"/>
      <c r="BX325" s="75"/>
      <c r="BY325" s="75"/>
      <c r="BZ325" s="75"/>
      <c r="CA325" s="75"/>
      <c r="CL325" s="60"/>
      <c r="CM325" s="60"/>
      <c r="CN325" s="60"/>
      <c r="CO325" s="60"/>
      <c r="CP325" s="60"/>
      <c r="CQ325" s="60"/>
      <c r="CR325" s="60"/>
      <c r="CS325" s="60"/>
      <c r="CT325" s="60"/>
      <c r="CU325" s="60"/>
      <c r="CV325" s="60"/>
      <c r="CW325" s="60"/>
      <c r="CX325" s="60"/>
      <c r="CY325" s="60"/>
      <c r="CZ325" s="60"/>
      <c r="DA325" s="60"/>
      <c r="DB325" s="60"/>
      <c r="DC325" s="60"/>
      <c r="DD325" s="60"/>
      <c r="DE325" s="60"/>
      <c r="DF325" s="60"/>
      <c r="DG325" s="60"/>
      <c r="DH325" s="60"/>
      <c r="DI325" s="60"/>
      <c r="DJ325" s="60"/>
      <c r="DK325" s="60"/>
      <c r="DL325" s="60"/>
      <c r="DM325" s="60"/>
      <c r="DN325" s="60"/>
      <c r="DO325" s="60"/>
      <c r="DP325" s="60"/>
    </row>
    <row r="326" spans="2:12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BS326" s="60"/>
      <c r="BT326" s="60"/>
      <c r="BU326" s="75"/>
      <c r="BV326" s="75"/>
      <c r="BW326" s="75"/>
      <c r="BX326" s="75"/>
      <c r="BY326" s="75"/>
      <c r="BZ326" s="75"/>
      <c r="CA326" s="75"/>
      <c r="CL326" s="60"/>
      <c r="CM326" s="60"/>
      <c r="CN326" s="60"/>
      <c r="CO326" s="60"/>
      <c r="CP326" s="60"/>
      <c r="CQ326" s="60"/>
      <c r="CR326" s="60"/>
      <c r="CS326" s="60"/>
      <c r="CT326" s="60"/>
      <c r="CU326" s="60"/>
      <c r="CV326" s="60"/>
      <c r="CW326" s="60"/>
      <c r="CX326" s="60"/>
      <c r="CY326" s="60"/>
      <c r="CZ326" s="60"/>
      <c r="DA326" s="60"/>
      <c r="DB326" s="60"/>
      <c r="DC326" s="60"/>
      <c r="DD326" s="60"/>
      <c r="DE326" s="60"/>
      <c r="DF326" s="60"/>
      <c r="DG326" s="60"/>
      <c r="DH326" s="60"/>
      <c r="DI326" s="60"/>
      <c r="DJ326" s="60"/>
      <c r="DK326" s="60"/>
      <c r="DL326" s="60"/>
      <c r="DM326" s="60"/>
      <c r="DN326" s="60"/>
      <c r="DO326" s="60"/>
      <c r="DP326" s="60"/>
    </row>
    <row r="327" spans="2:12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BS327" s="60"/>
      <c r="BT327" s="60"/>
      <c r="BU327" s="75"/>
      <c r="BV327" s="75"/>
      <c r="BW327" s="75"/>
      <c r="BX327" s="75"/>
      <c r="BY327" s="75"/>
      <c r="BZ327" s="75"/>
      <c r="CA327" s="75"/>
      <c r="CL327" s="60"/>
      <c r="CM327" s="60"/>
      <c r="CN327" s="60"/>
      <c r="CO327" s="60"/>
      <c r="CP327" s="60"/>
      <c r="CQ327" s="60"/>
      <c r="CR327" s="60"/>
      <c r="CS327" s="60"/>
      <c r="CT327" s="60"/>
      <c r="CU327" s="60"/>
      <c r="CV327" s="60"/>
      <c r="CW327" s="60"/>
      <c r="CX327" s="60"/>
      <c r="CY327" s="60"/>
      <c r="CZ327" s="60"/>
      <c r="DA327" s="60"/>
      <c r="DB327" s="60"/>
      <c r="DC327" s="60"/>
      <c r="DD327" s="60"/>
      <c r="DE327" s="60"/>
      <c r="DF327" s="60"/>
      <c r="DG327" s="60"/>
      <c r="DH327" s="60"/>
      <c r="DI327" s="60"/>
      <c r="DJ327" s="60"/>
      <c r="DK327" s="60"/>
      <c r="DL327" s="60"/>
      <c r="DM327" s="60"/>
      <c r="DN327" s="60"/>
      <c r="DO327" s="60"/>
      <c r="DP327" s="60"/>
    </row>
    <row r="328" spans="2:12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BS328" s="60"/>
      <c r="BT328" s="60"/>
      <c r="BU328" s="75"/>
      <c r="BV328" s="75"/>
      <c r="BW328" s="75"/>
      <c r="BX328" s="75"/>
      <c r="BY328" s="75"/>
      <c r="BZ328" s="75"/>
      <c r="CA328" s="75"/>
      <c r="CL328" s="60"/>
      <c r="CM328" s="60"/>
      <c r="CN328" s="60"/>
      <c r="CO328" s="60"/>
      <c r="CP328" s="60"/>
      <c r="CQ328" s="60"/>
      <c r="CR328" s="60"/>
      <c r="CS328" s="60"/>
      <c r="CT328" s="60"/>
      <c r="CU328" s="60"/>
      <c r="CV328" s="60"/>
      <c r="CW328" s="60"/>
      <c r="CX328" s="60"/>
      <c r="CY328" s="60"/>
      <c r="CZ328" s="60"/>
      <c r="DA328" s="60"/>
      <c r="DB328" s="60"/>
      <c r="DC328" s="60"/>
      <c r="DD328" s="60"/>
      <c r="DE328" s="60"/>
      <c r="DF328" s="60"/>
      <c r="DG328" s="60"/>
      <c r="DH328" s="60"/>
      <c r="DI328" s="60"/>
      <c r="DJ328" s="60"/>
      <c r="DK328" s="60"/>
      <c r="DL328" s="60"/>
      <c r="DM328" s="60"/>
      <c r="DN328" s="60"/>
      <c r="DO328" s="60"/>
      <c r="DP328" s="60"/>
    </row>
    <row r="329" spans="2:12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BS329" s="60"/>
      <c r="BT329" s="60"/>
      <c r="BU329" s="75"/>
      <c r="BV329" s="75"/>
      <c r="BW329" s="75"/>
      <c r="BX329" s="75"/>
      <c r="BY329" s="75"/>
      <c r="BZ329" s="75"/>
      <c r="CA329" s="75"/>
      <c r="CL329" s="60"/>
      <c r="CM329" s="60"/>
      <c r="CN329" s="60"/>
      <c r="CO329" s="60"/>
      <c r="CP329" s="60"/>
      <c r="CQ329" s="60"/>
      <c r="CR329" s="60"/>
      <c r="CS329" s="60"/>
      <c r="CT329" s="60"/>
      <c r="CU329" s="60"/>
      <c r="CV329" s="60"/>
      <c r="CW329" s="60"/>
      <c r="CX329" s="60"/>
      <c r="CY329" s="60"/>
      <c r="CZ329" s="60"/>
      <c r="DA329" s="60"/>
      <c r="DB329" s="60"/>
      <c r="DC329" s="60"/>
      <c r="DD329" s="60"/>
      <c r="DE329" s="60"/>
      <c r="DF329" s="60"/>
      <c r="DG329" s="60"/>
      <c r="DH329" s="60"/>
      <c r="DI329" s="60"/>
      <c r="DJ329" s="60"/>
      <c r="DK329" s="60"/>
      <c r="DL329" s="60"/>
      <c r="DM329" s="60"/>
      <c r="DN329" s="60"/>
      <c r="DO329" s="60"/>
      <c r="DP329" s="60"/>
    </row>
    <row r="330" spans="2:12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BS330" s="60"/>
      <c r="BT330" s="60"/>
      <c r="BU330" s="75"/>
      <c r="BV330" s="75"/>
      <c r="BW330" s="75"/>
      <c r="BX330" s="75"/>
      <c r="BY330" s="75"/>
      <c r="BZ330" s="75"/>
      <c r="CA330" s="75"/>
      <c r="CL330" s="60"/>
      <c r="CM330" s="60"/>
      <c r="CN330" s="60"/>
      <c r="CO330" s="60"/>
      <c r="CP330" s="60"/>
      <c r="CQ330" s="60"/>
      <c r="CR330" s="60"/>
      <c r="CS330" s="60"/>
      <c r="CT330" s="60"/>
      <c r="CU330" s="60"/>
      <c r="CV330" s="60"/>
      <c r="CW330" s="60"/>
      <c r="CX330" s="60"/>
      <c r="CY330" s="60"/>
      <c r="CZ330" s="60"/>
      <c r="DA330" s="60"/>
      <c r="DB330" s="60"/>
      <c r="DC330" s="60"/>
      <c r="DD330" s="60"/>
      <c r="DE330" s="60"/>
      <c r="DF330" s="60"/>
      <c r="DG330" s="60"/>
      <c r="DH330" s="60"/>
      <c r="DI330" s="60"/>
      <c r="DJ330" s="60"/>
      <c r="DK330" s="60"/>
      <c r="DL330" s="60"/>
      <c r="DM330" s="60"/>
      <c r="DN330" s="60"/>
      <c r="DO330" s="60"/>
      <c r="DP330" s="60"/>
    </row>
    <row r="331" spans="2:12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BS331" s="60"/>
      <c r="BT331" s="60"/>
      <c r="BU331" s="75"/>
      <c r="BV331" s="75"/>
      <c r="BW331" s="75"/>
      <c r="BX331" s="75"/>
      <c r="BY331" s="75"/>
      <c r="BZ331" s="75"/>
      <c r="CA331" s="75"/>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60"/>
      <c r="DJ331" s="60"/>
      <c r="DK331" s="60"/>
      <c r="DL331" s="60"/>
      <c r="DM331" s="60"/>
      <c r="DN331" s="60"/>
      <c r="DO331" s="60"/>
      <c r="DP331" s="60"/>
    </row>
    <row r="332" spans="2:12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BS332" s="60"/>
      <c r="BT332" s="60"/>
      <c r="BU332" s="75"/>
      <c r="BV332" s="75"/>
      <c r="BW332" s="75"/>
      <c r="BX332" s="75"/>
      <c r="BY332" s="75"/>
      <c r="BZ332" s="75"/>
      <c r="CA332" s="75"/>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60"/>
      <c r="DJ332" s="60"/>
      <c r="DK332" s="60"/>
      <c r="DL332" s="60"/>
      <c r="DM332" s="60"/>
      <c r="DN332" s="60"/>
      <c r="DO332" s="60"/>
      <c r="DP332" s="60"/>
    </row>
    <row r="333" spans="2:12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BS333" s="60"/>
      <c r="BT333" s="60"/>
      <c r="BU333" s="75"/>
      <c r="BV333" s="75"/>
      <c r="BW333" s="75"/>
      <c r="BX333" s="75"/>
      <c r="BY333" s="75"/>
      <c r="BZ333" s="75"/>
      <c r="CA333" s="75"/>
      <c r="CL333" s="60"/>
      <c r="CM333" s="60"/>
      <c r="CN333" s="60"/>
      <c r="CO333" s="60"/>
      <c r="CP333" s="60"/>
      <c r="CQ333" s="60"/>
      <c r="CR333" s="60"/>
      <c r="CS333" s="60"/>
      <c r="CT333" s="60"/>
      <c r="CU333" s="60"/>
      <c r="CV333" s="60"/>
      <c r="CW333" s="60"/>
      <c r="CX333" s="60"/>
      <c r="CY333" s="60"/>
      <c r="CZ333" s="60"/>
      <c r="DA333" s="60"/>
      <c r="DB333" s="60"/>
      <c r="DC333" s="60"/>
      <c r="DD333" s="60"/>
      <c r="DE333" s="60"/>
      <c r="DF333" s="60"/>
      <c r="DG333" s="60"/>
      <c r="DH333" s="60"/>
      <c r="DI333" s="60"/>
      <c r="DJ333" s="60"/>
      <c r="DK333" s="60"/>
      <c r="DL333" s="60"/>
      <c r="DM333" s="60"/>
      <c r="DN333" s="60"/>
      <c r="DO333" s="60"/>
      <c r="DP333" s="60"/>
    </row>
    <row r="334" spans="2:12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BS334" s="60"/>
      <c r="BT334" s="60"/>
      <c r="BU334" s="75"/>
      <c r="BV334" s="75"/>
      <c r="BW334" s="75"/>
      <c r="BX334" s="75"/>
      <c r="BY334" s="75"/>
      <c r="BZ334" s="75"/>
      <c r="CA334" s="75"/>
      <c r="CL334" s="60"/>
      <c r="CM334" s="60"/>
      <c r="CN334" s="60"/>
      <c r="CO334" s="60"/>
      <c r="CP334" s="60"/>
      <c r="CQ334" s="60"/>
      <c r="CR334" s="60"/>
      <c r="CS334" s="60"/>
      <c r="CT334" s="60"/>
      <c r="CU334" s="60"/>
      <c r="CV334" s="60"/>
      <c r="CW334" s="60"/>
      <c r="CX334" s="60"/>
      <c r="CY334" s="60"/>
      <c r="CZ334" s="60"/>
      <c r="DA334" s="60"/>
      <c r="DB334" s="60"/>
      <c r="DC334" s="60"/>
      <c r="DD334" s="60"/>
      <c r="DE334" s="60"/>
      <c r="DF334" s="60"/>
      <c r="DG334" s="60"/>
      <c r="DH334" s="60"/>
      <c r="DI334" s="60"/>
      <c r="DJ334" s="60"/>
      <c r="DK334" s="60"/>
      <c r="DL334" s="60"/>
      <c r="DM334" s="60"/>
      <c r="DN334" s="60"/>
      <c r="DO334" s="60"/>
      <c r="DP334" s="60"/>
    </row>
    <row r="335" spans="2:12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BS335" s="60"/>
      <c r="BT335" s="60"/>
      <c r="BU335" s="75"/>
      <c r="BV335" s="75"/>
      <c r="BW335" s="75"/>
      <c r="BX335" s="75"/>
      <c r="BY335" s="75"/>
      <c r="BZ335" s="75"/>
      <c r="CA335" s="75"/>
      <c r="CL335" s="60"/>
      <c r="CM335" s="60"/>
      <c r="CN335" s="60"/>
      <c r="CO335" s="60"/>
      <c r="CP335" s="60"/>
      <c r="CQ335" s="60"/>
      <c r="CR335" s="60"/>
      <c r="CS335" s="60"/>
      <c r="CT335" s="60"/>
      <c r="CU335" s="60"/>
      <c r="CV335" s="60"/>
      <c r="CW335" s="60"/>
      <c r="CX335" s="60"/>
      <c r="CY335" s="60"/>
      <c r="CZ335" s="60"/>
      <c r="DA335" s="60"/>
      <c r="DB335" s="60"/>
      <c r="DC335" s="60"/>
      <c r="DD335" s="60"/>
      <c r="DE335" s="60"/>
      <c r="DF335" s="60"/>
      <c r="DG335" s="60"/>
      <c r="DH335" s="60"/>
      <c r="DI335" s="60"/>
      <c r="DJ335" s="60"/>
      <c r="DK335" s="60"/>
      <c r="DL335" s="60"/>
      <c r="DM335" s="60"/>
      <c r="DN335" s="60"/>
      <c r="DO335" s="60"/>
      <c r="DP335" s="60"/>
    </row>
    <row r="336" spans="2:12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BS336" s="60"/>
      <c r="BT336" s="60"/>
      <c r="BU336" s="75"/>
      <c r="BV336" s="75"/>
      <c r="BW336" s="75"/>
      <c r="BX336" s="75"/>
      <c r="BY336" s="75"/>
      <c r="BZ336" s="75"/>
      <c r="CA336" s="75"/>
      <c r="CL336" s="60"/>
      <c r="CM336" s="60"/>
      <c r="CN336" s="60"/>
      <c r="CO336" s="60"/>
      <c r="CP336" s="60"/>
      <c r="CQ336" s="60"/>
      <c r="CR336" s="60"/>
      <c r="CS336" s="60"/>
      <c r="CT336" s="60"/>
      <c r="CU336" s="60"/>
      <c r="CV336" s="60"/>
      <c r="CW336" s="60"/>
      <c r="CX336" s="60"/>
      <c r="CY336" s="60"/>
      <c r="CZ336" s="60"/>
      <c r="DA336" s="60"/>
      <c r="DB336" s="60"/>
      <c r="DC336" s="60"/>
      <c r="DD336" s="60"/>
      <c r="DE336" s="60"/>
      <c r="DF336" s="60"/>
      <c r="DG336" s="60"/>
      <c r="DH336" s="60"/>
      <c r="DI336" s="60"/>
      <c r="DJ336" s="60"/>
      <c r="DK336" s="60"/>
      <c r="DL336" s="60"/>
      <c r="DM336" s="60"/>
      <c r="DN336" s="60"/>
      <c r="DO336" s="60"/>
      <c r="DP336" s="60"/>
    </row>
    <row r="337" spans="2:12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BS337" s="60"/>
      <c r="BT337" s="60"/>
      <c r="BU337" s="75"/>
      <c r="BV337" s="75"/>
      <c r="BW337" s="75"/>
      <c r="BX337" s="75"/>
      <c r="BY337" s="75"/>
      <c r="BZ337" s="75"/>
      <c r="CA337" s="75"/>
      <c r="CL337" s="60"/>
      <c r="CM337" s="60"/>
      <c r="CN337" s="60"/>
      <c r="CO337" s="60"/>
      <c r="CP337" s="60"/>
      <c r="CQ337" s="60"/>
      <c r="CR337" s="60"/>
      <c r="CS337" s="60"/>
      <c r="CT337" s="60"/>
      <c r="CU337" s="60"/>
      <c r="CV337" s="60"/>
      <c r="CW337" s="60"/>
      <c r="CX337" s="60"/>
      <c r="CY337" s="60"/>
      <c r="CZ337" s="60"/>
      <c r="DA337" s="60"/>
      <c r="DB337" s="60"/>
      <c r="DC337" s="60"/>
      <c r="DD337" s="60"/>
      <c r="DE337" s="60"/>
      <c r="DF337" s="60"/>
      <c r="DG337" s="60"/>
      <c r="DH337" s="60"/>
      <c r="DI337" s="60"/>
      <c r="DJ337" s="60"/>
      <c r="DK337" s="60"/>
      <c r="DL337" s="60"/>
      <c r="DM337" s="60"/>
      <c r="DN337" s="60"/>
      <c r="DO337" s="60"/>
      <c r="DP337" s="60"/>
    </row>
    <row r="338" spans="2:12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BS338" s="60"/>
      <c r="BT338" s="60"/>
      <c r="BU338" s="75"/>
      <c r="BV338" s="75"/>
      <c r="BW338" s="75"/>
      <c r="BX338" s="75"/>
      <c r="BY338" s="75"/>
      <c r="BZ338" s="75"/>
      <c r="CA338" s="75"/>
      <c r="CL338" s="60"/>
      <c r="CM338" s="60"/>
      <c r="CN338" s="60"/>
      <c r="CO338" s="60"/>
      <c r="CP338" s="60"/>
      <c r="CQ338" s="60"/>
      <c r="CR338" s="60"/>
      <c r="CS338" s="60"/>
      <c r="CT338" s="60"/>
      <c r="CU338" s="60"/>
      <c r="CV338" s="60"/>
      <c r="CW338" s="60"/>
      <c r="CX338" s="60"/>
      <c r="CY338" s="60"/>
      <c r="CZ338" s="60"/>
      <c r="DA338" s="60"/>
      <c r="DB338" s="60"/>
      <c r="DC338" s="60"/>
      <c r="DD338" s="60"/>
      <c r="DE338" s="60"/>
      <c r="DF338" s="60"/>
      <c r="DG338" s="60"/>
      <c r="DH338" s="60"/>
      <c r="DI338" s="60"/>
      <c r="DJ338" s="60"/>
      <c r="DK338" s="60"/>
      <c r="DL338" s="60"/>
      <c r="DM338" s="60"/>
      <c r="DN338" s="60"/>
      <c r="DO338" s="60"/>
      <c r="DP338" s="60"/>
    </row>
    <row r="339" spans="2:12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BS339" s="60"/>
      <c r="BT339" s="60"/>
      <c r="BU339" s="75"/>
      <c r="BV339" s="75"/>
      <c r="BW339" s="75"/>
      <c r="BX339" s="75"/>
      <c r="BY339" s="75"/>
      <c r="BZ339" s="75"/>
      <c r="CA339" s="75"/>
      <c r="CL339" s="60"/>
      <c r="CM339" s="60"/>
      <c r="CN339" s="60"/>
      <c r="CO339" s="60"/>
      <c r="CP339" s="60"/>
      <c r="CQ339" s="60"/>
      <c r="CR339" s="60"/>
      <c r="CS339" s="60"/>
      <c r="CT339" s="60"/>
      <c r="CU339" s="60"/>
      <c r="CV339" s="60"/>
      <c r="CW339" s="60"/>
      <c r="CX339" s="60"/>
      <c r="CY339" s="60"/>
      <c r="CZ339" s="60"/>
      <c r="DA339" s="60"/>
      <c r="DB339" s="60"/>
      <c r="DC339" s="60"/>
      <c r="DD339" s="60"/>
      <c r="DE339" s="60"/>
      <c r="DF339" s="60"/>
      <c r="DG339" s="60"/>
      <c r="DH339" s="60"/>
      <c r="DI339" s="60"/>
      <c r="DJ339" s="60"/>
      <c r="DK339" s="60"/>
      <c r="DL339" s="60"/>
      <c r="DM339" s="60"/>
      <c r="DN339" s="60"/>
      <c r="DO339" s="60"/>
      <c r="DP339" s="60"/>
    </row>
    <row r="340" spans="2:12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BS340" s="60"/>
      <c r="BT340" s="60"/>
      <c r="BU340" s="75"/>
      <c r="BV340" s="75"/>
      <c r="BW340" s="75"/>
      <c r="BX340" s="75"/>
      <c r="BY340" s="75"/>
      <c r="BZ340" s="75"/>
      <c r="CA340" s="75"/>
      <c r="CL340" s="60"/>
      <c r="CM340" s="60"/>
      <c r="CN340" s="60"/>
      <c r="CO340" s="60"/>
      <c r="CP340" s="60"/>
      <c r="CQ340" s="60"/>
      <c r="CR340" s="60"/>
      <c r="CS340" s="60"/>
      <c r="CT340" s="60"/>
      <c r="CU340" s="60"/>
      <c r="CV340" s="60"/>
      <c r="CW340" s="60"/>
      <c r="CX340" s="60"/>
      <c r="CY340" s="60"/>
      <c r="CZ340" s="60"/>
      <c r="DA340" s="60"/>
      <c r="DB340" s="60"/>
      <c r="DC340" s="60"/>
      <c r="DD340" s="60"/>
      <c r="DE340" s="60"/>
      <c r="DF340" s="60"/>
      <c r="DG340" s="60"/>
      <c r="DH340" s="60"/>
      <c r="DI340" s="60"/>
      <c r="DJ340" s="60"/>
      <c r="DK340" s="60"/>
      <c r="DL340" s="60"/>
      <c r="DM340" s="60"/>
      <c r="DN340" s="60"/>
      <c r="DO340" s="60"/>
      <c r="DP340" s="60"/>
    </row>
    <row r="341" spans="2:12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BS341" s="60"/>
      <c r="BT341" s="60"/>
      <c r="BU341" s="75"/>
      <c r="BV341" s="75"/>
      <c r="BW341" s="75"/>
      <c r="BX341" s="75"/>
      <c r="BY341" s="75"/>
      <c r="BZ341" s="75"/>
      <c r="CA341" s="75"/>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60"/>
      <c r="DJ341" s="60"/>
      <c r="DK341" s="60"/>
      <c r="DL341" s="60"/>
      <c r="DM341" s="60"/>
      <c r="DN341" s="60"/>
      <c r="DO341" s="60"/>
      <c r="DP341" s="60"/>
    </row>
    <row r="342" spans="2:12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BS342" s="60"/>
      <c r="BT342" s="60"/>
      <c r="BU342" s="75"/>
      <c r="BV342" s="75"/>
      <c r="BW342" s="75"/>
      <c r="BX342" s="75"/>
      <c r="BY342" s="75"/>
      <c r="BZ342" s="75"/>
      <c r="CA342" s="75"/>
      <c r="CL342" s="60"/>
      <c r="CM342" s="60"/>
      <c r="CN342" s="60"/>
      <c r="CO342" s="60"/>
      <c r="CP342" s="60"/>
      <c r="CQ342" s="60"/>
      <c r="CR342" s="60"/>
      <c r="CS342" s="60"/>
      <c r="CT342" s="60"/>
      <c r="CU342" s="60"/>
      <c r="CV342" s="60"/>
      <c r="CW342" s="60"/>
      <c r="CX342" s="60"/>
      <c r="CY342" s="60"/>
      <c r="CZ342" s="60"/>
      <c r="DA342" s="60"/>
      <c r="DB342" s="60"/>
      <c r="DC342" s="60"/>
      <c r="DD342" s="60"/>
      <c r="DE342" s="60"/>
      <c r="DF342" s="60"/>
      <c r="DG342" s="60"/>
      <c r="DH342" s="60"/>
      <c r="DI342" s="60"/>
      <c r="DJ342" s="60"/>
      <c r="DK342" s="60"/>
      <c r="DL342" s="60"/>
      <c r="DM342" s="60"/>
      <c r="DN342" s="60"/>
      <c r="DO342" s="60"/>
      <c r="DP342" s="60"/>
    </row>
    <row r="343" spans="2:12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BS343" s="60"/>
      <c r="BT343" s="60"/>
      <c r="BU343" s="75"/>
      <c r="BV343" s="75"/>
      <c r="BW343" s="75"/>
      <c r="BX343" s="75"/>
      <c r="BY343" s="75"/>
      <c r="BZ343" s="75"/>
      <c r="CA343" s="75"/>
      <c r="CL343" s="60"/>
      <c r="CM343" s="60"/>
      <c r="CN343" s="60"/>
      <c r="CO343" s="60"/>
      <c r="CP343" s="60"/>
      <c r="CQ343" s="60"/>
      <c r="CR343" s="60"/>
      <c r="CS343" s="60"/>
      <c r="CT343" s="60"/>
      <c r="CU343" s="60"/>
      <c r="CV343" s="60"/>
      <c r="CW343" s="60"/>
      <c r="CX343" s="60"/>
      <c r="CY343" s="60"/>
      <c r="CZ343" s="60"/>
      <c r="DA343" s="60"/>
      <c r="DB343" s="60"/>
      <c r="DC343" s="60"/>
      <c r="DD343" s="60"/>
      <c r="DE343" s="60"/>
      <c r="DF343" s="60"/>
      <c r="DG343" s="60"/>
      <c r="DH343" s="60"/>
      <c r="DI343" s="60"/>
      <c r="DJ343" s="60"/>
      <c r="DK343" s="60"/>
      <c r="DL343" s="60"/>
      <c r="DM343" s="60"/>
      <c r="DN343" s="60"/>
      <c r="DO343" s="60"/>
      <c r="DP343" s="60"/>
    </row>
    <row r="344" spans="2:12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BS344" s="60"/>
      <c r="BT344" s="60"/>
      <c r="BU344" s="75"/>
      <c r="BV344" s="75"/>
      <c r="BW344" s="75"/>
      <c r="BX344" s="75"/>
      <c r="BY344" s="75"/>
      <c r="BZ344" s="75"/>
      <c r="CA344" s="75"/>
      <c r="CL344" s="60"/>
      <c r="CM344" s="60"/>
      <c r="CN344" s="60"/>
      <c r="CO344" s="60"/>
      <c r="CP344" s="60"/>
      <c r="CQ344" s="60"/>
      <c r="CR344" s="60"/>
      <c r="CS344" s="60"/>
      <c r="CT344" s="60"/>
      <c r="CU344" s="60"/>
      <c r="CV344" s="60"/>
      <c r="CW344" s="60"/>
      <c r="CX344" s="60"/>
      <c r="CY344" s="60"/>
      <c r="CZ344" s="60"/>
      <c r="DA344" s="60"/>
      <c r="DB344" s="60"/>
      <c r="DC344" s="60"/>
      <c r="DD344" s="60"/>
      <c r="DE344" s="60"/>
      <c r="DF344" s="60"/>
      <c r="DG344" s="60"/>
      <c r="DH344" s="60"/>
      <c r="DI344" s="60"/>
      <c r="DJ344" s="60"/>
      <c r="DK344" s="60"/>
      <c r="DL344" s="60"/>
      <c r="DM344" s="60"/>
      <c r="DN344" s="60"/>
      <c r="DO344" s="60"/>
      <c r="DP344" s="60"/>
    </row>
    <row r="345" spans="2:12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BS345" s="60"/>
      <c r="BT345" s="60"/>
      <c r="BU345" s="75"/>
      <c r="BV345" s="75"/>
      <c r="BW345" s="75"/>
      <c r="BX345" s="75"/>
      <c r="BY345" s="75"/>
      <c r="BZ345" s="75"/>
      <c r="CA345" s="75"/>
      <c r="CL345" s="60"/>
      <c r="CM345" s="60"/>
      <c r="CN345" s="60"/>
      <c r="CO345" s="60"/>
      <c r="CP345" s="60"/>
      <c r="CQ345" s="60"/>
      <c r="CR345" s="60"/>
      <c r="CS345" s="60"/>
      <c r="CT345" s="60"/>
      <c r="CU345" s="60"/>
      <c r="CV345" s="60"/>
      <c r="CW345" s="60"/>
      <c r="CX345" s="60"/>
      <c r="CY345" s="60"/>
      <c r="CZ345" s="60"/>
      <c r="DA345" s="60"/>
      <c r="DB345" s="60"/>
      <c r="DC345" s="60"/>
      <c r="DD345" s="60"/>
      <c r="DE345" s="60"/>
      <c r="DF345" s="60"/>
      <c r="DG345" s="60"/>
      <c r="DH345" s="60"/>
      <c r="DI345" s="60"/>
      <c r="DJ345" s="60"/>
      <c r="DK345" s="60"/>
      <c r="DL345" s="60"/>
      <c r="DM345" s="60"/>
      <c r="DN345" s="60"/>
      <c r="DO345" s="60"/>
      <c r="DP345" s="60"/>
    </row>
    <row r="346" spans="2:12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BS346" s="60"/>
      <c r="BT346" s="60"/>
      <c r="BU346" s="75"/>
      <c r="BV346" s="75"/>
      <c r="BW346" s="75"/>
      <c r="BX346" s="75"/>
      <c r="BY346" s="75"/>
      <c r="BZ346" s="75"/>
      <c r="CA346" s="75"/>
      <c r="CL346" s="60"/>
      <c r="CM346" s="60"/>
      <c r="CN346" s="60"/>
      <c r="CO346" s="60"/>
      <c r="CP346" s="60"/>
      <c r="CQ346" s="60"/>
      <c r="CR346" s="60"/>
      <c r="CS346" s="60"/>
      <c r="CT346" s="60"/>
      <c r="CU346" s="60"/>
      <c r="CV346" s="60"/>
      <c r="CW346" s="60"/>
      <c r="CX346" s="60"/>
      <c r="CY346" s="60"/>
      <c r="CZ346" s="60"/>
      <c r="DA346" s="60"/>
      <c r="DB346" s="60"/>
      <c r="DC346" s="60"/>
      <c r="DD346" s="60"/>
      <c r="DE346" s="60"/>
      <c r="DF346" s="60"/>
      <c r="DG346" s="60"/>
      <c r="DH346" s="60"/>
      <c r="DI346" s="60"/>
      <c r="DJ346" s="60"/>
      <c r="DK346" s="60"/>
      <c r="DL346" s="60"/>
      <c r="DM346" s="60"/>
      <c r="DN346" s="60"/>
      <c r="DO346" s="60"/>
      <c r="DP346" s="60"/>
    </row>
    <row r="347" spans="2:12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BS347" s="60"/>
      <c r="BT347" s="60"/>
      <c r="BU347" s="75"/>
      <c r="BV347" s="75"/>
      <c r="BW347" s="75"/>
      <c r="BX347" s="75"/>
      <c r="BY347" s="75"/>
      <c r="BZ347" s="75"/>
      <c r="CA347" s="75"/>
      <c r="CL347" s="60"/>
      <c r="CM347" s="60"/>
      <c r="CN347" s="60"/>
      <c r="CO347" s="60"/>
      <c r="CP347" s="60"/>
      <c r="CQ347" s="60"/>
      <c r="CR347" s="60"/>
      <c r="CS347" s="60"/>
      <c r="CT347" s="60"/>
      <c r="CU347" s="60"/>
      <c r="CV347" s="60"/>
      <c r="CW347" s="60"/>
      <c r="CX347" s="60"/>
      <c r="CY347" s="60"/>
      <c r="CZ347" s="60"/>
      <c r="DA347" s="60"/>
      <c r="DB347" s="60"/>
      <c r="DC347" s="60"/>
      <c r="DD347" s="60"/>
      <c r="DE347" s="60"/>
      <c r="DF347" s="60"/>
      <c r="DG347" s="60"/>
      <c r="DH347" s="60"/>
      <c r="DI347" s="60"/>
      <c r="DJ347" s="60"/>
      <c r="DK347" s="60"/>
      <c r="DL347" s="60"/>
      <c r="DM347" s="60"/>
      <c r="DN347" s="60"/>
      <c r="DO347" s="60"/>
      <c r="DP347" s="60"/>
    </row>
    <row r="348" spans="2:12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BS348" s="60"/>
      <c r="BT348" s="60"/>
      <c r="BU348" s="75"/>
      <c r="BV348" s="75"/>
      <c r="BW348" s="75"/>
      <c r="BX348" s="75"/>
      <c r="BY348" s="75"/>
      <c r="BZ348" s="75"/>
      <c r="CA348" s="75"/>
      <c r="CL348" s="60"/>
      <c r="CM348" s="60"/>
      <c r="CN348" s="60"/>
      <c r="CO348" s="60"/>
      <c r="CP348" s="60"/>
      <c r="CQ348" s="60"/>
      <c r="CR348" s="60"/>
      <c r="CS348" s="60"/>
      <c r="CT348" s="60"/>
      <c r="CU348" s="60"/>
      <c r="CV348" s="60"/>
      <c r="CW348" s="60"/>
      <c r="CX348" s="60"/>
      <c r="CY348" s="60"/>
      <c r="CZ348" s="60"/>
      <c r="DA348" s="60"/>
      <c r="DB348" s="60"/>
      <c r="DC348" s="60"/>
      <c r="DD348" s="60"/>
      <c r="DE348" s="60"/>
      <c r="DF348" s="60"/>
      <c r="DG348" s="60"/>
      <c r="DH348" s="60"/>
      <c r="DI348" s="60"/>
      <c r="DJ348" s="60"/>
      <c r="DK348" s="60"/>
      <c r="DL348" s="60"/>
      <c r="DM348" s="60"/>
      <c r="DN348" s="60"/>
      <c r="DO348" s="60"/>
      <c r="DP348" s="60"/>
    </row>
    <row r="349" spans="2:12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BS349" s="60"/>
      <c r="BT349" s="60"/>
      <c r="BU349" s="75"/>
      <c r="BV349" s="75"/>
      <c r="BW349" s="75"/>
      <c r="BX349" s="75"/>
      <c r="BY349" s="75"/>
      <c r="BZ349" s="75"/>
      <c r="CA349" s="75"/>
      <c r="CL349" s="60"/>
      <c r="CM349" s="60"/>
      <c r="CN349" s="60"/>
      <c r="CO349" s="60"/>
      <c r="CP349" s="60"/>
      <c r="CQ349" s="60"/>
      <c r="CR349" s="60"/>
      <c r="CS349" s="60"/>
      <c r="CT349" s="60"/>
      <c r="CU349" s="60"/>
      <c r="CV349" s="60"/>
      <c r="CW349" s="60"/>
      <c r="CX349" s="60"/>
      <c r="CY349" s="60"/>
      <c r="CZ349" s="60"/>
      <c r="DA349" s="60"/>
      <c r="DB349" s="60"/>
      <c r="DC349" s="60"/>
      <c r="DD349" s="60"/>
      <c r="DE349" s="60"/>
      <c r="DF349" s="60"/>
      <c r="DG349" s="60"/>
      <c r="DH349" s="60"/>
      <c r="DI349" s="60"/>
      <c r="DJ349" s="60"/>
      <c r="DK349" s="60"/>
      <c r="DL349" s="60"/>
      <c r="DM349" s="60"/>
      <c r="DN349" s="60"/>
      <c r="DO349" s="60"/>
      <c r="DP349" s="60"/>
    </row>
    <row r="350" spans="2:12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BS350" s="60"/>
      <c r="BT350" s="60"/>
      <c r="BU350" s="75"/>
      <c r="BV350" s="75"/>
      <c r="BW350" s="75"/>
      <c r="BX350" s="75"/>
      <c r="BY350" s="75"/>
      <c r="BZ350" s="75"/>
      <c r="CA350" s="75"/>
      <c r="CL350" s="60"/>
      <c r="CM350" s="60"/>
      <c r="CN350" s="60"/>
      <c r="CO350" s="60"/>
      <c r="CP350" s="60"/>
      <c r="CQ350" s="60"/>
      <c r="CR350" s="60"/>
      <c r="CS350" s="60"/>
      <c r="CT350" s="60"/>
      <c r="CU350" s="60"/>
      <c r="CV350" s="60"/>
      <c r="CW350" s="60"/>
      <c r="CX350" s="60"/>
      <c r="CY350" s="60"/>
      <c r="CZ350" s="60"/>
      <c r="DA350" s="60"/>
      <c r="DB350" s="60"/>
      <c r="DC350" s="60"/>
      <c r="DD350" s="60"/>
      <c r="DE350" s="60"/>
      <c r="DF350" s="60"/>
      <c r="DG350" s="60"/>
      <c r="DH350" s="60"/>
      <c r="DI350" s="60"/>
      <c r="DJ350" s="60"/>
      <c r="DK350" s="60"/>
      <c r="DL350" s="60"/>
      <c r="DM350" s="60"/>
      <c r="DN350" s="60"/>
      <c r="DO350" s="60"/>
      <c r="DP350" s="60"/>
    </row>
    <row r="351" spans="2:12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BS351" s="60"/>
      <c r="BT351" s="60"/>
      <c r="BU351" s="75"/>
      <c r="BV351" s="75"/>
      <c r="BW351" s="75"/>
      <c r="BX351" s="75"/>
      <c r="BY351" s="75"/>
      <c r="BZ351" s="75"/>
      <c r="CA351" s="75"/>
      <c r="CL351" s="60"/>
      <c r="CM351" s="60"/>
      <c r="CN351" s="60"/>
      <c r="CO351" s="60"/>
      <c r="CP351" s="60"/>
      <c r="CQ351" s="60"/>
      <c r="CR351" s="60"/>
      <c r="CS351" s="60"/>
      <c r="CT351" s="60"/>
      <c r="CU351" s="60"/>
      <c r="CV351" s="60"/>
      <c r="CW351" s="60"/>
      <c r="CX351" s="60"/>
      <c r="CY351" s="60"/>
      <c r="CZ351" s="60"/>
      <c r="DA351" s="60"/>
      <c r="DB351" s="60"/>
      <c r="DC351" s="60"/>
      <c r="DD351" s="60"/>
      <c r="DE351" s="60"/>
      <c r="DF351" s="60"/>
      <c r="DG351" s="60"/>
      <c r="DH351" s="60"/>
      <c r="DI351" s="60"/>
      <c r="DJ351" s="60"/>
      <c r="DK351" s="60"/>
      <c r="DL351" s="60"/>
      <c r="DM351" s="60"/>
      <c r="DN351" s="60"/>
      <c r="DO351" s="60"/>
      <c r="DP351" s="60"/>
    </row>
    <row r="352" spans="2:12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BS352" s="60"/>
      <c r="BT352" s="60"/>
      <c r="BU352" s="75"/>
      <c r="BV352" s="75"/>
      <c r="BW352" s="75"/>
      <c r="BX352" s="75"/>
      <c r="BY352" s="75"/>
      <c r="BZ352" s="75"/>
      <c r="CA352" s="75"/>
      <c r="CL352" s="60"/>
      <c r="CM352" s="60"/>
      <c r="CN352" s="60"/>
      <c r="CO352" s="60"/>
      <c r="CP352" s="60"/>
      <c r="CQ352" s="60"/>
      <c r="CR352" s="60"/>
      <c r="CS352" s="60"/>
      <c r="CT352" s="60"/>
      <c r="CU352" s="60"/>
      <c r="CV352" s="60"/>
      <c r="CW352" s="60"/>
      <c r="CX352" s="60"/>
      <c r="CY352" s="60"/>
      <c r="CZ352" s="60"/>
      <c r="DA352" s="60"/>
      <c r="DB352" s="60"/>
      <c r="DC352" s="60"/>
      <c r="DD352" s="60"/>
      <c r="DE352" s="60"/>
      <c r="DF352" s="60"/>
      <c r="DG352" s="60"/>
      <c r="DH352" s="60"/>
      <c r="DI352" s="60"/>
      <c r="DJ352" s="60"/>
      <c r="DK352" s="60"/>
      <c r="DL352" s="60"/>
      <c r="DM352" s="60"/>
      <c r="DN352" s="60"/>
      <c r="DO352" s="60"/>
      <c r="DP352" s="60"/>
    </row>
    <row r="353" spans="2:12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BS353" s="60"/>
      <c r="BT353" s="60"/>
      <c r="BU353" s="75"/>
      <c r="BV353" s="75"/>
      <c r="BW353" s="75"/>
      <c r="BX353" s="75"/>
      <c r="BY353" s="75"/>
      <c r="BZ353" s="75"/>
      <c r="CA353" s="75"/>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0"/>
      <c r="DO353" s="60"/>
      <c r="DP353" s="60"/>
    </row>
    <row r="354" spans="2:12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BS354" s="60"/>
      <c r="BT354" s="60"/>
      <c r="BU354" s="75"/>
      <c r="BV354" s="75"/>
      <c r="BW354" s="75"/>
      <c r="BX354" s="75"/>
      <c r="BY354" s="75"/>
      <c r="BZ354" s="75"/>
      <c r="CA354" s="75"/>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row>
    <row r="355" spans="2:12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BS355" s="60"/>
      <c r="BT355" s="60"/>
      <c r="BU355" s="75"/>
      <c r="BV355" s="75"/>
      <c r="BW355" s="75"/>
      <c r="BX355" s="75"/>
      <c r="BY355" s="75"/>
      <c r="BZ355" s="75"/>
      <c r="CA355" s="75"/>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row>
    <row r="356" spans="2:12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BS356" s="60"/>
      <c r="BT356" s="60"/>
      <c r="BU356" s="75"/>
      <c r="BV356" s="75"/>
      <c r="BW356" s="75"/>
      <c r="BX356" s="75"/>
      <c r="BY356" s="75"/>
      <c r="BZ356" s="75"/>
      <c r="CA356" s="75"/>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row>
    <row r="357" spans="2:12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BS357" s="60"/>
      <c r="BT357" s="60"/>
      <c r="BU357" s="75"/>
      <c r="BV357" s="75"/>
      <c r="BW357" s="75"/>
      <c r="BX357" s="75"/>
      <c r="BY357" s="75"/>
      <c r="BZ357" s="75"/>
      <c r="CA357" s="75"/>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row>
    <row r="358" spans="2:12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BS358" s="60"/>
      <c r="BT358" s="60"/>
      <c r="BU358" s="75"/>
      <c r="BV358" s="75"/>
      <c r="BW358" s="75"/>
      <c r="BX358" s="75"/>
      <c r="BY358" s="75"/>
      <c r="BZ358" s="75"/>
      <c r="CA358" s="75"/>
      <c r="CL358" s="60"/>
      <c r="CM358" s="60"/>
      <c r="CN358" s="60"/>
      <c r="CO358" s="60"/>
      <c r="CP358" s="60"/>
      <c r="CQ358" s="60"/>
      <c r="CR358" s="60"/>
      <c r="CS358" s="60"/>
      <c r="CT358" s="60"/>
      <c r="CU358" s="60"/>
      <c r="CV358" s="60"/>
      <c r="CW358" s="60"/>
      <c r="CX358" s="60"/>
      <c r="CY358" s="60"/>
      <c r="CZ358" s="60"/>
      <c r="DA358" s="60"/>
      <c r="DB358" s="60"/>
      <c r="DC358" s="60"/>
      <c r="DD358" s="60"/>
      <c r="DE358" s="60"/>
      <c r="DF358" s="60"/>
      <c r="DG358" s="60"/>
      <c r="DH358" s="60"/>
      <c r="DI358" s="60"/>
      <c r="DJ358" s="60"/>
      <c r="DK358" s="60"/>
      <c r="DL358" s="60"/>
      <c r="DM358" s="60"/>
      <c r="DN358" s="60"/>
      <c r="DO358" s="60"/>
      <c r="DP358" s="60"/>
    </row>
    <row r="359" spans="2:12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BS359" s="60"/>
      <c r="BT359" s="60"/>
      <c r="BU359" s="75"/>
      <c r="BV359" s="75"/>
      <c r="BW359" s="75"/>
      <c r="BX359" s="75"/>
      <c r="BY359" s="75"/>
      <c r="BZ359" s="75"/>
      <c r="CA359" s="75"/>
      <c r="CL359" s="60"/>
      <c r="CM359" s="60"/>
      <c r="CN359" s="60"/>
      <c r="CO359" s="60"/>
      <c r="CP359" s="60"/>
      <c r="CQ359" s="60"/>
      <c r="CR359" s="60"/>
      <c r="CS359" s="60"/>
      <c r="CT359" s="60"/>
      <c r="CU359" s="60"/>
      <c r="CV359" s="60"/>
      <c r="CW359" s="60"/>
      <c r="CX359" s="60"/>
      <c r="CY359" s="60"/>
      <c r="CZ359" s="60"/>
      <c r="DA359" s="60"/>
      <c r="DB359" s="60"/>
      <c r="DC359" s="60"/>
      <c r="DD359" s="60"/>
      <c r="DE359" s="60"/>
      <c r="DF359" s="60"/>
      <c r="DG359" s="60"/>
      <c r="DH359" s="60"/>
      <c r="DI359" s="60"/>
      <c r="DJ359" s="60"/>
      <c r="DK359" s="60"/>
      <c r="DL359" s="60"/>
      <c r="DM359" s="60"/>
      <c r="DN359" s="60"/>
      <c r="DO359" s="60"/>
      <c r="DP359" s="60"/>
    </row>
    <row r="360" spans="2:12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BS360" s="60"/>
      <c r="BT360" s="60"/>
      <c r="BU360" s="75"/>
      <c r="BV360" s="75"/>
      <c r="BW360" s="75"/>
      <c r="BX360" s="75"/>
      <c r="BY360" s="75"/>
      <c r="BZ360" s="75"/>
      <c r="CA360" s="75"/>
      <c r="CL360" s="60"/>
      <c r="CM360" s="60"/>
      <c r="CN360" s="60"/>
      <c r="CO360" s="60"/>
      <c r="CP360" s="60"/>
      <c r="CQ360" s="60"/>
      <c r="CR360" s="60"/>
      <c r="CS360" s="60"/>
      <c r="CT360" s="60"/>
      <c r="CU360" s="60"/>
      <c r="CV360" s="60"/>
      <c r="CW360" s="60"/>
      <c r="CX360" s="60"/>
      <c r="CY360" s="60"/>
      <c r="CZ360" s="60"/>
      <c r="DA360" s="60"/>
      <c r="DB360" s="60"/>
      <c r="DC360" s="60"/>
      <c r="DD360" s="60"/>
      <c r="DE360" s="60"/>
      <c r="DF360" s="60"/>
      <c r="DG360" s="60"/>
      <c r="DH360" s="60"/>
      <c r="DI360" s="60"/>
      <c r="DJ360" s="60"/>
      <c r="DK360" s="60"/>
      <c r="DL360" s="60"/>
      <c r="DM360" s="60"/>
      <c r="DN360" s="60"/>
      <c r="DO360" s="60"/>
      <c r="DP360" s="60"/>
    </row>
    <row r="361" spans="2:12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BS361" s="60"/>
      <c r="BT361" s="60"/>
      <c r="BU361" s="75"/>
      <c r="BV361" s="75"/>
      <c r="BW361" s="75"/>
      <c r="BX361" s="75"/>
      <c r="BY361" s="75"/>
      <c r="BZ361" s="75"/>
      <c r="CA361" s="75"/>
      <c r="CL361" s="60"/>
      <c r="CM361" s="60"/>
      <c r="CN361" s="60"/>
      <c r="CO361" s="60"/>
      <c r="CP361" s="60"/>
      <c r="CQ361" s="60"/>
      <c r="CR361" s="60"/>
      <c r="CS361" s="60"/>
      <c r="CT361" s="60"/>
      <c r="CU361" s="60"/>
      <c r="CV361" s="60"/>
      <c r="CW361" s="60"/>
      <c r="CX361" s="60"/>
      <c r="CY361" s="60"/>
      <c r="CZ361" s="60"/>
      <c r="DA361" s="60"/>
      <c r="DB361" s="60"/>
      <c r="DC361" s="60"/>
      <c r="DD361" s="60"/>
      <c r="DE361" s="60"/>
      <c r="DF361" s="60"/>
      <c r="DG361" s="60"/>
      <c r="DH361" s="60"/>
      <c r="DI361" s="60"/>
      <c r="DJ361" s="60"/>
      <c r="DK361" s="60"/>
      <c r="DL361" s="60"/>
      <c r="DM361" s="60"/>
      <c r="DN361" s="60"/>
      <c r="DO361" s="60"/>
      <c r="DP361" s="60"/>
    </row>
    <row r="362" spans="2:12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BS362" s="60"/>
      <c r="BT362" s="60"/>
      <c r="BU362" s="75"/>
      <c r="BV362" s="75"/>
      <c r="BW362" s="75"/>
      <c r="BX362" s="75"/>
      <c r="BY362" s="75"/>
      <c r="BZ362" s="75"/>
      <c r="CA362" s="75"/>
      <c r="CL362" s="60"/>
      <c r="CM362" s="60"/>
      <c r="CN362" s="60"/>
      <c r="CO362" s="60"/>
      <c r="CP362" s="60"/>
      <c r="CQ362" s="60"/>
      <c r="CR362" s="60"/>
      <c r="CS362" s="60"/>
      <c r="CT362" s="60"/>
      <c r="CU362" s="60"/>
      <c r="CV362" s="60"/>
      <c r="CW362" s="60"/>
      <c r="CX362" s="60"/>
      <c r="CY362" s="60"/>
      <c r="CZ362" s="60"/>
      <c r="DA362" s="60"/>
      <c r="DB362" s="60"/>
      <c r="DC362" s="60"/>
      <c r="DD362" s="60"/>
      <c r="DE362" s="60"/>
      <c r="DF362" s="60"/>
      <c r="DG362" s="60"/>
      <c r="DH362" s="60"/>
      <c r="DI362" s="60"/>
      <c r="DJ362" s="60"/>
      <c r="DK362" s="60"/>
      <c r="DL362" s="60"/>
      <c r="DM362" s="60"/>
      <c r="DN362" s="60"/>
      <c r="DO362" s="60"/>
      <c r="DP362" s="60"/>
    </row>
    <row r="363" spans="2:12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BS363" s="60"/>
      <c r="BT363" s="60"/>
      <c r="BU363" s="75"/>
      <c r="BV363" s="75"/>
      <c r="BW363" s="75"/>
      <c r="BX363" s="75"/>
      <c r="BY363" s="75"/>
      <c r="BZ363" s="75"/>
      <c r="CA363" s="75"/>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60"/>
      <c r="DJ363" s="60"/>
      <c r="DK363" s="60"/>
      <c r="DL363" s="60"/>
      <c r="DM363" s="60"/>
      <c r="DN363" s="60"/>
      <c r="DO363" s="60"/>
      <c r="DP363" s="60"/>
    </row>
    <row r="364" spans="2:12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BS364" s="60"/>
      <c r="BT364" s="60"/>
      <c r="BU364" s="75"/>
      <c r="BV364" s="75"/>
      <c r="BW364" s="75"/>
      <c r="BX364" s="75"/>
      <c r="BY364" s="75"/>
      <c r="BZ364" s="75"/>
      <c r="CA364" s="75"/>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60"/>
      <c r="DJ364" s="60"/>
      <c r="DK364" s="60"/>
      <c r="DL364" s="60"/>
      <c r="DM364" s="60"/>
      <c r="DN364" s="60"/>
      <c r="DO364" s="60"/>
      <c r="DP364" s="60"/>
    </row>
    <row r="365" spans="2:12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BS365" s="60"/>
      <c r="BT365" s="60"/>
      <c r="BU365" s="75"/>
      <c r="BV365" s="75"/>
      <c r="BW365" s="75"/>
      <c r="BX365" s="75"/>
      <c r="BY365" s="75"/>
      <c r="BZ365" s="75"/>
      <c r="CA365" s="75"/>
      <c r="CL365" s="60"/>
      <c r="CM365" s="60"/>
      <c r="CN365" s="60"/>
      <c r="CO365" s="60"/>
      <c r="CP365" s="60"/>
      <c r="CQ365" s="60"/>
      <c r="CR365" s="60"/>
      <c r="CS365" s="60"/>
      <c r="CT365" s="60"/>
      <c r="CU365" s="60"/>
      <c r="CV365" s="60"/>
      <c r="CW365" s="60"/>
      <c r="CX365" s="60"/>
      <c r="CY365" s="60"/>
      <c r="CZ365" s="60"/>
      <c r="DA365" s="60"/>
      <c r="DB365" s="60"/>
      <c r="DC365" s="60"/>
      <c r="DD365" s="60"/>
      <c r="DE365" s="60"/>
      <c r="DF365" s="60"/>
      <c r="DG365" s="60"/>
      <c r="DH365" s="60"/>
      <c r="DI365" s="60"/>
      <c r="DJ365" s="60"/>
      <c r="DK365" s="60"/>
      <c r="DL365" s="60"/>
      <c r="DM365" s="60"/>
      <c r="DN365" s="60"/>
      <c r="DO365" s="60"/>
      <c r="DP365" s="60"/>
    </row>
    <row r="366" spans="2:12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BS366" s="60"/>
      <c r="BT366" s="60"/>
      <c r="BU366" s="75"/>
      <c r="BV366" s="75"/>
      <c r="BW366" s="75"/>
      <c r="BX366" s="75"/>
      <c r="BY366" s="75"/>
      <c r="BZ366" s="75"/>
      <c r="CA366" s="75"/>
      <c r="CL366" s="60"/>
      <c r="CM366" s="60"/>
      <c r="CN366" s="60"/>
      <c r="CO366" s="60"/>
      <c r="CP366" s="60"/>
      <c r="CQ366" s="60"/>
      <c r="CR366" s="60"/>
      <c r="CS366" s="60"/>
      <c r="CT366" s="60"/>
      <c r="CU366" s="60"/>
      <c r="CV366" s="60"/>
      <c r="CW366" s="60"/>
      <c r="CX366" s="60"/>
      <c r="CY366" s="60"/>
      <c r="CZ366" s="60"/>
      <c r="DA366" s="60"/>
      <c r="DB366" s="60"/>
      <c r="DC366" s="60"/>
      <c r="DD366" s="60"/>
      <c r="DE366" s="60"/>
      <c r="DF366" s="60"/>
      <c r="DG366" s="60"/>
      <c r="DH366" s="60"/>
      <c r="DI366" s="60"/>
      <c r="DJ366" s="60"/>
      <c r="DK366" s="60"/>
      <c r="DL366" s="60"/>
      <c r="DM366" s="60"/>
      <c r="DN366" s="60"/>
      <c r="DO366" s="60"/>
      <c r="DP366" s="60"/>
    </row>
    <row r="367" spans="2:12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BS367" s="60"/>
      <c r="BT367" s="60"/>
      <c r="BU367" s="75"/>
      <c r="BV367" s="75"/>
      <c r="BW367" s="75"/>
      <c r="BX367" s="75"/>
      <c r="BY367" s="75"/>
      <c r="BZ367" s="75"/>
      <c r="CA367" s="75"/>
      <c r="CL367" s="60"/>
      <c r="CM367" s="60"/>
      <c r="CN367" s="60"/>
      <c r="CO367" s="60"/>
      <c r="CP367" s="60"/>
      <c r="CQ367" s="60"/>
      <c r="CR367" s="60"/>
      <c r="CS367" s="60"/>
      <c r="CT367" s="60"/>
      <c r="CU367" s="60"/>
      <c r="CV367" s="60"/>
      <c r="CW367" s="60"/>
      <c r="CX367" s="60"/>
      <c r="CY367" s="60"/>
      <c r="CZ367" s="60"/>
      <c r="DA367" s="60"/>
      <c r="DB367" s="60"/>
      <c r="DC367" s="60"/>
      <c r="DD367" s="60"/>
      <c r="DE367" s="60"/>
      <c r="DF367" s="60"/>
      <c r="DG367" s="60"/>
      <c r="DH367" s="60"/>
      <c r="DI367" s="60"/>
      <c r="DJ367" s="60"/>
      <c r="DK367" s="60"/>
      <c r="DL367" s="60"/>
      <c r="DM367" s="60"/>
      <c r="DN367" s="60"/>
      <c r="DO367" s="60"/>
      <c r="DP367" s="60"/>
    </row>
    <row r="368" spans="2:12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BS368" s="60"/>
      <c r="BT368" s="60"/>
      <c r="BU368" s="75"/>
      <c r="BV368" s="75"/>
      <c r="BW368" s="75"/>
      <c r="BX368" s="75"/>
      <c r="BY368" s="75"/>
      <c r="BZ368" s="75"/>
      <c r="CA368" s="75"/>
      <c r="CL368" s="60"/>
      <c r="CM368" s="60"/>
      <c r="CN368" s="60"/>
      <c r="CO368" s="60"/>
      <c r="CP368" s="60"/>
      <c r="CQ368" s="60"/>
      <c r="CR368" s="60"/>
      <c r="CS368" s="60"/>
      <c r="CT368" s="60"/>
      <c r="CU368" s="60"/>
      <c r="CV368" s="60"/>
      <c r="CW368" s="60"/>
      <c r="CX368" s="60"/>
      <c r="CY368" s="60"/>
      <c r="CZ368" s="60"/>
      <c r="DA368" s="60"/>
      <c r="DB368" s="60"/>
      <c r="DC368" s="60"/>
      <c r="DD368" s="60"/>
      <c r="DE368" s="60"/>
      <c r="DF368" s="60"/>
      <c r="DG368" s="60"/>
      <c r="DH368" s="60"/>
      <c r="DI368" s="60"/>
      <c r="DJ368" s="60"/>
      <c r="DK368" s="60"/>
      <c r="DL368" s="60"/>
      <c r="DM368" s="60"/>
      <c r="DN368" s="60"/>
      <c r="DO368" s="60"/>
      <c r="DP368" s="60"/>
    </row>
    <row r="369" spans="2:12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BS369" s="60"/>
      <c r="BT369" s="60"/>
      <c r="BU369" s="75"/>
      <c r="BV369" s="75"/>
      <c r="BW369" s="75"/>
      <c r="BX369" s="75"/>
      <c r="BY369" s="75"/>
      <c r="BZ369" s="75"/>
      <c r="CA369" s="75"/>
      <c r="CL369" s="60"/>
      <c r="CM369" s="60"/>
      <c r="CN369" s="60"/>
      <c r="CO369" s="60"/>
      <c r="CP369" s="60"/>
      <c r="CQ369" s="60"/>
      <c r="CR369" s="60"/>
      <c r="CS369" s="60"/>
      <c r="CT369" s="60"/>
      <c r="CU369" s="60"/>
      <c r="CV369" s="60"/>
      <c r="CW369" s="60"/>
      <c r="CX369" s="60"/>
      <c r="CY369" s="60"/>
      <c r="CZ369" s="60"/>
      <c r="DA369" s="60"/>
      <c r="DB369" s="60"/>
      <c r="DC369" s="60"/>
      <c r="DD369" s="60"/>
      <c r="DE369" s="60"/>
      <c r="DF369" s="60"/>
      <c r="DG369" s="60"/>
      <c r="DH369" s="60"/>
      <c r="DI369" s="60"/>
      <c r="DJ369" s="60"/>
      <c r="DK369" s="60"/>
      <c r="DL369" s="60"/>
      <c r="DM369" s="60"/>
      <c r="DN369" s="60"/>
      <c r="DO369" s="60"/>
      <c r="DP369" s="60"/>
    </row>
    <row r="370" spans="2:12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BS370" s="60"/>
      <c r="BT370" s="60"/>
      <c r="BU370" s="75"/>
      <c r="BV370" s="75"/>
      <c r="BW370" s="75"/>
      <c r="BX370" s="75"/>
      <c r="BY370" s="75"/>
      <c r="BZ370" s="75"/>
      <c r="CA370" s="75"/>
      <c r="CL370" s="60"/>
      <c r="CM370" s="60"/>
      <c r="CN370" s="60"/>
      <c r="CO370" s="60"/>
      <c r="CP370" s="60"/>
      <c r="CQ370" s="60"/>
      <c r="CR370" s="60"/>
      <c r="CS370" s="60"/>
      <c r="CT370" s="60"/>
      <c r="CU370" s="60"/>
      <c r="CV370" s="60"/>
      <c r="CW370" s="60"/>
      <c r="CX370" s="60"/>
      <c r="CY370" s="60"/>
      <c r="CZ370" s="60"/>
      <c r="DA370" s="60"/>
      <c r="DB370" s="60"/>
      <c r="DC370" s="60"/>
      <c r="DD370" s="60"/>
      <c r="DE370" s="60"/>
      <c r="DF370" s="60"/>
      <c r="DG370" s="60"/>
      <c r="DH370" s="60"/>
      <c r="DI370" s="60"/>
      <c r="DJ370" s="60"/>
      <c r="DK370" s="60"/>
      <c r="DL370" s="60"/>
      <c r="DM370" s="60"/>
      <c r="DN370" s="60"/>
      <c r="DO370" s="60"/>
      <c r="DP370" s="60"/>
    </row>
    <row r="371" spans="2:120">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BS371" s="60"/>
      <c r="BT371" s="60"/>
      <c r="BU371" s="75"/>
      <c r="BV371" s="75"/>
      <c r="BW371" s="75"/>
      <c r="BX371" s="75"/>
      <c r="BY371" s="75"/>
      <c r="BZ371" s="75"/>
      <c r="CA371" s="75"/>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row>
    <row r="372" spans="2:120">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BS372" s="60"/>
      <c r="BT372" s="60"/>
      <c r="BU372" s="75"/>
      <c r="BV372" s="75"/>
      <c r="BW372" s="75"/>
      <c r="BX372" s="75"/>
      <c r="BY372" s="75"/>
      <c r="BZ372" s="75"/>
      <c r="CA372" s="75"/>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row>
    <row r="373" spans="2:120">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BS373" s="60"/>
      <c r="BT373" s="60"/>
      <c r="BU373" s="75"/>
      <c r="BV373" s="75"/>
      <c r="BW373" s="75"/>
      <c r="BX373" s="75"/>
      <c r="BY373" s="75"/>
      <c r="BZ373" s="75"/>
      <c r="CA373" s="75"/>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row>
    <row r="374" spans="2:120">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BS374" s="60"/>
      <c r="BT374" s="60"/>
      <c r="BU374" s="75"/>
      <c r="BV374" s="75"/>
      <c r="BW374" s="75"/>
      <c r="BX374" s="75"/>
      <c r="BY374" s="75"/>
      <c r="BZ374" s="75"/>
      <c r="CA374" s="75"/>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row>
    <row r="375" spans="2:120">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BS375" s="60"/>
      <c r="BT375" s="60"/>
      <c r="BU375" s="75"/>
      <c r="BV375" s="75"/>
      <c r="BW375" s="75"/>
      <c r="BX375" s="75"/>
      <c r="BY375" s="75"/>
      <c r="BZ375" s="75"/>
      <c r="CA375" s="75"/>
      <c r="CL375" s="60"/>
      <c r="CM375" s="60"/>
      <c r="CN375" s="60"/>
      <c r="CO375" s="60"/>
      <c r="CP375" s="60"/>
      <c r="CQ375" s="60"/>
      <c r="CR375" s="60"/>
      <c r="CS375" s="60"/>
      <c r="CT375" s="60"/>
      <c r="CU375" s="60"/>
      <c r="CV375" s="60"/>
      <c r="CW375" s="60"/>
      <c r="CX375" s="60"/>
      <c r="CY375" s="60"/>
      <c r="CZ375" s="60"/>
      <c r="DA375" s="60"/>
      <c r="DB375" s="60"/>
      <c r="DC375" s="60"/>
      <c r="DD375" s="60"/>
      <c r="DE375" s="60"/>
      <c r="DF375" s="60"/>
      <c r="DG375" s="60"/>
      <c r="DH375" s="60"/>
      <c r="DI375" s="60"/>
      <c r="DJ375" s="60"/>
      <c r="DK375" s="60"/>
      <c r="DL375" s="60"/>
      <c r="DM375" s="60"/>
      <c r="DN375" s="60"/>
      <c r="DO375" s="60"/>
      <c r="DP375" s="60"/>
    </row>
    <row r="376" spans="2:120">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BS376" s="60"/>
      <c r="BT376" s="60"/>
      <c r="BU376" s="75"/>
      <c r="BV376" s="75"/>
      <c r="BW376" s="75"/>
      <c r="BX376" s="75"/>
      <c r="BY376" s="75"/>
      <c r="BZ376" s="75"/>
      <c r="CA376" s="75"/>
      <c r="CL376" s="60"/>
      <c r="CM376" s="60"/>
      <c r="CN376" s="60"/>
      <c r="CO376" s="60"/>
      <c r="CP376" s="60"/>
      <c r="CQ376" s="60"/>
      <c r="CR376" s="60"/>
      <c r="CS376" s="60"/>
      <c r="CT376" s="60"/>
      <c r="CU376" s="60"/>
      <c r="CV376" s="60"/>
      <c r="CW376" s="60"/>
      <c r="CX376" s="60"/>
      <c r="CY376" s="60"/>
      <c r="CZ376" s="60"/>
      <c r="DA376" s="60"/>
      <c r="DB376" s="60"/>
      <c r="DC376" s="60"/>
      <c r="DD376" s="60"/>
      <c r="DE376" s="60"/>
      <c r="DF376" s="60"/>
      <c r="DG376" s="60"/>
      <c r="DH376" s="60"/>
      <c r="DI376" s="60"/>
      <c r="DJ376" s="60"/>
      <c r="DK376" s="60"/>
      <c r="DL376" s="60"/>
      <c r="DM376" s="60"/>
      <c r="DN376" s="60"/>
      <c r="DO376" s="60"/>
      <c r="DP376" s="60"/>
    </row>
    <row r="377" spans="2:120">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BS377" s="60"/>
      <c r="BT377" s="60"/>
      <c r="BU377" s="75"/>
      <c r="BV377" s="75"/>
      <c r="BW377" s="75"/>
      <c r="BX377" s="75"/>
      <c r="BY377" s="75"/>
      <c r="BZ377" s="75"/>
      <c r="CA377" s="75"/>
      <c r="CL377" s="60"/>
      <c r="CM377" s="60"/>
      <c r="CN377" s="60"/>
      <c r="CO377" s="60"/>
      <c r="CP377" s="60"/>
      <c r="CQ377" s="60"/>
      <c r="CR377" s="60"/>
      <c r="CS377" s="60"/>
      <c r="CT377" s="60"/>
      <c r="CU377" s="60"/>
      <c r="CV377" s="60"/>
      <c r="CW377" s="60"/>
      <c r="CX377" s="60"/>
      <c r="CY377" s="60"/>
      <c r="CZ377" s="60"/>
      <c r="DA377" s="60"/>
      <c r="DB377" s="60"/>
      <c r="DC377" s="60"/>
      <c r="DD377" s="60"/>
      <c r="DE377" s="60"/>
      <c r="DF377" s="60"/>
      <c r="DG377" s="60"/>
      <c r="DH377" s="60"/>
      <c r="DI377" s="60"/>
      <c r="DJ377" s="60"/>
      <c r="DK377" s="60"/>
      <c r="DL377" s="60"/>
      <c r="DM377" s="60"/>
      <c r="DN377" s="60"/>
      <c r="DO377" s="60"/>
      <c r="DP377" s="60"/>
    </row>
    <row r="378" spans="2:120">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BS378" s="60"/>
      <c r="BT378" s="60"/>
      <c r="BU378" s="75"/>
      <c r="BV378" s="75"/>
      <c r="BW378" s="75"/>
      <c r="BX378" s="75"/>
      <c r="BY378" s="75"/>
      <c r="BZ378" s="75"/>
      <c r="CA378" s="75"/>
      <c r="CL378" s="60"/>
      <c r="CM378" s="60"/>
      <c r="CN378" s="60"/>
      <c r="CO378" s="60"/>
      <c r="CP378" s="60"/>
      <c r="CQ378" s="60"/>
      <c r="CR378" s="60"/>
      <c r="CS378" s="60"/>
      <c r="CT378" s="60"/>
      <c r="CU378" s="60"/>
      <c r="CV378" s="60"/>
      <c r="CW378" s="60"/>
      <c r="CX378" s="60"/>
      <c r="CY378" s="60"/>
      <c r="CZ378" s="60"/>
      <c r="DA378" s="60"/>
      <c r="DB378" s="60"/>
      <c r="DC378" s="60"/>
      <c r="DD378" s="60"/>
      <c r="DE378" s="60"/>
      <c r="DF378" s="60"/>
      <c r="DG378" s="60"/>
      <c r="DH378" s="60"/>
      <c r="DI378" s="60"/>
      <c r="DJ378" s="60"/>
      <c r="DK378" s="60"/>
      <c r="DL378" s="60"/>
      <c r="DM378" s="60"/>
      <c r="DN378" s="60"/>
      <c r="DO378" s="60"/>
      <c r="DP378" s="60"/>
    </row>
    <row r="379" spans="2:120">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BS379" s="60"/>
      <c r="BT379" s="60"/>
      <c r="BU379" s="75"/>
      <c r="BV379" s="75"/>
      <c r="BW379" s="75"/>
      <c r="BX379" s="75"/>
      <c r="BY379" s="75"/>
      <c r="BZ379" s="75"/>
      <c r="CA379" s="75"/>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60"/>
      <c r="DJ379" s="60"/>
      <c r="DK379" s="60"/>
      <c r="DL379" s="60"/>
      <c r="DM379" s="60"/>
      <c r="DN379" s="60"/>
      <c r="DO379" s="60"/>
      <c r="DP379" s="60"/>
    </row>
    <row r="380" spans="2:120">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BS380" s="60"/>
      <c r="BT380" s="60"/>
      <c r="BU380" s="75"/>
      <c r="BV380" s="75"/>
      <c r="BW380" s="75"/>
      <c r="BX380" s="75"/>
      <c r="BY380" s="75"/>
      <c r="BZ380" s="75"/>
      <c r="CA380" s="75"/>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60"/>
      <c r="DJ380" s="60"/>
      <c r="DK380" s="60"/>
      <c r="DL380" s="60"/>
      <c r="DM380" s="60"/>
      <c r="DN380" s="60"/>
      <c r="DO380" s="60"/>
      <c r="DP380" s="60"/>
    </row>
    <row r="381" spans="2:120">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BS381" s="60"/>
      <c r="BT381" s="60"/>
      <c r="BU381" s="75"/>
      <c r="BV381" s="75"/>
      <c r="BW381" s="75"/>
      <c r="BX381" s="75"/>
      <c r="BY381" s="75"/>
      <c r="BZ381" s="75"/>
      <c r="CA381" s="75"/>
      <c r="CL381" s="60"/>
      <c r="CM381" s="60"/>
      <c r="CN381" s="60"/>
      <c r="CO381" s="60"/>
      <c r="CP381" s="60"/>
      <c r="CQ381" s="60"/>
      <c r="CR381" s="60"/>
      <c r="CS381" s="60"/>
      <c r="CT381" s="60"/>
      <c r="CU381" s="60"/>
      <c r="CV381" s="60"/>
      <c r="CW381" s="60"/>
      <c r="CX381" s="60"/>
      <c r="CY381" s="60"/>
      <c r="CZ381" s="60"/>
      <c r="DA381" s="60"/>
      <c r="DB381" s="60"/>
      <c r="DC381" s="60"/>
      <c r="DD381" s="60"/>
      <c r="DE381" s="60"/>
      <c r="DF381" s="60"/>
      <c r="DG381" s="60"/>
      <c r="DH381" s="60"/>
      <c r="DI381" s="60"/>
      <c r="DJ381" s="60"/>
      <c r="DK381" s="60"/>
      <c r="DL381" s="60"/>
      <c r="DM381" s="60"/>
      <c r="DN381" s="60"/>
      <c r="DO381" s="60"/>
      <c r="DP381" s="60"/>
    </row>
    <row r="382" spans="2:120">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BS382" s="60"/>
      <c r="BT382" s="60"/>
      <c r="BU382" s="75"/>
      <c r="BV382" s="75"/>
      <c r="BW382" s="75"/>
      <c r="BX382" s="75"/>
      <c r="BY382" s="75"/>
      <c r="BZ382" s="75"/>
      <c r="CA382" s="75"/>
      <c r="CL382" s="60"/>
      <c r="CM382" s="60"/>
      <c r="CN382" s="60"/>
      <c r="CO382" s="60"/>
      <c r="CP382" s="60"/>
      <c r="CQ382" s="60"/>
      <c r="CR382" s="60"/>
      <c r="CS382" s="60"/>
      <c r="CT382" s="60"/>
      <c r="CU382" s="60"/>
      <c r="CV382" s="60"/>
      <c r="CW382" s="60"/>
      <c r="CX382" s="60"/>
      <c r="CY382" s="60"/>
      <c r="CZ382" s="60"/>
      <c r="DA382" s="60"/>
      <c r="DB382" s="60"/>
      <c r="DC382" s="60"/>
      <c r="DD382" s="60"/>
      <c r="DE382" s="60"/>
      <c r="DF382" s="60"/>
      <c r="DG382" s="60"/>
      <c r="DH382" s="60"/>
      <c r="DI382" s="60"/>
      <c r="DJ382" s="60"/>
      <c r="DK382" s="60"/>
      <c r="DL382" s="60"/>
      <c r="DM382" s="60"/>
      <c r="DN382" s="60"/>
      <c r="DO382" s="60"/>
      <c r="DP382" s="60"/>
    </row>
    <row r="383" spans="2:120">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BS383" s="60"/>
      <c r="BT383" s="60"/>
      <c r="BU383" s="75"/>
      <c r="BV383" s="75"/>
      <c r="BW383" s="75"/>
      <c r="BX383" s="75"/>
      <c r="BY383" s="75"/>
      <c r="BZ383" s="75"/>
      <c r="CA383" s="75"/>
      <c r="CL383" s="60"/>
      <c r="CM383" s="60"/>
      <c r="CN383" s="60"/>
      <c r="CO383" s="60"/>
      <c r="CP383" s="60"/>
      <c r="CQ383" s="60"/>
      <c r="CR383" s="60"/>
      <c r="CS383" s="60"/>
      <c r="CT383" s="60"/>
      <c r="CU383" s="60"/>
      <c r="CV383" s="60"/>
      <c r="CW383" s="60"/>
      <c r="CX383" s="60"/>
      <c r="CY383" s="60"/>
      <c r="CZ383" s="60"/>
      <c r="DA383" s="60"/>
      <c r="DB383" s="60"/>
      <c r="DC383" s="60"/>
      <c r="DD383" s="60"/>
      <c r="DE383" s="60"/>
      <c r="DF383" s="60"/>
      <c r="DG383" s="60"/>
      <c r="DH383" s="60"/>
      <c r="DI383" s="60"/>
      <c r="DJ383" s="60"/>
      <c r="DK383" s="60"/>
      <c r="DL383" s="60"/>
      <c r="DM383" s="60"/>
      <c r="DN383" s="60"/>
      <c r="DO383" s="60"/>
      <c r="DP383" s="60"/>
    </row>
    <row r="384" spans="2:120">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BS384" s="60"/>
      <c r="BT384" s="60"/>
      <c r="BU384" s="75"/>
      <c r="BV384" s="75"/>
      <c r="BW384" s="75"/>
      <c r="BX384" s="75"/>
      <c r="BY384" s="75"/>
      <c r="BZ384" s="75"/>
      <c r="CA384" s="75"/>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row>
    <row r="385" spans="2:120">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BS385" s="60"/>
      <c r="BT385" s="60"/>
      <c r="BU385" s="75"/>
      <c r="BV385" s="75"/>
      <c r="BW385" s="75"/>
      <c r="BX385" s="75"/>
      <c r="BY385" s="75"/>
      <c r="BZ385" s="75"/>
      <c r="CA385" s="75"/>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row>
    <row r="386" spans="2:120">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BS386" s="60"/>
      <c r="BT386" s="60"/>
      <c r="BU386" s="75"/>
      <c r="BV386" s="75"/>
      <c r="BW386" s="75"/>
      <c r="BX386" s="75"/>
      <c r="BY386" s="75"/>
      <c r="BZ386" s="75"/>
      <c r="CA386" s="75"/>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row>
    <row r="387" spans="2:120">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BS387" s="60"/>
      <c r="BT387" s="60"/>
      <c r="BU387" s="75"/>
      <c r="BV387" s="75"/>
      <c r="BW387" s="75"/>
      <c r="BX387" s="75"/>
      <c r="BY387" s="75"/>
      <c r="BZ387" s="75"/>
      <c r="CA387" s="75"/>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row>
    <row r="388" spans="2:120">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BS388" s="60"/>
      <c r="BT388" s="60"/>
      <c r="BU388" s="75"/>
      <c r="BV388" s="75"/>
      <c r="BW388" s="75"/>
      <c r="BX388" s="75"/>
      <c r="BY388" s="75"/>
      <c r="BZ388" s="75"/>
      <c r="CA388" s="75"/>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row>
    <row r="389" spans="2:120">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BS389" s="60"/>
      <c r="BT389" s="60"/>
      <c r="BU389" s="75"/>
      <c r="BV389" s="75"/>
      <c r="BW389" s="75"/>
      <c r="BX389" s="75"/>
      <c r="BY389" s="75"/>
      <c r="BZ389" s="75"/>
      <c r="CA389" s="75"/>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row>
    <row r="390" spans="2:120">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BS390" s="60"/>
      <c r="BT390" s="60"/>
      <c r="BU390" s="75"/>
      <c r="BV390" s="75"/>
      <c r="BW390" s="75"/>
      <c r="BX390" s="75"/>
      <c r="BY390" s="75"/>
      <c r="BZ390" s="75"/>
      <c r="CA390" s="75"/>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row>
    <row r="391" spans="2:120">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BS391" s="60"/>
      <c r="BT391" s="60"/>
      <c r="BU391" s="75"/>
      <c r="BV391" s="75"/>
      <c r="BW391" s="75"/>
      <c r="BX391" s="75"/>
      <c r="BY391" s="75"/>
      <c r="BZ391" s="75"/>
      <c r="CA391" s="75"/>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row>
    <row r="392" spans="2:120">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BS392" s="60"/>
      <c r="BT392" s="60"/>
      <c r="BU392" s="75"/>
      <c r="BV392" s="75"/>
      <c r="BW392" s="75"/>
      <c r="BX392" s="75"/>
      <c r="BY392" s="75"/>
      <c r="BZ392" s="75"/>
      <c r="CA392" s="75"/>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row>
    <row r="393" spans="2:120">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BS393" s="60"/>
      <c r="BT393" s="60"/>
      <c r="BU393" s="75"/>
      <c r="BV393" s="75"/>
      <c r="BW393" s="75"/>
      <c r="BX393" s="75"/>
      <c r="BY393" s="75"/>
      <c r="BZ393" s="75"/>
      <c r="CA393" s="75"/>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row>
    <row r="394" spans="2:120">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BS394" s="60"/>
      <c r="BT394" s="60"/>
      <c r="BU394" s="75"/>
      <c r="BV394" s="75"/>
      <c r="BW394" s="75"/>
      <c r="BX394" s="75"/>
      <c r="BY394" s="75"/>
      <c r="BZ394" s="75"/>
      <c r="CA394" s="75"/>
      <c r="CL394" s="60"/>
      <c r="CM394" s="60"/>
      <c r="CN394" s="60"/>
      <c r="CO394" s="60"/>
      <c r="CP394" s="60"/>
      <c r="CQ394" s="60"/>
      <c r="CR394" s="60"/>
      <c r="CS394" s="60"/>
      <c r="CT394" s="60"/>
      <c r="CU394" s="60"/>
      <c r="CV394" s="60"/>
      <c r="CW394" s="60"/>
      <c r="CX394" s="60"/>
      <c r="CY394" s="60"/>
      <c r="CZ394" s="60"/>
      <c r="DA394" s="60"/>
      <c r="DB394" s="60"/>
      <c r="DC394" s="60"/>
      <c r="DD394" s="60"/>
      <c r="DE394" s="60"/>
      <c r="DF394" s="60"/>
      <c r="DG394" s="60"/>
      <c r="DH394" s="60"/>
      <c r="DI394" s="60"/>
      <c r="DJ394" s="60"/>
      <c r="DK394" s="60"/>
      <c r="DL394" s="60"/>
      <c r="DM394" s="60"/>
      <c r="DN394" s="60"/>
      <c r="DO394" s="60"/>
      <c r="DP394" s="60"/>
    </row>
    <row r="395" spans="2:120">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BS395" s="60"/>
      <c r="BT395" s="60"/>
      <c r="BU395" s="75"/>
      <c r="BV395" s="75"/>
      <c r="BW395" s="75"/>
      <c r="BX395" s="75"/>
      <c r="BY395" s="75"/>
      <c r="BZ395" s="75"/>
      <c r="CA395" s="75"/>
      <c r="CL395" s="60"/>
      <c r="CM395" s="60"/>
      <c r="CN395" s="60"/>
      <c r="CO395" s="60"/>
      <c r="CP395" s="60"/>
      <c r="CQ395" s="60"/>
      <c r="CR395" s="60"/>
      <c r="CS395" s="60"/>
      <c r="CT395" s="60"/>
      <c r="CU395" s="60"/>
      <c r="CV395" s="60"/>
      <c r="CW395" s="60"/>
      <c r="CX395" s="60"/>
      <c r="CY395" s="60"/>
      <c r="CZ395" s="60"/>
      <c r="DA395" s="60"/>
      <c r="DB395" s="60"/>
      <c r="DC395" s="60"/>
      <c r="DD395" s="60"/>
      <c r="DE395" s="60"/>
      <c r="DF395" s="60"/>
      <c r="DG395" s="60"/>
      <c r="DH395" s="60"/>
      <c r="DI395" s="60"/>
      <c r="DJ395" s="60"/>
      <c r="DK395" s="60"/>
      <c r="DL395" s="60"/>
      <c r="DM395" s="60"/>
      <c r="DN395" s="60"/>
      <c r="DO395" s="60"/>
      <c r="DP395" s="60"/>
    </row>
    <row r="396" spans="2:120">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BS396" s="60"/>
      <c r="BT396" s="60"/>
      <c r="BU396" s="75"/>
      <c r="BV396" s="75"/>
      <c r="BW396" s="75"/>
      <c r="BX396" s="75"/>
      <c r="BY396" s="75"/>
      <c r="BZ396" s="75"/>
      <c r="CA396" s="75"/>
      <c r="CL396" s="60"/>
      <c r="CM396" s="60"/>
      <c r="CN396" s="60"/>
      <c r="CO396" s="60"/>
      <c r="CP396" s="60"/>
      <c r="CQ396" s="60"/>
      <c r="CR396" s="60"/>
      <c r="CS396" s="60"/>
      <c r="CT396" s="60"/>
      <c r="CU396" s="60"/>
      <c r="CV396" s="60"/>
      <c r="CW396" s="60"/>
      <c r="CX396" s="60"/>
      <c r="CY396" s="60"/>
      <c r="CZ396" s="60"/>
      <c r="DA396" s="60"/>
      <c r="DB396" s="60"/>
      <c r="DC396" s="60"/>
      <c r="DD396" s="60"/>
      <c r="DE396" s="60"/>
      <c r="DF396" s="60"/>
      <c r="DG396" s="60"/>
      <c r="DH396" s="60"/>
      <c r="DI396" s="60"/>
      <c r="DJ396" s="60"/>
      <c r="DK396" s="60"/>
      <c r="DL396" s="60"/>
      <c r="DM396" s="60"/>
      <c r="DN396" s="60"/>
      <c r="DO396" s="60"/>
      <c r="DP396" s="60"/>
    </row>
    <row r="397" spans="2:120">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BS397" s="60"/>
      <c r="BT397" s="60"/>
      <c r="BU397" s="75"/>
      <c r="BV397" s="75"/>
      <c r="BW397" s="75"/>
      <c r="BX397" s="75"/>
      <c r="BY397" s="75"/>
      <c r="BZ397" s="75"/>
      <c r="CA397" s="75"/>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row>
    <row r="398" spans="2:120">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BS398" s="60"/>
      <c r="BT398" s="60"/>
      <c r="BU398" s="75"/>
      <c r="BV398" s="75"/>
      <c r="BW398" s="75"/>
      <c r="BX398" s="75"/>
      <c r="BY398" s="75"/>
      <c r="BZ398" s="75"/>
      <c r="CA398" s="75"/>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60"/>
      <c r="DJ398" s="60"/>
      <c r="DK398" s="60"/>
      <c r="DL398" s="60"/>
      <c r="DM398" s="60"/>
      <c r="DN398" s="60"/>
      <c r="DO398" s="60"/>
      <c r="DP398" s="60"/>
    </row>
    <row r="399" spans="2:120">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BS399" s="60"/>
      <c r="BT399" s="60"/>
      <c r="BU399" s="75"/>
      <c r="BV399" s="75"/>
      <c r="BW399" s="75"/>
      <c r="BX399" s="75"/>
      <c r="BY399" s="75"/>
      <c r="BZ399" s="75"/>
      <c r="CA399" s="75"/>
      <c r="CL399" s="60"/>
      <c r="CM399" s="60"/>
      <c r="CN399" s="60"/>
      <c r="CO399" s="60"/>
      <c r="CP399" s="60"/>
      <c r="CQ399" s="60"/>
      <c r="CR399" s="60"/>
      <c r="CS399" s="60"/>
      <c r="CT399" s="60"/>
      <c r="CU399" s="60"/>
      <c r="CV399" s="60"/>
      <c r="CW399" s="60"/>
      <c r="CX399" s="60"/>
      <c r="CY399" s="60"/>
      <c r="CZ399" s="60"/>
      <c r="DA399" s="60"/>
      <c r="DB399" s="60"/>
      <c r="DC399" s="60"/>
      <c r="DD399" s="60"/>
      <c r="DE399" s="60"/>
      <c r="DF399" s="60"/>
      <c r="DG399" s="60"/>
      <c r="DH399" s="60"/>
      <c r="DI399" s="60"/>
      <c r="DJ399" s="60"/>
      <c r="DK399" s="60"/>
      <c r="DL399" s="60"/>
      <c r="DM399" s="60"/>
      <c r="DN399" s="60"/>
      <c r="DO399" s="60"/>
      <c r="DP399" s="60"/>
    </row>
    <row r="400" spans="2:120">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BS400" s="60"/>
      <c r="BT400" s="60"/>
      <c r="BU400" s="75"/>
      <c r="BV400" s="75"/>
      <c r="BW400" s="75"/>
      <c r="BX400" s="75"/>
      <c r="BY400" s="75"/>
      <c r="BZ400" s="75"/>
      <c r="CA400" s="75"/>
      <c r="CL400" s="60"/>
      <c r="CM400" s="60"/>
      <c r="CN400" s="60"/>
      <c r="CO400" s="60"/>
      <c r="CP400" s="60"/>
      <c r="CQ400" s="60"/>
      <c r="CR400" s="60"/>
      <c r="CS400" s="60"/>
      <c r="CT400" s="60"/>
      <c r="CU400" s="60"/>
      <c r="CV400" s="60"/>
      <c r="CW400" s="60"/>
      <c r="CX400" s="60"/>
      <c r="CY400" s="60"/>
      <c r="CZ400" s="60"/>
      <c r="DA400" s="60"/>
      <c r="DB400" s="60"/>
      <c r="DC400" s="60"/>
      <c r="DD400" s="60"/>
      <c r="DE400" s="60"/>
      <c r="DF400" s="60"/>
      <c r="DG400" s="60"/>
      <c r="DH400" s="60"/>
      <c r="DI400" s="60"/>
      <c r="DJ400" s="60"/>
      <c r="DK400" s="60"/>
      <c r="DL400" s="60"/>
      <c r="DM400" s="60"/>
      <c r="DN400" s="60"/>
      <c r="DO400" s="60"/>
      <c r="DP400" s="60"/>
    </row>
    <row r="401" spans="2:120">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BS401" s="60"/>
      <c r="BT401" s="60"/>
      <c r="BU401" s="75"/>
      <c r="BV401" s="75"/>
      <c r="BW401" s="75"/>
      <c r="BX401" s="75"/>
      <c r="BY401" s="75"/>
      <c r="BZ401" s="75"/>
      <c r="CA401" s="75"/>
      <c r="CL401" s="60"/>
      <c r="CM401" s="60"/>
      <c r="CN401" s="60"/>
      <c r="CO401" s="60"/>
      <c r="CP401" s="60"/>
      <c r="CQ401" s="60"/>
      <c r="CR401" s="60"/>
      <c r="CS401" s="60"/>
      <c r="CT401" s="60"/>
      <c r="CU401" s="60"/>
      <c r="CV401" s="60"/>
      <c r="CW401" s="60"/>
      <c r="CX401" s="60"/>
      <c r="CY401" s="60"/>
      <c r="CZ401" s="60"/>
      <c r="DA401" s="60"/>
      <c r="DB401" s="60"/>
      <c r="DC401" s="60"/>
      <c r="DD401" s="60"/>
      <c r="DE401" s="60"/>
      <c r="DF401" s="60"/>
      <c r="DG401" s="60"/>
      <c r="DH401" s="60"/>
      <c r="DI401" s="60"/>
      <c r="DJ401" s="60"/>
      <c r="DK401" s="60"/>
      <c r="DL401" s="60"/>
      <c r="DM401" s="60"/>
      <c r="DN401" s="60"/>
      <c r="DO401" s="60"/>
      <c r="DP401" s="60"/>
    </row>
    <row r="402" spans="2:120">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BS402" s="60"/>
      <c r="BT402" s="60"/>
      <c r="BU402" s="75"/>
      <c r="BV402" s="75"/>
      <c r="BW402" s="75"/>
      <c r="BX402" s="75"/>
      <c r="BY402" s="75"/>
      <c r="BZ402" s="75"/>
      <c r="CA402" s="75"/>
      <c r="CL402" s="60"/>
      <c r="CM402" s="60"/>
      <c r="CN402" s="60"/>
      <c r="CO402" s="60"/>
      <c r="CP402" s="60"/>
      <c r="CQ402" s="60"/>
      <c r="CR402" s="60"/>
      <c r="CS402" s="60"/>
      <c r="CT402" s="60"/>
      <c r="CU402" s="60"/>
      <c r="CV402" s="60"/>
      <c r="CW402" s="60"/>
      <c r="CX402" s="60"/>
      <c r="CY402" s="60"/>
      <c r="CZ402" s="60"/>
      <c r="DA402" s="60"/>
      <c r="DB402" s="60"/>
      <c r="DC402" s="60"/>
      <c r="DD402" s="60"/>
      <c r="DE402" s="60"/>
      <c r="DF402" s="60"/>
      <c r="DG402" s="60"/>
      <c r="DH402" s="60"/>
      <c r="DI402" s="60"/>
      <c r="DJ402" s="60"/>
      <c r="DK402" s="60"/>
      <c r="DL402" s="60"/>
      <c r="DM402" s="60"/>
      <c r="DN402" s="60"/>
      <c r="DO402" s="60"/>
      <c r="DP402" s="60"/>
    </row>
    <row r="403" spans="2:120">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BS403" s="60"/>
      <c r="BT403" s="60"/>
      <c r="BU403" s="75"/>
      <c r="BV403" s="75"/>
      <c r="BW403" s="75"/>
      <c r="BX403" s="75"/>
      <c r="BY403" s="75"/>
      <c r="BZ403" s="75"/>
      <c r="CA403" s="75"/>
      <c r="CL403" s="60"/>
      <c r="CM403" s="60"/>
      <c r="CN403" s="60"/>
      <c r="CO403" s="60"/>
      <c r="CP403" s="60"/>
      <c r="CQ403" s="60"/>
      <c r="CR403" s="60"/>
      <c r="CS403" s="60"/>
      <c r="CT403" s="60"/>
      <c r="CU403" s="60"/>
      <c r="CV403" s="60"/>
      <c r="CW403" s="60"/>
      <c r="CX403" s="60"/>
      <c r="CY403" s="60"/>
      <c r="CZ403" s="60"/>
      <c r="DA403" s="60"/>
      <c r="DB403" s="60"/>
      <c r="DC403" s="60"/>
      <c r="DD403" s="60"/>
      <c r="DE403" s="60"/>
      <c r="DF403" s="60"/>
      <c r="DG403" s="60"/>
      <c r="DH403" s="60"/>
      <c r="DI403" s="60"/>
      <c r="DJ403" s="60"/>
      <c r="DK403" s="60"/>
      <c r="DL403" s="60"/>
      <c r="DM403" s="60"/>
      <c r="DN403" s="60"/>
      <c r="DO403" s="60"/>
      <c r="DP403" s="60"/>
    </row>
    <row r="404" spans="2:120">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BS404" s="60"/>
      <c r="BT404" s="60"/>
      <c r="BU404" s="75"/>
      <c r="BV404" s="75"/>
      <c r="BW404" s="75"/>
      <c r="BX404" s="75"/>
      <c r="BY404" s="75"/>
      <c r="BZ404" s="75"/>
      <c r="CA404" s="75"/>
      <c r="CL404" s="60"/>
      <c r="CM404" s="60"/>
      <c r="CN404" s="60"/>
      <c r="CO404" s="60"/>
      <c r="CP404" s="60"/>
      <c r="CQ404" s="60"/>
      <c r="CR404" s="60"/>
      <c r="CS404" s="60"/>
      <c r="CT404" s="60"/>
      <c r="CU404" s="60"/>
      <c r="CV404" s="60"/>
      <c r="CW404" s="60"/>
      <c r="CX404" s="60"/>
      <c r="CY404" s="60"/>
      <c r="CZ404" s="60"/>
      <c r="DA404" s="60"/>
      <c r="DB404" s="60"/>
      <c r="DC404" s="60"/>
      <c r="DD404" s="60"/>
      <c r="DE404" s="60"/>
      <c r="DF404" s="60"/>
      <c r="DG404" s="60"/>
      <c r="DH404" s="60"/>
      <c r="DI404" s="60"/>
      <c r="DJ404" s="60"/>
      <c r="DK404" s="60"/>
      <c r="DL404" s="60"/>
      <c r="DM404" s="60"/>
      <c r="DN404" s="60"/>
      <c r="DO404" s="60"/>
      <c r="DP404" s="60"/>
    </row>
    <row r="405" spans="2:120">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BS405" s="60"/>
      <c r="BT405" s="60"/>
      <c r="BU405" s="75"/>
      <c r="BV405" s="75"/>
      <c r="BW405" s="75"/>
      <c r="BX405" s="75"/>
      <c r="BY405" s="75"/>
      <c r="BZ405" s="75"/>
      <c r="CA405" s="75"/>
      <c r="CL405" s="60"/>
      <c r="CM405" s="60"/>
      <c r="CN405" s="60"/>
      <c r="CO405" s="60"/>
      <c r="CP405" s="60"/>
      <c r="CQ405" s="60"/>
      <c r="CR405" s="60"/>
      <c r="CS405" s="60"/>
      <c r="CT405" s="60"/>
      <c r="CU405" s="60"/>
      <c r="CV405" s="60"/>
      <c r="CW405" s="60"/>
      <c r="CX405" s="60"/>
      <c r="CY405" s="60"/>
      <c r="CZ405" s="60"/>
      <c r="DA405" s="60"/>
      <c r="DB405" s="60"/>
      <c r="DC405" s="60"/>
      <c r="DD405" s="60"/>
      <c r="DE405" s="60"/>
      <c r="DF405" s="60"/>
      <c r="DG405" s="60"/>
      <c r="DH405" s="60"/>
      <c r="DI405" s="60"/>
      <c r="DJ405" s="60"/>
      <c r="DK405" s="60"/>
      <c r="DL405" s="60"/>
      <c r="DM405" s="60"/>
      <c r="DN405" s="60"/>
      <c r="DO405" s="60"/>
      <c r="DP405" s="60"/>
    </row>
    <row r="406" spans="2:120">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BS406" s="60"/>
      <c r="BT406" s="60"/>
      <c r="BU406" s="75"/>
      <c r="BV406" s="75"/>
      <c r="BW406" s="75"/>
      <c r="BX406" s="75"/>
      <c r="BY406" s="75"/>
      <c r="BZ406" s="75"/>
      <c r="CA406" s="75"/>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row>
    <row r="407" spans="2:120">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BS407" s="60"/>
      <c r="BT407" s="60"/>
      <c r="BU407" s="75"/>
      <c r="BV407" s="75"/>
      <c r="BW407" s="75"/>
      <c r="BX407" s="75"/>
      <c r="BY407" s="75"/>
      <c r="BZ407" s="75"/>
      <c r="CA407" s="75"/>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row>
    <row r="408" spans="2:120">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BS408" s="60"/>
      <c r="BT408" s="60"/>
      <c r="BU408" s="75"/>
      <c r="BV408" s="75"/>
      <c r="BW408" s="75"/>
      <c r="BX408" s="75"/>
      <c r="BY408" s="75"/>
      <c r="BZ408" s="75"/>
      <c r="CA408" s="75"/>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row>
    <row r="409" spans="2:120">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BS409" s="60"/>
      <c r="BT409" s="60"/>
      <c r="BU409" s="75"/>
      <c r="BV409" s="75"/>
      <c r="BW409" s="75"/>
      <c r="BX409" s="75"/>
      <c r="BY409" s="75"/>
      <c r="BZ409" s="75"/>
      <c r="CA409" s="75"/>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row>
    <row r="410" spans="2:120">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BS410" s="60"/>
      <c r="BT410" s="60"/>
      <c r="BU410" s="75"/>
      <c r="BV410" s="75"/>
      <c r="BW410" s="75"/>
      <c r="BX410" s="75"/>
      <c r="BY410" s="75"/>
      <c r="BZ410" s="75"/>
      <c r="CA410" s="75"/>
      <c r="CL410" s="60"/>
      <c r="CM410" s="60"/>
      <c r="CN410" s="60"/>
      <c r="CO410" s="60"/>
      <c r="CP410" s="60"/>
      <c r="CQ410" s="60"/>
      <c r="CR410" s="60"/>
      <c r="CS410" s="60"/>
      <c r="CT410" s="60"/>
      <c r="CU410" s="60"/>
      <c r="CV410" s="60"/>
      <c r="CW410" s="60"/>
      <c r="CX410" s="60"/>
      <c r="CY410" s="60"/>
      <c r="CZ410" s="60"/>
      <c r="DA410" s="60"/>
      <c r="DB410" s="60"/>
      <c r="DC410" s="60"/>
      <c r="DD410" s="60"/>
      <c r="DE410" s="60"/>
      <c r="DF410" s="60"/>
      <c r="DG410" s="60"/>
      <c r="DH410" s="60"/>
      <c r="DI410" s="60"/>
      <c r="DJ410" s="60"/>
      <c r="DK410" s="60"/>
      <c r="DL410" s="60"/>
      <c r="DM410" s="60"/>
      <c r="DN410" s="60"/>
      <c r="DO410" s="60"/>
      <c r="DP410" s="60"/>
    </row>
    <row r="411" spans="2:120">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BS411" s="60"/>
      <c r="BT411" s="60"/>
      <c r="BU411" s="75"/>
      <c r="BV411" s="75"/>
      <c r="BW411" s="75"/>
      <c r="BX411" s="75"/>
      <c r="BY411" s="75"/>
      <c r="BZ411" s="75"/>
      <c r="CA411" s="75"/>
      <c r="CL411" s="60"/>
      <c r="CM411" s="60"/>
      <c r="CN411" s="60"/>
      <c r="CO411" s="60"/>
      <c r="CP411" s="60"/>
      <c r="CQ411" s="60"/>
      <c r="CR411" s="60"/>
      <c r="CS411" s="60"/>
      <c r="CT411" s="60"/>
      <c r="CU411" s="60"/>
      <c r="CV411" s="60"/>
      <c r="CW411" s="60"/>
      <c r="CX411" s="60"/>
      <c r="CY411" s="60"/>
      <c r="CZ411" s="60"/>
      <c r="DA411" s="60"/>
      <c r="DB411" s="60"/>
      <c r="DC411" s="60"/>
      <c r="DD411" s="60"/>
      <c r="DE411" s="60"/>
      <c r="DF411" s="60"/>
      <c r="DG411" s="60"/>
      <c r="DH411" s="60"/>
      <c r="DI411" s="60"/>
      <c r="DJ411" s="60"/>
      <c r="DK411" s="60"/>
      <c r="DL411" s="60"/>
      <c r="DM411" s="60"/>
      <c r="DN411" s="60"/>
      <c r="DO411" s="60"/>
      <c r="DP411" s="60"/>
    </row>
    <row r="412" spans="2:120">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BS412" s="60"/>
      <c r="BT412" s="60"/>
      <c r="BU412" s="75"/>
      <c r="BV412" s="75"/>
      <c r="BW412" s="75"/>
      <c r="BX412" s="75"/>
      <c r="BY412" s="75"/>
      <c r="BZ412" s="75"/>
      <c r="CA412" s="75"/>
      <c r="CL412" s="60"/>
      <c r="CM412" s="60"/>
      <c r="CN412" s="60"/>
      <c r="CO412" s="60"/>
      <c r="CP412" s="60"/>
      <c r="CQ412" s="60"/>
      <c r="CR412" s="60"/>
      <c r="CS412" s="60"/>
      <c r="CT412" s="60"/>
      <c r="CU412" s="60"/>
      <c r="CV412" s="60"/>
      <c r="CW412" s="60"/>
      <c r="CX412" s="60"/>
      <c r="CY412" s="60"/>
      <c r="CZ412" s="60"/>
      <c r="DA412" s="60"/>
      <c r="DB412" s="60"/>
      <c r="DC412" s="60"/>
      <c r="DD412" s="60"/>
      <c r="DE412" s="60"/>
      <c r="DF412" s="60"/>
      <c r="DG412" s="60"/>
      <c r="DH412" s="60"/>
      <c r="DI412" s="60"/>
      <c r="DJ412" s="60"/>
      <c r="DK412" s="60"/>
      <c r="DL412" s="60"/>
      <c r="DM412" s="60"/>
      <c r="DN412" s="60"/>
      <c r="DO412" s="60"/>
      <c r="DP412" s="60"/>
    </row>
    <row r="413" spans="2:120">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BS413" s="60"/>
      <c r="BT413" s="60"/>
      <c r="BU413" s="75"/>
      <c r="BV413" s="75"/>
      <c r="BW413" s="75"/>
      <c r="BX413" s="75"/>
      <c r="BY413" s="75"/>
      <c r="BZ413" s="75"/>
      <c r="CA413" s="75"/>
      <c r="CL413" s="60"/>
      <c r="CM413" s="60"/>
      <c r="CN413" s="60"/>
      <c r="CO413" s="60"/>
      <c r="CP413" s="60"/>
      <c r="CQ413" s="60"/>
      <c r="CR413" s="60"/>
      <c r="CS413" s="60"/>
      <c r="CT413" s="60"/>
      <c r="CU413" s="60"/>
      <c r="CV413" s="60"/>
      <c r="CW413" s="60"/>
      <c r="CX413" s="60"/>
      <c r="CY413" s="60"/>
      <c r="CZ413" s="60"/>
      <c r="DA413" s="60"/>
      <c r="DB413" s="60"/>
      <c r="DC413" s="60"/>
      <c r="DD413" s="60"/>
      <c r="DE413" s="60"/>
      <c r="DF413" s="60"/>
      <c r="DG413" s="60"/>
      <c r="DH413" s="60"/>
      <c r="DI413" s="60"/>
      <c r="DJ413" s="60"/>
      <c r="DK413" s="60"/>
      <c r="DL413" s="60"/>
      <c r="DM413" s="60"/>
      <c r="DN413" s="60"/>
      <c r="DO413" s="60"/>
      <c r="DP413" s="60"/>
    </row>
    <row r="414" spans="2:120">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BS414" s="60"/>
      <c r="BT414" s="60"/>
      <c r="BU414" s="75"/>
      <c r="BV414" s="75"/>
      <c r="BW414" s="75"/>
      <c r="BX414" s="75"/>
      <c r="BY414" s="75"/>
      <c r="BZ414" s="75"/>
      <c r="CA414" s="75"/>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row>
    <row r="415" spans="2:120">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BS415" s="60"/>
      <c r="BT415" s="60"/>
      <c r="BU415" s="75"/>
      <c r="BV415" s="75"/>
      <c r="BW415" s="75"/>
      <c r="BX415" s="75"/>
      <c r="BY415" s="75"/>
      <c r="BZ415" s="75"/>
      <c r="CA415" s="75"/>
      <c r="CL415" s="60"/>
      <c r="CM415" s="60"/>
      <c r="CN415" s="60"/>
      <c r="CO415" s="60"/>
      <c r="CP415" s="60"/>
      <c r="CQ415" s="60"/>
      <c r="CR415" s="60"/>
      <c r="CS415" s="60"/>
      <c r="CT415" s="60"/>
      <c r="CU415" s="60"/>
      <c r="CV415" s="60"/>
      <c r="CW415" s="60"/>
      <c r="CX415" s="60"/>
      <c r="CY415" s="60"/>
      <c r="CZ415" s="60"/>
      <c r="DA415" s="60"/>
      <c r="DB415" s="60"/>
      <c r="DC415" s="60"/>
      <c r="DD415" s="60"/>
      <c r="DE415" s="60"/>
      <c r="DF415" s="60"/>
      <c r="DG415" s="60"/>
      <c r="DH415" s="60"/>
      <c r="DI415" s="60"/>
      <c r="DJ415" s="60"/>
      <c r="DK415" s="60"/>
      <c r="DL415" s="60"/>
      <c r="DM415" s="60"/>
      <c r="DN415" s="60"/>
      <c r="DO415" s="60"/>
      <c r="DP415" s="60"/>
    </row>
    <row r="416" spans="2:120">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BS416" s="60"/>
      <c r="BT416" s="60"/>
      <c r="BU416" s="75"/>
      <c r="BV416" s="75"/>
      <c r="BW416" s="75"/>
      <c r="BX416" s="75"/>
      <c r="BY416" s="75"/>
      <c r="BZ416" s="75"/>
      <c r="CA416" s="75"/>
      <c r="CL416" s="60"/>
      <c r="CM416" s="60"/>
      <c r="CN416" s="60"/>
      <c r="CO416" s="60"/>
      <c r="CP416" s="60"/>
      <c r="CQ416" s="60"/>
      <c r="CR416" s="60"/>
      <c r="CS416" s="60"/>
      <c r="CT416" s="60"/>
      <c r="CU416" s="60"/>
      <c r="CV416" s="60"/>
      <c r="CW416" s="60"/>
      <c r="CX416" s="60"/>
      <c r="CY416" s="60"/>
      <c r="CZ416" s="60"/>
      <c r="DA416" s="60"/>
      <c r="DB416" s="60"/>
      <c r="DC416" s="60"/>
      <c r="DD416" s="60"/>
      <c r="DE416" s="60"/>
      <c r="DF416" s="60"/>
      <c r="DG416" s="60"/>
      <c r="DH416" s="60"/>
      <c r="DI416" s="60"/>
      <c r="DJ416" s="60"/>
      <c r="DK416" s="60"/>
      <c r="DL416" s="60"/>
      <c r="DM416" s="60"/>
      <c r="DN416" s="60"/>
      <c r="DO416" s="60"/>
      <c r="DP416" s="60"/>
    </row>
    <row r="417" spans="2:120">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BS417" s="60"/>
      <c r="BT417" s="60"/>
      <c r="BU417" s="75"/>
      <c r="BV417" s="75"/>
      <c r="BW417" s="75"/>
      <c r="BX417" s="75"/>
      <c r="BY417" s="75"/>
      <c r="BZ417" s="75"/>
      <c r="CA417" s="75"/>
      <c r="CL417" s="60"/>
      <c r="CM417" s="60"/>
      <c r="CN417" s="60"/>
      <c r="CO417" s="60"/>
      <c r="CP417" s="60"/>
      <c r="CQ417" s="60"/>
      <c r="CR417" s="60"/>
      <c r="CS417" s="60"/>
      <c r="CT417" s="60"/>
      <c r="CU417" s="60"/>
      <c r="CV417" s="60"/>
      <c r="CW417" s="60"/>
      <c r="CX417" s="60"/>
      <c r="CY417" s="60"/>
      <c r="CZ417" s="60"/>
      <c r="DA417" s="60"/>
      <c r="DB417" s="60"/>
      <c r="DC417" s="60"/>
      <c r="DD417" s="60"/>
      <c r="DE417" s="60"/>
      <c r="DF417" s="60"/>
      <c r="DG417" s="60"/>
      <c r="DH417" s="60"/>
      <c r="DI417" s="60"/>
      <c r="DJ417" s="60"/>
      <c r="DK417" s="60"/>
      <c r="DL417" s="60"/>
      <c r="DM417" s="60"/>
      <c r="DN417" s="60"/>
      <c r="DO417" s="60"/>
      <c r="DP417" s="60"/>
    </row>
    <row r="418" spans="2:120">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BS418" s="60"/>
      <c r="BT418" s="60"/>
      <c r="BU418" s="75"/>
      <c r="BV418" s="75"/>
      <c r="BW418" s="75"/>
      <c r="BX418" s="75"/>
      <c r="BY418" s="75"/>
      <c r="BZ418" s="75"/>
      <c r="CA418" s="75"/>
      <c r="CL418" s="60"/>
      <c r="CM418" s="60"/>
      <c r="CN418" s="60"/>
      <c r="CO418" s="60"/>
      <c r="CP418" s="60"/>
      <c r="CQ418" s="60"/>
      <c r="CR418" s="60"/>
      <c r="CS418" s="60"/>
      <c r="CT418" s="60"/>
      <c r="CU418" s="60"/>
      <c r="CV418" s="60"/>
      <c r="CW418" s="60"/>
      <c r="CX418" s="60"/>
      <c r="CY418" s="60"/>
      <c r="CZ418" s="60"/>
      <c r="DA418" s="60"/>
      <c r="DB418" s="60"/>
      <c r="DC418" s="60"/>
      <c r="DD418" s="60"/>
      <c r="DE418" s="60"/>
      <c r="DF418" s="60"/>
      <c r="DG418" s="60"/>
      <c r="DH418" s="60"/>
      <c r="DI418" s="60"/>
      <c r="DJ418" s="60"/>
      <c r="DK418" s="60"/>
      <c r="DL418" s="60"/>
      <c r="DM418" s="60"/>
      <c r="DN418" s="60"/>
      <c r="DO418" s="60"/>
      <c r="DP418" s="60"/>
    </row>
    <row r="419" spans="2:120">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BS419" s="60"/>
      <c r="BT419" s="60"/>
      <c r="BU419" s="75"/>
      <c r="BV419" s="75"/>
      <c r="BW419" s="75"/>
      <c r="BX419" s="75"/>
      <c r="BY419" s="75"/>
      <c r="BZ419" s="75"/>
      <c r="CA419" s="75"/>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row>
    <row r="420" spans="2:120">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BS420" s="60"/>
      <c r="BT420" s="60"/>
      <c r="BU420" s="75"/>
      <c r="BV420" s="75"/>
      <c r="BW420" s="75"/>
      <c r="BX420" s="75"/>
      <c r="BY420" s="75"/>
      <c r="BZ420" s="75"/>
      <c r="CA420" s="75"/>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row>
    <row r="421" spans="2:120">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BS421" s="60"/>
      <c r="BT421" s="60"/>
      <c r="BU421" s="75"/>
      <c r="BV421" s="75"/>
      <c r="BW421" s="75"/>
      <c r="BX421" s="75"/>
      <c r="BY421" s="75"/>
      <c r="BZ421" s="75"/>
      <c r="CA421" s="75"/>
      <c r="CL421" s="60"/>
      <c r="CM421" s="60"/>
      <c r="CN421" s="60"/>
      <c r="CO421" s="60"/>
      <c r="CP421" s="60"/>
      <c r="CQ421" s="60"/>
      <c r="CR421" s="60"/>
      <c r="CS421" s="60"/>
      <c r="CT421" s="60"/>
      <c r="CU421" s="60"/>
      <c r="CV421" s="60"/>
      <c r="CW421" s="60"/>
      <c r="CX421" s="60"/>
      <c r="CY421" s="60"/>
      <c r="CZ421" s="60"/>
      <c r="DA421" s="60"/>
      <c r="DB421" s="60"/>
      <c r="DC421" s="60"/>
      <c r="DD421" s="60"/>
      <c r="DE421" s="60"/>
      <c r="DF421" s="60"/>
      <c r="DG421" s="60"/>
      <c r="DH421" s="60"/>
      <c r="DI421" s="60"/>
      <c r="DJ421" s="60"/>
      <c r="DK421" s="60"/>
      <c r="DL421" s="60"/>
      <c r="DM421" s="60"/>
      <c r="DN421" s="60"/>
      <c r="DO421" s="60"/>
      <c r="DP421" s="60"/>
    </row>
    <row r="422" spans="2:120">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BS422" s="60"/>
      <c r="BT422" s="60"/>
      <c r="BU422" s="75"/>
      <c r="BV422" s="75"/>
      <c r="BW422" s="75"/>
      <c r="BX422" s="75"/>
      <c r="BY422" s="75"/>
      <c r="BZ422" s="75"/>
      <c r="CA422" s="75"/>
      <c r="CL422" s="60"/>
      <c r="CM422" s="60"/>
      <c r="CN422" s="60"/>
      <c r="CO422" s="60"/>
      <c r="CP422" s="60"/>
      <c r="CQ422" s="60"/>
      <c r="CR422" s="60"/>
      <c r="CS422" s="60"/>
      <c r="CT422" s="60"/>
      <c r="CU422" s="60"/>
      <c r="CV422" s="60"/>
      <c r="CW422" s="60"/>
      <c r="CX422" s="60"/>
      <c r="CY422" s="60"/>
      <c r="CZ422" s="60"/>
      <c r="DA422" s="60"/>
      <c r="DB422" s="60"/>
      <c r="DC422" s="60"/>
      <c r="DD422" s="60"/>
      <c r="DE422" s="60"/>
      <c r="DF422" s="60"/>
      <c r="DG422" s="60"/>
      <c r="DH422" s="60"/>
      <c r="DI422" s="60"/>
      <c r="DJ422" s="60"/>
      <c r="DK422" s="60"/>
      <c r="DL422" s="60"/>
      <c r="DM422" s="60"/>
      <c r="DN422" s="60"/>
      <c r="DO422" s="60"/>
      <c r="DP422" s="60"/>
    </row>
    <row r="423" spans="2:120">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BS423" s="60"/>
      <c r="BT423" s="60"/>
      <c r="BU423" s="75"/>
      <c r="BV423" s="75"/>
      <c r="BW423" s="75"/>
      <c r="BX423" s="75"/>
      <c r="BY423" s="75"/>
      <c r="BZ423" s="75"/>
      <c r="CA423" s="75"/>
      <c r="CL423" s="60"/>
      <c r="CM423" s="60"/>
      <c r="CN423" s="60"/>
      <c r="CO423" s="60"/>
      <c r="CP423" s="60"/>
      <c r="CQ423" s="60"/>
      <c r="CR423" s="60"/>
      <c r="CS423" s="60"/>
      <c r="CT423" s="60"/>
      <c r="CU423" s="60"/>
      <c r="CV423" s="60"/>
      <c r="CW423" s="60"/>
      <c r="CX423" s="60"/>
      <c r="CY423" s="60"/>
      <c r="CZ423" s="60"/>
      <c r="DA423" s="60"/>
      <c r="DB423" s="60"/>
      <c r="DC423" s="60"/>
      <c r="DD423" s="60"/>
      <c r="DE423" s="60"/>
      <c r="DF423" s="60"/>
      <c r="DG423" s="60"/>
      <c r="DH423" s="60"/>
      <c r="DI423" s="60"/>
      <c r="DJ423" s="60"/>
      <c r="DK423" s="60"/>
      <c r="DL423" s="60"/>
      <c r="DM423" s="60"/>
      <c r="DN423" s="60"/>
      <c r="DO423" s="60"/>
      <c r="DP423" s="60"/>
    </row>
    <row r="424" spans="2:120">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BS424" s="60"/>
      <c r="BT424" s="60"/>
      <c r="BU424" s="75"/>
      <c r="BV424" s="75"/>
      <c r="BW424" s="75"/>
      <c r="BX424" s="75"/>
      <c r="BY424" s="75"/>
      <c r="BZ424" s="75"/>
      <c r="CA424" s="75"/>
      <c r="CL424" s="60"/>
      <c r="CM424" s="60"/>
      <c r="CN424" s="60"/>
      <c r="CO424" s="60"/>
      <c r="CP424" s="60"/>
      <c r="CQ424" s="60"/>
      <c r="CR424" s="60"/>
      <c r="CS424" s="60"/>
      <c r="CT424" s="60"/>
      <c r="CU424" s="60"/>
      <c r="CV424" s="60"/>
      <c r="CW424" s="60"/>
      <c r="CX424" s="60"/>
      <c r="CY424" s="60"/>
      <c r="CZ424" s="60"/>
      <c r="DA424" s="60"/>
      <c r="DB424" s="60"/>
      <c r="DC424" s="60"/>
      <c r="DD424" s="60"/>
      <c r="DE424" s="60"/>
      <c r="DF424" s="60"/>
      <c r="DG424" s="60"/>
      <c r="DH424" s="60"/>
      <c r="DI424" s="60"/>
      <c r="DJ424" s="60"/>
      <c r="DK424" s="60"/>
      <c r="DL424" s="60"/>
      <c r="DM424" s="60"/>
      <c r="DN424" s="60"/>
      <c r="DO424" s="60"/>
      <c r="DP424" s="60"/>
    </row>
    <row r="425" spans="2:120">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BS425" s="60"/>
      <c r="BT425" s="60"/>
      <c r="BU425" s="75"/>
      <c r="BV425" s="75"/>
      <c r="BW425" s="75"/>
      <c r="BX425" s="75"/>
      <c r="BY425" s="75"/>
      <c r="BZ425" s="75"/>
      <c r="CA425" s="75"/>
      <c r="CL425" s="60"/>
      <c r="CM425" s="60"/>
      <c r="CN425" s="60"/>
      <c r="CO425" s="60"/>
      <c r="CP425" s="60"/>
      <c r="CQ425" s="60"/>
      <c r="CR425" s="60"/>
      <c r="CS425" s="60"/>
      <c r="CT425" s="60"/>
      <c r="CU425" s="60"/>
      <c r="CV425" s="60"/>
      <c r="CW425" s="60"/>
      <c r="CX425" s="60"/>
      <c r="CY425" s="60"/>
      <c r="CZ425" s="60"/>
      <c r="DA425" s="60"/>
      <c r="DB425" s="60"/>
      <c r="DC425" s="60"/>
      <c r="DD425" s="60"/>
      <c r="DE425" s="60"/>
      <c r="DF425" s="60"/>
      <c r="DG425" s="60"/>
      <c r="DH425" s="60"/>
      <c r="DI425" s="60"/>
      <c r="DJ425" s="60"/>
      <c r="DK425" s="60"/>
      <c r="DL425" s="60"/>
      <c r="DM425" s="60"/>
      <c r="DN425" s="60"/>
      <c r="DO425" s="60"/>
      <c r="DP425" s="60"/>
    </row>
    <row r="426" spans="2:120">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BS426" s="60"/>
      <c r="BT426" s="60"/>
      <c r="BU426" s="75"/>
      <c r="BV426" s="75"/>
      <c r="BW426" s="75"/>
      <c r="BX426" s="75"/>
      <c r="BY426" s="75"/>
      <c r="BZ426" s="75"/>
      <c r="CA426" s="75"/>
      <c r="CL426" s="60"/>
      <c r="CM426" s="60"/>
      <c r="CN426" s="60"/>
      <c r="CO426" s="60"/>
      <c r="CP426" s="60"/>
      <c r="CQ426" s="60"/>
      <c r="CR426" s="60"/>
      <c r="CS426" s="60"/>
      <c r="CT426" s="60"/>
      <c r="CU426" s="60"/>
      <c r="CV426" s="60"/>
      <c r="CW426" s="60"/>
      <c r="CX426" s="60"/>
      <c r="CY426" s="60"/>
      <c r="CZ426" s="60"/>
      <c r="DA426" s="60"/>
      <c r="DB426" s="60"/>
      <c r="DC426" s="60"/>
      <c r="DD426" s="60"/>
      <c r="DE426" s="60"/>
      <c r="DF426" s="60"/>
      <c r="DG426" s="60"/>
      <c r="DH426" s="60"/>
      <c r="DI426" s="60"/>
      <c r="DJ426" s="60"/>
      <c r="DK426" s="60"/>
      <c r="DL426" s="60"/>
      <c r="DM426" s="60"/>
      <c r="DN426" s="60"/>
      <c r="DO426" s="60"/>
      <c r="DP426" s="60"/>
    </row>
    <row r="427" spans="2:120">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BS427" s="60"/>
      <c r="BT427" s="60"/>
      <c r="BU427" s="75"/>
      <c r="BV427" s="75"/>
      <c r="BW427" s="75"/>
      <c r="BX427" s="75"/>
      <c r="BY427" s="75"/>
      <c r="BZ427" s="75"/>
      <c r="CA427" s="75"/>
      <c r="CL427" s="60"/>
      <c r="CM427" s="60"/>
      <c r="CN427" s="60"/>
      <c r="CO427" s="60"/>
      <c r="CP427" s="60"/>
      <c r="CQ427" s="60"/>
      <c r="CR427" s="60"/>
      <c r="CS427" s="60"/>
      <c r="CT427" s="60"/>
      <c r="CU427" s="60"/>
      <c r="CV427" s="60"/>
      <c r="CW427" s="60"/>
      <c r="CX427" s="60"/>
      <c r="CY427" s="60"/>
      <c r="CZ427" s="60"/>
      <c r="DA427" s="60"/>
      <c r="DB427" s="60"/>
      <c r="DC427" s="60"/>
      <c r="DD427" s="60"/>
      <c r="DE427" s="60"/>
      <c r="DF427" s="60"/>
      <c r="DG427" s="60"/>
      <c r="DH427" s="60"/>
      <c r="DI427" s="60"/>
      <c r="DJ427" s="60"/>
      <c r="DK427" s="60"/>
      <c r="DL427" s="60"/>
      <c r="DM427" s="60"/>
      <c r="DN427" s="60"/>
      <c r="DO427" s="60"/>
      <c r="DP427" s="60"/>
    </row>
    <row r="428" spans="2:120">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BS428" s="60"/>
      <c r="BT428" s="60"/>
      <c r="BU428" s="75"/>
      <c r="BV428" s="75"/>
      <c r="BW428" s="75"/>
      <c r="BX428" s="75"/>
      <c r="BY428" s="75"/>
      <c r="BZ428" s="75"/>
      <c r="CA428" s="75"/>
      <c r="CL428" s="60"/>
      <c r="CM428" s="60"/>
      <c r="CN428" s="60"/>
      <c r="CO428" s="60"/>
      <c r="CP428" s="60"/>
      <c r="CQ428" s="60"/>
      <c r="CR428" s="60"/>
      <c r="CS428" s="60"/>
      <c r="CT428" s="60"/>
      <c r="CU428" s="60"/>
      <c r="CV428" s="60"/>
      <c r="CW428" s="60"/>
      <c r="CX428" s="60"/>
      <c r="CY428" s="60"/>
      <c r="CZ428" s="60"/>
      <c r="DA428" s="60"/>
      <c r="DB428" s="60"/>
      <c r="DC428" s="60"/>
      <c r="DD428" s="60"/>
      <c r="DE428" s="60"/>
      <c r="DF428" s="60"/>
      <c r="DG428" s="60"/>
      <c r="DH428" s="60"/>
      <c r="DI428" s="60"/>
      <c r="DJ428" s="60"/>
      <c r="DK428" s="60"/>
      <c r="DL428" s="60"/>
      <c r="DM428" s="60"/>
      <c r="DN428" s="60"/>
      <c r="DO428" s="60"/>
      <c r="DP428" s="60"/>
    </row>
    <row r="429" spans="2:120">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BS429" s="60"/>
      <c r="BT429" s="60"/>
      <c r="BU429" s="75"/>
      <c r="BV429" s="75"/>
      <c r="BW429" s="75"/>
      <c r="BX429" s="75"/>
      <c r="BY429" s="75"/>
      <c r="BZ429" s="75"/>
      <c r="CA429" s="75"/>
      <c r="CL429" s="60"/>
      <c r="CM429" s="60"/>
      <c r="CN429" s="60"/>
      <c r="CO429" s="60"/>
      <c r="CP429" s="60"/>
      <c r="CQ429" s="60"/>
      <c r="CR429" s="60"/>
      <c r="CS429" s="60"/>
      <c r="CT429" s="60"/>
      <c r="CU429" s="60"/>
      <c r="CV429" s="60"/>
      <c r="CW429" s="60"/>
      <c r="CX429" s="60"/>
      <c r="CY429" s="60"/>
      <c r="CZ429" s="60"/>
      <c r="DA429" s="60"/>
      <c r="DB429" s="60"/>
      <c r="DC429" s="60"/>
      <c r="DD429" s="60"/>
      <c r="DE429" s="60"/>
      <c r="DF429" s="60"/>
      <c r="DG429" s="60"/>
      <c r="DH429" s="60"/>
      <c r="DI429" s="60"/>
      <c r="DJ429" s="60"/>
      <c r="DK429" s="60"/>
      <c r="DL429" s="60"/>
      <c r="DM429" s="60"/>
      <c r="DN429" s="60"/>
      <c r="DO429" s="60"/>
      <c r="DP429" s="60"/>
    </row>
    <row r="430" spans="2:120">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BS430" s="60"/>
      <c r="BT430" s="60"/>
      <c r="BU430" s="75"/>
      <c r="BV430" s="75"/>
      <c r="BW430" s="75"/>
      <c r="BX430" s="75"/>
      <c r="BY430" s="75"/>
      <c r="BZ430" s="75"/>
      <c r="CA430" s="75"/>
      <c r="CL430" s="60"/>
      <c r="CM430" s="60"/>
      <c r="CN430" s="60"/>
      <c r="CO430" s="60"/>
      <c r="CP430" s="60"/>
      <c r="CQ430" s="60"/>
      <c r="CR430" s="60"/>
      <c r="CS430" s="60"/>
      <c r="CT430" s="60"/>
      <c r="CU430" s="60"/>
      <c r="CV430" s="60"/>
      <c r="CW430" s="60"/>
      <c r="CX430" s="60"/>
      <c r="CY430" s="60"/>
      <c r="CZ430" s="60"/>
      <c r="DA430" s="60"/>
      <c r="DB430" s="60"/>
      <c r="DC430" s="60"/>
      <c r="DD430" s="60"/>
      <c r="DE430" s="60"/>
      <c r="DF430" s="60"/>
      <c r="DG430" s="60"/>
      <c r="DH430" s="60"/>
      <c r="DI430" s="60"/>
      <c r="DJ430" s="60"/>
      <c r="DK430" s="60"/>
      <c r="DL430" s="60"/>
      <c r="DM430" s="60"/>
      <c r="DN430" s="60"/>
      <c r="DO430" s="60"/>
      <c r="DP430" s="60"/>
    </row>
    <row r="431" spans="2:120">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BS431" s="60"/>
      <c r="BT431" s="60"/>
      <c r="BU431" s="75"/>
      <c r="BV431" s="75"/>
      <c r="BW431" s="75"/>
      <c r="BX431" s="75"/>
      <c r="BY431" s="75"/>
      <c r="BZ431" s="75"/>
      <c r="CA431" s="75"/>
      <c r="CL431" s="60"/>
      <c r="CM431" s="60"/>
      <c r="CN431" s="60"/>
      <c r="CO431" s="60"/>
      <c r="CP431" s="60"/>
      <c r="CQ431" s="60"/>
      <c r="CR431" s="60"/>
      <c r="CS431" s="60"/>
      <c r="CT431" s="60"/>
      <c r="CU431" s="60"/>
      <c r="CV431" s="60"/>
      <c r="CW431" s="60"/>
      <c r="CX431" s="60"/>
      <c r="CY431" s="60"/>
      <c r="CZ431" s="60"/>
      <c r="DA431" s="60"/>
      <c r="DB431" s="60"/>
      <c r="DC431" s="60"/>
      <c r="DD431" s="60"/>
      <c r="DE431" s="60"/>
      <c r="DF431" s="60"/>
      <c r="DG431" s="60"/>
      <c r="DH431" s="60"/>
      <c r="DI431" s="60"/>
      <c r="DJ431" s="60"/>
      <c r="DK431" s="60"/>
      <c r="DL431" s="60"/>
      <c r="DM431" s="60"/>
      <c r="DN431" s="60"/>
      <c r="DO431" s="60"/>
      <c r="DP431" s="60"/>
    </row>
    <row r="432" spans="2:120">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BS432" s="60"/>
      <c r="BT432" s="60"/>
      <c r="BU432" s="75"/>
      <c r="BV432" s="75"/>
      <c r="BW432" s="75"/>
      <c r="BX432" s="75"/>
      <c r="BY432" s="75"/>
      <c r="BZ432" s="75"/>
      <c r="CA432" s="75"/>
      <c r="CL432" s="60"/>
      <c r="CM432" s="60"/>
      <c r="CN432" s="60"/>
      <c r="CO432" s="60"/>
      <c r="CP432" s="60"/>
      <c r="CQ432" s="60"/>
      <c r="CR432" s="60"/>
      <c r="CS432" s="60"/>
      <c r="CT432" s="60"/>
      <c r="CU432" s="60"/>
      <c r="CV432" s="60"/>
      <c r="CW432" s="60"/>
      <c r="CX432" s="60"/>
      <c r="CY432" s="60"/>
      <c r="CZ432" s="60"/>
      <c r="DA432" s="60"/>
      <c r="DB432" s="60"/>
      <c r="DC432" s="60"/>
      <c r="DD432" s="60"/>
      <c r="DE432" s="60"/>
      <c r="DF432" s="60"/>
      <c r="DG432" s="60"/>
      <c r="DH432" s="60"/>
      <c r="DI432" s="60"/>
      <c r="DJ432" s="60"/>
      <c r="DK432" s="60"/>
      <c r="DL432" s="60"/>
      <c r="DM432" s="60"/>
      <c r="DN432" s="60"/>
      <c r="DO432" s="60"/>
      <c r="DP432" s="60"/>
    </row>
    <row r="433" spans="2:120">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BS433" s="60"/>
      <c r="BT433" s="60"/>
      <c r="BU433" s="75"/>
      <c r="BV433" s="75"/>
      <c r="BW433" s="75"/>
      <c r="BX433" s="75"/>
      <c r="BY433" s="75"/>
      <c r="BZ433" s="75"/>
      <c r="CA433" s="75"/>
      <c r="CL433" s="60"/>
      <c r="CM433" s="60"/>
      <c r="CN433" s="60"/>
      <c r="CO433" s="60"/>
      <c r="CP433" s="60"/>
      <c r="CQ433" s="60"/>
      <c r="CR433" s="60"/>
      <c r="CS433" s="60"/>
      <c r="CT433" s="60"/>
      <c r="CU433" s="60"/>
      <c r="CV433" s="60"/>
      <c r="CW433" s="60"/>
      <c r="CX433" s="60"/>
      <c r="CY433" s="60"/>
      <c r="CZ433" s="60"/>
      <c r="DA433" s="60"/>
      <c r="DB433" s="60"/>
      <c r="DC433" s="60"/>
      <c r="DD433" s="60"/>
      <c r="DE433" s="60"/>
      <c r="DF433" s="60"/>
      <c r="DG433" s="60"/>
      <c r="DH433" s="60"/>
      <c r="DI433" s="60"/>
      <c r="DJ433" s="60"/>
      <c r="DK433" s="60"/>
      <c r="DL433" s="60"/>
      <c r="DM433" s="60"/>
      <c r="DN433" s="60"/>
      <c r="DO433" s="60"/>
      <c r="DP433" s="60"/>
    </row>
    <row r="434" spans="2:120">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BS434" s="60"/>
      <c r="BT434" s="60"/>
      <c r="BU434" s="75"/>
      <c r="BV434" s="75"/>
      <c r="BW434" s="75"/>
      <c r="BX434" s="75"/>
      <c r="BY434" s="75"/>
      <c r="BZ434" s="75"/>
      <c r="CA434" s="75"/>
      <c r="CL434" s="60"/>
      <c r="CM434" s="60"/>
      <c r="CN434" s="60"/>
      <c r="CO434" s="60"/>
      <c r="CP434" s="60"/>
      <c r="CQ434" s="60"/>
      <c r="CR434" s="60"/>
      <c r="CS434" s="60"/>
      <c r="CT434" s="60"/>
      <c r="CU434" s="60"/>
      <c r="CV434" s="60"/>
      <c r="CW434" s="60"/>
      <c r="CX434" s="60"/>
      <c r="CY434" s="60"/>
      <c r="CZ434" s="60"/>
      <c r="DA434" s="60"/>
      <c r="DB434" s="60"/>
      <c r="DC434" s="60"/>
      <c r="DD434" s="60"/>
      <c r="DE434" s="60"/>
      <c r="DF434" s="60"/>
      <c r="DG434" s="60"/>
      <c r="DH434" s="60"/>
      <c r="DI434" s="60"/>
      <c r="DJ434" s="60"/>
      <c r="DK434" s="60"/>
      <c r="DL434" s="60"/>
      <c r="DM434" s="60"/>
      <c r="DN434" s="60"/>
      <c r="DO434" s="60"/>
      <c r="DP434" s="60"/>
    </row>
    <row r="435" spans="2:120">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BS435" s="60"/>
      <c r="BT435" s="60"/>
      <c r="BU435" s="75"/>
      <c r="BV435" s="75"/>
      <c r="BW435" s="75"/>
      <c r="BX435" s="75"/>
      <c r="BY435" s="75"/>
      <c r="BZ435" s="75"/>
      <c r="CA435" s="75"/>
      <c r="CL435" s="60"/>
      <c r="CM435" s="60"/>
      <c r="CN435" s="60"/>
      <c r="CO435" s="60"/>
      <c r="CP435" s="60"/>
      <c r="CQ435" s="60"/>
      <c r="CR435" s="60"/>
      <c r="CS435" s="60"/>
      <c r="CT435" s="60"/>
      <c r="CU435" s="60"/>
      <c r="CV435" s="60"/>
      <c r="CW435" s="60"/>
      <c r="CX435" s="60"/>
      <c r="CY435" s="60"/>
      <c r="CZ435" s="60"/>
      <c r="DA435" s="60"/>
      <c r="DB435" s="60"/>
      <c r="DC435" s="60"/>
      <c r="DD435" s="60"/>
      <c r="DE435" s="60"/>
      <c r="DF435" s="60"/>
      <c r="DG435" s="60"/>
      <c r="DH435" s="60"/>
      <c r="DI435" s="60"/>
      <c r="DJ435" s="60"/>
      <c r="DK435" s="60"/>
      <c r="DL435" s="60"/>
      <c r="DM435" s="60"/>
      <c r="DN435" s="60"/>
      <c r="DO435" s="60"/>
      <c r="DP435" s="60"/>
    </row>
    <row r="436" spans="2:120">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BS436" s="60"/>
      <c r="BT436" s="60"/>
      <c r="BU436" s="75"/>
      <c r="BV436" s="75"/>
      <c r="BW436" s="75"/>
      <c r="BX436" s="75"/>
      <c r="BY436" s="75"/>
      <c r="BZ436" s="75"/>
      <c r="CA436" s="75"/>
      <c r="CL436" s="60"/>
      <c r="CM436" s="60"/>
      <c r="CN436" s="60"/>
      <c r="CO436" s="60"/>
      <c r="CP436" s="60"/>
      <c r="CQ436" s="60"/>
      <c r="CR436" s="60"/>
      <c r="CS436" s="60"/>
      <c r="CT436" s="60"/>
      <c r="CU436" s="60"/>
      <c r="CV436" s="60"/>
      <c r="CW436" s="60"/>
      <c r="CX436" s="60"/>
      <c r="CY436" s="60"/>
      <c r="CZ436" s="60"/>
      <c r="DA436" s="60"/>
      <c r="DB436" s="60"/>
      <c r="DC436" s="60"/>
      <c r="DD436" s="60"/>
      <c r="DE436" s="60"/>
      <c r="DF436" s="60"/>
      <c r="DG436" s="60"/>
      <c r="DH436" s="60"/>
      <c r="DI436" s="60"/>
      <c r="DJ436" s="60"/>
      <c r="DK436" s="60"/>
      <c r="DL436" s="60"/>
      <c r="DM436" s="60"/>
      <c r="DN436" s="60"/>
      <c r="DO436" s="60"/>
      <c r="DP436" s="60"/>
    </row>
    <row r="437" spans="2:120">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BS437" s="60"/>
      <c r="BT437" s="60"/>
      <c r="BU437" s="75"/>
      <c r="BV437" s="75"/>
      <c r="BW437" s="75"/>
      <c r="BX437" s="75"/>
      <c r="BY437" s="75"/>
      <c r="BZ437" s="75"/>
      <c r="CA437" s="75"/>
      <c r="CL437" s="60"/>
      <c r="CM437" s="60"/>
      <c r="CN437" s="60"/>
      <c r="CO437" s="60"/>
      <c r="CP437" s="60"/>
      <c r="CQ437" s="60"/>
      <c r="CR437" s="60"/>
      <c r="CS437" s="60"/>
      <c r="CT437" s="60"/>
      <c r="CU437" s="60"/>
      <c r="CV437" s="60"/>
      <c r="CW437" s="60"/>
      <c r="CX437" s="60"/>
      <c r="CY437" s="60"/>
      <c r="CZ437" s="60"/>
      <c r="DA437" s="60"/>
      <c r="DB437" s="60"/>
      <c r="DC437" s="60"/>
      <c r="DD437" s="60"/>
      <c r="DE437" s="60"/>
      <c r="DF437" s="60"/>
      <c r="DG437" s="60"/>
      <c r="DH437" s="60"/>
      <c r="DI437" s="60"/>
      <c r="DJ437" s="60"/>
      <c r="DK437" s="60"/>
      <c r="DL437" s="60"/>
      <c r="DM437" s="60"/>
      <c r="DN437" s="60"/>
      <c r="DO437" s="60"/>
      <c r="DP437" s="60"/>
    </row>
    <row r="438" spans="2:120">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BS438" s="60"/>
      <c r="BT438" s="60"/>
      <c r="BU438" s="75"/>
      <c r="BV438" s="75"/>
      <c r="BW438" s="75"/>
      <c r="BX438" s="75"/>
      <c r="BY438" s="75"/>
      <c r="BZ438" s="75"/>
      <c r="CA438" s="75"/>
      <c r="CL438" s="60"/>
      <c r="CM438" s="60"/>
      <c r="CN438" s="60"/>
      <c r="CO438" s="60"/>
      <c r="CP438" s="60"/>
      <c r="CQ438" s="60"/>
      <c r="CR438" s="60"/>
      <c r="CS438" s="60"/>
      <c r="CT438" s="60"/>
      <c r="CU438" s="60"/>
      <c r="CV438" s="60"/>
      <c r="CW438" s="60"/>
      <c r="CX438" s="60"/>
      <c r="CY438" s="60"/>
      <c r="CZ438" s="60"/>
      <c r="DA438" s="60"/>
      <c r="DB438" s="60"/>
      <c r="DC438" s="60"/>
      <c r="DD438" s="60"/>
      <c r="DE438" s="60"/>
      <c r="DF438" s="60"/>
      <c r="DG438" s="60"/>
      <c r="DH438" s="60"/>
      <c r="DI438" s="60"/>
      <c r="DJ438" s="60"/>
      <c r="DK438" s="60"/>
      <c r="DL438" s="60"/>
      <c r="DM438" s="60"/>
      <c r="DN438" s="60"/>
      <c r="DO438" s="60"/>
      <c r="DP438" s="60"/>
    </row>
    <row r="439" spans="2:120">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BS439" s="60"/>
      <c r="BT439" s="60"/>
      <c r="BU439" s="75"/>
      <c r="BV439" s="75"/>
      <c r="BW439" s="75"/>
      <c r="BX439" s="75"/>
      <c r="BY439" s="75"/>
      <c r="BZ439" s="75"/>
      <c r="CA439" s="75"/>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row>
    <row r="440" spans="2:120">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BS440" s="60"/>
      <c r="BT440" s="60"/>
      <c r="BU440" s="75"/>
      <c r="BV440" s="75"/>
      <c r="BW440" s="75"/>
      <c r="BX440" s="75"/>
      <c r="BY440" s="75"/>
      <c r="BZ440" s="75"/>
      <c r="CA440" s="75"/>
      <c r="CL440" s="60"/>
      <c r="CM440" s="60"/>
      <c r="CN440" s="60"/>
      <c r="CO440" s="60"/>
      <c r="CP440" s="60"/>
      <c r="CQ440" s="60"/>
      <c r="CR440" s="60"/>
      <c r="CS440" s="60"/>
      <c r="CT440" s="60"/>
      <c r="CU440" s="60"/>
      <c r="CV440" s="60"/>
      <c r="CW440" s="60"/>
      <c r="CX440" s="60"/>
      <c r="CY440" s="60"/>
      <c r="CZ440" s="60"/>
      <c r="DA440" s="60"/>
      <c r="DB440" s="60"/>
      <c r="DC440" s="60"/>
      <c r="DD440" s="60"/>
      <c r="DE440" s="60"/>
      <c r="DF440" s="60"/>
      <c r="DG440" s="60"/>
      <c r="DH440" s="60"/>
      <c r="DI440" s="60"/>
      <c r="DJ440" s="60"/>
      <c r="DK440" s="60"/>
      <c r="DL440" s="60"/>
      <c r="DM440" s="60"/>
      <c r="DN440" s="60"/>
      <c r="DO440" s="60"/>
      <c r="DP440" s="60"/>
    </row>
    <row r="441" spans="2:120">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BS441" s="60"/>
      <c r="BT441" s="60"/>
      <c r="BU441" s="75"/>
      <c r="BV441" s="75"/>
      <c r="BW441" s="75"/>
      <c r="BX441" s="75"/>
      <c r="BY441" s="75"/>
      <c r="BZ441" s="75"/>
      <c r="CA441" s="75"/>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row>
    <row r="442" spans="2:120">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BS442" s="60"/>
      <c r="BT442" s="60"/>
      <c r="BU442" s="75"/>
      <c r="BV442" s="75"/>
      <c r="BW442" s="75"/>
      <c r="BX442" s="75"/>
      <c r="BY442" s="75"/>
      <c r="BZ442" s="75"/>
      <c r="CA442" s="75"/>
      <c r="CL442" s="60"/>
      <c r="CM442" s="60"/>
      <c r="CN442" s="60"/>
      <c r="CO442" s="60"/>
      <c r="CP442" s="60"/>
      <c r="CQ442" s="60"/>
      <c r="CR442" s="60"/>
      <c r="CS442" s="60"/>
      <c r="CT442" s="60"/>
      <c r="CU442" s="60"/>
      <c r="CV442" s="60"/>
      <c r="CW442" s="60"/>
      <c r="CX442" s="60"/>
      <c r="CY442" s="60"/>
      <c r="CZ442" s="60"/>
      <c r="DA442" s="60"/>
      <c r="DB442" s="60"/>
      <c r="DC442" s="60"/>
      <c r="DD442" s="60"/>
      <c r="DE442" s="60"/>
      <c r="DF442" s="60"/>
      <c r="DG442" s="60"/>
      <c r="DH442" s="60"/>
      <c r="DI442" s="60"/>
      <c r="DJ442" s="60"/>
      <c r="DK442" s="60"/>
      <c r="DL442" s="60"/>
      <c r="DM442" s="60"/>
      <c r="DN442" s="60"/>
      <c r="DO442" s="60"/>
      <c r="DP442" s="60"/>
    </row>
    <row r="443" spans="2:120">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BS443" s="60"/>
      <c r="BT443" s="60"/>
      <c r="BU443" s="75"/>
      <c r="BV443" s="75"/>
      <c r="BW443" s="75"/>
      <c r="BX443" s="75"/>
      <c r="BY443" s="75"/>
      <c r="BZ443" s="75"/>
      <c r="CA443" s="75"/>
      <c r="CL443" s="60"/>
      <c r="CM443" s="60"/>
      <c r="CN443" s="60"/>
      <c r="CO443" s="60"/>
      <c r="CP443" s="60"/>
      <c r="CQ443" s="60"/>
      <c r="CR443" s="60"/>
      <c r="CS443" s="60"/>
      <c r="CT443" s="60"/>
      <c r="CU443" s="60"/>
      <c r="CV443" s="60"/>
      <c r="CW443" s="60"/>
      <c r="CX443" s="60"/>
      <c r="CY443" s="60"/>
      <c r="CZ443" s="60"/>
      <c r="DA443" s="60"/>
      <c r="DB443" s="60"/>
      <c r="DC443" s="60"/>
      <c r="DD443" s="60"/>
      <c r="DE443" s="60"/>
      <c r="DF443" s="60"/>
      <c r="DG443" s="60"/>
      <c r="DH443" s="60"/>
      <c r="DI443" s="60"/>
      <c r="DJ443" s="60"/>
      <c r="DK443" s="60"/>
      <c r="DL443" s="60"/>
      <c r="DM443" s="60"/>
      <c r="DN443" s="60"/>
      <c r="DO443" s="60"/>
      <c r="DP443" s="60"/>
    </row>
    <row r="444" spans="2:120">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BS444" s="60"/>
      <c r="BT444" s="60"/>
      <c r="BU444" s="75"/>
      <c r="BV444" s="75"/>
      <c r="BW444" s="75"/>
      <c r="BX444" s="75"/>
      <c r="BY444" s="75"/>
      <c r="BZ444" s="75"/>
      <c r="CA444" s="75"/>
      <c r="CL444" s="60"/>
      <c r="CM444" s="60"/>
      <c r="CN444" s="60"/>
      <c r="CO444" s="60"/>
      <c r="CP444" s="60"/>
      <c r="CQ444" s="60"/>
      <c r="CR444" s="60"/>
      <c r="CS444" s="60"/>
      <c r="CT444" s="60"/>
      <c r="CU444" s="60"/>
      <c r="CV444" s="60"/>
      <c r="CW444" s="60"/>
      <c r="CX444" s="60"/>
      <c r="CY444" s="60"/>
      <c r="CZ444" s="60"/>
      <c r="DA444" s="60"/>
      <c r="DB444" s="60"/>
      <c r="DC444" s="60"/>
      <c r="DD444" s="60"/>
      <c r="DE444" s="60"/>
      <c r="DF444" s="60"/>
      <c r="DG444" s="60"/>
      <c r="DH444" s="60"/>
      <c r="DI444" s="60"/>
      <c r="DJ444" s="60"/>
      <c r="DK444" s="60"/>
      <c r="DL444" s="60"/>
      <c r="DM444" s="60"/>
      <c r="DN444" s="60"/>
      <c r="DO444" s="60"/>
      <c r="DP444" s="60"/>
    </row>
    <row r="445" spans="2:120">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BS445" s="60"/>
      <c r="BT445" s="60"/>
      <c r="BU445" s="75"/>
      <c r="BV445" s="75"/>
      <c r="BW445" s="75"/>
      <c r="BX445" s="75"/>
      <c r="BY445" s="75"/>
      <c r="BZ445" s="75"/>
      <c r="CA445" s="75"/>
      <c r="CL445" s="60"/>
      <c r="CM445" s="60"/>
      <c r="CN445" s="60"/>
      <c r="CO445" s="60"/>
      <c r="CP445" s="60"/>
      <c r="CQ445" s="60"/>
      <c r="CR445" s="60"/>
      <c r="CS445" s="60"/>
      <c r="CT445" s="60"/>
      <c r="CU445" s="60"/>
      <c r="CV445" s="60"/>
      <c r="CW445" s="60"/>
      <c r="CX445" s="60"/>
      <c r="CY445" s="60"/>
      <c r="CZ445" s="60"/>
      <c r="DA445" s="60"/>
      <c r="DB445" s="60"/>
      <c r="DC445" s="60"/>
      <c r="DD445" s="60"/>
      <c r="DE445" s="60"/>
      <c r="DF445" s="60"/>
      <c r="DG445" s="60"/>
      <c r="DH445" s="60"/>
      <c r="DI445" s="60"/>
      <c r="DJ445" s="60"/>
      <c r="DK445" s="60"/>
      <c r="DL445" s="60"/>
      <c r="DM445" s="60"/>
      <c r="DN445" s="60"/>
      <c r="DO445" s="60"/>
      <c r="DP445" s="60"/>
    </row>
    <row r="446" spans="2:120">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BS446" s="60"/>
      <c r="BT446" s="60"/>
      <c r="BU446" s="75"/>
      <c r="BV446" s="75"/>
      <c r="BW446" s="75"/>
      <c r="BX446" s="75"/>
      <c r="BY446" s="75"/>
      <c r="BZ446" s="75"/>
      <c r="CA446" s="75"/>
      <c r="CL446" s="60"/>
      <c r="CM446" s="60"/>
      <c r="CN446" s="60"/>
      <c r="CO446" s="60"/>
      <c r="CP446" s="60"/>
      <c r="CQ446" s="60"/>
      <c r="CR446" s="60"/>
      <c r="CS446" s="60"/>
      <c r="CT446" s="60"/>
      <c r="CU446" s="60"/>
      <c r="CV446" s="60"/>
      <c r="CW446" s="60"/>
      <c r="CX446" s="60"/>
      <c r="CY446" s="60"/>
      <c r="CZ446" s="60"/>
      <c r="DA446" s="60"/>
      <c r="DB446" s="60"/>
      <c r="DC446" s="60"/>
      <c r="DD446" s="60"/>
      <c r="DE446" s="60"/>
      <c r="DF446" s="60"/>
      <c r="DG446" s="60"/>
      <c r="DH446" s="60"/>
      <c r="DI446" s="60"/>
      <c r="DJ446" s="60"/>
      <c r="DK446" s="60"/>
      <c r="DL446" s="60"/>
      <c r="DM446" s="60"/>
      <c r="DN446" s="60"/>
      <c r="DO446" s="60"/>
      <c r="DP446" s="60"/>
    </row>
    <row r="447" spans="2:120">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BS447" s="60"/>
      <c r="BT447" s="60"/>
      <c r="BU447" s="75"/>
      <c r="BV447" s="75"/>
      <c r="BW447" s="75"/>
      <c r="BX447" s="75"/>
      <c r="BY447" s="75"/>
      <c r="BZ447" s="75"/>
      <c r="CA447" s="75"/>
      <c r="CL447" s="60"/>
      <c r="CM447" s="60"/>
      <c r="CN447" s="60"/>
      <c r="CO447" s="60"/>
      <c r="CP447" s="60"/>
      <c r="CQ447" s="60"/>
      <c r="CR447" s="60"/>
      <c r="CS447" s="60"/>
      <c r="CT447" s="60"/>
      <c r="CU447" s="60"/>
      <c r="CV447" s="60"/>
      <c r="CW447" s="60"/>
      <c r="CX447" s="60"/>
      <c r="CY447" s="60"/>
      <c r="CZ447" s="60"/>
      <c r="DA447" s="60"/>
      <c r="DB447" s="60"/>
      <c r="DC447" s="60"/>
      <c r="DD447" s="60"/>
      <c r="DE447" s="60"/>
      <c r="DF447" s="60"/>
      <c r="DG447" s="60"/>
      <c r="DH447" s="60"/>
      <c r="DI447" s="60"/>
      <c r="DJ447" s="60"/>
      <c r="DK447" s="60"/>
      <c r="DL447" s="60"/>
      <c r="DM447" s="60"/>
      <c r="DN447" s="60"/>
      <c r="DO447" s="60"/>
      <c r="DP447" s="60"/>
    </row>
    <row r="448" spans="2:120">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BS448" s="60"/>
      <c r="BT448" s="60"/>
      <c r="BU448" s="75"/>
      <c r="BV448" s="75"/>
      <c r="BW448" s="75"/>
      <c r="BX448" s="75"/>
      <c r="BY448" s="75"/>
      <c r="BZ448" s="75"/>
      <c r="CA448" s="75"/>
      <c r="CL448" s="60"/>
      <c r="CM448" s="60"/>
      <c r="CN448" s="60"/>
      <c r="CO448" s="60"/>
      <c r="CP448" s="60"/>
      <c r="CQ448" s="60"/>
      <c r="CR448" s="60"/>
      <c r="CS448" s="60"/>
      <c r="CT448" s="60"/>
      <c r="CU448" s="60"/>
      <c r="CV448" s="60"/>
      <c r="CW448" s="60"/>
      <c r="CX448" s="60"/>
      <c r="CY448" s="60"/>
      <c r="CZ448" s="60"/>
      <c r="DA448" s="60"/>
      <c r="DB448" s="60"/>
      <c r="DC448" s="60"/>
      <c r="DD448" s="60"/>
      <c r="DE448" s="60"/>
      <c r="DF448" s="60"/>
      <c r="DG448" s="60"/>
      <c r="DH448" s="60"/>
      <c r="DI448" s="60"/>
      <c r="DJ448" s="60"/>
      <c r="DK448" s="60"/>
      <c r="DL448" s="60"/>
      <c r="DM448" s="60"/>
      <c r="DN448" s="60"/>
      <c r="DO448" s="60"/>
      <c r="DP448" s="60"/>
    </row>
    <row r="449" spans="2:120">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BS449" s="60"/>
      <c r="BT449" s="60"/>
      <c r="BU449" s="75"/>
      <c r="BV449" s="75"/>
      <c r="BW449" s="75"/>
      <c r="BX449" s="75"/>
      <c r="BY449" s="75"/>
      <c r="BZ449" s="75"/>
      <c r="CA449" s="75"/>
      <c r="CL449" s="60"/>
      <c r="CM449" s="60"/>
      <c r="CN449" s="60"/>
      <c r="CO449" s="60"/>
      <c r="CP449" s="60"/>
      <c r="CQ449" s="60"/>
      <c r="CR449" s="60"/>
      <c r="CS449" s="60"/>
      <c r="CT449" s="60"/>
      <c r="CU449" s="60"/>
      <c r="CV449" s="60"/>
      <c r="CW449" s="60"/>
      <c r="CX449" s="60"/>
      <c r="CY449" s="60"/>
      <c r="CZ449" s="60"/>
      <c r="DA449" s="60"/>
      <c r="DB449" s="60"/>
      <c r="DC449" s="60"/>
      <c r="DD449" s="60"/>
      <c r="DE449" s="60"/>
      <c r="DF449" s="60"/>
      <c r="DG449" s="60"/>
      <c r="DH449" s="60"/>
      <c r="DI449" s="60"/>
      <c r="DJ449" s="60"/>
      <c r="DK449" s="60"/>
      <c r="DL449" s="60"/>
      <c r="DM449" s="60"/>
      <c r="DN449" s="60"/>
      <c r="DO449" s="60"/>
      <c r="DP449" s="60"/>
    </row>
    <row r="450" spans="2:120">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BS450" s="60"/>
      <c r="BT450" s="60"/>
      <c r="BU450" s="75"/>
      <c r="BV450" s="75"/>
      <c r="BW450" s="75"/>
      <c r="BX450" s="75"/>
      <c r="BY450" s="75"/>
      <c r="BZ450" s="75"/>
      <c r="CA450" s="75"/>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row>
    <row r="451" spans="2:120">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BS451" s="60"/>
      <c r="BT451" s="60"/>
      <c r="BU451" s="75"/>
      <c r="BV451" s="75"/>
      <c r="BW451" s="75"/>
      <c r="BX451" s="75"/>
      <c r="BY451" s="75"/>
      <c r="BZ451" s="75"/>
      <c r="CA451" s="75"/>
      <c r="CL451" s="60"/>
      <c r="CM451" s="60"/>
      <c r="CN451" s="60"/>
      <c r="CO451" s="60"/>
      <c r="CP451" s="60"/>
      <c r="CQ451" s="60"/>
      <c r="CR451" s="60"/>
      <c r="CS451" s="60"/>
      <c r="CT451" s="60"/>
      <c r="CU451" s="60"/>
      <c r="CV451" s="60"/>
      <c r="CW451" s="60"/>
      <c r="CX451" s="60"/>
      <c r="CY451" s="60"/>
      <c r="CZ451" s="60"/>
      <c r="DA451" s="60"/>
      <c r="DB451" s="60"/>
      <c r="DC451" s="60"/>
      <c r="DD451" s="60"/>
      <c r="DE451" s="60"/>
      <c r="DF451" s="60"/>
      <c r="DG451" s="60"/>
      <c r="DH451" s="60"/>
      <c r="DI451" s="60"/>
      <c r="DJ451" s="60"/>
      <c r="DK451" s="60"/>
      <c r="DL451" s="60"/>
      <c r="DM451" s="60"/>
      <c r="DN451" s="60"/>
      <c r="DO451" s="60"/>
      <c r="DP451" s="60"/>
    </row>
    <row r="452" spans="2:120">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BS452" s="60"/>
      <c r="BT452" s="60"/>
      <c r="BU452" s="75"/>
      <c r="BV452" s="75"/>
      <c r="BW452" s="75"/>
      <c r="BX452" s="75"/>
      <c r="BY452" s="75"/>
      <c r="BZ452" s="75"/>
      <c r="CA452" s="75"/>
      <c r="CL452" s="60"/>
      <c r="CM452" s="60"/>
      <c r="CN452" s="60"/>
      <c r="CO452" s="60"/>
      <c r="CP452" s="60"/>
      <c r="CQ452" s="60"/>
      <c r="CR452" s="60"/>
      <c r="CS452" s="60"/>
      <c r="CT452" s="60"/>
      <c r="CU452" s="60"/>
      <c r="CV452" s="60"/>
      <c r="CW452" s="60"/>
      <c r="CX452" s="60"/>
      <c r="CY452" s="60"/>
      <c r="CZ452" s="60"/>
      <c r="DA452" s="60"/>
      <c r="DB452" s="60"/>
      <c r="DC452" s="60"/>
      <c r="DD452" s="60"/>
      <c r="DE452" s="60"/>
      <c r="DF452" s="60"/>
      <c r="DG452" s="60"/>
      <c r="DH452" s="60"/>
      <c r="DI452" s="60"/>
      <c r="DJ452" s="60"/>
      <c r="DK452" s="60"/>
      <c r="DL452" s="60"/>
      <c r="DM452" s="60"/>
      <c r="DN452" s="60"/>
      <c r="DO452" s="60"/>
      <c r="DP452" s="60"/>
    </row>
    <row r="453" spans="2:120">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BS453" s="60"/>
      <c r="BT453" s="60"/>
      <c r="BU453" s="75"/>
      <c r="BV453" s="75"/>
      <c r="BW453" s="75"/>
      <c r="BX453" s="75"/>
      <c r="BY453" s="75"/>
      <c r="BZ453" s="75"/>
      <c r="CA453" s="75"/>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row>
    <row r="454" spans="2:120">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BS454" s="60"/>
      <c r="BT454" s="60"/>
      <c r="BU454" s="75"/>
      <c r="BV454" s="75"/>
      <c r="BW454" s="75"/>
      <c r="BX454" s="75"/>
      <c r="BY454" s="75"/>
      <c r="BZ454" s="75"/>
      <c r="CA454" s="75"/>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row>
    <row r="455" spans="2:120">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BS455" s="60"/>
      <c r="BT455" s="60"/>
      <c r="BU455" s="75"/>
      <c r="BV455" s="75"/>
      <c r="BW455" s="75"/>
      <c r="BX455" s="75"/>
      <c r="BY455" s="75"/>
      <c r="BZ455" s="75"/>
      <c r="CA455" s="75"/>
      <c r="CL455" s="60"/>
      <c r="CM455" s="60"/>
      <c r="CN455" s="60"/>
      <c r="CO455" s="60"/>
      <c r="CP455" s="60"/>
      <c r="CQ455" s="60"/>
      <c r="CR455" s="60"/>
      <c r="CS455" s="60"/>
      <c r="CT455" s="60"/>
      <c r="CU455" s="60"/>
      <c r="CV455" s="60"/>
      <c r="CW455" s="60"/>
      <c r="CX455" s="60"/>
      <c r="CY455" s="60"/>
      <c r="CZ455" s="60"/>
      <c r="DA455" s="60"/>
      <c r="DB455" s="60"/>
      <c r="DC455" s="60"/>
      <c r="DD455" s="60"/>
      <c r="DE455" s="60"/>
      <c r="DF455" s="60"/>
      <c r="DG455" s="60"/>
      <c r="DH455" s="60"/>
      <c r="DI455" s="60"/>
      <c r="DJ455" s="60"/>
      <c r="DK455" s="60"/>
      <c r="DL455" s="60"/>
      <c r="DM455" s="60"/>
      <c r="DN455" s="60"/>
      <c r="DO455" s="60"/>
      <c r="DP455" s="60"/>
    </row>
    <row r="456" spans="2:120">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BS456" s="60"/>
      <c r="BT456" s="60"/>
      <c r="BU456" s="75"/>
      <c r="BV456" s="75"/>
      <c r="BW456" s="75"/>
      <c r="BX456" s="75"/>
      <c r="BY456" s="75"/>
      <c r="BZ456" s="75"/>
      <c r="CA456" s="75"/>
      <c r="CL456" s="60"/>
      <c r="CM456" s="60"/>
      <c r="CN456" s="60"/>
      <c r="CO456" s="60"/>
      <c r="CP456" s="60"/>
      <c r="CQ456" s="60"/>
      <c r="CR456" s="60"/>
      <c r="CS456" s="60"/>
      <c r="CT456" s="60"/>
      <c r="CU456" s="60"/>
      <c r="CV456" s="60"/>
      <c r="CW456" s="60"/>
      <c r="CX456" s="60"/>
      <c r="CY456" s="60"/>
      <c r="CZ456" s="60"/>
      <c r="DA456" s="60"/>
      <c r="DB456" s="60"/>
      <c r="DC456" s="60"/>
      <c r="DD456" s="60"/>
      <c r="DE456" s="60"/>
      <c r="DF456" s="60"/>
      <c r="DG456" s="60"/>
      <c r="DH456" s="60"/>
      <c r="DI456" s="60"/>
      <c r="DJ456" s="60"/>
      <c r="DK456" s="60"/>
      <c r="DL456" s="60"/>
      <c r="DM456" s="60"/>
      <c r="DN456" s="60"/>
      <c r="DO456" s="60"/>
      <c r="DP456" s="60"/>
    </row>
    <row r="457" spans="2:120">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BS457" s="60"/>
      <c r="BT457" s="60"/>
      <c r="BU457" s="75"/>
      <c r="BV457" s="75"/>
      <c r="BW457" s="75"/>
      <c r="BX457" s="75"/>
      <c r="BY457" s="75"/>
      <c r="BZ457" s="75"/>
      <c r="CA457" s="75"/>
      <c r="CL457" s="60"/>
      <c r="CM457" s="60"/>
      <c r="CN457" s="60"/>
      <c r="CO457" s="60"/>
      <c r="CP457" s="60"/>
      <c r="CQ457" s="60"/>
      <c r="CR457" s="60"/>
      <c r="CS457" s="60"/>
      <c r="CT457" s="60"/>
      <c r="CU457" s="60"/>
      <c r="CV457" s="60"/>
      <c r="CW457" s="60"/>
      <c r="CX457" s="60"/>
      <c r="CY457" s="60"/>
      <c r="CZ457" s="60"/>
      <c r="DA457" s="60"/>
      <c r="DB457" s="60"/>
      <c r="DC457" s="60"/>
      <c r="DD457" s="60"/>
      <c r="DE457" s="60"/>
      <c r="DF457" s="60"/>
      <c r="DG457" s="60"/>
      <c r="DH457" s="60"/>
      <c r="DI457" s="60"/>
      <c r="DJ457" s="60"/>
      <c r="DK457" s="60"/>
      <c r="DL457" s="60"/>
      <c r="DM457" s="60"/>
      <c r="DN457" s="60"/>
      <c r="DO457" s="60"/>
      <c r="DP457" s="60"/>
    </row>
    <row r="458" spans="2:120">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BS458" s="60"/>
      <c r="BT458" s="60"/>
      <c r="BU458" s="75"/>
      <c r="BV458" s="75"/>
      <c r="BW458" s="75"/>
      <c r="BX458" s="75"/>
      <c r="BY458" s="75"/>
      <c r="BZ458" s="75"/>
      <c r="CA458" s="75"/>
      <c r="CL458" s="60"/>
      <c r="CM458" s="60"/>
      <c r="CN458" s="60"/>
      <c r="CO458" s="60"/>
      <c r="CP458" s="60"/>
      <c r="CQ458" s="60"/>
      <c r="CR458" s="60"/>
      <c r="CS458" s="60"/>
      <c r="CT458" s="60"/>
      <c r="CU458" s="60"/>
      <c r="CV458" s="60"/>
      <c r="CW458" s="60"/>
      <c r="CX458" s="60"/>
      <c r="CY458" s="60"/>
      <c r="CZ458" s="60"/>
      <c r="DA458" s="60"/>
      <c r="DB458" s="60"/>
      <c r="DC458" s="60"/>
      <c r="DD458" s="60"/>
      <c r="DE458" s="60"/>
      <c r="DF458" s="60"/>
      <c r="DG458" s="60"/>
      <c r="DH458" s="60"/>
      <c r="DI458" s="60"/>
      <c r="DJ458" s="60"/>
      <c r="DK458" s="60"/>
      <c r="DL458" s="60"/>
      <c r="DM458" s="60"/>
      <c r="DN458" s="60"/>
      <c r="DO458" s="60"/>
      <c r="DP458" s="60"/>
    </row>
    <row r="459" spans="2:120">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BS459" s="60"/>
      <c r="BT459" s="60"/>
      <c r="BU459" s="75"/>
      <c r="BV459" s="75"/>
      <c r="BW459" s="75"/>
      <c r="BX459" s="75"/>
      <c r="BY459" s="75"/>
      <c r="BZ459" s="75"/>
      <c r="CA459" s="75"/>
      <c r="CL459" s="60"/>
      <c r="CM459" s="60"/>
      <c r="CN459" s="60"/>
      <c r="CO459" s="60"/>
      <c r="CP459" s="60"/>
      <c r="CQ459" s="60"/>
      <c r="CR459" s="60"/>
      <c r="CS459" s="60"/>
      <c r="CT459" s="60"/>
      <c r="CU459" s="60"/>
      <c r="CV459" s="60"/>
      <c r="CW459" s="60"/>
      <c r="CX459" s="60"/>
      <c r="CY459" s="60"/>
      <c r="CZ459" s="60"/>
      <c r="DA459" s="60"/>
      <c r="DB459" s="60"/>
      <c r="DC459" s="60"/>
      <c r="DD459" s="60"/>
      <c r="DE459" s="60"/>
      <c r="DF459" s="60"/>
      <c r="DG459" s="60"/>
      <c r="DH459" s="60"/>
      <c r="DI459" s="60"/>
      <c r="DJ459" s="60"/>
      <c r="DK459" s="60"/>
      <c r="DL459" s="60"/>
      <c r="DM459" s="60"/>
      <c r="DN459" s="60"/>
      <c r="DO459" s="60"/>
      <c r="DP459" s="60"/>
    </row>
    <row r="460" spans="2:120">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BS460" s="60"/>
      <c r="BT460" s="60"/>
      <c r="BU460" s="75"/>
      <c r="BV460" s="75"/>
      <c r="BW460" s="75"/>
      <c r="BX460" s="75"/>
      <c r="BY460" s="75"/>
      <c r="BZ460" s="75"/>
      <c r="CA460" s="75"/>
      <c r="CL460" s="60"/>
      <c r="CM460" s="60"/>
      <c r="CN460" s="60"/>
      <c r="CO460" s="60"/>
      <c r="CP460" s="60"/>
      <c r="CQ460" s="60"/>
      <c r="CR460" s="60"/>
      <c r="CS460" s="60"/>
      <c r="CT460" s="60"/>
      <c r="CU460" s="60"/>
      <c r="CV460" s="60"/>
      <c r="CW460" s="60"/>
      <c r="CX460" s="60"/>
      <c r="CY460" s="60"/>
      <c r="CZ460" s="60"/>
      <c r="DA460" s="60"/>
      <c r="DB460" s="60"/>
      <c r="DC460" s="60"/>
      <c r="DD460" s="60"/>
      <c r="DE460" s="60"/>
      <c r="DF460" s="60"/>
      <c r="DG460" s="60"/>
      <c r="DH460" s="60"/>
      <c r="DI460" s="60"/>
      <c r="DJ460" s="60"/>
      <c r="DK460" s="60"/>
      <c r="DL460" s="60"/>
      <c r="DM460" s="60"/>
      <c r="DN460" s="60"/>
      <c r="DO460" s="60"/>
      <c r="DP460" s="60"/>
    </row>
    <row r="461" spans="2:120">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BS461" s="60"/>
      <c r="BT461" s="60"/>
      <c r="BU461" s="75"/>
      <c r="BV461" s="75"/>
      <c r="BW461" s="75"/>
      <c r="BX461" s="75"/>
      <c r="BY461" s="75"/>
      <c r="BZ461" s="75"/>
      <c r="CA461" s="75"/>
      <c r="CL461" s="60"/>
      <c r="CM461" s="60"/>
      <c r="CN461" s="60"/>
      <c r="CO461" s="60"/>
      <c r="CP461" s="60"/>
      <c r="CQ461" s="60"/>
      <c r="CR461" s="60"/>
      <c r="CS461" s="60"/>
      <c r="CT461" s="60"/>
      <c r="CU461" s="60"/>
      <c r="CV461" s="60"/>
      <c r="CW461" s="60"/>
      <c r="CX461" s="60"/>
      <c r="CY461" s="60"/>
      <c r="CZ461" s="60"/>
      <c r="DA461" s="60"/>
      <c r="DB461" s="60"/>
      <c r="DC461" s="60"/>
      <c r="DD461" s="60"/>
      <c r="DE461" s="60"/>
      <c r="DF461" s="60"/>
      <c r="DG461" s="60"/>
      <c r="DH461" s="60"/>
      <c r="DI461" s="60"/>
      <c r="DJ461" s="60"/>
      <c r="DK461" s="60"/>
      <c r="DL461" s="60"/>
      <c r="DM461" s="60"/>
      <c r="DN461" s="60"/>
      <c r="DO461" s="60"/>
      <c r="DP461" s="60"/>
    </row>
    <row r="462" spans="2:120">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BS462" s="60"/>
      <c r="BT462" s="60"/>
      <c r="BU462" s="75"/>
      <c r="BV462" s="75"/>
      <c r="BW462" s="75"/>
      <c r="BX462" s="75"/>
      <c r="BY462" s="75"/>
      <c r="BZ462" s="75"/>
      <c r="CA462" s="75"/>
      <c r="CL462" s="60"/>
      <c r="CM462" s="60"/>
      <c r="CN462" s="60"/>
      <c r="CO462" s="60"/>
      <c r="CP462" s="60"/>
      <c r="CQ462" s="60"/>
      <c r="CR462" s="60"/>
      <c r="CS462" s="60"/>
      <c r="CT462" s="60"/>
      <c r="CU462" s="60"/>
      <c r="CV462" s="60"/>
      <c r="CW462" s="60"/>
      <c r="CX462" s="60"/>
      <c r="CY462" s="60"/>
      <c r="CZ462" s="60"/>
      <c r="DA462" s="60"/>
      <c r="DB462" s="60"/>
      <c r="DC462" s="60"/>
      <c r="DD462" s="60"/>
      <c r="DE462" s="60"/>
      <c r="DF462" s="60"/>
      <c r="DG462" s="60"/>
      <c r="DH462" s="60"/>
      <c r="DI462" s="60"/>
      <c r="DJ462" s="60"/>
      <c r="DK462" s="60"/>
      <c r="DL462" s="60"/>
      <c r="DM462" s="60"/>
      <c r="DN462" s="60"/>
      <c r="DO462" s="60"/>
      <c r="DP462" s="60"/>
    </row>
    <row r="463" spans="2:120">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BS463" s="60"/>
      <c r="BT463" s="60"/>
      <c r="BU463" s="75"/>
      <c r="BV463" s="75"/>
      <c r="BW463" s="75"/>
      <c r="BX463" s="75"/>
      <c r="BY463" s="75"/>
      <c r="BZ463" s="75"/>
      <c r="CA463" s="75"/>
      <c r="CL463" s="60"/>
      <c r="CM463" s="60"/>
      <c r="CN463" s="60"/>
      <c r="CO463" s="60"/>
      <c r="CP463" s="60"/>
      <c r="CQ463" s="60"/>
      <c r="CR463" s="60"/>
      <c r="CS463" s="60"/>
      <c r="CT463" s="60"/>
      <c r="CU463" s="60"/>
      <c r="CV463" s="60"/>
      <c r="CW463" s="60"/>
      <c r="CX463" s="60"/>
      <c r="CY463" s="60"/>
      <c r="CZ463" s="60"/>
      <c r="DA463" s="60"/>
      <c r="DB463" s="60"/>
      <c r="DC463" s="60"/>
      <c r="DD463" s="60"/>
      <c r="DE463" s="60"/>
      <c r="DF463" s="60"/>
      <c r="DG463" s="60"/>
      <c r="DH463" s="60"/>
      <c r="DI463" s="60"/>
      <c r="DJ463" s="60"/>
      <c r="DK463" s="60"/>
      <c r="DL463" s="60"/>
      <c r="DM463" s="60"/>
      <c r="DN463" s="60"/>
      <c r="DO463" s="60"/>
      <c r="DP463" s="60"/>
    </row>
    <row r="464" spans="2:120">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BS464" s="60"/>
      <c r="BT464" s="60"/>
      <c r="BU464" s="75"/>
      <c r="BV464" s="75"/>
      <c r="BW464" s="75"/>
      <c r="BX464" s="75"/>
      <c r="BY464" s="75"/>
      <c r="BZ464" s="75"/>
      <c r="CA464" s="75"/>
      <c r="CL464" s="60"/>
      <c r="CM464" s="60"/>
      <c r="CN464" s="60"/>
      <c r="CO464" s="60"/>
      <c r="CP464" s="60"/>
      <c r="CQ464" s="60"/>
      <c r="CR464" s="60"/>
      <c r="CS464" s="60"/>
      <c r="CT464" s="60"/>
      <c r="CU464" s="60"/>
      <c r="CV464" s="60"/>
      <c r="CW464" s="60"/>
      <c r="CX464" s="60"/>
      <c r="CY464" s="60"/>
      <c r="CZ464" s="60"/>
      <c r="DA464" s="60"/>
      <c r="DB464" s="60"/>
      <c r="DC464" s="60"/>
      <c r="DD464" s="60"/>
      <c r="DE464" s="60"/>
      <c r="DF464" s="60"/>
      <c r="DG464" s="60"/>
      <c r="DH464" s="60"/>
      <c r="DI464" s="60"/>
      <c r="DJ464" s="60"/>
      <c r="DK464" s="60"/>
      <c r="DL464" s="60"/>
      <c r="DM464" s="60"/>
      <c r="DN464" s="60"/>
      <c r="DO464" s="60"/>
      <c r="DP464" s="60"/>
    </row>
    <row r="465" spans="2:120">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BS465" s="60"/>
      <c r="BT465" s="60"/>
      <c r="BU465" s="75"/>
      <c r="BV465" s="75"/>
      <c r="BW465" s="75"/>
      <c r="BX465" s="75"/>
      <c r="BY465" s="75"/>
      <c r="BZ465" s="75"/>
      <c r="CA465" s="75"/>
      <c r="CL465" s="60"/>
      <c r="CM465" s="60"/>
      <c r="CN465" s="60"/>
      <c r="CO465" s="60"/>
      <c r="CP465" s="60"/>
      <c r="CQ465" s="60"/>
      <c r="CR465" s="60"/>
      <c r="CS465" s="60"/>
      <c r="CT465" s="60"/>
      <c r="CU465" s="60"/>
      <c r="CV465" s="60"/>
      <c r="CW465" s="60"/>
      <c r="CX465" s="60"/>
      <c r="CY465" s="60"/>
      <c r="CZ465" s="60"/>
      <c r="DA465" s="60"/>
      <c r="DB465" s="60"/>
      <c r="DC465" s="60"/>
      <c r="DD465" s="60"/>
      <c r="DE465" s="60"/>
      <c r="DF465" s="60"/>
      <c r="DG465" s="60"/>
      <c r="DH465" s="60"/>
      <c r="DI465" s="60"/>
      <c r="DJ465" s="60"/>
      <c r="DK465" s="60"/>
      <c r="DL465" s="60"/>
      <c r="DM465" s="60"/>
      <c r="DN465" s="60"/>
      <c r="DO465" s="60"/>
      <c r="DP465" s="60"/>
    </row>
    <row r="466" spans="2:120">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BS466" s="60"/>
      <c r="BT466" s="60"/>
      <c r="BU466" s="75"/>
      <c r="BV466" s="75"/>
      <c r="BW466" s="75"/>
      <c r="BX466" s="75"/>
      <c r="BY466" s="75"/>
      <c r="BZ466" s="75"/>
      <c r="CA466" s="75"/>
      <c r="CL466" s="60"/>
      <c r="CM466" s="60"/>
      <c r="CN466" s="60"/>
      <c r="CO466" s="60"/>
      <c r="CP466" s="60"/>
      <c r="CQ466" s="60"/>
      <c r="CR466" s="60"/>
      <c r="CS466" s="60"/>
      <c r="CT466" s="60"/>
      <c r="CU466" s="60"/>
      <c r="CV466" s="60"/>
      <c r="CW466" s="60"/>
      <c r="CX466" s="60"/>
      <c r="CY466" s="60"/>
      <c r="CZ466" s="60"/>
      <c r="DA466" s="60"/>
      <c r="DB466" s="60"/>
      <c r="DC466" s="60"/>
      <c r="DD466" s="60"/>
      <c r="DE466" s="60"/>
      <c r="DF466" s="60"/>
      <c r="DG466" s="60"/>
      <c r="DH466" s="60"/>
      <c r="DI466" s="60"/>
      <c r="DJ466" s="60"/>
      <c r="DK466" s="60"/>
      <c r="DL466" s="60"/>
      <c r="DM466" s="60"/>
      <c r="DN466" s="60"/>
      <c r="DO466" s="60"/>
      <c r="DP466" s="60"/>
    </row>
    <row r="467" spans="2:120">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BS467" s="60"/>
      <c r="BT467" s="60"/>
      <c r="BU467" s="75"/>
      <c r="BV467" s="75"/>
      <c r="BW467" s="75"/>
      <c r="BX467" s="75"/>
      <c r="BY467" s="75"/>
      <c r="BZ467" s="75"/>
      <c r="CA467" s="75"/>
      <c r="CL467" s="60"/>
      <c r="CM467" s="60"/>
      <c r="CN467" s="60"/>
      <c r="CO467" s="60"/>
      <c r="CP467" s="60"/>
      <c r="CQ467" s="60"/>
      <c r="CR467" s="60"/>
      <c r="CS467" s="60"/>
      <c r="CT467" s="60"/>
      <c r="CU467" s="60"/>
      <c r="CV467" s="60"/>
      <c r="CW467" s="60"/>
      <c r="CX467" s="60"/>
      <c r="CY467" s="60"/>
      <c r="CZ467" s="60"/>
      <c r="DA467" s="60"/>
      <c r="DB467" s="60"/>
      <c r="DC467" s="60"/>
      <c r="DD467" s="60"/>
      <c r="DE467" s="60"/>
      <c r="DF467" s="60"/>
      <c r="DG467" s="60"/>
      <c r="DH467" s="60"/>
      <c r="DI467" s="60"/>
      <c r="DJ467" s="60"/>
      <c r="DK467" s="60"/>
      <c r="DL467" s="60"/>
      <c r="DM467" s="60"/>
      <c r="DN467" s="60"/>
      <c r="DO467" s="60"/>
      <c r="DP467" s="60"/>
    </row>
    <row r="468" spans="2:120">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BS468" s="60"/>
      <c r="BT468" s="60"/>
      <c r="BU468" s="75"/>
      <c r="BV468" s="75"/>
      <c r="BW468" s="75"/>
      <c r="BX468" s="75"/>
      <c r="BY468" s="75"/>
      <c r="BZ468" s="75"/>
      <c r="CA468" s="75"/>
      <c r="CL468" s="60"/>
      <c r="CM468" s="60"/>
      <c r="CN468" s="60"/>
      <c r="CO468" s="60"/>
      <c r="CP468" s="60"/>
      <c r="CQ468" s="60"/>
      <c r="CR468" s="60"/>
      <c r="CS468" s="60"/>
      <c r="CT468" s="60"/>
      <c r="CU468" s="60"/>
      <c r="CV468" s="60"/>
      <c r="CW468" s="60"/>
      <c r="CX468" s="60"/>
      <c r="CY468" s="60"/>
      <c r="CZ468" s="60"/>
      <c r="DA468" s="60"/>
      <c r="DB468" s="60"/>
      <c r="DC468" s="60"/>
      <c r="DD468" s="60"/>
      <c r="DE468" s="60"/>
      <c r="DF468" s="60"/>
      <c r="DG468" s="60"/>
      <c r="DH468" s="60"/>
      <c r="DI468" s="60"/>
      <c r="DJ468" s="60"/>
      <c r="DK468" s="60"/>
      <c r="DL468" s="60"/>
      <c r="DM468" s="60"/>
      <c r="DN468" s="60"/>
      <c r="DO468" s="60"/>
      <c r="DP468" s="60"/>
    </row>
    <row r="469" spans="2:120">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BS469" s="60"/>
      <c r="BT469" s="60"/>
      <c r="BU469" s="75"/>
      <c r="BV469" s="75"/>
      <c r="BW469" s="75"/>
      <c r="BX469" s="75"/>
      <c r="BY469" s="75"/>
      <c r="BZ469" s="75"/>
      <c r="CA469" s="75"/>
      <c r="CL469" s="60"/>
      <c r="CM469" s="60"/>
      <c r="CN469" s="60"/>
      <c r="CO469" s="60"/>
      <c r="CP469" s="60"/>
      <c r="CQ469" s="60"/>
      <c r="CR469" s="60"/>
      <c r="CS469" s="60"/>
      <c r="CT469" s="60"/>
      <c r="CU469" s="60"/>
      <c r="CV469" s="60"/>
      <c r="CW469" s="60"/>
      <c r="CX469" s="60"/>
      <c r="CY469" s="60"/>
      <c r="CZ469" s="60"/>
      <c r="DA469" s="60"/>
      <c r="DB469" s="60"/>
      <c r="DC469" s="60"/>
      <c r="DD469" s="60"/>
      <c r="DE469" s="60"/>
      <c r="DF469" s="60"/>
      <c r="DG469" s="60"/>
      <c r="DH469" s="60"/>
      <c r="DI469" s="60"/>
      <c r="DJ469" s="60"/>
      <c r="DK469" s="60"/>
      <c r="DL469" s="60"/>
      <c r="DM469" s="60"/>
      <c r="DN469" s="60"/>
      <c r="DO469" s="60"/>
      <c r="DP469" s="60"/>
    </row>
    <row r="470" spans="2:120">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BS470" s="60"/>
      <c r="BT470" s="60"/>
      <c r="BU470" s="75"/>
      <c r="BV470" s="75"/>
      <c r="BW470" s="75"/>
      <c r="BX470" s="75"/>
      <c r="BY470" s="75"/>
      <c r="BZ470" s="75"/>
      <c r="CA470" s="75"/>
      <c r="CL470" s="60"/>
      <c r="CM470" s="60"/>
      <c r="CN470" s="60"/>
      <c r="CO470" s="60"/>
      <c r="CP470" s="60"/>
      <c r="CQ470" s="60"/>
      <c r="CR470" s="60"/>
      <c r="CS470" s="60"/>
      <c r="CT470" s="60"/>
      <c r="CU470" s="60"/>
      <c r="CV470" s="60"/>
      <c r="CW470" s="60"/>
      <c r="CX470" s="60"/>
      <c r="CY470" s="60"/>
      <c r="CZ470" s="60"/>
      <c r="DA470" s="60"/>
      <c r="DB470" s="60"/>
      <c r="DC470" s="60"/>
      <c r="DD470" s="60"/>
      <c r="DE470" s="60"/>
      <c r="DF470" s="60"/>
      <c r="DG470" s="60"/>
      <c r="DH470" s="60"/>
      <c r="DI470" s="60"/>
      <c r="DJ470" s="60"/>
      <c r="DK470" s="60"/>
      <c r="DL470" s="60"/>
      <c r="DM470" s="60"/>
      <c r="DN470" s="60"/>
      <c r="DO470" s="60"/>
      <c r="DP470" s="60"/>
    </row>
    <row r="471" spans="2:120">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BS471" s="60"/>
      <c r="BT471" s="60"/>
      <c r="BU471" s="75"/>
      <c r="BV471" s="75"/>
      <c r="BW471" s="75"/>
      <c r="BX471" s="75"/>
      <c r="BY471" s="75"/>
      <c r="BZ471" s="75"/>
      <c r="CA471" s="75"/>
      <c r="CL471" s="60"/>
      <c r="CM471" s="60"/>
      <c r="CN471" s="60"/>
      <c r="CO471" s="60"/>
      <c r="CP471" s="60"/>
      <c r="CQ471" s="60"/>
      <c r="CR471" s="60"/>
      <c r="CS471" s="60"/>
      <c r="CT471" s="60"/>
      <c r="CU471" s="60"/>
      <c r="CV471" s="60"/>
      <c r="CW471" s="60"/>
      <c r="CX471" s="60"/>
      <c r="CY471" s="60"/>
      <c r="CZ471" s="60"/>
      <c r="DA471" s="60"/>
      <c r="DB471" s="60"/>
      <c r="DC471" s="60"/>
      <c r="DD471" s="60"/>
      <c r="DE471" s="60"/>
      <c r="DF471" s="60"/>
      <c r="DG471" s="60"/>
      <c r="DH471" s="60"/>
      <c r="DI471" s="60"/>
      <c r="DJ471" s="60"/>
      <c r="DK471" s="60"/>
      <c r="DL471" s="60"/>
      <c r="DM471" s="60"/>
      <c r="DN471" s="60"/>
      <c r="DO471" s="60"/>
      <c r="DP471" s="60"/>
    </row>
    <row r="472" spans="2:120">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BS472" s="60"/>
      <c r="BT472" s="60"/>
      <c r="BU472" s="75"/>
      <c r="BV472" s="75"/>
      <c r="BW472" s="75"/>
      <c r="BX472" s="75"/>
      <c r="BY472" s="75"/>
      <c r="BZ472" s="75"/>
      <c r="CA472" s="75"/>
      <c r="CL472" s="60"/>
      <c r="CM472" s="60"/>
      <c r="CN472" s="60"/>
      <c r="CO472" s="60"/>
      <c r="CP472" s="60"/>
      <c r="CQ472" s="60"/>
      <c r="CR472" s="60"/>
      <c r="CS472" s="60"/>
      <c r="CT472" s="60"/>
      <c r="CU472" s="60"/>
      <c r="CV472" s="60"/>
      <c r="CW472" s="60"/>
      <c r="CX472" s="60"/>
      <c r="CY472" s="60"/>
      <c r="CZ472" s="60"/>
      <c r="DA472" s="60"/>
      <c r="DB472" s="60"/>
      <c r="DC472" s="60"/>
      <c r="DD472" s="60"/>
      <c r="DE472" s="60"/>
      <c r="DF472" s="60"/>
      <c r="DG472" s="60"/>
      <c r="DH472" s="60"/>
      <c r="DI472" s="60"/>
      <c r="DJ472" s="60"/>
      <c r="DK472" s="60"/>
      <c r="DL472" s="60"/>
      <c r="DM472" s="60"/>
      <c r="DN472" s="60"/>
      <c r="DO472" s="60"/>
      <c r="DP472" s="60"/>
    </row>
    <row r="473" spans="2:120">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BS473" s="60"/>
      <c r="BT473" s="60"/>
      <c r="BU473" s="75"/>
      <c r="BV473" s="75"/>
      <c r="BW473" s="75"/>
      <c r="BX473" s="75"/>
      <c r="BY473" s="75"/>
      <c r="BZ473" s="75"/>
      <c r="CA473" s="75"/>
      <c r="CL473" s="60"/>
      <c r="CM473" s="60"/>
      <c r="CN473" s="60"/>
      <c r="CO473" s="60"/>
      <c r="CP473" s="60"/>
      <c r="CQ473" s="60"/>
      <c r="CR473" s="60"/>
      <c r="CS473" s="60"/>
      <c r="CT473" s="60"/>
      <c r="CU473" s="60"/>
      <c r="CV473" s="60"/>
      <c r="CW473" s="60"/>
      <c r="CX473" s="60"/>
      <c r="CY473" s="60"/>
      <c r="CZ473" s="60"/>
      <c r="DA473" s="60"/>
      <c r="DB473" s="60"/>
      <c r="DC473" s="60"/>
      <c r="DD473" s="60"/>
      <c r="DE473" s="60"/>
      <c r="DF473" s="60"/>
      <c r="DG473" s="60"/>
      <c r="DH473" s="60"/>
      <c r="DI473" s="60"/>
      <c r="DJ473" s="60"/>
      <c r="DK473" s="60"/>
      <c r="DL473" s="60"/>
      <c r="DM473" s="60"/>
      <c r="DN473" s="60"/>
      <c r="DO473" s="60"/>
      <c r="DP473" s="60"/>
    </row>
    <row r="474" spans="2:120">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BS474" s="60"/>
      <c r="BT474" s="60"/>
      <c r="BU474" s="75"/>
      <c r="BV474" s="75"/>
      <c r="BW474" s="75"/>
      <c r="BX474" s="75"/>
      <c r="BY474" s="75"/>
      <c r="BZ474" s="75"/>
      <c r="CA474" s="75"/>
      <c r="CL474" s="60"/>
      <c r="CM474" s="60"/>
      <c r="CN474" s="60"/>
      <c r="CO474" s="60"/>
      <c r="CP474" s="60"/>
      <c r="CQ474" s="60"/>
      <c r="CR474" s="60"/>
      <c r="CS474" s="60"/>
      <c r="CT474" s="60"/>
      <c r="CU474" s="60"/>
      <c r="CV474" s="60"/>
      <c r="CW474" s="60"/>
      <c r="CX474" s="60"/>
      <c r="CY474" s="60"/>
      <c r="CZ474" s="60"/>
      <c r="DA474" s="60"/>
      <c r="DB474" s="60"/>
      <c r="DC474" s="60"/>
      <c r="DD474" s="60"/>
      <c r="DE474" s="60"/>
      <c r="DF474" s="60"/>
      <c r="DG474" s="60"/>
      <c r="DH474" s="60"/>
      <c r="DI474" s="60"/>
      <c r="DJ474" s="60"/>
      <c r="DK474" s="60"/>
      <c r="DL474" s="60"/>
      <c r="DM474" s="60"/>
      <c r="DN474" s="60"/>
      <c r="DO474" s="60"/>
      <c r="DP474" s="60"/>
    </row>
    <row r="475" spans="2:120">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BS475" s="60"/>
      <c r="BT475" s="60"/>
      <c r="BU475" s="75"/>
      <c r="BV475" s="75"/>
      <c r="BW475" s="75"/>
      <c r="BX475" s="75"/>
      <c r="BY475" s="75"/>
      <c r="BZ475" s="75"/>
      <c r="CA475" s="75"/>
      <c r="CL475" s="60"/>
      <c r="CM475" s="60"/>
      <c r="CN475" s="60"/>
      <c r="CO475" s="60"/>
      <c r="CP475" s="60"/>
      <c r="CQ475" s="60"/>
      <c r="CR475" s="60"/>
      <c r="CS475" s="60"/>
      <c r="CT475" s="60"/>
      <c r="CU475" s="60"/>
      <c r="CV475" s="60"/>
      <c r="CW475" s="60"/>
      <c r="CX475" s="60"/>
      <c r="CY475" s="60"/>
      <c r="CZ475" s="60"/>
      <c r="DA475" s="60"/>
      <c r="DB475" s="60"/>
      <c r="DC475" s="60"/>
      <c r="DD475" s="60"/>
      <c r="DE475" s="60"/>
      <c r="DF475" s="60"/>
      <c r="DG475" s="60"/>
      <c r="DH475" s="60"/>
      <c r="DI475" s="60"/>
      <c r="DJ475" s="60"/>
      <c r="DK475" s="60"/>
      <c r="DL475" s="60"/>
      <c r="DM475" s="60"/>
      <c r="DN475" s="60"/>
      <c r="DO475" s="60"/>
      <c r="DP475" s="60"/>
    </row>
    <row r="476" spans="2:120">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BS476" s="60"/>
      <c r="BT476" s="60"/>
      <c r="BU476" s="75"/>
      <c r="BV476" s="75"/>
      <c r="BW476" s="75"/>
      <c r="BX476" s="75"/>
      <c r="BY476" s="75"/>
      <c r="BZ476" s="75"/>
      <c r="CA476" s="75"/>
      <c r="CL476" s="60"/>
      <c r="CM476" s="60"/>
      <c r="CN476" s="60"/>
      <c r="CO476" s="60"/>
      <c r="CP476" s="60"/>
      <c r="CQ476" s="60"/>
      <c r="CR476" s="60"/>
      <c r="CS476" s="60"/>
      <c r="CT476" s="60"/>
      <c r="CU476" s="60"/>
      <c r="CV476" s="60"/>
      <c r="CW476" s="60"/>
      <c r="CX476" s="60"/>
      <c r="CY476" s="60"/>
      <c r="CZ476" s="60"/>
      <c r="DA476" s="60"/>
      <c r="DB476" s="60"/>
      <c r="DC476" s="60"/>
      <c r="DD476" s="60"/>
      <c r="DE476" s="60"/>
      <c r="DF476" s="60"/>
      <c r="DG476" s="60"/>
      <c r="DH476" s="60"/>
      <c r="DI476" s="60"/>
      <c r="DJ476" s="60"/>
      <c r="DK476" s="60"/>
      <c r="DL476" s="60"/>
      <c r="DM476" s="60"/>
      <c r="DN476" s="60"/>
      <c r="DO476" s="60"/>
      <c r="DP476" s="60"/>
    </row>
    <row r="477" spans="2:120">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BS477" s="60"/>
      <c r="BT477" s="60"/>
      <c r="BU477" s="75"/>
      <c r="BV477" s="75"/>
      <c r="BW477" s="75"/>
      <c r="BX477" s="75"/>
      <c r="BY477" s="75"/>
      <c r="BZ477" s="75"/>
      <c r="CA477" s="75"/>
      <c r="CL477" s="60"/>
      <c r="CM477" s="60"/>
      <c r="CN477" s="60"/>
      <c r="CO477" s="60"/>
      <c r="CP477" s="60"/>
      <c r="CQ477" s="60"/>
      <c r="CR477" s="60"/>
      <c r="CS477" s="60"/>
      <c r="CT477" s="60"/>
      <c r="CU477" s="60"/>
      <c r="CV477" s="60"/>
      <c r="CW477" s="60"/>
      <c r="CX477" s="60"/>
      <c r="CY477" s="60"/>
      <c r="CZ477" s="60"/>
      <c r="DA477" s="60"/>
      <c r="DB477" s="60"/>
      <c r="DC477" s="60"/>
      <c r="DD477" s="60"/>
      <c r="DE477" s="60"/>
      <c r="DF477" s="60"/>
      <c r="DG477" s="60"/>
      <c r="DH477" s="60"/>
      <c r="DI477" s="60"/>
      <c r="DJ477" s="60"/>
      <c r="DK477" s="60"/>
      <c r="DL477" s="60"/>
      <c r="DM477" s="60"/>
      <c r="DN477" s="60"/>
      <c r="DO477" s="60"/>
      <c r="DP477" s="60"/>
    </row>
    <row r="478" spans="2:120">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BS478" s="60"/>
      <c r="BT478" s="60"/>
      <c r="BU478" s="75"/>
      <c r="BV478" s="75"/>
      <c r="BW478" s="75"/>
      <c r="BX478" s="75"/>
      <c r="BY478" s="75"/>
      <c r="BZ478" s="75"/>
      <c r="CA478" s="75"/>
      <c r="CL478" s="60"/>
      <c r="CM478" s="60"/>
      <c r="CN478" s="60"/>
      <c r="CO478" s="60"/>
      <c r="CP478" s="60"/>
      <c r="CQ478" s="60"/>
      <c r="CR478" s="60"/>
      <c r="CS478" s="60"/>
      <c r="CT478" s="60"/>
      <c r="CU478" s="60"/>
      <c r="CV478" s="60"/>
      <c r="CW478" s="60"/>
      <c r="CX478" s="60"/>
      <c r="CY478" s="60"/>
      <c r="CZ478" s="60"/>
      <c r="DA478" s="60"/>
      <c r="DB478" s="60"/>
      <c r="DC478" s="60"/>
      <c r="DD478" s="60"/>
      <c r="DE478" s="60"/>
      <c r="DF478" s="60"/>
      <c r="DG478" s="60"/>
      <c r="DH478" s="60"/>
      <c r="DI478" s="60"/>
      <c r="DJ478" s="60"/>
      <c r="DK478" s="60"/>
      <c r="DL478" s="60"/>
      <c r="DM478" s="60"/>
      <c r="DN478" s="60"/>
      <c r="DO478" s="60"/>
      <c r="DP478" s="60"/>
    </row>
    <row r="479" spans="2:120">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BS479" s="60"/>
      <c r="BT479" s="60"/>
      <c r="BU479" s="75"/>
      <c r="BV479" s="75"/>
      <c r="BW479" s="75"/>
      <c r="BX479" s="75"/>
      <c r="BY479" s="75"/>
      <c r="BZ479" s="75"/>
      <c r="CA479" s="75"/>
      <c r="CL479" s="60"/>
      <c r="CM479" s="60"/>
      <c r="CN479" s="60"/>
      <c r="CO479" s="60"/>
      <c r="CP479" s="60"/>
      <c r="CQ479" s="60"/>
      <c r="CR479" s="60"/>
      <c r="CS479" s="60"/>
      <c r="CT479" s="60"/>
      <c r="CU479" s="60"/>
      <c r="CV479" s="60"/>
      <c r="CW479" s="60"/>
      <c r="CX479" s="60"/>
      <c r="CY479" s="60"/>
      <c r="CZ479" s="60"/>
      <c r="DA479" s="60"/>
      <c r="DB479" s="60"/>
      <c r="DC479" s="60"/>
      <c r="DD479" s="60"/>
      <c r="DE479" s="60"/>
      <c r="DF479" s="60"/>
      <c r="DG479" s="60"/>
      <c r="DH479" s="60"/>
      <c r="DI479" s="60"/>
      <c r="DJ479" s="60"/>
      <c r="DK479" s="60"/>
      <c r="DL479" s="60"/>
      <c r="DM479" s="60"/>
      <c r="DN479" s="60"/>
      <c r="DO479" s="60"/>
      <c r="DP479" s="60"/>
    </row>
    <row r="480" spans="2:120">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BS480" s="60"/>
      <c r="BT480" s="60"/>
      <c r="BU480" s="75"/>
      <c r="BV480" s="75"/>
      <c r="BW480" s="75"/>
      <c r="BX480" s="75"/>
      <c r="BY480" s="75"/>
      <c r="BZ480" s="75"/>
      <c r="CA480" s="75"/>
      <c r="CL480" s="60"/>
      <c r="CM480" s="60"/>
      <c r="CN480" s="60"/>
      <c r="CO480" s="60"/>
      <c r="CP480" s="60"/>
      <c r="CQ480" s="60"/>
      <c r="CR480" s="60"/>
      <c r="CS480" s="60"/>
      <c r="CT480" s="60"/>
      <c r="CU480" s="60"/>
      <c r="CV480" s="60"/>
      <c r="CW480" s="60"/>
      <c r="CX480" s="60"/>
      <c r="CY480" s="60"/>
      <c r="CZ480" s="60"/>
      <c r="DA480" s="60"/>
      <c r="DB480" s="60"/>
      <c r="DC480" s="60"/>
      <c r="DD480" s="60"/>
      <c r="DE480" s="60"/>
      <c r="DF480" s="60"/>
      <c r="DG480" s="60"/>
      <c r="DH480" s="60"/>
      <c r="DI480" s="60"/>
      <c r="DJ480" s="60"/>
      <c r="DK480" s="60"/>
      <c r="DL480" s="60"/>
      <c r="DM480" s="60"/>
      <c r="DN480" s="60"/>
      <c r="DO480" s="60"/>
      <c r="DP480" s="60"/>
    </row>
    <row r="481" spans="2:120">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BS481" s="60"/>
      <c r="BT481" s="60"/>
      <c r="BU481" s="75"/>
      <c r="BV481" s="75"/>
      <c r="BW481" s="75"/>
      <c r="BX481" s="75"/>
      <c r="BY481" s="75"/>
      <c r="BZ481" s="75"/>
      <c r="CA481" s="75"/>
      <c r="CL481" s="60"/>
      <c r="CM481" s="60"/>
      <c r="CN481" s="60"/>
      <c r="CO481" s="60"/>
      <c r="CP481" s="60"/>
      <c r="CQ481" s="60"/>
      <c r="CR481" s="60"/>
      <c r="CS481" s="60"/>
      <c r="CT481" s="60"/>
      <c r="CU481" s="60"/>
      <c r="CV481" s="60"/>
      <c r="CW481" s="60"/>
      <c r="CX481" s="60"/>
      <c r="CY481" s="60"/>
      <c r="CZ481" s="60"/>
      <c r="DA481" s="60"/>
      <c r="DB481" s="60"/>
      <c r="DC481" s="60"/>
      <c r="DD481" s="60"/>
      <c r="DE481" s="60"/>
      <c r="DF481" s="60"/>
      <c r="DG481" s="60"/>
      <c r="DH481" s="60"/>
      <c r="DI481" s="60"/>
      <c r="DJ481" s="60"/>
      <c r="DK481" s="60"/>
      <c r="DL481" s="60"/>
      <c r="DM481" s="60"/>
      <c r="DN481" s="60"/>
      <c r="DO481" s="60"/>
      <c r="DP481" s="60"/>
    </row>
    <row r="482" spans="2:120">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BS482" s="60"/>
      <c r="BT482" s="60"/>
      <c r="BU482" s="75"/>
      <c r="BV482" s="75"/>
      <c r="BW482" s="75"/>
      <c r="BX482" s="75"/>
      <c r="BY482" s="75"/>
      <c r="BZ482" s="75"/>
      <c r="CA482" s="75"/>
      <c r="CL482" s="60"/>
      <c r="CM482" s="60"/>
      <c r="CN482" s="60"/>
      <c r="CO482" s="60"/>
      <c r="CP482" s="60"/>
      <c r="CQ482" s="60"/>
      <c r="CR482" s="60"/>
      <c r="CS482" s="60"/>
      <c r="CT482" s="60"/>
      <c r="CU482" s="60"/>
      <c r="CV482" s="60"/>
      <c r="CW482" s="60"/>
      <c r="CX482" s="60"/>
      <c r="CY482" s="60"/>
      <c r="CZ482" s="60"/>
      <c r="DA482" s="60"/>
      <c r="DB482" s="60"/>
      <c r="DC482" s="60"/>
      <c r="DD482" s="60"/>
      <c r="DE482" s="60"/>
      <c r="DF482" s="60"/>
      <c r="DG482" s="60"/>
      <c r="DH482" s="60"/>
      <c r="DI482" s="60"/>
      <c r="DJ482" s="60"/>
      <c r="DK482" s="60"/>
      <c r="DL482" s="60"/>
      <c r="DM482" s="60"/>
      <c r="DN482" s="60"/>
      <c r="DO482" s="60"/>
      <c r="DP482" s="60"/>
    </row>
    <row r="483" spans="2:120">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BS483" s="60"/>
      <c r="BT483" s="60"/>
      <c r="BU483" s="75"/>
      <c r="BV483" s="75"/>
      <c r="BW483" s="75"/>
      <c r="BX483" s="75"/>
      <c r="BY483" s="75"/>
      <c r="BZ483" s="75"/>
      <c r="CA483" s="75"/>
      <c r="CL483" s="60"/>
      <c r="CM483" s="60"/>
      <c r="CN483" s="60"/>
      <c r="CO483" s="60"/>
      <c r="CP483" s="60"/>
      <c r="CQ483" s="60"/>
      <c r="CR483" s="60"/>
      <c r="CS483" s="60"/>
      <c r="CT483" s="60"/>
      <c r="CU483" s="60"/>
      <c r="CV483" s="60"/>
      <c r="CW483" s="60"/>
      <c r="CX483" s="60"/>
      <c r="CY483" s="60"/>
      <c r="CZ483" s="60"/>
      <c r="DA483" s="60"/>
      <c r="DB483" s="60"/>
      <c r="DC483" s="60"/>
      <c r="DD483" s="60"/>
      <c r="DE483" s="60"/>
      <c r="DF483" s="60"/>
      <c r="DG483" s="60"/>
      <c r="DH483" s="60"/>
      <c r="DI483" s="60"/>
      <c r="DJ483" s="60"/>
      <c r="DK483" s="60"/>
      <c r="DL483" s="60"/>
      <c r="DM483" s="60"/>
      <c r="DN483" s="60"/>
      <c r="DO483" s="60"/>
      <c r="DP483" s="60"/>
    </row>
    <row r="484" spans="2:120">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BS484" s="60"/>
      <c r="BT484" s="60"/>
      <c r="BU484" s="75"/>
      <c r="BV484" s="75"/>
      <c r="BW484" s="75"/>
      <c r="BX484" s="75"/>
      <c r="BY484" s="75"/>
      <c r="BZ484" s="75"/>
      <c r="CA484" s="75"/>
      <c r="CL484" s="60"/>
      <c r="CM484" s="60"/>
      <c r="CN484" s="60"/>
      <c r="CO484" s="60"/>
      <c r="CP484" s="60"/>
      <c r="CQ484" s="60"/>
      <c r="CR484" s="60"/>
      <c r="CS484" s="60"/>
      <c r="CT484" s="60"/>
      <c r="CU484" s="60"/>
      <c r="CV484" s="60"/>
      <c r="CW484" s="60"/>
      <c r="CX484" s="60"/>
      <c r="CY484" s="60"/>
      <c r="CZ484" s="60"/>
      <c r="DA484" s="60"/>
      <c r="DB484" s="60"/>
      <c r="DC484" s="60"/>
      <c r="DD484" s="60"/>
      <c r="DE484" s="60"/>
      <c r="DF484" s="60"/>
      <c r="DG484" s="60"/>
      <c r="DH484" s="60"/>
      <c r="DI484" s="60"/>
      <c r="DJ484" s="60"/>
      <c r="DK484" s="60"/>
      <c r="DL484" s="60"/>
      <c r="DM484" s="60"/>
      <c r="DN484" s="60"/>
      <c r="DO484" s="60"/>
      <c r="DP484" s="60"/>
    </row>
    <row r="485" spans="2:120">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BS485" s="60"/>
      <c r="BT485" s="60"/>
      <c r="BU485" s="75"/>
      <c r="BV485" s="75"/>
      <c r="BW485" s="75"/>
      <c r="BX485" s="75"/>
      <c r="BY485" s="75"/>
      <c r="BZ485" s="75"/>
      <c r="CA485" s="75"/>
      <c r="CL485" s="60"/>
      <c r="CM485" s="60"/>
      <c r="CN485" s="60"/>
      <c r="CO485" s="60"/>
      <c r="CP485" s="60"/>
      <c r="CQ485" s="60"/>
      <c r="CR485" s="60"/>
      <c r="CS485" s="60"/>
      <c r="CT485" s="60"/>
      <c r="CU485" s="60"/>
      <c r="CV485" s="60"/>
      <c r="CW485" s="60"/>
      <c r="CX485" s="60"/>
      <c r="CY485" s="60"/>
      <c r="CZ485" s="60"/>
      <c r="DA485" s="60"/>
      <c r="DB485" s="60"/>
      <c r="DC485" s="60"/>
      <c r="DD485" s="60"/>
      <c r="DE485" s="60"/>
      <c r="DF485" s="60"/>
      <c r="DG485" s="60"/>
      <c r="DH485" s="60"/>
      <c r="DI485" s="60"/>
      <c r="DJ485" s="60"/>
      <c r="DK485" s="60"/>
      <c r="DL485" s="60"/>
      <c r="DM485" s="60"/>
      <c r="DN485" s="60"/>
      <c r="DO485" s="60"/>
      <c r="DP485" s="60"/>
    </row>
    <row r="486" spans="2:120">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BS486" s="60"/>
      <c r="BT486" s="60"/>
      <c r="BU486" s="75"/>
      <c r="BV486" s="75"/>
      <c r="BW486" s="75"/>
      <c r="BX486" s="75"/>
      <c r="BY486" s="75"/>
      <c r="BZ486" s="75"/>
      <c r="CA486" s="75"/>
      <c r="CL486" s="60"/>
      <c r="CM486" s="60"/>
      <c r="CN486" s="60"/>
      <c r="CO486" s="60"/>
      <c r="CP486" s="60"/>
      <c r="CQ486" s="60"/>
      <c r="CR486" s="60"/>
      <c r="CS486" s="60"/>
      <c r="CT486" s="60"/>
      <c r="CU486" s="60"/>
      <c r="CV486" s="60"/>
      <c r="CW486" s="60"/>
      <c r="CX486" s="60"/>
      <c r="CY486" s="60"/>
      <c r="CZ486" s="60"/>
      <c r="DA486" s="60"/>
      <c r="DB486" s="60"/>
      <c r="DC486" s="60"/>
      <c r="DD486" s="60"/>
      <c r="DE486" s="60"/>
      <c r="DF486" s="60"/>
      <c r="DG486" s="60"/>
      <c r="DH486" s="60"/>
      <c r="DI486" s="60"/>
      <c r="DJ486" s="60"/>
      <c r="DK486" s="60"/>
      <c r="DL486" s="60"/>
      <c r="DM486" s="60"/>
      <c r="DN486" s="60"/>
      <c r="DO486" s="60"/>
      <c r="DP486" s="60"/>
    </row>
    <row r="487" spans="2:120">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BS487" s="60"/>
      <c r="BT487" s="60"/>
      <c r="BU487" s="75"/>
      <c r="BV487" s="75"/>
      <c r="BW487" s="75"/>
      <c r="BX487" s="75"/>
      <c r="BY487" s="75"/>
      <c r="BZ487" s="75"/>
      <c r="CA487" s="75"/>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0"/>
      <c r="DO487" s="60"/>
      <c r="DP487" s="60"/>
    </row>
    <row r="488" spans="2:120">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BS488" s="60"/>
      <c r="BT488" s="60"/>
      <c r="BU488" s="75"/>
      <c r="BV488" s="75"/>
      <c r="BW488" s="75"/>
      <c r="BX488" s="75"/>
      <c r="BY488" s="75"/>
      <c r="BZ488" s="75"/>
      <c r="CA488" s="75"/>
      <c r="CL488" s="60"/>
      <c r="CM488" s="60"/>
      <c r="CN488" s="60"/>
      <c r="CO488" s="60"/>
      <c r="CP488" s="60"/>
      <c r="CQ488" s="60"/>
      <c r="CR488" s="60"/>
      <c r="CS488" s="60"/>
      <c r="CT488" s="60"/>
      <c r="CU488" s="60"/>
      <c r="CV488" s="60"/>
      <c r="CW488" s="60"/>
      <c r="CX488" s="60"/>
      <c r="CY488" s="60"/>
      <c r="CZ488" s="60"/>
      <c r="DA488" s="60"/>
      <c r="DB488" s="60"/>
      <c r="DC488" s="60"/>
      <c r="DD488" s="60"/>
      <c r="DE488" s="60"/>
      <c r="DF488" s="60"/>
      <c r="DG488" s="60"/>
      <c r="DH488" s="60"/>
      <c r="DI488" s="60"/>
      <c r="DJ488" s="60"/>
      <c r="DK488" s="60"/>
      <c r="DL488" s="60"/>
      <c r="DM488" s="60"/>
      <c r="DN488" s="60"/>
      <c r="DO488" s="60"/>
      <c r="DP488" s="60"/>
    </row>
    <row r="489" spans="2:120">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BS489" s="60"/>
      <c r="BT489" s="60"/>
      <c r="BU489" s="75"/>
      <c r="BV489" s="75"/>
      <c r="BW489" s="75"/>
      <c r="BX489" s="75"/>
      <c r="BY489" s="75"/>
      <c r="BZ489" s="75"/>
      <c r="CA489" s="75"/>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row>
    <row r="490" spans="2:120">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BS490" s="60"/>
      <c r="BT490" s="60"/>
      <c r="BU490" s="75"/>
      <c r="BV490" s="75"/>
      <c r="BW490" s="75"/>
      <c r="BX490" s="75"/>
      <c r="BY490" s="75"/>
      <c r="BZ490" s="75"/>
      <c r="CA490" s="75"/>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60"/>
      <c r="DL490" s="60"/>
      <c r="DM490" s="60"/>
      <c r="DN490" s="60"/>
      <c r="DO490" s="60"/>
      <c r="DP490" s="60"/>
    </row>
    <row r="491" spans="2:120">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BS491" s="60"/>
      <c r="BT491" s="60"/>
      <c r="BU491" s="75"/>
      <c r="BV491" s="75"/>
      <c r="BW491" s="75"/>
      <c r="BX491" s="75"/>
      <c r="BY491" s="75"/>
      <c r="BZ491" s="75"/>
      <c r="CA491" s="75"/>
      <c r="CL491" s="60"/>
      <c r="CM491" s="60"/>
      <c r="CN491" s="60"/>
      <c r="CO491" s="60"/>
      <c r="CP491" s="60"/>
      <c r="CQ491" s="60"/>
      <c r="CR491" s="60"/>
      <c r="CS491" s="60"/>
      <c r="CT491" s="60"/>
      <c r="CU491" s="60"/>
      <c r="CV491" s="60"/>
      <c r="CW491" s="60"/>
      <c r="CX491" s="60"/>
      <c r="CY491" s="60"/>
      <c r="CZ491" s="60"/>
      <c r="DA491" s="60"/>
      <c r="DB491" s="60"/>
      <c r="DC491" s="60"/>
      <c r="DD491" s="60"/>
      <c r="DE491" s="60"/>
      <c r="DF491" s="60"/>
      <c r="DG491" s="60"/>
      <c r="DH491" s="60"/>
      <c r="DI491" s="60"/>
      <c r="DJ491" s="60"/>
      <c r="DK491" s="60"/>
      <c r="DL491" s="60"/>
      <c r="DM491" s="60"/>
      <c r="DN491" s="60"/>
      <c r="DO491" s="60"/>
      <c r="DP491" s="60"/>
    </row>
    <row r="492" spans="2:120">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BS492" s="60"/>
      <c r="BT492" s="60"/>
      <c r="BU492" s="75"/>
      <c r="BV492" s="75"/>
      <c r="BW492" s="75"/>
      <c r="BX492" s="75"/>
      <c r="BY492" s="75"/>
      <c r="BZ492" s="75"/>
      <c r="CA492" s="75"/>
      <c r="CL492" s="60"/>
      <c r="CM492" s="60"/>
      <c r="CN492" s="60"/>
      <c r="CO492" s="60"/>
      <c r="CP492" s="60"/>
      <c r="CQ492" s="60"/>
      <c r="CR492" s="60"/>
      <c r="CS492" s="60"/>
      <c r="CT492" s="60"/>
      <c r="CU492" s="60"/>
      <c r="CV492" s="60"/>
      <c r="CW492" s="60"/>
      <c r="CX492" s="60"/>
      <c r="CY492" s="60"/>
      <c r="CZ492" s="60"/>
      <c r="DA492" s="60"/>
      <c r="DB492" s="60"/>
      <c r="DC492" s="60"/>
      <c r="DD492" s="60"/>
      <c r="DE492" s="60"/>
      <c r="DF492" s="60"/>
      <c r="DG492" s="60"/>
      <c r="DH492" s="60"/>
      <c r="DI492" s="60"/>
      <c r="DJ492" s="60"/>
      <c r="DK492" s="60"/>
      <c r="DL492" s="60"/>
      <c r="DM492" s="60"/>
      <c r="DN492" s="60"/>
      <c r="DO492" s="60"/>
      <c r="DP492" s="60"/>
    </row>
    <row r="493" spans="2:120">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BS493" s="60"/>
      <c r="BT493" s="60"/>
      <c r="BU493" s="75"/>
      <c r="BV493" s="75"/>
      <c r="BW493" s="75"/>
      <c r="BX493" s="75"/>
      <c r="BY493" s="75"/>
      <c r="BZ493" s="75"/>
      <c r="CA493" s="75"/>
      <c r="CL493" s="60"/>
      <c r="CM493" s="60"/>
      <c r="CN493" s="60"/>
      <c r="CO493" s="60"/>
      <c r="CP493" s="60"/>
      <c r="CQ493" s="60"/>
      <c r="CR493" s="60"/>
      <c r="CS493" s="60"/>
      <c r="CT493" s="60"/>
      <c r="CU493" s="60"/>
      <c r="CV493" s="60"/>
      <c r="CW493" s="60"/>
      <c r="CX493" s="60"/>
      <c r="CY493" s="60"/>
      <c r="CZ493" s="60"/>
      <c r="DA493" s="60"/>
      <c r="DB493" s="60"/>
      <c r="DC493" s="60"/>
      <c r="DD493" s="60"/>
      <c r="DE493" s="60"/>
      <c r="DF493" s="60"/>
      <c r="DG493" s="60"/>
      <c r="DH493" s="60"/>
      <c r="DI493" s="60"/>
      <c r="DJ493" s="60"/>
      <c r="DK493" s="60"/>
      <c r="DL493" s="60"/>
      <c r="DM493" s="60"/>
      <c r="DN493" s="60"/>
      <c r="DO493" s="60"/>
      <c r="DP493" s="60"/>
    </row>
    <row r="494" spans="2:120">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BS494" s="60"/>
      <c r="BT494" s="60"/>
      <c r="BU494" s="75"/>
      <c r="BV494" s="75"/>
      <c r="BW494" s="75"/>
      <c r="BX494" s="75"/>
      <c r="BY494" s="75"/>
      <c r="BZ494" s="75"/>
      <c r="CA494" s="75"/>
      <c r="CL494" s="60"/>
      <c r="CM494" s="60"/>
      <c r="CN494" s="60"/>
      <c r="CO494" s="60"/>
      <c r="CP494" s="60"/>
      <c r="CQ494" s="60"/>
      <c r="CR494" s="60"/>
      <c r="CS494" s="60"/>
      <c r="CT494" s="60"/>
      <c r="CU494" s="60"/>
      <c r="CV494" s="60"/>
      <c r="CW494" s="60"/>
      <c r="CX494" s="60"/>
      <c r="CY494" s="60"/>
      <c r="CZ494" s="60"/>
      <c r="DA494" s="60"/>
      <c r="DB494" s="60"/>
      <c r="DC494" s="60"/>
      <c r="DD494" s="60"/>
      <c r="DE494" s="60"/>
      <c r="DF494" s="60"/>
      <c r="DG494" s="60"/>
      <c r="DH494" s="60"/>
      <c r="DI494" s="60"/>
      <c r="DJ494" s="60"/>
      <c r="DK494" s="60"/>
      <c r="DL494" s="60"/>
      <c r="DM494" s="60"/>
      <c r="DN494" s="60"/>
      <c r="DO494" s="60"/>
      <c r="DP494" s="60"/>
    </row>
    <row r="495" spans="2:120">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BS495" s="60"/>
      <c r="BT495" s="60"/>
      <c r="BU495" s="75"/>
      <c r="BV495" s="75"/>
      <c r="BW495" s="75"/>
      <c r="BX495" s="75"/>
      <c r="BY495" s="75"/>
      <c r="BZ495" s="75"/>
      <c r="CA495" s="75"/>
      <c r="CL495" s="60"/>
      <c r="CM495" s="60"/>
      <c r="CN495" s="60"/>
      <c r="CO495" s="60"/>
      <c r="CP495" s="60"/>
      <c r="CQ495" s="60"/>
      <c r="CR495" s="60"/>
      <c r="CS495" s="60"/>
      <c r="CT495" s="60"/>
      <c r="CU495" s="60"/>
      <c r="CV495" s="60"/>
      <c r="CW495" s="60"/>
      <c r="CX495" s="60"/>
      <c r="CY495" s="60"/>
      <c r="CZ495" s="60"/>
      <c r="DA495" s="60"/>
      <c r="DB495" s="60"/>
      <c r="DC495" s="60"/>
      <c r="DD495" s="60"/>
      <c r="DE495" s="60"/>
      <c r="DF495" s="60"/>
      <c r="DG495" s="60"/>
      <c r="DH495" s="60"/>
      <c r="DI495" s="60"/>
      <c r="DJ495" s="60"/>
      <c r="DK495" s="60"/>
      <c r="DL495" s="60"/>
      <c r="DM495" s="60"/>
      <c r="DN495" s="60"/>
      <c r="DO495" s="60"/>
      <c r="DP495" s="60"/>
    </row>
    <row r="496" spans="2:120">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BS496" s="60"/>
      <c r="BT496" s="60"/>
      <c r="BU496" s="75"/>
      <c r="BV496" s="75"/>
      <c r="BW496" s="75"/>
      <c r="BX496" s="75"/>
      <c r="BY496" s="75"/>
      <c r="BZ496" s="75"/>
      <c r="CA496" s="75"/>
      <c r="CL496" s="60"/>
      <c r="CM496" s="60"/>
      <c r="CN496" s="60"/>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row>
    <row r="497" spans="2:120">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BS497" s="60"/>
      <c r="BT497" s="60"/>
      <c r="BU497" s="75"/>
      <c r="BV497" s="75"/>
      <c r="BW497" s="75"/>
      <c r="BX497" s="75"/>
      <c r="BY497" s="75"/>
      <c r="BZ497" s="75"/>
      <c r="CA497" s="75"/>
      <c r="CL497" s="60"/>
      <c r="CM497" s="60"/>
      <c r="CN497" s="60"/>
      <c r="CO497" s="60"/>
      <c r="CP497" s="60"/>
      <c r="CQ497" s="60"/>
      <c r="CR497" s="60"/>
      <c r="CS497" s="60"/>
      <c r="CT497" s="60"/>
      <c r="CU497" s="60"/>
      <c r="CV497" s="60"/>
      <c r="CW497" s="60"/>
      <c r="CX497" s="60"/>
      <c r="CY497" s="60"/>
      <c r="CZ497" s="60"/>
      <c r="DA497" s="60"/>
      <c r="DB497" s="60"/>
      <c r="DC497" s="60"/>
      <c r="DD497" s="60"/>
      <c r="DE497" s="60"/>
      <c r="DF497" s="60"/>
      <c r="DG497" s="60"/>
      <c r="DH497" s="60"/>
      <c r="DI497" s="60"/>
      <c r="DJ497" s="60"/>
      <c r="DK497" s="60"/>
      <c r="DL497" s="60"/>
      <c r="DM497" s="60"/>
      <c r="DN497" s="60"/>
      <c r="DO497" s="60"/>
      <c r="DP497" s="60"/>
    </row>
    <row r="498" spans="2:120">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BS498" s="60"/>
      <c r="BT498" s="60"/>
      <c r="BU498" s="75"/>
      <c r="BV498" s="75"/>
      <c r="BW498" s="75"/>
      <c r="BX498" s="75"/>
      <c r="BY498" s="75"/>
      <c r="BZ498" s="75"/>
      <c r="CA498" s="75"/>
      <c r="CL498" s="60"/>
      <c r="CM498" s="60"/>
      <c r="CN498" s="60"/>
      <c r="CO498" s="60"/>
      <c r="CP498" s="60"/>
      <c r="CQ498" s="60"/>
      <c r="CR498" s="60"/>
      <c r="CS498" s="60"/>
      <c r="CT498" s="60"/>
      <c r="CU498" s="60"/>
      <c r="CV498" s="60"/>
      <c r="CW498" s="60"/>
      <c r="CX498" s="60"/>
      <c r="CY498" s="60"/>
      <c r="CZ498" s="60"/>
      <c r="DA498" s="60"/>
      <c r="DB498" s="60"/>
      <c r="DC498" s="60"/>
      <c r="DD498" s="60"/>
      <c r="DE498" s="60"/>
      <c r="DF498" s="60"/>
      <c r="DG498" s="60"/>
      <c r="DH498" s="60"/>
      <c r="DI498" s="60"/>
      <c r="DJ498" s="60"/>
      <c r="DK498" s="60"/>
      <c r="DL498" s="60"/>
      <c r="DM498" s="60"/>
      <c r="DN498" s="60"/>
      <c r="DO498" s="60"/>
      <c r="DP498" s="60"/>
    </row>
    <row r="499" spans="2:120">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BS499" s="60"/>
      <c r="BT499" s="60"/>
      <c r="BU499" s="75"/>
      <c r="BV499" s="75"/>
      <c r="BW499" s="75"/>
      <c r="BX499" s="75"/>
      <c r="BY499" s="75"/>
      <c r="BZ499" s="75"/>
      <c r="CA499" s="75"/>
      <c r="CL499" s="60"/>
      <c r="CM499" s="60"/>
      <c r="CN499" s="60"/>
      <c r="CO499" s="60"/>
      <c r="CP499" s="60"/>
      <c r="CQ499" s="60"/>
      <c r="CR499" s="60"/>
      <c r="CS499" s="60"/>
      <c r="CT499" s="60"/>
      <c r="CU499" s="60"/>
      <c r="CV499" s="60"/>
      <c r="CW499" s="60"/>
      <c r="CX499" s="60"/>
      <c r="CY499" s="60"/>
      <c r="CZ499" s="60"/>
      <c r="DA499" s="60"/>
      <c r="DB499" s="60"/>
      <c r="DC499" s="60"/>
      <c r="DD499" s="60"/>
      <c r="DE499" s="60"/>
      <c r="DF499" s="60"/>
      <c r="DG499" s="60"/>
      <c r="DH499" s="60"/>
      <c r="DI499" s="60"/>
      <c r="DJ499" s="60"/>
      <c r="DK499" s="60"/>
      <c r="DL499" s="60"/>
      <c r="DM499" s="60"/>
      <c r="DN499" s="60"/>
      <c r="DO499" s="60"/>
      <c r="DP499" s="60"/>
    </row>
    <row r="500" spans="2:120">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BS500" s="60"/>
      <c r="BT500" s="60"/>
      <c r="BU500" s="75"/>
      <c r="BV500" s="75"/>
      <c r="BW500" s="75"/>
      <c r="BX500" s="75"/>
      <c r="BY500" s="75"/>
      <c r="BZ500" s="75"/>
      <c r="CA500" s="75"/>
      <c r="CL500" s="60"/>
      <c r="CM500" s="60"/>
      <c r="CN500" s="60"/>
      <c r="CO500" s="60"/>
      <c r="CP500" s="60"/>
      <c r="CQ500" s="60"/>
      <c r="CR500" s="60"/>
      <c r="CS500" s="60"/>
      <c r="CT500" s="60"/>
      <c r="CU500" s="60"/>
      <c r="CV500" s="60"/>
      <c r="CW500" s="60"/>
      <c r="CX500" s="60"/>
      <c r="CY500" s="60"/>
      <c r="CZ500" s="60"/>
      <c r="DA500" s="60"/>
      <c r="DB500" s="60"/>
      <c r="DC500" s="60"/>
      <c r="DD500" s="60"/>
      <c r="DE500" s="60"/>
      <c r="DF500" s="60"/>
      <c r="DG500" s="60"/>
      <c r="DH500" s="60"/>
      <c r="DI500" s="60"/>
      <c r="DJ500" s="60"/>
      <c r="DK500" s="60"/>
      <c r="DL500" s="60"/>
      <c r="DM500" s="60"/>
      <c r="DN500" s="60"/>
      <c r="DO500" s="60"/>
      <c r="DP500" s="60"/>
    </row>
    <row r="501" spans="2:120">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BS501" s="60"/>
      <c r="BT501" s="60"/>
      <c r="BU501" s="75"/>
      <c r="BV501" s="75"/>
      <c r="BW501" s="75"/>
      <c r="BX501" s="75"/>
      <c r="BY501" s="75"/>
      <c r="BZ501" s="75"/>
      <c r="CA501" s="75"/>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60"/>
      <c r="DL501" s="60"/>
      <c r="DM501" s="60"/>
      <c r="DN501" s="60"/>
      <c r="DO501" s="60"/>
      <c r="DP501" s="60"/>
    </row>
    <row r="502" spans="2:120">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BS502" s="60"/>
      <c r="BT502" s="60"/>
      <c r="BU502" s="75"/>
      <c r="BV502" s="75"/>
      <c r="BW502" s="75"/>
      <c r="BX502" s="75"/>
      <c r="BY502" s="75"/>
      <c r="BZ502" s="75"/>
      <c r="CA502" s="75"/>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row>
    <row r="503" spans="2:120">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BS503" s="60"/>
      <c r="BT503" s="60"/>
      <c r="BU503" s="75"/>
      <c r="BV503" s="75"/>
      <c r="BW503" s="75"/>
      <c r="BX503" s="75"/>
      <c r="BY503" s="75"/>
      <c r="BZ503" s="75"/>
      <c r="CA503" s="75"/>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row>
    <row r="504" spans="2:120">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BS504" s="60"/>
      <c r="BT504" s="60"/>
      <c r="BU504" s="75"/>
      <c r="BV504" s="75"/>
      <c r="BW504" s="75"/>
      <c r="BX504" s="75"/>
      <c r="BY504" s="75"/>
      <c r="BZ504" s="75"/>
      <c r="CA504" s="75"/>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row>
    <row r="505" spans="2:120">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BS505" s="60"/>
      <c r="BT505" s="60"/>
      <c r="BU505" s="75"/>
      <c r="BV505" s="75"/>
      <c r="BW505" s="75"/>
      <c r="BX505" s="75"/>
      <c r="BY505" s="75"/>
      <c r="BZ505" s="75"/>
      <c r="CA505" s="75"/>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row>
    <row r="506" spans="2:120">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BS506" s="60"/>
      <c r="BT506" s="60"/>
      <c r="BU506" s="75"/>
      <c r="BV506" s="75"/>
      <c r="BW506" s="75"/>
      <c r="BX506" s="75"/>
      <c r="BY506" s="75"/>
      <c r="BZ506" s="75"/>
      <c r="CA506" s="75"/>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row>
    <row r="507" spans="2:120">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BS507" s="60"/>
      <c r="BT507" s="60"/>
      <c r="BU507" s="75"/>
      <c r="BV507" s="75"/>
      <c r="BW507" s="75"/>
      <c r="BX507" s="75"/>
      <c r="BY507" s="75"/>
      <c r="BZ507" s="75"/>
      <c r="CA507" s="75"/>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row>
    <row r="508" spans="2:120">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BS508" s="60"/>
      <c r="BT508" s="60"/>
      <c r="BU508" s="75"/>
      <c r="BV508" s="75"/>
      <c r="BW508" s="75"/>
      <c r="BX508" s="75"/>
      <c r="BY508" s="75"/>
      <c r="BZ508" s="75"/>
      <c r="CA508" s="75"/>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row>
    <row r="509" spans="2:120">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BS509" s="60"/>
      <c r="BT509" s="60"/>
      <c r="BU509" s="75"/>
      <c r="BV509" s="75"/>
      <c r="BW509" s="75"/>
      <c r="BX509" s="75"/>
      <c r="BY509" s="75"/>
      <c r="BZ509" s="75"/>
      <c r="CA509" s="75"/>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row>
    <row r="510" spans="2:120">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BS510" s="60"/>
      <c r="BT510" s="60"/>
      <c r="BU510" s="75"/>
      <c r="BV510" s="75"/>
      <c r="BW510" s="75"/>
      <c r="BX510" s="75"/>
      <c r="BY510" s="75"/>
      <c r="BZ510" s="75"/>
      <c r="CA510" s="75"/>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row>
    <row r="511" spans="2:120">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BS511" s="60"/>
      <c r="BT511" s="60"/>
      <c r="BU511" s="75"/>
      <c r="BV511" s="75"/>
      <c r="BW511" s="75"/>
      <c r="BX511" s="75"/>
      <c r="BY511" s="75"/>
      <c r="BZ511" s="75"/>
      <c r="CA511" s="75"/>
      <c r="CL511" s="60"/>
      <c r="CM511" s="60"/>
      <c r="CN511" s="60"/>
      <c r="CO511" s="60"/>
      <c r="CP511" s="60"/>
      <c r="CQ511" s="60"/>
      <c r="CR511" s="60"/>
      <c r="CS511" s="60"/>
      <c r="CT511" s="60"/>
      <c r="CU511" s="60"/>
      <c r="CV511" s="60"/>
      <c r="CW511" s="60"/>
      <c r="CX511" s="60"/>
      <c r="CY511" s="60"/>
      <c r="CZ511" s="60"/>
      <c r="DA511" s="60"/>
      <c r="DB511" s="60"/>
      <c r="DC511" s="60"/>
      <c r="DD511" s="60"/>
      <c r="DE511" s="60"/>
      <c r="DF511" s="60"/>
      <c r="DG511" s="60"/>
      <c r="DH511" s="60"/>
      <c r="DI511" s="60"/>
      <c r="DJ511" s="60"/>
      <c r="DK511" s="60"/>
      <c r="DL511" s="60"/>
      <c r="DM511" s="60"/>
      <c r="DN511" s="60"/>
      <c r="DO511" s="60"/>
      <c r="DP511" s="60"/>
    </row>
    <row r="512" spans="2:120">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BS512" s="60"/>
      <c r="BT512" s="60"/>
      <c r="BU512" s="75"/>
      <c r="BV512" s="75"/>
      <c r="BW512" s="75"/>
      <c r="BX512" s="75"/>
      <c r="BY512" s="75"/>
      <c r="BZ512" s="75"/>
      <c r="CA512" s="75"/>
      <c r="CL512" s="60"/>
      <c r="CM512" s="60"/>
      <c r="CN512" s="60"/>
      <c r="CO512" s="60"/>
      <c r="CP512" s="60"/>
      <c r="CQ512" s="60"/>
      <c r="CR512" s="60"/>
      <c r="CS512" s="60"/>
      <c r="CT512" s="60"/>
      <c r="CU512" s="60"/>
      <c r="CV512" s="60"/>
      <c r="CW512" s="60"/>
      <c r="CX512" s="60"/>
      <c r="CY512" s="60"/>
      <c r="CZ512" s="60"/>
      <c r="DA512" s="60"/>
      <c r="DB512" s="60"/>
      <c r="DC512" s="60"/>
      <c r="DD512" s="60"/>
      <c r="DE512" s="60"/>
      <c r="DF512" s="60"/>
      <c r="DG512" s="60"/>
      <c r="DH512" s="60"/>
      <c r="DI512" s="60"/>
      <c r="DJ512" s="60"/>
      <c r="DK512" s="60"/>
      <c r="DL512" s="60"/>
      <c r="DM512" s="60"/>
      <c r="DN512" s="60"/>
      <c r="DO512" s="60"/>
      <c r="DP512" s="60"/>
    </row>
    <row r="513" spans="2:120">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BS513" s="60"/>
      <c r="BT513" s="60"/>
      <c r="BU513" s="75"/>
      <c r="BV513" s="75"/>
      <c r="BW513" s="75"/>
      <c r="BX513" s="75"/>
      <c r="BY513" s="75"/>
      <c r="BZ513" s="75"/>
      <c r="CA513" s="75"/>
      <c r="CL513" s="60"/>
      <c r="CM513" s="60"/>
      <c r="CN513" s="60"/>
      <c r="CO513" s="60"/>
      <c r="CP513" s="60"/>
      <c r="CQ513" s="60"/>
      <c r="CR513" s="60"/>
      <c r="CS513" s="60"/>
      <c r="CT513" s="60"/>
      <c r="CU513" s="60"/>
      <c r="CV513" s="60"/>
      <c r="CW513" s="60"/>
      <c r="CX513" s="60"/>
      <c r="CY513" s="60"/>
      <c r="CZ513" s="60"/>
      <c r="DA513" s="60"/>
      <c r="DB513" s="60"/>
      <c r="DC513" s="60"/>
      <c r="DD513" s="60"/>
      <c r="DE513" s="60"/>
      <c r="DF513" s="60"/>
      <c r="DG513" s="60"/>
      <c r="DH513" s="60"/>
      <c r="DI513" s="60"/>
      <c r="DJ513" s="60"/>
      <c r="DK513" s="60"/>
      <c r="DL513" s="60"/>
      <c r="DM513" s="60"/>
      <c r="DN513" s="60"/>
      <c r="DO513" s="60"/>
      <c r="DP513" s="60"/>
    </row>
    <row r="514" spans="2:120">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BS514" s="60"/>
      <c r="BT514" s="60"/>
      <c r="BU514" s="75"/>
      <c r="BV514" s="75"/>
      <c r="BW514" s="75"/>
      <c r="BX514" s="75"/>
      <c r="BY514" s="75"/>
      <c r="BZ514" s="75"/>
      <c r="CA514" s="75"/>
      <c r="CL514" s="60"/>
      <c r="CM514" s="60"/>
      <c r="CN514" s="60"/>
      <c r="CO514" s="60"/>
      <c r="CP514" s="60"/>
      <c r="CQ514" s="60"/>
      <c r="CR514" s="60"/>
      <c r="CS514" s="60"/>
      <c r="CT514" s="60"/>
      <c r="CU514" s="60"/>
      <c r="CV514" s="60"/>
      <c r="CW514" s="60"/>
      <c r="CX514" s="60"/>
      <c r="CY514" s="60"/>
      <c r="CZ514" s="60"/>
      <c r="DA514" s="60"/>
      <c r="DB514" s="60"/>
      <c r="DC514" s="60"/>
      <c r="DD514" s="60"/>
      <c r="DE514" s="60"/>
      <c r="DF514" s="60"/>
      <c r="DG514" s="60"/>
      <c r="DH514" s="60"/>
      <c r="DI514" s="60"/>
      <c r="DJ514" s="60"/>
      <c r="DK514" s="60"/>
      <c r="DL514" s="60"/>
      <c r="DM514" s="60"/>
      <c r="DN514" s="60"/>
      <c r="DO514" s="60"/>
      <c r="DP514" s="60"/>
    </row>
    <row r="515" spans="2:120">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BS515" s="60"/>
      <c r="BT515" s="60"/>
      <c r="BU515" s="75"/>
      <c r="BV515" s="75"/>
      <c r="BW515" s="75"/>
      <c r="BX515" s="75"/>
      <c r="BY515" s="75"/>
      <c r="BZ515" s="75"/>
      <c r="CA515" s="75"/>
      <c r="CL515" s="60"/>
      <c r="CM515" s="60"/>
      <c r="CN515" s="60"/>
      <c r="CO515" s="60"/>
      <c r="CP515" s="60"/>
      <c r="CQ515" s="60"/>
      <c r="CR515" s="60"/>
      <c r="CS515" s="60"/>
      <c r="CT515" s="60"/>
      <c r="CU515" s="60"/>
      <c r="CV515" s="60"/>
      <c r="CW515" s="60"/>
      <c r="CX515" s="60"/>
      <c r="CY515" s="60"/>
      <c r="CZ515" s="60"/>
      <c r="DA515" s="60"/>
      <c r="DB515" s="60"/>
      <c r="DC515" s="60"/>
      <c r="DD515" s="60"/>
      <c r="DE515" s="60"/>
      <c r="DF515" s="60"/>
      <c r="DG515" s="60"/>
      <c r="DH515" s="60"/>
      <c r="DI515" s="60"/>
      <c r="DJ515" s="60"/>
      <c r="DK515" s="60"/>
      <c r="DL515" s="60"/>
      <c r="DM515" s="60"/>
      <c r="DN515" s="60"/>
      <c r="DO515" s="60"/>
      <c r="DP515" s="60"/>
    </row>
    <row r="516" spans="2:120">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BS516" s="60"/>
      <c r="BT516" s="60"/>
      <c r="BU516" s="75"/>
      <c r="BV516" s="75"/>
      <c r="BW516" s="75"/>
      <c r="BX516" s="75"/>
      <c r="BY516" s="75"/>
      <c r="BZ516" s="75"/>
      <c r="CA516" s="75"/>
      <c r="CL516" s="60"/>
      <c r="CM516" s="60"/>
      <c r="CN516" s="60"/>
      <c r="CO516" s="60"/>
      <c r="CP516" s="60"/>
      <c r="CQ516" s="60"/>
      <c r="CR516" s="60"/>
      <c r="CS516" s="60"/>
      <c r="CT516" s="60"/>
      <c r="CU516" s="60"/>
      <c r="CV516" s="60"/>
      <c r="CW516" s="60"/>
      <c r="CX516" s="60"/>
      <c r="CY516" s="60"/>
      <c r="CZ516" s="60"/>
      <c r="DA516" s="60"/>
      <c r="DB516" s="60"/>
      <c r="DC516" s="60"/>
      <c r="DD516" s="60"/>
      <c r="DE516" s="60"/>
      <c r="DF516" s="60"/>
      <c r="DG516" s="60"/>
      <c r="DH516" s="60"/>
      <c r="DI516" s="60"/>
      <c r="DJ516" s="60"/>
      <c r="DK516" s="60"/>
      <c r="DL516" s="60"/>
      <c r="DM516" s="60"/>
      <c r="DN516" s="60"/>
      <c r="DO516" s="60"/>
      <c r="DP516" s="60"/>
    </row>
    <row r="517" spans="2:120">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BS517" s="60"/>
      <c r="BT517" s="60"/>
      <c r="BU517" s="75"/>
      <c r="BV517" s="75"/>
      <c r="BW517" s="75"/>
      <c r="BX517" s="75"/>
      <c r="BY517" s="75"/>
      <c r="BZ517" s="75"/>
      <c r="CA517" s="75"/>
      <c r="CL517" s="60"/>
      <c r="CM517" s="60"/>
      <c r="CN517" s="60"/>
      <c r="CO517" s="60"/>
      <c r="CP517" s="60"/>
      <c r="CQ517" s="60"/>
      <c r="CR517" s="60"/>
      <c r="CS517" s="60"/>
      <c r="CT517" s="60"/>
      <c r="CU517" s="60"/>
      <c r="CV517" s="60"/>
      <c r="CW517" s="60"/>
      <c r="CX517" s="60"/>
      <c r="CY517" s="60"/>
      <c r="CZ517" s="60"/>
      <c r="DA517" s="60"/>
      <c r="DB517" s="60"/>
      <c r="DC517" s="60"/>
      <c r="DD517" s="60"/>
      <c r="DE517" s="60"/>
      <c r="DF517" s="60"/>
      <c r="DG517" s="60"/>
      <c r="DH517" s="60"/>
      <c r="DI517" s="60"/>
      <c r="DJ517" s="60"/>
      <c r="DK517" s="60"/>
      <c r="DL517" s="60"/>
      <c r="DM517" s="60"/>
      <c r="DN517" s="60"/>
      <c r="DO517" s="60"/>
      <c r="DP517" s="60"/>
    </row>
    <row r="518" spans="2:120">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BS518" s="60"/>
      <c r="BT518" s="60"/>
      <c r="BU518" s="75"/>
      <c r="BV518" s="75"/>
      <c r="BW518" s="75"/>
      <c r="BX518" s="75"/>
      <c r="BY518" s="75"/>
      <c r="BZ518" s="75"/>
      <c r="CA518" s="75"/>
      <c r="CL518" s="60"/>
      <c r="CM518" s="60"/>
      <c r="CN518" s="60"/>
      <c r="CO518" s="60"/>
      <c r="CP518" s="60"/>
      <c r="CQ518" s="60"/>
      <c r="CR518" s="60"/>
      <c r="CS518" s="60"/>
      <c r="CT518" s="60"/>
      <c r="CU518" s="60"/>
      <c r="CV518" s="60"/>
      <c r="CW518" s="60"/>
      <c r="CX518" s="60"/>
      <c r="CY518" s="60"/>
      <c r="CZ518" s="60"/>
      <c r="DA518" s="60"/>
      <c r="DB518" s="60"/>
      <c r="DC518" s="60"/>
      <c r="DD518" s="60"/>
      <c r="DE518" s="60"/>
      <c r="DF518" s="60"/>
      <c r="DG518" s="60"/>
      <c r="DH518" s="60"/>
      <c r="DI518" s="60"/>
      <c r="DJ518" s="60"/>
      <c r="DK518" s="60"/>
      <c r="DL518" s="60"/>
      <c r="DM518" s="60"/>
      <c r="DN518" s="60"/>
      <c r="DO518" s="60"/>
      <c r="DP518" s="60"/>
    </row>
    <row r="519" spans="2:120">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BS519" s="60"/>
      <c r="BT519" s="60"/>
      <c r="BU519" s="75"/>
      <c r="BV519" s="75"/>
      <c r="BW519" s="75"/>
      <c r="BX519" s="75"/>
      <c r="BY519" s="75"/>
      <c r="BZ519" s="75"/>
      <c r="CA519" s="75"/>
      <c r="CL519" s="60"/>
      <c r="CM519" s="60"/>
      <c r="CN519" s="60"/>
      <c r="CO519" s="60"/>
      <c r="CP519" s="60"/>
      <c r="CQ519" s="60"/>
      <c r="CR519" s="60"/>
      <c r="CS519" s="60"/>
      <c r="CT519" s="60"/>
      <c r="CU519" s="60"/>
      <c r="CV519" s="60"/>
      <c r="CW519" s="60"/>
      <c r="CX519" s="60"/>
      <c r="CY519" s="60"/>
      <c r="CZ519" s="60"/>
      <c r="DA519" s="60"/>
      <c r="DB519" s="60"/>
      <c r="DC519" s="60"/>
      <c r="DD519" s="60"/>
      <c r="DE519" s="60"/>
      <c r="DF519" s="60"/>
      <c r="DG519" s="60"/>
      <c r="DH519" s="60"/>
      <c r="DI519" s="60"/>
      <c r="DJ519" s="60"/>
      <c r="DK519" s="60"/>
      <c r="DL519" s="60"/>
      <c r="DM519" s="60"/>
      <c r="DN519" s="60"/>
      <c r="DO519" s="60"/>
      <c r="DP519" s="60"/>
    </row>
    <row r="520" spans="2:120">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BS520" s="60"/>
      <c r="BT520" s="60"/>
      <c r="BU520" s="75"/>
      <c r="BV520" s="75"/>
      <c r="BW520" s="75"/>
      <c r="BX520" s="75"/>
      <c r="BY520" s="75"/>
      <c r="BZ520" s="75"/>
      <c r="CA520" s="75"/>
      <c r="CL520" s="60"/>
      <c r="CM520" s="60"/>
      <c r="CN520" s="60"/>
      <c r="CO520" s="60"/>
      <c r="CP520" s="60"/>
      <c r="CQ520" s="60"/>
      <c r="CR520" s="60"/>
      <c r="CS520" s="60"/>
      <c r="CT520" s="60"/>
      <c r="CU520" s="60"/>
      <c r="CV520" s="60"/>
      <c r="CW520" s="60"/>
      <c r="CX520" s="60"/>
      <c r="CY520" s="60"/>
      <c r="CZ520" s="60"/>
      <c r="DA520" s="60"/>
      <c r="DB520" s="60"/>
      <c r="DC520" s="60"/>
      <c r="DD520" s="60"/>
      <c r="DE520" s="60"/>
      <c r="DF520" s="60"/>
      <c r="DG520" s="60"/>
      <c r="DH520" s="60"/>
      <c r="DI520" s="60"/>
      <c r="DJ520" s="60"/>
      <c r="DK520" s="60"/>
      <c r="DL520" s="60"/>
      <c r="DM520" s="60"/>
      <c r="DN520" s="60"/>
      <c r="DO520" s="60"/>
      <c r="DP520" s="60"/>
    </row>
    <row r="521" spans="2:120">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BS521" s="60"/>
      <c r="BT521" s="60"/>
      <c r="BU521" s="75"/>
      <c r="BV521" s="75"/>
      <c r="BW521" s="75"/>
      <c r="BX521" s="75"/>
      <c r="BY521" s="75"/>
      <c r="BZ521" s="75"/>
      <c r="CA521" s="75"/>
      <c r="CL521" s="60"/>
      <c r="CM521" s="60"/>
      <c r="CN521" s="60"/>
      <c r="CO521" s="60"/>
      <c r="CP521" s="60"/>
      <c r="CQ521" s="60"/>
      <c r="CR521" s="60"/>
      <c r="CS521" s="60"/>
      <c r="CT521" s="60"/>
      <c r="CU521" s="60"/>
      <c r="CV521" s="60"/>
      <c r="CW521" s="60"/>
      <c r="CX521" s="60"/>
      <c r="CY521" s="60"/>
      <c r="CZ521" s="60"/>
      <c r="DA521" s="60"/>
      <c r="DB521" s="60"/>
      <c r="DC521" s="60"/>
      <c r="DD521" s="60"/>
      <c r="DE521" s="60"/>
      <c r="DF521" s="60"/>
      <c r="DG521" s="60"/>
      <c r="DH521" s="60"/>
      <c r="DI521" s="60"/>
      <c r="DJ521" s="60"/>
      <c r="DK521" s="60"/>
      <c r="DL521" s="60"/>
      <c r="DM521" s="60"/>
      <c r="DN521" s="60"/>
      <c r="DO521" s="60"/>
      <c r="DP521" s="60"/>
    </row>
  </sheetData>
  <sheetProtection algorithmName="SHA-512" hashValue="i/FLh0xhvTTVvRBDLCkHn7LfJjIJVaK+JfMhuHur4pCruh2MfQuJY4FAmzvpzqweO4WFUnln3ImiBlVj14bc/A==" saltValue="C7rgzbo3gjBkhtDQKjEW2g==" spinCount="100000" sheet="1" objects="1" scenarios="1"/>
  <mergeCells count="187">
    <mergeCell ref="B6:AA6"/>
    <mergeCell ref="B7:AA7"/>
    <mergeCell ref="B8:AA8"/>
    <mergeCell ref="B9:AA9"/>
    <mergeCell ref="B10:AA10"/>
    <mergeCell ref="B11:AA11"/>
    <mergeCell ref="D1:T2"/>
    <mergeCell ref="U1:AA2"/>
    <mergeCell ref="D3:T3"/>
    <mergeCell ref="U3:Z3"/>
    <mergeCell ref="B4:AA4"/>
    <mergeCell ref="B5:AA5"/>
    <mergeCell ref="B18:AA18"/>
    <mergeCell ref="B19:AA19"/>
    <mergeCell ref="B20:L20"/>
    <mergeCell ref="N20:AB20"/>
    <mergeCell ref="B21:I21"/>
    <mergeCell ref="J21:L21"/>
    <mergeCell ref="O21:W21"/>
    <mergeCell ref="X21:Z21"/>
    <mergeCell ref="B12:AA12"/>
    <mergeCell ref="B13:AA13"/>
    <mergeCell ref="B14:AA14"/>
    <mergeCell ref="B15:AA15"/>
    <mergeCell ref="B16:AA16"/>
    <mergeCell ref="B17:AA17"/>
    <mergeCell ref="B22:I22"/>
    <mergeCell ref="J22:L22"/>
    <mergeCell ref="O22:W22"/>
    <mergeCell ref="X22:Z22"/>
    <mergeCell ref="B23:G23"/>
    <mergeCell ref="H23:I23"/>
    <mergeCell ref="J23:L23"/>
    <mergeCell ref="O23:W23"/>
    <mergeCell ref="X23:Z23"/>
    <mergeCell ref="B24:E24"/>
    <mergeCell ref="F24:I24"/>
    <mergeCell ref="J24:L24"/>
    <mergeCell ref="O24:W24"/>
    <mergeCell ref="X24:Z24"/>
    <mergeCell ref="B25:I25"/>
    <mergeCell ref="J25:L25"/>
    <mergeCell ref="O25:W25"/>
    <mergeCell ref="X25:Z25"/>
    <mergeCell ref="B28:I28"/>
    <mergeCell ref="J28:L28"/>
    <mergeCell ref="N28:AB28"/>
    <mergeCell ref="B29:I29"/>
    <mergeCell ref="J29:L29"/>
    <mergeCell ref="O29:W29"/>
    <mergeCell ref="X29:Z29"/>
    <mergeCell ref="B26:I26"/>
    <mergeCell ref="J26:L26"/>
    <mergeCell ref="O26:W26"/>
    <mergeCell ref="X26:Z26"/>
    <mergeCell ref="B27:I27"/>
    <mergeCell ref="J27:L27"/>
    <mergeCell ref="B32:I32"/>
    <mergeCell ref="J32:L32"/>
    <mergeCell ref="O32:W32"/>
    <mergeCell ref="X32:Z32"/>
    <mergeCell ref="B33:I33"/>
    <mergeCell ref="J33:L33"/>
    <mergeCell ref="B30:I30"/>
    <mergeCell ref="J30:L30"/>
    <mergeCell ref="O30:W30"/>
    <mergeCell ref="X30:Z30"/>
    <mergeCell ref="B31:I31"/>
    <mergeCell ref="J31:L31"/>
    <mergeCell ref="O31:W31"/>
    <mergeCell ref="X31:Z31"/>
    <mergeCell ref="B36:I36"/>
    <mergeCell ref="J36:L36"/>
    <mergeCell ref="O36:W36"/>
    <mergeCell ref="X36:Z36"/>
    <mergeCell ref="B37:I37"/>
    <mergeCell ref="J37:L37"/>
    <mergeCell ref="O37:W37"/>
    <mergeCell ref="X37:Z37"/>
    <mergeCell ref="B34:I34"/>
    <mergeCell ref="J34:L34"/>
    <mergeCell ref="N34:AB34"/>
    <mergeCell ref="B35:I35"/>
    <mergeCell ref="J35:L35"/>
    <mergeCell ref="O35:W35"/>
    <mergeCell ref="X35:Z35"/>
    <mergeCell ref="B40:I40"/>
    <mergeCell ref="J40:L40"/>
    <mergeCell ref="X40:Z40"/>
    <mergeCell ref="B41:I41"/>
    <mergeCell ref="J41:L41"/>
    <mergeCell ref="O41:W41"/>
    <mergeCell ref="X41:Z41"/>
    <mergeCell ref="B38:I38"/>
    <mergeCell ref="J38:L38"/>
    <mergeCell ref="O38:W38"/>
    <mergeCell ref="X38:Z38"/>
    <mergeCell ref="B39:I39"/>
    <mergeCell ref="J39:L39"/>
    <mergeCell ref="N39:AB39"/>
    <mergeCell ref="AH43:AV43"/>
    <mergeCell ref="BS43:BT43"/>
    <mergeCell ref="B44:I44"/>
    <mergeCell ref="J44:L44"/>
    <mergeCell ref="O44:W44"/>
    <mergeCell ref="X44:Z44"/>
    <mergeCell ref="AH44:AV44"/>
    <mergeCell ref="BS44:BT44"/>
    <mergeCell ref="B42:F42"/>
    <mergeCell ref="G42:I42"/>
    <mergeCell ref="J42:L42"/>
    <mergeCell ref="O42:W42"/>
    <mergeCell ref="X42:Z42"/>
    <mergeCell ref="B43:I43"/>
    <mergeCell ref="J43:L43"/>
    <mergeCell ref="O43:Z43"/>
    <mergeCell ref="B46:I46"/>
    <mergeCell ref="J46:L46"/>
    <mergeCell ref="O46:W46"/>
    <mergeCell ref="X46:Z46"/>
    <mergeCell ref="AH46:AV46"/>
    <mergeCell ref="BS46:BT46"/>
    <mergeCell ref="B45:I45"/>
    <mergeCell ref="J45:L45"/>
    <mergeCell ref="O45:W45"/>
    <mergeCell ref="X45:Z45"/>
    <mergeCell ref="AH45:AV45"/>
    <mergeCell ref="BS45:BT45"/>
    <mergeCell ref="B48:I48"/>
    <mergeCell ref="J48:L48"/>
    <mergeCell ref="O48:W48"/>
    <mergeCell ref="X48:Z48"/>
    <mergeCell ref="AH48:AV48"/>
    <mergeCell ref="BS48:BT48"/>
    <mergeCell ref="B47:I47"/>
    <mergeCell ref="J47:L47"/>
    <mergeCell ref="O47:W47"/>
    <mergeCell ref="X47:Z47"/>
    <mergeCell ref="AH47:AV47"/>
    <mergeCell ref="BS47:BT47"/>
    <mergeCell ref="B50:I50"/>
    <mergeCell ref="J50:L50"/>
    <mergeCell ref="O50:W50"/>
    <mergeCell ref="AH50:AV50"/>
    <mergeCell ref="BS50:BT50"/>
    <mergeCell ref="B49:I49"/>
    <mergeCell ref="J49:L49"/>
    <mergeCell ref="O49:W49"/>
    <mergeCell ref="X50:Z50"/>
    <mergeCell ref="AH49:AV49"/>
    <mergeCell ref="BS49:BT49"/>
    <mergeCell ref="X49:Z49"/>
    <mergeCell ref="A51:A58"/>
    <mergeCell ref="B51:I51"/>
    <mergeCell ref="J51:L51"/>
    <mergeCell ref="O51:W51"/>
    <mergeCell ref="X51:Z51"/>
    <mergeCell ref="AC51:AC58"/>
    <mergeCell ref="B53:I53"/>
    <mergeCell ref="J53:L53"/>
    <mergeCell ref="O53:W53"/>
    <mergeCell ref="X53:Z53"/>
    <mergeCell ref="B57:I57"/>
    <mergeCell ref="J57:L57"/>
    <mergeCell ref="O57:W57"/>
    <mergeCell ref="X57:Z57"/>
    <mergeCell ref="B55:I55"/>
    <mergeCell ref="J55:L55"/>
    <mergeCell ref="B56:I56"/>
    <mergeCell ref="J56:L56"/>
    <mergeCell ref="O56:W56"/>
    <mergeCell ref="X56:Z56"/>
    <mergeCell ref="O55:W55"/>
    <mergeCell ref="X55:Z55"/>
    <mergeCell ref="AH53:AV53"/>
    <mergeCell ref="BS53:BT53"/>
    <mergeCell ref="B54:I54"/>
    <mergeCell ref="J54:L54"/>
    <mergeCell ref="AH54:AV54"/>
    <mergeCell ref="BS54:BT54"/>
    <mergeCell ref="AH51:AV51"/>
    <mergeCell ref="BS51:BT51"/>
    <mergeCell ref="B52:I52"/>
    <mergeCell ref="J52:L52"/>
    <mergeCell ref="AH52:AV52"/>
    <mergeCell ref="BS52:BT52"/>
    <mergeCell ref="O54:Z54"/>
  </mergeCells>
  <conditionalFormatting sqref="J21:L21">
    <cfRule type="containsBlanks" dxfId="91" priority="39">
      <formula>LEN(TRIM(J21))=0</formula>
    </cfRule>
  </conditionalFormatting>
  <conditionalFormatting sqref="J22:L22">
    <cfRule type="containsBlanks" dxfId="90" priority="26">
      <formula>LEN(TRIM(J22))=0</formula>
    </cfRule>
  </conditionalFormatting>
  <conditionalFormatting sqref="J23:L28">
    <cfRule type="containsBlanks" dxfId="89" priority="38">
      <formula>LEN(TRIM(J23))=0</formula>
    </cfRule>
  </conditionalFormatting>
  <conditionalFormatting sqref="J29:L29">
    <cfRule type="containsBlanks" dxfId="88" priority="25">
      <formula>LEN(TRIM(J29))=0</formula>
    </cfRule>
  </conditionalFormatting>
  <conditionalFormatting sqref="J30:L31">
    <cfRule type="containsBlanks" dxfId="87" priority="37">
      <formula>LEN(TRIM(J30))=0</formula>
    </cfRule>
  </conditionalFormatting>
  <conditionalFormatting sqref="J32:L32">
    <cfRule type="containsBlanks" dxfId="86" priority="23">
      <formula>LEN(TRIM(J32))=0</formula>
    </cfRule>
  </conditionalFormatting>
  <conditionalFormatting sqref="J33:L33">
    <cfRule type="containsBlanks" dxfId="85" priority="36">
      <formula>LEN(TRIM(J33))=0</formula>
    </cfRule>
  </conditionalFormatting>
  <conditionalFormatting sqref="J34:L34">
    <cfRule type="containsBlanks" dxfId="84" priority="22">
      <formula>LEN(TRIM(J34))=0</formula>
    </cfRule>
  </conditionalFormatting>
  <conditionalFormatting sqref="J35:L35">
    <cfRule type="containsBlanks" dxfId="83" priority="35">
      <formula>LEN(TRIM(J35))=0</formula>
    </cfRule>
  </conditionalFormatting>
  <conditionalFormatting sqref="J36:L37">
    <cfRule type="containsBlanks" dxfId="82" priority="21">
      <formula>LEN(TRIM(J36))=0</formula>
    </cfRule>
  </conditionalFormatting>
  <conditionalFormatting sqref="J38:L41">
    <cfRule type="containsBlanks" dxfId="81" priority="34">
      <formula>LEN(TRIM(J38))=0</formula>
    </cfRule>
  </conditionalFormatting>
  <conditionalFormatting sqref="J42:L42">
    <cfRule type="containsBlanks" dxfId="80" priority="20">
      <formula>LEN(TRIM(J42))=0</formula>
    </cfRule>
  </conditionalFormatting>
  <conditionalFormatting sqref="J43:L56">
    <cfRule type="containsBlanks" dxfId="79" priority="33">
      <formula>LEN(TRIM(J43))=0</formula>
    </cfRule>
  </conditionalFormatting>
  <conditionalFormatting sqref="X21:Z21">
    <cfRule type="containsBlanks" dxfId="78" priority="24">
      <formula>LEN(TRIM(X21))=0</formula>
    </cfRule>
  </conditionalFormatting>
  <conditionalFormatting sqref="X22:Z25">
    <cfRule type="containsBlanks" dxfId="77" priority="27">
      <formula>LEN(TRIM(X22))=0</formula>
    </cfRule>
  </conditionalFormatting>
  <conditionalFormatting sqref="X29:Z31">
    <cfRule type="containsBlanks" dxfId="76" priority="28">
      <formula>LEN(TRIM(X29))=0</formula>
    </cfRule>
  </conditionalFormatting>
  <conditionalFormatting sqref="X35:Z36">
    <cfRule type="containsBlanks" dxfId="75" priority="29">
      <formula>LEN(TRIM(X35))=0</formula>
    </cfRule>
  </conditionalFormatting>
  <conditionalFormatting sqref="X40:Z42">
    <cfRule type="containsBlanks" dxfId="74" priority="5">
      <formula>LEN(TRIM(X40))=0</formula>
    </cfRule>
  </conditionalFormatting>
  <conditionalFormatting sqref="X44:Z46">
    <cfRule type="containsBlanks" dxfId="73" priority="2">
      <formula>LEN(TRIM(X44))=0</formula>
    </cfRule>
  </conditionalFormatting>
  <conditionalFormatting sqref="X47:Z47">
    <cfRule type="containsBlanks" dxfId="72" priority="4">
      <formula>LEN(TRIM(X47))=0</formula>
    </cfRule>
  </conditionalFormatting>
  <conditionalFormatting sqref="X50:Z50">
    <cfRule type="expression" priority="6">
      <formula>LEN($X$50:$Z$55)</formula>
    </cfRule>
  </conditionalFormatting>
  <conditionalFormatting sqref="X50:Z51">
    <cfRule type="containsBlanks" dxfId="71" priority="1">
      <formula>LEN(TRIM(X50))=0</formula>
    </cfRule>
  </conditionalFormatting>
  <conditionalFormatting sqref="X55:Z55">
    <cfRule type="containsBlanks" dxfId="70" priority="3">
      <formula>LEN(TRIM(X55))=0</formula>
    </cfRule>
  </conditionalFormatting>
  <dataValidations count="5">
    <dataValidation allowBlank="1" showInputMessage="1" showErrorMessage="1" promptTitle="Enter any unlisted expenses here" prompt="Please specify any additional expenses not included in the above categories._x000a_" sqref="B51:I56" xr:uid="{FF57D9E6-8368-409F-A275-086B5A668D7C}"/>
    <dataValidation type="list" allowBlank="1" showInputMessage="1" showErrorMessage="1" sqref="S9:AA9" xr:uid="{408FE755-5783-45FC-A651-E7A3CE95146B}">
      <formula1>$AY$67:$AY$71</formula1>
    </dataValidation>
    <dataValidation type="list" allowBlank="1" showInputMessage="1" showErrorMessage="1" sqref="B15:J15" xr:uid="{0D9A0263-798A-4B3E-BFB4-66B74BBCFDC1}">
      <formula1>$BL$29:$BL$33</formula1>
    </dataValidation>
    <dataValidation type="list" allowBlank="1" showInputMessage="1" showErrorMessage="1" sqref="U14:AA14" xr:uid="{D82661D4-A235-4871-AE34-F0A130E89954}">
      <formula1>$BL$30:$BL$34</formula1>
    </dataValidation>
    <dataValidation type="list" allowBlank="1" showInputMessage="1" showErrorMessage="1" sqref="M14:N14" xr:uid="{711D580B-C187-419A-B701-4AC9C8204461}">
      <formula1>$AY$25:$AY$30</formula1>
    </dataValidation>
  </dataValidations>
  <hyperlinks>
    <hyperlink ref="S7:Y7" r:id="rId1" display="Business Activity Codes" xr:uid="{CDDDE854-53BE-4AFE-B5A1-54AA977C7264}"/>
    <hyperlink ref="CD23:CK23" r:id="rId2" display="Payroll Processing Fee" xr:uid="{4AD748DA-7A8D-4C56-AA66-A2C9454DDA11}"/>
    <hyperlink ref="CD35:CK35" r:id="rId3" display="Home Office ( Safe Harbor)" xr:uid="{65783975-4ED1-40CD-9793-3B579BE59899}"/>
    <hyperlink ref="U3" r:id="rId4" xr:uid="{49F613D9-350B-45ED-9275-1F38340FDBEF}"/>
    <hyperlink ref="B34:I34" r:id="rId5" display="Payroll Processing Fee" xr:uid="{70F889F4-EFBF-494A-A825-1DBEBE5F321C}"/>
    <hyperlink ref="B49:I49" location="'Basic Information'!A1" display="Other Exp not listed Above" xr:uid="{5FC17A54-60D2-4367-9EC2-6AA1D3E83E89}"/>
  </hyperlinks>
  <pageMargins left="0.25" right="0.25" top="0.25" bottom="0" header="0.05" footer="0"/>
  <pageSetup orientation="portrait" r:id="rId6"/>
  <headerFooter alignWithMargins="0"/>
  <drawing r:id="rId7"/>
  <legacyDrawing r:id="rId8"/>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C4BC3-468D-4036-A9C4-72EB3D3404AA}">
  <sheetPr>
    <tabColor theme="8" tint="0.39997558519241921"/>
  </sheetPr>
  <dimension ref="A1:GV521"/>
  <sheetViews>
    <sheetView zoomScale="115" zoomScaleNormal="115" workbookViewId="0">
      <selection activeCell="X21" sqref="X21:Z21"/>
    </sheetView>
  </sheetViews>
  <sheetFormatPr defaultRowHeight="12.75"/>
  <cols>
    <col min="1" max="1" width="3.5703125" style="74" customWidth="1"/>
    <col min="2" max="2" width="3.140625" style="74" customWidth="1"/>
    <col min="3" max="3" width="12.7109375" style="74" customWidth="1"/>
    <col min="4" max="6" width="3.140625" style="74" customWidth="1"/>
    <col min="7" max="8" width="2" style="74" customWidth="1"/>
    <col min="9" max="9" width="1.28515625" style="74" customWidth="1"/>
    <col min="10" max="11" width="3.140625" style="74" customWidth="1"/>
    <col min="12" max="12" width="7.140625" style="74" customWidth="1"/>
    <col min="13" max="13" width="1.7109375" style="74" customWidth="1"/>
    <col min="14" max="22" width="3.140625" style="74" customWidth="1"/>
    <col min="23" max="23" width="4.42578125" style="74" customWidth="1"/>
    <col min="24" max="24" width="3.140625" style="74" customWidth="1"/>
    <col min="25" max="25" width="5.42578125" style="74" customWidth="1"/>
    <col min="26" max="26" width="5.28515625" style="74" customWidth="1"/>
    <col min="27" max="27" width="3.140625" style="74" customWidth="1"/>
    <col min="28" max="28" width="1.42578125" style="74" customWidth="1"/>
    <col min="29" max="29" width="3.5703125" style="74" customWidth="1"/>
    <col min="30" max="30" width="5.7109375" style="60" hidden="1" customWidth="1"/>
    <col min="31" max="31" width="10.140625" style="60" hidden="1" customWidth="1"/>
    <col min="32" max="32" width="3.140625" style="60" hidden="1" customWidth="1"/>
    <col min="33" max="48" width="3.140625" style="60" customWidth="1"/>
    <col min="49" max="58" width="3.140625" style="60" hidden="1" customWidth="1"/>
    <col min="59" max="59" width="5.28515625" style="60" hidden="1" customWidth="1"/>
    <col min="60" max="66" width="3.140625" style="60" hidden="1" customWidth="1"/>
    <col min="67" max="70" width="9.140625" style="60" hidden="1" customWidth="1"/>
    <col min="71" max="72" width="9.140625" style="58"/>
    <col min="73" max="73" width="9.140625" style="68"/>
    <col min="74" max="79" width="9.140625" style="68" customWidth="1"/>
    <col min="80" max="81" width="9.140625" style="75" customWidth="1"/>
    <col min="82" max="84" width="9.140625" style="75"/>
    <col min="85" max="85" width="11.7109375" style="75" bestFit="1" customWidth="1"/>
    <col min="86" max="89" width="9.140625" style="75"/>
    <col min="90" max="196" width="9.140625" style="76"/>
    <col min="197" max="204" width="9.140625" style="77"/>
    <col min="205" max="16384" width="9.140625" style="74"/>
  </cols>
  <sheetData>
    <row r="1" spans="1:88" ht="10.5" customHeight="1">
      <c r="A1" s="58"/>
      <c r="B1" s="402"/>
      <c r="C1" s="403"/>
      <c r="D1" s="666" t="s">
        <v>82</v>
      </c>
      <c r="E1" s="666"/>
      <c r="F1" s="666"/>
      <c r="G1" s="666"/>
      <c r="H1" s="666"/>
      <c r="I1" s="666"/>
      <c r="J1" s="666"/>
      <c r="K1" s="666"/>
      <c r="L1" s="666"/>
      <c r="M1" s="666"/>
      <c r="N1" s="666"/>
      <c r="O1" s="666"/>
      <c r="P1" s="666"/>
      <c r="Q1" s="666"/>
      <c r="R1" s="666"/>
      <c r="S1" s="666"/>
      <c r="T1" s="666"/>
      <c r="U1" s="795">
        <v>46296</v>
      </c>
      <c r="V1" s="796"/>
      <c r="W1" s="796"/>
      <c r="X1" s="796"/>
      <c r="Y1" s="796"/>
      <c r="Z1" s="796"/>
      <c r="AA1" s="796"/>
      <c r="AB1" s="404"/>
      <c r="AC1" s="58"/>
      <c r="BS1" s="60"/>
      <c r="BT1" s="60"/>
      <c r="BU1" s="75"/>
      <c r="BV1" s="75"/>
      <c r="BW1" s="75"/>
      <c r="BX1" s="75"/>
      <c r="BY1" s="75"/>
      <c r="BZ1" s="75"/>
      <c r="CA1" s="75"/>
    </row>
    <row r="2" spans="1:88" ht="20.25" customHeight="1">
      <c r="A2" s="58"/>
      <c r="B2" s="405"/>
      <c r="C2" s="79"/>
      <c r="D2" s="667"/>
      <c r="E2" s="667"/>
      <c r="F2" s="667"/>
      <c r="G2" s="667"/>
      <c r="H2" s="667"/>
      <c r="I2" s="667"/>
      <c r="J2" s="667"/>
      <c r="K2" s="667"/>
      <c r="L2" s="667"/>
      <c r="M2" s="667"/>
      <c r="N2" s="667"/>
      <c r="O2" s="667"/>
      <c r="P2" s="667"/>
      <c r="Q2" s="667"/>
      <c r="R2" s="667"/>
      <c r="S2" s="667"/>
      <c r="T2" s="667"/>
      <c r="U2" s="797"/>
      <c r="V2" s="797"/>
      <c r="W2" s="797"/>
      <c r="X2" s="797"/>
      <c r="Y2" s="797"/>
      <c r="Z2" s="797"/>
      <c r="AA2" s="797"/>
      <c r="AB2" s="406"/>
      <c r="AC2" s="58"/>
      <c r="AH2" s="80"/>
      <c r="AI2" s="80"/>
      <c r="AJ2" s="80"/>
      <c r="AK2" s="80"/>
      <c r="AL2" s="80"/>
      <c r="AM2" s="80"/>
      <c r="AN2" s="80"/>
      <c r="AO2" s="80"/>
      <c r="AP2" s="80"/>
      <c r="AQ2" s="80"/>
      <c r="AR2" s="80"/>
      <c r="AS2" s="80"/>
      <c r="AT2" s="80"/>
      <c r="AU2" s="80"/>
      <c r="BL2" s="62" t="s">
        <v>83</v>
      </c>
      <c r="BS2" s="60"/>
      <c r="BT2" s="60"/>
      <c r="BU2" s="75"/>
      <c r="BV2" s="75"/>
      <c r="BW2" s="75"/>
      <c r="BX2" s="75"/>
      <c r="BY2" s="75"/>
      <c r="BZ2" s="75"/>
      <c r="CA2" s="75"/>
    </row>
    <row r="3" spans="1:88" ht="20.25" customHeight="1">
      <c r="A3" s="58"/>
      <c r="B3" s="407"/>
      <c r="C3" s="82"/>
      <c r="D3" s="668" t="s">
        <v>84</v>
      </c>
      <c r="E3" s="669"/>
      <c r="F3" s="669"/>
      <c r="G3" s="669"/>
      <c r="H3" s="669"/>
      <c r="I3" s="669"/>
      <c r="J3" s="669"/>
      <c r="K3" s="669"/>
      <c r="L3" s="669"/>
      <c r="M3" s="669"/>
      <c r="N3" s="669"/>
      <c r="O3" s="669"/>
      <c r="P3" s="669"/>
      <c r="Q3" s="669"/>
      <c r="R3" s="669"/>
      <c r="S3" s="669"/>
      <c r="T3" s="669"/>
      <c r="U3" s="798" t="s">
        <v>325</v>
      </c>
      <c r="V3" s="799"/>
      <c r="W3" s="799"/>
      <c r="X3" s="799"/>
      <c r="Y3" s="799"/>
      <c r="Z3" s="799"/>
      <c r="AA3" s="210"/>
      <c r="AB3" s="408"/>
      <c r="AC3" s="58"/>
      <c r="AH3" s="80"/>
      <c r="AI3" s="80"/>
      <c r="AJ3" s="80"/>
      <c r="AK3" s="80"/>
      <c r="AL3" s="80"/>
      <c r="AM3" s="80"/>
      <c r="AN3" s="80"/>
      <c r="AO3" s="80"/>
      <c r="AP3" s="80"/>
      <c r="AQ3" s="80"/>
      <c r="AR3" s="80"/>
      <c r="AS3" s="80"/>
      <c r="AT3" s="80"/>
      <c r="AU3" s="80"/>
      <c r="AY3" s="62" t="s">
        <v>65</v>
      </c>
      <c r="BL3" s="60" t="s">
        <v>221</v>
      </c>
      <c r="BS3" s="60"/>
      <c r="BT3" s="60"/>
      <c r="BU3" s="75"/>
      <c r="BV3" s="75"/>
      <c r="BW3" s="75"/>
      <c r="BX3" s="75"/>
      <c r="BY3" s="75"/>
      <c r="BZ3" s="75"/>
      <c r="CA3" s="75"/>
    </row>
    <row r="4" spans="1:88" ht="4.5" hidden="1" customHeight="1">
      <c r="A4" s="58"/>
      <c r="B4" s="696"/>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409"/>
      <c r="AC4" s="58"/>
      <c r="AY4" s="62" t="s">
        <v>66</v>
      </c>
      <c r="BL4" s="62" t="s">
        <v>85</v>
      </c>
      <c r="BS4" s="60"/>
      <c r="BT4" s="60"/>
      <c r="BU4" s="75"/>
      <c r="BV4" s="75"/>
      <c r="BW4" s="75"/>
      <c r="BX4" s="75"/>
      <c r="BY4" s="75"/>
      <c r="BZ4" s="75"/>
      <c r="CA4" s="75"/>
    </row>
    <row r="5" spans="1:88" ht="16.5" hidden="1" customHeight="1">
      <c r="A5" s="58"/>
      <c r="B5" s="696" t="s">
        <v>86</v>
      </c>
      <c r="C5" s="697"/>
      <c r="D5" s="697" t="s">
        <v>217</v>
      </c>
      <c r="E5" s="697"/>
      <c r="F5" s="697"/>
      <c r="G5" s="697"/>
      <c r="H5" s="697"/>
      <c r="I5" s="697"/>
      <c r="J5" s="697"/>
      <c r="K5" s="697"/>
      <c r="L5" s="697"/>
      <c r="M5" s="697"/>
      <c r="N5" s="697"/>
      <c r="O5" s="697" t="s">
        <v>67</v>
      </c>
      <c r="P5" s="697"/>
      <c r="Q5" s="697"/>
      <c r="R5" s="697"/>
      <c r="S5" s="697"/>
      <c r="T5" s="697"/>
      <c r="U5" s="697" t="s">
        <v>87</v>
      </c>
      <c r="V5" s="697"/>
      <c r="W5" s="697"/>
      <c r="X5" s="697"/>
      <c r="Y5" s="697"/>
      <c r="Z5" s="697"/>
      <c r="AA5" s="697"/>
      <c r="AB5" s="409"/>
      <c r="AC5" s="58"/>
      <c r="AF5" s="83">
        <f>Q5</f>
        <v>0</v>
      </c>
      <c r="AG5" s="61"/>
      <c r="AH5" s="61"/>
      <c r="AY5" s="60" t="s">
        <v>88</v>
      </c>
      <c r="BL5" s="60" t="s">
        <v>89</v>
      </c>
      <c r="BS5" s="60"/>
      <c r="BT5" s="60"/>
      <c r="BU5" s="75"/>
      <c r="BV5" s="75"/>
      <c r="BW5" s="75"/>
      <c r="BX5" s="75"/>
      <c r="BY5" s="75"/>
      <c r="BZ5" s="75"/>
      <c r="CA5" s="75"/>
    </row>
    <row r="6" spans="1:88" ht="4.5" hidden="1" customHeight="1">
      <c r="A6" s="58"/>
      <c r="B6" s="696"/>
      <c r="C6" s="697"/>
      <c r="D6" s="697"/>
      <c r="E6" s="697"/>
      <c r="F6" s="697"/>
      <c r="G6" s="697"/>
      <c r="H6" s="697"/>
      <c r="I6" s="697"/>
      <c r="J6" s="697"/>
      <c r="K6" s="697"/>
      <c r="L6" s="697"/>
      <c r="M6" s="697"/>
      <c r="N6" s="697"/>
      <c r="O6" s="697"/>
      <c r="P6" s="697"/>
      <c r="Q6" s="697"/>
      <c r="R6" s="697"/>
      <c r="S6" s="697"/>
      <c r="T6" s="697"/>
      <c r="U6" s="697"/>
      <c r="V6" s="697"/>
      <c r="W6" s="697"/>
      <c r="X6" s="697"/>
      <c r="Y6" s="697"/>
      <c r="Z6" s="697"/>
      <c r="AA6" s="697"/>
      <c r="AB6" s="409"/>
      <c r="AC6" s="58"/>
      <c r="BL6" s="60" t="s">
        <v>220</v>
      </c>
      <c r="BS6" s="60"/>
      <c r="BT6" s="60"/>
      <c r="BU6" s="75"/>
      <c r="BV6" s="75"/>
      <c r="BW6" s="75"/>
      <c r="BX6" s="75"/>
      <c r="BY6" s="75"/>
      <c r="BZ6" s="75"/>
      <c r="CA6" s="75"/>
    </row>
    <row r="7" spans="1:88" ht="15" hidden="1" customHeight="1">
      <c r="A7" s="58"/>
      <c r="B7" s="696" t="s">
        <v>83</v>
      </c>
      <c r="C7" s="697"/>
      <c r="D7" s="697"/>
      <c r="E7" s="697"/>
      <c r="F7" s="697"/>
      <c r="G7" s="697"/>
      <c r="H7" s="697"/>
      <c r="I7" s="697"/>
      <c r="J7" s="697" t="s">
        <v>90</v>
      </c>
      <c r="K7" s="697"/>
      <c r="L7" s="697"/>
      <c r="M7" s="697"/>
      <c r="N7" s="697"/>
      <c r="O7" s="697"/>
      <c r="P7" s="697"/>
      <c r="Q7" s="697"/>
      <c r="R7" s="697"/>
      <c r="S7" s="697" t="s">
        <v>91</v>
      </c>
      <c r="T7" s="697"/>
      <c r="U7" s="697"/>
      <c r="V7" s="697"/>
      <c r="W7" s="697"/>
      <c r="X7" s="697"/>
      <c r="Y7" s="697"/>
      <c r="Z7" s="697"/>
      <c r="AA7" s="697"/>
      <c r="AB7" s="409"/>
      <c r="AC7" s="58"/>
      <c r="BS7" s="60"/>
      <c r="BT7" s="60"/>
      <c r="BU7" s="75"/>
      <c r="BV7" s="75"/>
      <c r="BW7" s="75"/>
      <c r="BX7" s="75"/>
      <c r="BY7" s="75"/>
      <c r="BZ7" s="75"/>
      <c r="CA7" s="75"/>
    </row>
    <row r="8" spans="1:88" ht="9" hidden="1" customHeight="1">
      <c r="A8" s="58"/>
      <c r="B8" s="696"/>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409"/>
      <c r="AC8" s="58"/>
      <c r="BS8" s="60"/>
      <c r="BT8" s="60"/>
      <c r="BU8" s="75"/>
      <c r="BV8" s="75"/>
      <c r="BW8" s="75"/>
      <c r="BX8" s="75"/>
      <c r="BY8" s="75"/>
      <c r="BZ8" s="75"/>
      <c r="CA8" s="75"/>
    </row>
    <row r="9" spans="1:88" ht="16.5" hidden="1" customHeight="1">
      <c r="A9" s="58"/>
      <c r="B9" s="696" t="s">
        <v>227</v>
      </c>
      <c r="C9" s="697"/>
      <c r="D9" s="697"/>
      <c r="E9" s="697"/>
      <c r="F9" s="697"/>
      <c r="G9" s="697"/>
      <c r="H9" s="697"/>
      <c r="I9" s="697"/>
      <c r="J9" s="697"/>
      <c r="K9" s="697"/>
      <c r="L9" s="697"/>
      <c r="M9" s="697"/>
      <c r="N9" s="697"/>
      <c r="O9" s="697"/>
      <c r="P9" s="697"/>
      <c r="Q9" s="697"/>
      <c r="R9" s="697"/>
      <c r="S9" s="697" t="s">
        <v>222</v>
      </c>
      <c r="T9" s="697"/>
      <c r="U9" s="697"/>
      <c r="V9" s="697"/>
      <c r="W9" s="697"/>
      <c r="X9" s="697"/>
      <c r="Y9" s="697"/>
      <c r="Z9" s="697"/>
      <c r="AA9" s="697"/>
      <c r="AB9" s="409"/>
      <c r="AC9" s="58"/>
      <c r="BS9" s="60"/>
      <c r="BT9" s="60"/>
      <c r="BU9" s="75"/>
      <c r="BV9" s="75"/>
      <c r="BW9" s="75"/>
      <c r="BX9" s="75"/>
      <c r="BY9" s="75"/>
      <c r="BZ9" s="75"/>
      <c r="CA9" s="75"/>
    </row>
    <row r="10" spans="1:88" ht="7.5" hidden="1" customHeight="1">
      <c r="A10" s="58"/>
      <c r="B10" s="696"/>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409"/>
      <c r="AC10" s="58"/>
      <c r="AY10" s="60" t="s">
        <v>92</v>
      </c>
      <c r="BL10" s="60" t="s">
        <v>93</v>
      </c>
      <c r="BS10" s="60"/>
      <c r="BT10" s="60"/>
      <c r="BU10" s="75"/>
      <c r="BV10" s="75"/>
      <c r="BW10" s="75"/>
      <c r="BX10" s="75"/>
      <c r="BY10" s="75"/>
      <c r="BZ10" s="75"/>
      <c r="CA10" s="75"/>
    </row>
    <row r="11" spans="1:88" ht="15" hidden="1" customHeight="1">
      <c r="A11" s="58"/>
      <c r="B11" s="696" t="s">
        <v>94</v>
      </c>
      <c r="C11" s="697"/>
      <c r="D11" s="697"/>
      <c r="E11" s="697"/>
      <c r="F11" s="697"/>
      <c r="G11" s="697"/>
      <c r="H11" s="697"/>
      <c r="I11" s="697"/>
      <c r="J11" s="697" t="s">
        <v>95</v>
      </c>
      <c r="K11" s="697"/>
      <c r="L11" s="697"/>
      <c r="M11" s="697"/>
      <c r="N11" s="697"/>
      <c r="O11" s="697"/>
      <c r="P11" s="697"/>
      <c r="Q11" s="697"/>
      <c r="R11" s="697"/>
      <c r="S11" s="697"/>
      <c r="T11" s="697"/>
      <c r="U11" s="697"/>
      <c r="V11" s="697"/>
      <c r="W11" s="697"/>
      <c r="X11" s="697"/>
      <c r="Y11" s="697"/>
      <c r="Z11" s="697"/>
      <c r="AA11" s="697"/>
      <c r="AB11" s="409"/>
      <c r="AC11" s="58"/>
      <c r="BL11" s="60" t="s">
        <v>96</v>
      </c>
      <c r="BS11" s="60"/>
      <c r="BT11" s="60"/>
      <c r="BU11" s="75"/>
      <c r="BV11" s="75"/>
      <c r="BW11" s="75"/>
      <c r="BX11" s="75"/>
      <c r="BY11" s="75"/>
      <c r="BZ11" s="75"/>
      <c r="CA11" s="75"/>
      <c r="CJ11" s="75" t="s">
        <v>44</v>
      </c>
    </row>
    <row r="12" spans="1:88" ht="4.5" hidden="1" customHeight="1">
      <c r="A12" s="58"/>
      <c r="B12" s="696"/>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409"/>
      <c r="AC12" s="58"/>
      <c r="BL12" s="60" t="s">
        <v>97</v>
      </c>
      <c r="BS12" s="60"/>
      <c r="BT12" s="60"/>
      <c r="BU12" s="75"/>
      <c r="BV12" s="75"/>
      <c r="BW12" s="75"/>
      <c r="BX12" s="75"/>
      <c r="BY12" s="75"/>
      <c r="BZ12" s="75"/>
      <c r="CA12" s="75"/>
    </row>
    <row r="13" spans="1:88" ht="15.75" hidden="1" customHeight="1">
      <c r="A13" s="58"/>
      <c r="B13" s="696" t="s">
        <v>98</v>
      </c>
      <c r="C13" s="697" t="s">
        <v>99</v>
      </c>
      <c r="D13" s="697"/>
      <c r="E13" s="697"/>
      <c r="F13" s="697"/>
      <c r="G13" s="697"/>
      <c r="H13" s="697"/>
      <c r="I13" s="697" t="s">
        <v>218</v>
      </c>
      <c r="J13" s="697"/>
      <c r="K13" s="697"/>
      <c r="L13" s="697"/>
      <c r="M13" s="697" t="s">
        <v>219</v>
      </c>
      <c r="N13" s="697"/>
      <c r="O13" s="697"/>
      <c r="P13" s="697"/>
      <c r="Q13" s="697"/>
      <c r="R13" s="697"/>
      <c r="S13" s="697"/>
      <c r="T13" s="697" t="s">
        <v>99</v>
      </c>
      <c r="U13" s="697"/>
      <c r="V13" s="697"/>
      <c r="W13" s="697"/>
      <c r="X13" s="697"/>
      <c r="Y13" s="697"/>
      <c r="Z13" s="697"/>
      <c r="AA13" s="697"/>
      <c r="AB13" s="409"/>
      <c r="AC13" s="58"/>
      <c r="BL13" s="60" t="s">
        <v>92</v>
      </c>
      <c r="BS13" s="60"/>
      <c r="BT13" s="60"/>
      <c r="BU13" s="75"/>
      <c r="BV13" s="75"/>
      <c r="BW13" s="75"/>
      <c r="BX13" s="75"/>
      <c r="BY13" s="75"/>
      <c r="BZ13" s="75"/>
      <c r="CA13" s="75"/>
    </row>
    <row r="14" spans="1:88" ht="5.25" hidden="1" customHeight="1">
      <c r="A14" s="58"/>
      <c r="B14" s="696"/>
      <c r="C14" s="697"/>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409"/>
      <c r="AC14" s="58"/>
      <c r="BL14" s="60" t="s">
        <v>100</v>
      </c>
      <c r="BS14" s="60"/>
      <c r="BT14" s="60"/>
      <c r="BU14" s="75"/>
      <c r="BV14" s="75"/>
      <c r="BW14" s="75"/>
      <c r="BX14" s="75"/>
      <c r="BY14" s="75"/>
      <c r="BZ14" s="75"/>
      <c r="CA14" s="75"/>
    </row>
    <row r="15" spans="1:88" ht="15.75" hidden="1" customHeight="1">
      <c r="A15" s="58"/>
      <c r="B15" s="696" t="s">
        <v>101</v>
      </c>
      <c r="C15" s="697"/>
      <c r="D15" s="697"/>
      <c r="E15" s="697"/>
      <c r="F15" s="697"/>
      <c r="G15" s="697"/>
      <c r="H15" s="697"/>
      <c r="I15" s="697"/>
      <c r="J15" s="697"/>
      <c r="K15" s="697" t="s">
        <v>102</v>
      </c>
      <c r="L15" s="697"/>
      <c r="M15" s="697"/>
      <c r="N15" s="697"/>
      <c r="O15" s="697"/>
      <c r="P15" s="697"/>
      <c r="Q15" s="697"/>
      <c r="R15" s="697"/>
      <c r="S15" s="697"/>
      <c r="T15" s="697"/>
      <c r="U15" s="697"/>
      <c r="V15" s="697"/>
      <c r="W15" s="697"/>
      <c r="X15" s="697"/>
      <c r="Y15" s="697"/>
      <c r="Z15" s="697"/>
      <c r="AA15" s="697"/>
      <c r="AB15" s="409"/>
      <c r="AC15" s="58"/>
      <c r="BS15" s="60"/>
      <c r="BT15" s="60"/>
      <c r="BU15" s="75"/>
      <c r="BV15" s="75"/>
      <c r="BW15" s="75"/>
      <c r="BX15" s="75"/>
      <c r="BY15" s="75"/>
      <c r="BZ15" s="75"/>
      <c r="CA15" s="75"/>
    </row>
    <row r="16" spans="1:88" ht="5.25" hidden="1" customHeight="1">
      <c r="A16" s="58"/>
      <c r="B16" s="696"/>
      <c r="C16" s="697"/>
      <c r="D16" s="697"/>
      <c r="E16" s="697"/>
      <c r="F16" s="697"/>
      <c r="G16" s="697"/>
      <c r="H16" s="697"/>
      <c r="I16" s="697"/>
      <c r="J16" s="697"/>
      <c r="K16" s="697"/>
      <c r="L16" s="697"/>
      <c r="M16" s="697"/>
      <c r="N16" s="697"/>
      <c r="O16" s="697"/>
      <c r="P16" s="697"/>
      <c r="Q16" s="697"/>
      <c r="R16" s="697"/>
      <c r="S16" s="697"/>
      <c r="T16" s="697"/>
      <c r="U16" s="697"/>
      <c r="V16" s="697"/>
      <c r="W16" s="697"/>
      <c r="X16" s="697"/>
      <c r="Y16" s="697"/>
      <c r="Z16" s="697"/>
      <c r="AA16" s="697"/>
      <c r="AB16" s="409"/>
      <c r="AC16" s="58"/>
      <c r="BS16" s="60"/>
      <c r="BT16" s="60"/>
      <c r="BU16" s="75"/>
      <c r="BV16" s="75"/>
      <c r="BW16" s="75"/>
      <c r="BX16" s="75"/>
      <c r="BY16" s="75"/>
      <c r="BZ16" s="75"/>
      <c r="CA16" s="75"/>
    </row>
    <row r="17" spans="1:204" s="107" customFormat="1" ht="15" hidden="1" customHeight="1">
      <c r="A17" s="72"/>
      <c r="B17" s="696"/>
      <c r="C17" s="697" t="s">
        <v>103</v>
      </c>
      <c r="D17" s="697"/>
      <c r="E17" s="697"/>
      <c r="F17" s="697"/>
      <c r="G17" s="697"/>
      <c r="H17" s="697"/>
      <c r="I17" s="697"/>
      <c r="J17" s="697"/>
      <c r="K17" s="697"/>
      <c r="L17" s="697" t="s">
        <v>104</v>
      </c>
      <c r="M17" s="697"/>
      <c r="N17" s="697"/>
      <c r="O17" s="697"/>
      <c r="P17" s="697"/>
      <c r="Q17" s="697"/>
      <c r="R17" s="697"/>
      <c r="S17" s="697" t="s">
        <v>105</v>
      </c>
      <c r="T17" s="697"/>
      <c r="U17" s="697"/>
      <c r="V17" s="697"/>
      <c r="W17" s="697"/>
      <c r="X17" s="697"/>
      <c r="Y17" s="697"/>
      <c r="Z17" s="697"/>
      <c r="AA17" s="697"/>
      <c r="AB17" s="409"/>
      <c r="AC17" s="72"/>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75"/>
      <c r="BV17" s="75"/>
      <c r="BW17" s="75"/>
      <c r="BX17" s="75"/>
      <c r="BY17" s="75"/>
      <c r="BZ17" s="75"/>
      <c r="CA17" s="75"/>
      <c r="CB17" s="75"/>
      <c r="CC17" s="75"/>
      <c r="CD17" s="75"/>
      <c r="CE17" s="75"/>
      <c r="CF17" s="75"/>
      <c r="CG17" s="75"/>
      <c r="CH17" s="75"/>
      <c r="CI17" s="75"/>
      <c r="CJ17" s="75"/>
      <c r="CK17" s="75"/>
      <c r="CL17" s="76"/>
      <c r="CM17" s="76"/>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6"/>
      <c r="GP17" s="106"/>
      <c r="GQ17" s="106"/>
      <c r="GR17" s="106"/>
      <c r="GS17" s="106"/>
      <c r="GT17" s="106"/>
      <c r="GU17" s="106"/>
      <c r="GV17" s="106"/>
    </row>
    <row r="18" spans="1:204" s="107" customFormat="1" ht="15" customHeight="1">
      <c r="A18" s="72"/>
      <c r="B18" s="698" t="s">
        <v>494</v>
      </c>
      <c r="C18" s="699"/>
      <c r="D18" s="699"/>
      <c r="E18" s="699"/>
      <c r="F18" s="699"/>
      <c r="G18" s="699"/>
      <c r="H18" s="699"/>
      <c r="I18" s="699"/>
      <c r="J18" s="699"/>
      <c r="K18" s="699"/>
      <c r="L18" s="699"/>
      <c r="M18" s="699"/>
      <c r="N18" s="699"/>
      <c r="O18" s="699"/>
      <c r="P18" s="699"/>
      <c r="Q18" s="699"/>
      <c r="R18" s="699"/>
      <c r="S18" s="699"/>
      <c r="T18" s="699"/>
      <c r="U18" s="699"/>
      <c r="V18" s="699"/>
      <c r="W18" s="699"/>
      <c r="X18" s="699"/>
      <c r="Y18" s="699"/>
      <c r="Z18" s="699"/>
      <c r="AA18" s="699"/>
      <c r="AB18" s="419"/>
      <c r="AC18" s="72"/>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75"/>
      <c r="BV18" s="75"/>
      <c r="BW18" s="75"/>
      <c r="BX18" s="75"/>
      <c r="BY18" s="75"/>
      <c r="BZ18" s="75"/>
      <c r="CA18" s="75"/>
      <c r="CB18" s="75"/>
      <c r="CC18" s="75"/>
      <c r="CD18" s="75"/>
      <c r="CE18" s="75"/>
      <c r="CF18" s="75"/>
      <c r="CG18" s="75"/>
      <c r="CH18" s="75"/>
      <c r="CI18" s="75"/>
      <c r="CJ18" s="75"/>
      <c r="CK18" s="75"/>
      <c r="CL18" s="76"/>
      <c r="CM18" s="76"/>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6"/>
      <c r="GP18" s="106"/>
      <c r="GQ18" s="106"/>
      <c r="GR18" s="106"/>
      <c r="GS18" s="106"/>
      <c r="GT18" s="106"/>
      <c r="GU18" s="106"/>
      <c r="GV18" s="106"/>
    </row>
    <row r="19" spans="1:204" ht="15" hidden="1" customHeight="1">
      <c r="A19" s="58"/>
      <c r="B19" s="696" t="s">
        <v>106</v>
      </c>
      <c r="C19" s="697"/>
      <c r="D19" s="697"/>
      <c r="E19" s="697"/>
      <c r="F19" s="697"/>
      <c r="G19" s="697"/>
      <c r="H19" s="697"/>
      <c r="I19" s="697"/>
      <c r="J19" s="697"/>
      <c r="K19" s="697"/>
      <c r="L19" s="697"/>
      <c r="M19" s="697"/>
      <c r="N19" s="697"/>
      <c r="O19" s="697"/>
      <c r="P19" s="697"/>
      <c r="Q19" s="697"/>
      <c r="R19" s="697"/>
      <c r="S19" s="697"/>
      <c r="T19" s="697"/>
      <c r="U19" s="697"/>
      <c r="V19" s="697"/>
      <c r="W19" s="697"/>
      <c r="X19" s="697"/>
      <c r="Y19" s="697"/>
      <c r="Z19" s="697"/>
      <c r="AA19" s="697"/>
      <c r="AB19" s="410"/>
      <c r="AC19" s="58"/>
      <c r="BL19" s="60" t="s">
        <v>44</v>
      </c>
      <c r="BS19" s="60"/>
      <c r="BT19" s="60"/>
      <c r="BU19" s="75"/>
      <c r="BV19" s="75"/>
      <c r="BW19" s="75"/>
      <c r="BX19" s="75"/>
      <c r="BY19" s="75"/>
      <c r="BZ19" s="75"/>
      <c r="CA19" s="75"/>
    </row>
    <row r="20" spans="1:204" ht="15" customHeight="1">
      <c r="A20" s="58"/>
      <c r="B20" s="690" t="s">
        <v>107</v>
      </c>
      <c r="C20" s="691"/>
      <c r="D20" s="691"/>
      <c r="E20" s="691"/>
      <c r="F20" s="691"/>
      <c r="G20" s="691"/>
      <c r="H20" s="691"/>
      <c r="I20" s="691"/>
      <c r="J20" s="691"/>
      <c r="K20" s="691"/>
      <c r="L20" s="691"/>
      <c r="M20" s="417"/>
      <c r="N20" s="694" t="s">
        <v>115</v>
      </c>
      <c r="O20" s="694"/>
      <c r="P20" s="694"/>
      <c r="Q20" s="694"/>
      <c r="R20" s="694"/>
      <c r="S20" s="694"/>
      <c r="T20" s="694"/>
      <c r="U20" s="694"/>
      <c r="V20" s="694"/>
      <c r="W20" s="694"/>
      <c r="X20" s="694"/>
      <c r="Y20" s="694"/>
      <c r="Z20" s="694"/>
      <c r="AA20" s="694"/>
      <c r="AB20" s="695"/>
      <c r="AC20" s="58"/>
      <c r="BS20" s="60"/>
      <c r="BT20" s="60"/>
      <c r="BU20" s="75"/>
      <c r="BV20" s="75"/>
      <c r="BW20" s="75"/>
      <c r="BX20" s="75"/>
      <c r="BY20" s="75"/>
      <c r="BZ20" s="75"/>
      <c r="CA20" s="75"/>
    </row>
    <row r="21" spans="1:204" ht="15" customHeight="1">
      <c r="A21" s="58"/>
      <c r="B21" s="670" t="s">
        <v>329</v>
      </c>
      <c r="C21" s="671"/>
      <c r="D21" s="671"/>
      <c r="E21" s="671"/>
      <c r="F21" s="671"/>
      <c r="G21" s="671"/>
      <c r="H21" s="671"/>
      <c r="I21" s="672"/>
      <c r="J21" s="1036"/>
      <c r="K21" s="1037"/>
      <c r="L21" s="1038"/>
      <c r="M21" s="58"/>
      <c r="N21" s="85"/>
      <c r="O21" s="676" t="s">
        <v>118</v>
      </c>
      <c r="P21" s="677"/>
      <c r="Q21" s="677"/>
      <c r="R21" s="677"/>
      <c r="S21" s="677"/>
      <c r="T21" s="677"/>
      <c r="U21" s="677"/>
      <c r="V21" s="677"/>
      <c r="W21" s="678"/>
      <c r="X21" s="1036"/>
      <c r="Y21" s="1037"/>
      <c r="Z21" s="1038"/>
      <c r="AA21" s="114"/>
      <c r="AB21" s="410"/>
      <c r="AC21" s="58"/>
      <c r="BL21" s="60" t="s">
        <v>65</v>
      </c>
      <c r="BS21" s="60"/>
      <c r="BT21" s="60"/>
      <c r="BU21" s="75"/>
      <c r="BV21" s="75"/>
      <c r="BW21" s="75"/>
      <c r="BX21" s="75"/>
      <c r="BY21" s="75"/>
      <c r="BZ21" s="75"/>
      <c r="CA21" s="75"/>
    </row>
    <row r="22" spans="1:204" ht="15" customHeight="1">
      <c r="A22" s="58"/>
      <c r="B22" s="682" t="s">
        <v>308</v>
      </c>
      <c r="C22" s="683"/>
      <c r="D22" s="683"/>
      <c r="E22" s="683"/>
      <c r="F22" s="683"/>
      <c r="G22" s="683"/>
      <c r="H22" s="683"/>
      <c r="I22" s="684"/>
      <c r="J22" s="1036"/>
      <c r="K22" s="1037"/>
      <c r="L22" s="1038"/>
      <c r="M22" s="58"/>
      <c r="N22" s="85"/>
      <c r="O22" s="685" t="s">
        <v>393</v>
      </c>
      <c r="P22" s="686"/>
      <c r="Q22" s="686"/>
      <c r="R22" s="686"/>
      <c r="S22" s="686"/>
      <c r="T22" s="686"/>
      <c r="U22" s="686"/>
      <c r="V22" s="686"/>
      <c r="W22" s="687"/>
      <c r="X22" s="1036"/>
      <c r="Y22" s="1037"/>
      <c r="Z22" s="1038"/>
      <c r="AA22" s="415"/>
      <c r="AB22" s="410"/>
      <c r="AC22" s="58"/>
      <c r="BL22" s="60" t="s">
        <v>109</v>
      </c>
      <c r="BS22" s="60"/>
      <c r="BT22" s="60"/>
      <c r="BU22" s="75"/>
      <c r="BV22" s="75"/>
      <c r="BW22" s="75"/>
      <c r="BX22" s="75"/>
      <c r="BY22" s="75"/>
      <c r="BZ22" s="75"/>
      <c r="CA22" s="75"/>
    </row>
    <row r="23" spans="1:204" ht="15" customHeight="1">
      <c r="A23" s="58"/>
      <c r="B23" s="670" t="s">
        <v>309</v>
      </c>
      <c r="C23" s="671"/>
      <c r="D23" s="671"/>
      <c r="E23" s="671"/>
      <c r="F23" s="671"/>
      <c r="G23" s="671"/>
      <c r="H23" s="727" t="s">
        <v>44</v>
      </c>
      <c r="I23" s="728"/>
      <c r="J23" s="1036"/>
      <c r="K23" s="1037"/>
      <c r="L23" s="1038"/>
      <c r="M23" s="58"/>
      <c r="N23" s="58"/>
      <c r="O23" s="670" t="s">
        <v>394</v>
      </c>
      <c r="P23" s="671"/>
      <c r="Q23" s="671"/>
      <c r="R23" s="671"/>
      <c r="S23" s="671"/>
      <c r="T23" s="671"/>
      <c r="U23" s="671"/>
      <c r="V23" s="671"/>
      <c r="W23" s="672"/>
      <c r="X23" s="1036"/>
      <c r="Y23" s="1037"/>
      <c r="Z23" s="1038"/>
      <c r="AA23" s="114"/>
      <c r="AB23" s="410"/>
      <c r="AC23" s="58"/>
      <c r="BL23" s="60" t="s">
        <v>100</v>
      </c>
      <c r="BS23" s="60"/>
      <c r="BT23" s="60"/>
      <c r="BU23" s="75"/>
      <c r="BV23" s="75"/>
      <c r="BW23" s="75"/>
      <c r="BX23" s="75"/>
      <c r="BY23" s="75"/>
      <c r="BZ23" s="75"/>
      <c r="CA23" s="75"/>
    </row>
    <row r="24" spans="1:204" ht="15" customHeight="1">
      <c r="A24" s="58"/>
      <c r="B24" s="730" t="s">
        <v>366</v>
      </c>
      <c r="C24" s="729"/>
      <c r="D24" s="729"/>
      <c r="E24" s="608"/>
      <c r="F24" s="607">
        <f>J24/2</f>
        <v>0</v>
      </c>
      <c r="G24" s="729"/>
      <c r="H24" s="729"/>
      <c r="I24" s="608"/>
      <c r="J24" s="1036"/>
      <c r="K24" s="1037"/>
      <c r="L24" s="1038"/>
      <c r="M24" s="58"/>
      <c r="N24" s="58"/>
      <c r="O24" s="670" t="s">
        <v>395</v>
      </c>
      <c r="P24" s="671"/>
      <c r="Q24" s="671"/>
      <c r="R24" s="671"/>
      <c r="S24" s="671"/>
      <c r="T24" s="671"/>
      <c r="U24" s="671"/>
      <c r="V24" s="671"/>
      <c r="W24" s="672"/>
      <c r="X24" s="1036"/>
      <c r="Y24" s="1037"/>
      <c r="Z24" s="1038"/>
      <c r="AA24" s="114"/>
      <c r="AB24" s="410"/>
      <c r="AC24" s="58"/>
      <c r="AY24" s="60" t="s">
        <v>90</v>
      </c>
      <c r="BS24" s="60"/>
      <c r="BT24" s="60"/>
      <c r="BU24" s="75"/>
      <c r="BV24" s="75"/>
      <c r="BW24" s="75"/>
      <c r="BX24" s="75"/>
      <c r="BY24" s="75"/>
      <c r="BZ24" s="75"/>
      <c r="CA24" s="75"/>
    </row>
    <row r="25" spans="1:204" ht="15" customHeight="1">
      <c r="A25" s="58"/>
      <c r="B25" s="670" t="s">
        <v>365</v>
      </c>
      <c r="C25" s="671"/>
      <c r="D25" s="671"/>
      <c r="E25" s="671"/>
      <c r="F25" s="671"/>
      <c r="G25" s="671"/>
      <c r="H25" s="671" t="s">
        <v>44</v>
      </c>
      <c r="I25" s="672"/>
      <c r="J25" s="1036"/>
      <c r="K25" s="1037"/>
      <c r="L25" s="1038"/>
      <c r="M25" s="58"/>
      <c r="N25" s="58"/>
      <c r="O25" s="730">
        <f>'2026 YTD'!O25</f>
        <v>0</v>
      </c>
      <c r="P25" s="815"/>
      <c r="Q25" s="815"/>
      <c r="R25" s="815"/>
      <c r="S25" s="815"/>
      <c r="T25" s="815"/>
      <c r="U25" s="815"/>
      <c r="V25" s="815"/>
      <c r="W25" s="816"/>
      <c r="X25" s="1036"/>
      <c r="Y25" s="1037"/>
      <c r="Z25" s="1038"/>
      <c r="AA25" s="114"/>
      <c r="AB25" s="410"/>
      <c r="AC25" s="58"/>
      <c r="AY25" s="60" t="s">
        <v>110</v>
      </c>
      <c r="BL25" s="60" t="s">
        <v>65</v>
      </c>
      <c r="BS25" s="60"/>
      <c r="BT25" s="60"/>
      <c r="BU25" s="75"/>
      <c r="BV25" s="75"/>
      <c r="BW25" s="75"/>
      <c r="BX25" s="75"/>
      <c r="BY25" s="75"/>
      <c r="BZ25" s="75"/>
      <c r="CA25" s="75"/>
    </row>
    <row r="26" spans="1:204" ht="15" customHeight="1">
      <c r="A26" s="58"/>
      <c r="B26" s="670" t="s">
        <v>207</v>
      </c>
      <c r="C26" s="671"/>
      <c r="D26" s="671"/>
      <c r="E26" s="671"/>
      <c r="F26" s="671"/>
      <c r="G26" s="671"/>
      <c r="H26" s="671"/>
      <c r="I26" s="704"/>
      <c r="J26" s="1036"/>
      <c r="K26" s="1037"/>
      <c r="L26" s="1038"/>
      <c r="M26" s="58"/>
      <c r="N26" s="58"/>
      <c r="O26" s="705" t="s">
        <v>123</v>
      </c>
      <c r="P26" s="706"/>
      <c r="Q26" s="706"/>
      <c r="R26" s="706"/>
      <c r="S26" s="706"/>
      <c r="T26" s="706"/>
      <c r="U26" s="706"/>
      <c r="V26" s="706"/>
      <c r="W26" s="707"/>
      <c r="X26" s="708">
        <f>X21-X22+X23+X24+X25</f>
        <v>0</v>
      </c>
      <c r="Y26" s="709"/>
      <c r="Z26" s="710"/>
      <c r="AA26" s="114"/>
      <c r="AB26" s="410"/>
      <c r="AC26" s="58"/>
      <c r="AY26" s="60" t="s">
        <v>112</v>
      </c>
      <c r="BL26" s="60" t="s">
        <v>66</v>
      </c>
      <c r="BS26" s="60"/>
      <c r="BT26" s="60"/>
      <c r="BU26" s="75"/>
      <c r="BV26" s="75"/>
      <c r="BW26" s="75"/>
      <c r="BX26" s="75"/>
      <c r="BY26" s="75"/>
      <c r="BZ26" s="75"/>
      <c r="CA26" s="75"/>
    </row>
    <row r="27" spans="1:204" ht="15" customHeight="1">
      <c r="A27" s="58"/>
      <c r="B27" s="670" t="s">
        <v>111</v>
      </c>
      <c r="C27" s="671"/>
      <c r="D27" s="671"/>
      <c r="E27" s="671"/>
      <c r="F27" s="671"/>
      <c r="G27" s="671"/>
      <c r="H27" s="671"/>
      <c r="I27" s="704"/>
      <c r="J27" s="1036"/>
      <c r="K27" s="1037"/>
      <c r="L27" s="1038"/>
      <c r="M27" s="58"/>
      <c r="N27" s="58"/>
      <c r="O27" s="58"/>
      <c r="P27" s="58"/>
      <c r="Q27" s="58"/>
      <c r="R27" s="58"/>
      <c r="S27" s="58"/>
      <c r="T27" s="58"/>
      <c r="U27" s="58"/>
      <c r="V27" s="58"/>
      <c r="W27" s="58"/>
      <c r="X27" s="58"/>
      <c r="Y27" s="58"/>
      <c r="Z27" s="58"/>
      <c r="AA27" s="58"/>
      <c r="AB27" s="410"/>
      <c r="AC27" s="58"/>
      <c r="AY27" s="60" t="s">
        <v>113</v>
      </c>
      <c r="BG27" s="60">
        <f>J47*5</f>
        <v>0</v>
      </c>
      <c r="BL27" s="60" t="s">
        <v>100</v>
      </c>
      <c r="BS27" s="60"/>
      <c r="BT27" s="60"/>
      <c r="BU27" s="75"/>
      <c r="BV27" s="75"/>
      <c r="BW27" s="75"/>
      <c r="BX27" s="75"/>
      <c r="BY27" s="75"/>
      <c r="BZ27" s="75"/>
      <c r="CA27" s="75"/>
    </row>
    <row r="28" spans="1:204" ht="15" customHeight="1">
      <c r="A28" s="58"/>
      <c r="B28" s="670" t="s">
        <v>310</v>
      </c>
      <c r="C28" s="671"/>
      <c r="D28" s="671"/>
      <c r="E28" s="671"/>
      <c r="F28" s="671"/>
      <c r="G28" s="671"/>
      <c r="H28" s="671"/>
      <c r="I28" s="704"/>
      <c r="J28" s="1036"/>
      <c r="K28" s="1037"/>
      <c r="L28" s="1038"/>
      <c r="M28" s="417"/>
      <c r="N28" s="712" t="s">
        <v>255</v>
      </c>
      <c r="O28" s="712"/>
      <c r="P28" s="712"/>
      <c r="Q28" s="712"/>
      <c r="R28" s="712"/>
      <c r="S28" s="712"/>
      <c r="T28" s="712"/>
      <c r="U28" s="712"/>
      <c r="V28" s="712"/>
      <c r="W28" s="712"/>
      <c r="X28" s="712"/>
      <c r="Y28" s="712"/>
      <c r="Z28" s="712"/>
      <c r="AA28" s="712"/>
      <c r="AB28" s="713"/>
      <c r="AC28" s="58"/>
      <c r="AY28" s="60" t="s">
        <v>116</v>
      </c>
      <c r="BG28" s="60">
        <v>1500</v>
      </c>
      <c r="BS28" s="60"/>
      <c r="BT28" s="60"/>
      <c r="BU28" s="75"/>
      <c r="BV28" s="75"/>
      <c r="BW28" s="75"/>
      <c r="BX28" s="75"/>
      <c r="BY28" s="75"/>
      <c r="BZ28" s="75"/>
      <c r="CA28" s="75"/>
    </row>
    <row r="29" spans="1:204" ht="15" customHeight="1">
      <c r="A29" s="58"/>
      <c r="B29" s="682" t="s">
        <v>114</v>
      </c>
      <c r="C29" s="683"/>
      <c r="D29" s="683"/>
      <c r="E29" s="683"/>
      <c r="F29" s="683"/>
      <c r="G29" s="683"/>
      <c r="H29" s="683"/>
      <c r="I29" s="714"/>
      <c r="J29" s="1036"/>
      <c r="K29" s="1037"/>
      <c r="L29" s="1038"/>
      <c r="M29" s="58"/>
      <c r="N29" s="58" t="s">
        <v>44</v>
      </c>
      <c r="O29" s="715" t="s">
        <v>550</v>
      </c>
      <c r="P29" s="716"/>
      <c r="Q29" s="716"/>
      <c r="R29" s="716"/>
      <c r="S29" s="716"/>
      <c r="T29" s="716"/>
      <c r="U29" s="716"/>
      <c r="V29" s="716"/>
      <c r="W29" s="717"/>
      <c r="X29" s="1036">
        <f>'Sep 2026'!X31</f>
        <v>0</v>
      </c>
      <c r="Y29" s="1037"/>
      <c r="Z29" s="1038"/>
      <c r="AA29" s="399"/>
      <c r="AB29" s="410"/>
      <c r="AC29" s="58"/>
      <c r="AY29" s="60" t="s">
        <v>119</v>
      </c>
      <c r="BL29" s="60" t="s">
        <v>101</v>
      </c>
      <c r="BS29" s="60"/>
      <c r="BT29" s="60"/>
      <c r="BU29" s="75"/>
      <c r="BV29" s="75"/>
      <c r="BW29" s="75"/>
      <c r="BX29" s="75"/>
      <c r="BY29" s="75"/>
      <c r="BZ29" s="75"/>
      <c r="CA29" s="75"/>
    </row>
    <row r="30" spans="1:204" ht="15" customHeight="1">
      <c r="A30" s="58"/>
      <c r="B30" s="670" t="s">
        <v>117</v>
      </c>
      <c r="C30" s="671"/>
      <c r="D30" s="671"/>
      <c r="E30" s="671"/>
      <c r="F30" s="671"/>
      <c r="G30" s="671"/>
      <c r="H30" s="671"/>
      <c r="I30" s="704"/>
      <c r="J30" s="1036"/>
      <c r="K30" s="1037"/>
      <c r="L30" s="1038"/>
      <c r="M30" s="58"/>
      <c r="N30" s="58" t="s">
        <v>44</v>
      </c>
      <c r="O30" s="715" t="s">
        <v>320</v>
      </c>
      <c r="P30" s="716"/>
      <c r="Q30" s="716"/>
      <c r="R30" s="716"/>
      <c r="S30" s="716"/>
      <c r="T30" s="716"/>
      <c r="U30" s="716"/>
      <c r="V30" s="716"/>
      <c r="W30" s="717"/>
      <c r="X30" s="1036"/>
      <c r="Y30" s="1037"/>
      <c r="Z30" s="1038"/>
      <c r="AA30" s="399"/>
      <c r="AB30" s="410"/>
      <c r="AC30" s="58"/>
      <c r="BL30" s="60" t="s">
        <v>121</v>
      </c>
      <c r="BS30" s="60"/>
      <c r="BT30" s="60"/>
      <c r="BU30" s="75"/>
      <c r="BV30" s="75"/>
      <c r="BW30" s="75"/>
      <c r="BX30" s="75"/>
      <c r="BY30" s="75"/>
      <c r="BZ30" s="75"/>
      <c r="CA30" s="75"/>
    </row>
    <row r="31" spans="1:204" ht="15" customHeight="1">
      <c r="A31" s="58"/>
      <c r="B31" s="670" t="s">
        <v>311</v>
      </c>
      <c r="C31" s="671"/>
      <c r="D31" s="671">
        <v>0</v>
      </c>
      <c r="E31" s="671"/>
      <c r="F31" s="671"/>
      <c r="G31" s="671"/>
      <c r="H31" s="671"/>
      <c r="I31" s="704"/>
      <c r="J31" s="1036"/>
      <c r="K31" s="1037"/>
      <c r="L31" s="1038"/>
      <c r="M31" s="58"/>
      <c r="N31" s="58" t="s">
        <v>44</v>
      </c>
      <c r="O31" s="670" t="s">
        <v>551</v>
      </c>
      <c r="P31" s="671"/>
      <c r="Q31" s="671"/>
      <c r="R31" s="671"/>
      <c r="S31" s="671"/>
      <c r="T31" s="671"/>
      <c r="U31" s="671"/>
      <c r="V31" s="671"/>
      <c r="W31" s="704"/>
      <c r="X31" s="1036"/>
      <c r="Y31" s="1037"/>
      <c r="Z31" s="1038"/>
      <c r="AA31" s="399"/>
      <c r="AB31" s="410"/>
      <c r="AC31" s="58"/>
      <c r="BL31" s="60" t="s">
        <v>122</v>
      </c>
      <c r="BS31" s="60"/>
      <c r="BT31" s="60"/>
      <c r="BU31" s="75"/>
      <c r="BV31" s="75"/>
      <c r="BW31" s="75"/>
      <c r="BX31" s="75"/>
      <c r="BY31" s="75"/>
      <c r="BZ31" s="75"/>
      <c r="CA31" s="75"/>
    </row>
    <row r="32" spans="1:204" ht="15" customHeight="1">
      <c r="A32" s="58"/>
      <c r="B32" s="682" t="s">
        <v>208</v>
      </c>
      <c r="C32" s="683"/>
      <c r="D32" s="683"/>
      <c r="E32" s="683"/>
      <c r="F32" s="683"/>
      <c r="G32" s="683"/>
      <c r="H32" s="683"/>
      <c r="I32" s="714"/>
      <c r="J32" s="1036"/>
      <c r="K32" s="1037"/>
      <c r="L32" s="1038"/>
      <c r="M32" s="58"/>
      <c r="N32" s="70"/>
      <c r="O32" s="721" t="s">
        <v>321</v>
      </c>
      <c r="P32" s="722"/>
      <c r="Q32" s="722"/>
      <c r="R32" s="722"/>
      <c r="S32" s="722"/>
      <c r="T32" s="722"/>
      <c r="U32" s="722"/>
      <c r="V32" s="722"/>
      <c r="W32" s="723"/>
      <c r="X32" s="724">
        <f>X29+X30-X31</f>
        <v>0</v>
      </c>
      <c r="Y32" s="725"/>
      <c r="Z32" s="726"/>
      <c r="AA32" s="70"/>
      <c r="AB32" s="411"/>
      <c r="AC32" s="58"/>
      <c r="BL32" s="60" t="s">
        <v>124</v>
      </c>
      <c r="BS32" s="60"/>
      <c r="BT32" s="60"/>
      <c r="BU32" s="75"/>
      <c r="BV32" s="75"/>
      <c r="BW32" s="75"/>
      <c r="BX32" s="75"/>
      <c r="BY32" s="75"/>
      <c r="BZ32" s="75"/>
      <c r="CA32" s="75"/>
    </row>
    <row r="33" spans="1:88" ht="15" customHeight="1">
      <c r="A33" s="58"/>
      <c r="B33" s="670" t="s">
        <v>312</v>
      </c>
      <c r="C33" s="671"/>
      <c r="D33" s="671"/>
      <c r="E33" s="671"/>
      <c r="F33" s="671"/>
      <c r="G33" s="671"/>
      <c r="H33" s="671"/>
      <c r="I33" s="704"/>
      <c r="J33" s="1036"/>
      <c r="K33" s="1037"/>
      <c r="L33" s="1038"/>
      <c r="M33" s="58"/>
      <c r="N33" s="58"/>
      <c r="O33" s="58"/>
      <c r="P33" s="58"/>
      <c r="Q33" s="58"/>
      <c r="R33" s="58"/>
      <c r="S33" s="58"/>
      <c r="T33" s="58"/>
      <c r="U33" s="58"/>
      <c r="V33" s="58"/>
      <c r="W33" s="58"/>
      <c r="X33" s="58"/>
      <c r="Y33" s="58"/>
      <c r="Z33" s="58"/>
      <c r="AA33" s="58"/>
      <c r="AB33" s="410"/>
      <c r="AC33" s="58"/>
      <c r="BL33" s="60" t="s">
        <v>125</v>
      </c>
      <c r="BS33" s="60"/>
      <c r="BT33" s="60"/>
      <c r="BU33" s="75"/>
      <c r="BV33" s="75"/>
      <c r="BW33" s="75"/>
      <c r="BX33" s="75"/>
      <c r="BY33" s="75"/>
      <c r="BZ33" s="75"/>
      <c r="CA33" s="75"/>
    </row>
    <row r="34" spans="1:88" ht="15" customHeight="1">
      <c r="A34" s="58"/>
      <c r="B34" s="735" t="s">
        <v>126</v>
      </c>
      <c r="C34" s="736"/>
      <c r="D34" s="736"/>
      <c r="E34" s="736"/>
      <c r="F34" s="736"/>
      <c r="G34" s="736"/>
      <c r="H34" s="736"/>
      <c r="I34" s="737"/>
      <c r="J34" s="1036"/>
      <c r="K34" s="1037"/>
      <c r="L34" s="1037"/>
      <c r="M34" s="417"/>
      <c r="N34" s="739" t="s">
        <v>127</v>
      </c>
      <c r="O34" s="739"/>
      <c r="P34" s="739"/>
      <c r="Q34" s="739"/>
      <c r="R34" s="739"/>
      <c r="S34" s="739"/>
      <c r="T34" s="739"/>
      <c r="U34" s="739"/>
      <c r="V34" s="739"/>
      <c r="W34" s="739"/>
      <c r="X34" s="739"/>
      <c r="Y34" s="739"/>
      <c r="Z34" s="739"/>
      <c r="AA34" s="739"/>
      <c r="AB34" s="740"/>
      <c r="AC34" s="58"/>
      <c r="BS34" s="60"/>
      <c r="BT34" s="60"/>
      <c r="BU34" s="75"/>
      <c r="BV34" s="75"/>
      <c r="BW34" s="75"/>
      <c r="BX34" s="75"/>
      <c r="BY34" s="75"/>
      <c r="BZ34" s="75"/>
      <c r="CA34" s="75"/>
    </row>
    <row r="35" spans="1:88" ht="15" customHeight="1">
      <c r="A35" s="58"/>
      <c r="B35" s="670" t="s">
        <v>313</v>
      </c>
      <c r="C35" s="671"/>
      <c r="D35" s="671"/>
      <c r="E35" s="671"/>
      <c r="F35" s="671"/>
      <c r="G35" s="671"/>
      <c r="H35" s="671"/>
      <c r="I35" s="704"/>
      <c r="J35" s="1036"/>
      <c r="K35" s="1037"/>
      <c r="L35" s="1038"/>
      <c r="M35" s="58"/>
      <c r="N35" s="58"/>
      <c r="O35" s="670" t="s">
        <v>128</v>
      </c>
      <c r="P35" s="671"/>
      <c r="Q35" s="671"/>
      <c r="R35" s="671"/>
      <c r="S35" s="671"/>
      <c r="T35" s="671"/>
      <c r="U35" s="671"/>
      <c r="V35" s="671"/>
      <c r="W35" s="704"/>
      <c r="X35" s="1036"/>
      <c r="Y35" s="1037"/>
      <c r="Z35" s="1038"/>
      <c r="AA35" s="400">
        <f>X35</f>
        <v>0</v>
      </c>
      <c r="AB35" s="410"/>
      <c r="AC35" s="58"/>
      <c r="BS35" s="60"/>
      <c r="BT35" s="60"/>
      <c r="BU35" s="75"/>
      <c r="BV35" s="75"/>
      <c r="BW35" s="75"/>
      <c r="BX35" s="75"/>
      <c r="BY35" s="75"/>
      <c r="BZ35" s="75"/>
      <c r="CA35" s="75"/>
    </row>
    <row r="36" spans="1:88" ht="15" customHeight="1">
      <c r="A36" s="58"/>
      <c r="B36" s="741" t="s">
        <v>314</v>
      </c>
      <c r="C36" s="742"/>
      <c r="D36" s="742"/>
      <c r="E36" s="742"/>
      <c r="F36" s="742"/>
      <c r="G36" s="743"/>
      <c r="H36" s="743"/>
      <c r="I36" s="744"/>
      <c r="J36" s="1036"/>
      <c r="K36" s="1037"/>
      <c r="L36" s="1038"/>
      <c r="M36" s="58"/>
      <c r="N36" s="58"/>
      <c r="O36" s="745" t="s">
        <v>322</v>
      </c>
      <c r="P36" s="746"/>
      <c r="Q36" s="746"/>
      <c r="R36" s="746"/>
      <c r="S36" s="746"/>
      <c r="T36" s="746"/>
      <c r="U36" s="746"/>
      <c r="V36" s="746"/>
      <c r="W36" s="747"/>
      <c r="X36" s="1036"/>
      <c r="Y36" s="1037"/>
      <c r="Z36" s="1038"/>
      <c r="AA36" s="400">
        <f>X36</f>
        <v>0</v>
      </c>
      <c r="AB36" s="410"/>
      <c r="AC36" s="58"/>
      <c r="BS36" s="60"/>
      <c r="BT36" s="60"/>
      <c r="BU36" s="75"/>
      <c r="BV36" s="75"/>
      <c r="BW36" s="75"/>
      <c r="BX36" s="75"/>
      <c r="BY36" s="75"/>
      <c r="BZ36" s="75"/>
      <c r="CA36" s="75"/>
    </row>
    <row r="37" spans="1:88" ht="15" customHeight="1">
      <c r="A37" s="58"/>
      <c r="B37" s="682" t="s">
        <v>130</v>
      </c>
      <c r="C37" s="683"/>
      <c r="D37" s="683"/>
      <c r="E37" s="683"/>
      <c r="F37" s="683"/>
      <c r="G37" s="683"/>
      <c r="H37" s="683"/>
      <c r="I37" s="714"/>
      <c r="J37" s="1036"/>
      <c r="K37" s="1037"/>
      <c r="L37" s="1038"/>
      <c r="M37" s="58"/>
      <c r="N37" s="58"/>
      <c r="O37" s="734" t="s">
        <v>131</v>
      </c>
      <c r="P37" s="671"/>
      <c r="Q37" s="671"/>
      <c r="R37" s="671"/>
      <c r="S37" s="671"/>
      <c r="T37" s="671"/>
      <c r="U37" s="671"/>
      <c r="V37" s="671"/>
      <c r="W37" s="704"/>
      <c r="X37" s="731">
        <f>SUM(X35:Z36)</f>
        <v>0</v>
      </c>
      <c r="Y37" s="732"/>
      <c r="Z37" s="733"/>
      <c r="AA37" s="58"/>
      <c r="AB37" s="410"/>
      <c r="AC37" s="58"/>
      <c r="BS37" s="60"/>
      <c r="BT37" s="60"/>
      <c r="BU37" s="75"/>
      <c r="BV37" s="75"/>
      <c r="BW37" s="75"/>
      <c r="BX37" s="75"/>
      <c r="BY37" s="75"/>
      <c r="BZ37" s="75"/>
      <c r="CA37" s="75"/>
    </row>
    <row r="38" spans="1:88" ht="15" customHeight="1">
      <c r="A38" s="58"/>
      <c r="B38" s="670" t="s">
        <v>271</v>
      </c>
      <c r="C38" s="671"/>
      <c r="D38" s="671"/>
      <c r="E38" s="671"/>
      <c r="F38" s="671"/>
      <c r="G38" s="671"/>
      <c r="H38" s="671"/>
      <c r="I38" s="704"/>
      <c r="J38" s="1036"/>
      <c r="K38" s="1037"/>
      <c r="L38" s="1038"/>
      <c r="M38" s="58"/>
      <c r="N38" s="58"/>
      <c r="O38" s="757" t="s">
        <v>44</v>
      </c>
      <c r="P38" s="671"/>
      <c r="Q38" s="671"/>
      <c r="R38" s="671"/>
      <c r="S38" s="671"/>
      <c r="T38" s="671"/>
      <c r="U38" s="671"/>
      <c r="V38" s="671"/>
      <c r="W38" s="671"/>
      <c r="X38" s="758" t="s">
        <v>44</v>
      </c>
      <c r="Y38" s="759"/>
      <c r="Z38" s="759"/>
      <c r="AA38" s="108"/>
      <c r="AB38" s="410"/>
      <c r="AC38" s="58"/>
      <c r="BS38" s="60"/>
      <c r="BT38" s="60"/>
      <c r="BU38" s="75"/>
      <c r="BV38" s="75"/>
      <c r="BW38" s="75"/>
      <c r="BX38" s="75"/>
      <c r="BY38" s="75"/>
      <c r="BZ38" s="75"/>
      <c r="CA38" s="75"/>
    </row>
    <row r="39" spans="1:88" ht="15" customHeight="1">
      <c r="A39" s="58"/>
      <c r="B39" s="670" t="s">
        <v>133</v>
      </c>
      <c r="C39" s="671"/>
      <c r="D39" s="671"/>
      <c r="E39" s="671"/>
      <c r="F39" s="671"/>
      <c r="G39" s="671"/>
      <c r="H39" s="671"/>
      <c r="I39" s="704"/>
      <c r="J39" s="1036"/>
      <c r="K39" s="1037"/>
      <c r="L39" s="1037"/>
      <c r="M39" s="417"/>
      <c r="N39" s="761" t="s">
        <v>134</v>
      </c>
      <c r="O39" s="761"/>
      <c r="P39" s="761"/>
      <c r="Q39" s="761"/>
      <c r="R39" s="761"/>
      <c r="S39" s="761"/>
      <c r="T39" s="761"/>
      <c r="U39" s="761"/>
      <c r="V39" s="761"/>
      <c r="W39" s="761"/>
      <c r="X39" s="761"/>
      <c r="Y39" s="761"/>
      <c r="Z39" s="761"/>
      <c r="AA39" s="761"/>
      <c r="AB39" s="762"/>
      <c r="AC39" s="58"/>
      <c r="BS39" s="60"/>
      <c r="BT39" s="60"/>
      <c r="BU39" s="75"/>
      <c r="BV39" s="75"/>
      <c r="BW39" s="75"/>
      <c r="BX39" s="75"/>
      <c r="BY39" s="75"/>
      <c r="BZ39" s="75"/>
      <c r="CA39" s="75"/>
      <c r="CJ39" s="75" t="s">
        <v>44</v>
      </c>
    </row>
    <row r="40" spans="1:88" ht="15" customHeight="1">
      <c r="A40" s="58"/>
      <c r="B40" s="670" t="s">
        <v>132</v>
      </c>
      <c r="C40" s="671"/>
      <c r="D40" s="671"/>
      <c r="E40" s="671"/>
      <c r="F40" s="671"/>
      <c r="G40" s="671"/>
      <c r="H40" s="671"/>
      <c r="I40" s="704"/>
      <c r="J40" s="1036"/>
      <c r="K40" s="1037"/>
      <c r="L40" s="1038"/>
      <c r="M40" s="71"/>
      <c r="N40" s="71"/>
      <c r="O40" s="397" t="s">
        <v>527</v>
      </c>
      <c r="P40" s="110"/>
      <c r="Q40" s="398"/>
      <c r="R40" s="110"/>
      <c r="S40" s="110"/>
      <c r="T40" s="110"/>
      <c r="U40" s="110"/>
      <c r="V40" s="110"/>
      <c r="W40" s="111"/>
      <c r="X40" s="873"/>
      <c r="Y40" s="874"/>
      <c r="Z40" s="875"/>
      <c r="AA40" s="401"/>
      <c r="AB40" s="412"/>
      <c r="AC40" s="71">
        <f>X40</f>
        <v>0</v>
      </c>
      <c r="AD40" s="129">
        <v>1500</v>
      </c>
      <c r="AE40" s="129"/>
      <c r="AF40" s="129"/>
      <c r="BS40" s="60"/>
      <c r="BT40" s="60"/>
      <c r="BU40" s="75"/>
      <c r="BV40" s="75"/>
      <c r="BW40" s="75"/>
      <c r="BX40" s="75"/>
      <c r="BY40" s="75"/>
      <c r="BZ40" s="75"/>
      <c r="CA40" s="75"/>
      <c r="CD40" s="61"/>
      <c r="CE40" s="61"/>
      <c r="CF40" s="61"/>
      <c r="CG40" s="61"/>
    </row>
    <row r="41" spans="1:88" ht="15" customHeight="1">
      <c r="A41" s="58"/>
      <c r="B41" s="670" t="s">
        <v>137</v>
      </c>
      <c r="C41" s="671"/>
      <c r="D41" s="671"/>
      <c r="E41" s="671"/>
      <c r="F41" s="671"/>
      <c r="G41" s="671"/>
      <c r="H41" s="671"/>
      <c r="I41" s="704"/>
      <c r="J41" s="1036"/>
      <c r="K41" s="1037"/>
      <c r="L41" s="1038"/>
      <c r="M41" s="71"/>
      <c r="N41" s="71"/>
      <c r="O41" s="750" t="s">
        <v>138</v>
      </c>
      <c r="P41" s="671"/>
      <c r="Q41" s="671"/>
      <c r="R41" s="671"/>
      <c r="S41" s="671"/>
      <c r="T41" s="671"/>
      <c r="U41" s="671"/>
      <c r="V41" s="671"/>
      <c r="W41" s="704"/>
      <c r="X41" s="873"/>
      <c r="Y41" s="874"/>
      <c r="Z41" s="875"/>
      <c r="AA41" s="112"/>
      <c r="AB41" s="413"/>
      <c r="AC41" s="71"/>
      <c r="AD41" s="129">
        <f>J48*5</f>
        <v>0</v>
      </c>
      <c r="AE41" s="129"/>
      <c r="AF41" s="129"/>
      <c r="BS41" s="60"/>
      <c r="BT41" s="60"/>
      <c r="BU41" s="75"/>
      <c r="BV41" s="75"/>
      <c r="BW41" s="75"/>
      <c r="BX41" s="75"/>
      <c r="BY41" s="75"/>
      <c r="BZ41" s="75"/>
      <c r="CA41" s="75"/>
      <c r="CD41" s="61" t="s">
        <v>139</v>
      </c>
      <c r="CE41" s="61"/>
      <c r="CF41" s="61"/>
      <c r="CG41" s="113">
        <f>J50</f>
        <v>0</v>
      </c>
    </row>
    <row r="42" spans="1:88" ht="15" customHeight="1">
      <c r="A42" s="58"/>
      <c r="B42" s="764" t="s">
        <v>140</v>
      </c>
      <c r="C42" s="765"/>
      <c r="D42" s="765"/>
      <c r="E42" s="765"/>
      <c r="F42" s="765"/>
      <c r="G42" s="683"/>
      <c r="H42" s="671"/>
      <c r="I42" s="672"/>
      <c r="J42" s="1036"/>
      <c r="K42" s="1037"/>
      <c r="L42" s="1038"/>
      <c r="M42" s="71"/>
      <c r="N42" s="71"/>
      <c r="O42" s="764" t="s">
        <v>141</v>
      </c>
      <c r="P42" s="683"/>
      <c r="Q42" s="683"/>
      <c r="R42" s="683"/>
      <c r="S42" s="683"/>
      <c r="T42" s="683"/>
      <c r="U42" s="683"/>
      <c r="V42" s="683"/>
      <c r="W42" s="714"/>
      <c r="X42" s="873"/>
      <c r="Y42" s="874"/>
      <c r="Z42" s="875"/>
      <c r="AA42" s="112"/>
      <c r="AB42" s="410"/>
      <c r="AC42" s="71"/>
      <c r="AD42" s="129"/>
      <c r="AE42" s="129"/>
      <c r="AF42" s="129"/>
      <c r="BS42" s="60"/>
      <c r="BT42" s="60"/>
      <c r="BU42" s="75"/>
      <c r="BV42" s="75"/>
      <c r="BW42" s="75"/>
      <c r="BX42" s="75"/>
      <c r="BY42" s="75"/>
      <c r="BZ42" s="75"/>
      <c r="CA42" s="75"/>
      <c r="CD42" s="61" t="s">
        <v>107</v>
      </c>
      <c r="CE42" s="61"/>
      <c r="CF42" s="61"/>
      <c r="CG42" s="113">
        <f>SUM(J50:L56)</f>
        <v>0</v>
      </c>
    </row>
    <row r="43" spans="1:88" ht="15" customHeight="1">
      <c r="A43" s="58"/>
      <c r="B43" s="670" t="s">
        <v>142</v>
      </c>
      <c r="C43" s="671"/>
      <c r="D43" s="671"/>
      <c r="E43" s="671"/>
      <c r="F43" s="671"/>
      <c r="G43" s="671"/>
      <c r="H43" s="671"/>
      <c r="I43" s="704"/>
      <c r="J43" s="1036"/>
      <c r="K43" s="1037"/>
      <c r="L43" s="1038"/>
      <c r="M43" s="71"/>
      <c r="N43" s="71"/>
      <c r="O43" s="730" t="s">
        <v>528</v>
      </c>
      <c r="P43" s="729"/>
      <c r="Q43" s="729"/>
      <c r="R43" s="729"/>
      <c r="S43" s="729"/>
      <c r="T43" s="729"/>
      <c r="U43" s="729"/>
      <c r="V43" s="729"/>
      <c r="W43" s="729"/>
      <c r="X43" s="729"/>
      <c r="Y43" s="729"/>
      <c r="Z43" s="608"/>
      <c r="AA43" s="112"/>
      <c r="AB43" s="410"/>
      <c r="AC43" s="71"/>
      <c r="AD43" s="129"/>
      <c r="AE43" s="129"/>
      <c r="AF43" s="129"/>
      <c r="AH43" s="763"/>
      <c r="AI43" s="763"/>
      <c r="AJ43" s="763"/>
      <c r="AK43" s="763"/>
      <c r="AL43" s="763"/>
      <c r="AM43" s="763"/>
      <c r="AN43" s="763"/>
      <c r="AO43" s="763"/>
      <c r="AP43" s="763"/>
      <c r="AQ43" s="763"/>
      <c r="AR43" s="763"/>
      <c r="AS43" s="763"/>
      <c r="AT43" s="763"/>
      <c r="AU43" s="763"/>
      <c r="AV43" s="763"/>
      <c r="BS43" s="763"/>
      <c r="BT43" s="763"/>
      <c r="BU43" s="75"/>
      <c r="BV43" s="75"/>
      <c r="BW43" s="75"/>
      <c r="BX43" s="75"/>
      <c r="BY43" s="75"/>
      <c r="BZ43" s="75"/>
      <c r="CA43" s="75"/>
      <c r="CD43" s="61" t="s">
        <v>131</v>
      </c>
      <c r="CE43" s="61"/>
      <c r="CF43" s="61"/>
      <c r="CG43" s="61">
        <f>X37</f>
        <v>0</v>
      </c>
    </row>
    <row r="44" spans="1:88" ht="15" customHeight="1">
      <c r="A44" s="58"/>
      <c r="B44" s="670" t="s">
        <v>315</v>
      </c>
      <c r="C44" s="671"/>
      <c r="D44" s="671"/>
      <c r="E44" s="671"/>
      <c r="F44" s="671"/>
      <c r="G44" s="671"/>
      <c r="H44" s="671"/>
      <c r="I44" s="704"/>
      <c r="J44" s="1036"/>
      <c r="K44" s="1037"/>
      <c r="L44" s="1038"/>
      <c r="M44" s="71"/>
      <c r="N44" s="71"/>
      <c r="O44" s="764" t="s">
        <v>529</v>
      </c>
      <c r="P44" s="683"/>
      <c r="Q44" s="683"/>
      <c r="R44" s="683"/>
      <c r="S44" s="683"/>
      <c r="T44" s="683"/>
      <c r="U44" s="683"/>
      <c r="V44" s="683"/>
      <c r="W44" s="714"/>
      <c r="X44" s="873"/>
      <c r="Y44" s="874"/>
      <c r="Z44" s="875"/>
      <c r="AA44" s="482">
        <f>X40*0.25</f>
        <v>0</v>
      </c>
      <c r="AB44" s="483"/>
      <c r="AC44" s="71">
        <f>X47</f>
        <v>0</v>
      </c>
      <c r="AF44" s="62" t="s">
        <v>44</v>
      </c>
      <c r="AH44" s="748"/>
      <c r="AI44" s="748"/>
      <c r="AJ44" s="748"/>
      <c r="AK44" s="748"/>
      <c r="AL44" s="748"/>
      <c r="AM44" s="748"/>
      <c r="AN44" s="748"/>
      <c r="AO44" s="748"/>
      <c r="AP44" s="748"/>
      <c r="AQ44" s="748"/>
      <c r="AR44" s="748"/>
      <c r="AS44" s="748"/>
      <c r="AT44" s="748"/>
      <c r="AU44" s="748"/>
      <c r="AV44" s="748"/>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749"/>
      <c r="BT44" s="749"/>
      <c r="BU44" s="75"/>
      <c r="BV44" s="75"/>
      <c r="BW44" s="75"/>
      <c r="BX44" s="75"/>
      <c r="BY44" s="75"/>
      <c r="BZ44" s="75"/>
      <c r="CA44" s="75"/>
      <c r="CD44" s="61" t="s">
        <v>136</v>
      </c>
      <c r="CE44" s="61"/>
      <c r="CF44" s="61"/>
      <c r="CG44" s="61">
        <f>X40</f>
        <v>0</v>
      </c>
    </row>
    <row r="45" spans="1:88" ht="15" customHeight="1">
      <c r="A45" s="58"/>
      <c r="B45" s="670" t="s">
        <v>397</v>
      </c>
      <c r="C45" s="671"/>
      <c r="D45" s="671"/>
      <c r="E45" s="671"/>
      <c r="F45" s="671"/>
      <c r="G45" s="671"/>
      <c r="H45" s="671"/>
      <c r="I45" s="704"/>
      <c r="J45" s="1036"/>
      <c r="K45" s="1037"/>
      <c r="L45" s="1038"/>
      <c r="M45" s="71">
        <f>MIN(AD40,AD41)</f>
        <v>0</v>
      </c>
      <c r="N45" s="71"/>
      <c r="O45" s="764" t="s">
        <v>530</v>
      </c>
      <c r="P45" s="683"/>
      <c r="Q45" s="683"/>
      <c r="R45" s="683"/>
      <c r="S45" s="683"/>
      <c r="T45" s="683"/>
      <c r="U45" s="683"/>
      <c r="V45" s="683"/>
      <c r="W45" s="714"/>
      <c r="X45" s="873"/>
      <c r="Y45" s="874"/>
      <c r="Z45" s="875"/>
      <c r="AA45" s="484">
        <f>X41*0.25</f>
        <v>0</v>
      </c>
      <c r="AB45" s="483"/>
      <c r="AC45" s="58"/>
      <c r="AF45" s="62" t="s">
        <v>44</v>
      </c>
      <c r="AH45" s="748"/>
      <c r="AI45" s="748"/>
      <c r="AJ45" s="748"/>
      <c r="AK45" s="748"/>
      <c r="AL45" s="748"/>
      <c r="AM45" s="748"/>
      <c r="AN45" s="748"/>
      <c r="AO45" s="748"/>
      <c r="AP45" s="748"/>
      <c r="AQ45" s="748"/>
      <c r="AR45" s="748"/>
      <c r="AS45" s="748"/>
      <c r="AT45" s="748"/>
      <c r="AU45" s="748"/>
      <c r="AV45" s="748"/>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749"/>
      <c r="BT45" s="749"/>
      <c r="BU45" s="75"/>
      <c r="BV45" s="75"/>
      <c r="BW45" s="75"/>
      <c r="BX45" s="75"/>
      <c r="BY45" s="75"/>
      <c r="BZ45" s="75"/>
      <c r="CA45" s="75"/>
      <c r="CD45" s="61" t="s">
        <v>145</v>
      </c>
      <c r="CE45" s="61"/>
      <c r="CF45" s="61"/>
      <c r="CG45" s="113">
        <f>X41+X42+X43</f>
        <v>0</v>
      </c>
    </row>
    <row r="46" spans="1:88" ht="15" customHeight="1">
      <c r="A46" s="58"/>
      <c r="B46" s="670" t="s">
        <v>147</v>
      </c>
      <c r="C46" s="671"/>
      <c r="D46" s="671"/>
      <c r="E46" s="671"/>
      <c r="F46" s="671"/>
      <c r="G46" s="671"/>
      <c r="H46" s="671"/>
      <c r="I46" s="704"/>
      <c r="J46" s="1036"/>
      <c r="K46" s="1037"/>
      <c r="L46" s="1038"/>
      <c r="M46" s="71"/>
      <c r="N46" s="71"/>
      <c r="O46" s="767" t="s">
        <v>531</v>
      </c>
      <c r="P46" s="768"/>
      <c r="Q46" s="768"/>
      <c r="R46" s="768"/>
      <c r="S46" s="768"/>
      <c r="T46" s="768"/>
      <c r="U46" s="768"/>
      <c r="V46" s="768"/>
      <c r="W46" s="769"/>
      <c r="X46" s="1042">
        <f>AA47+AA46</f>
        <v>0</v>
      </c>
      <c r="Y46" s="1043"/>
      <c r="Z46" s="1044"/>
      <c r="AA46" s="400">
        <f>IF(X44&gt;0,MIN(X44,AA44),0)</f>
        <v>0</v>
      </c>
      <c r="AB46" s="483"/>
      <c r="AC46" s="58"/>
      <c r="AH46" s="766"/>
      <c r="AI46" s="766"/>
      <c r="AJ46" s="766"/>
      <c r="AK46" s="766"/>
      <c r="AL46" s="766"/>
      <c r="AM46" s="766"/>
      <c r="AN46" s="766"/>
      <c r="AO46" s="766"/>
      <c r="AP46" s="766"/>
      <c r="AQ46" s="766"/>
      <c r="AR46" s="766"/>
      <c r="AS46" s="766"/>
      <c r="AT46" s="766"/>
      <c r="AU46" s="766"/>
      <c r="AV46" s="766"/>
      <c r="BS46" s="766"/>
      <c r="BT46" s="766"/>
      <c r="BU46" s="75"/>
      <c r="BV46" s="75"/>
      <c r="BW46" s="75"/>
      <c r="BX46" s="75"/>
      <c r="BY46" s="75"/>
      <c r="BZ46" s="75"/>
      <c r="CA46" s="75"/>
      <c r="CD46" s="61" t="s">
        <v>146</v>
      </c>
      <c r="CE46" s="61"/>
      <c r="CF46" s="61"/>
      <c r="CG46" s="113">
        <f>X54</f>
        <v>0</v>
      </c>
    </row>
    <row r="47" spans="1:88" ht="15" customHeight="1">
      <c r="A47" s="58"/>
      <c r="B47" s="670" t="s">
        <v>318</v>
      </c>
      <c r="C47" s="671"/>
      <c r="D47" s="671"/>
      <c r="E47" s="671"/>
      <c r="F47" s="671"/>
      <c r="G47" s="671"/>
      <c r="H47" s="671"/>
      <c r="I47" s="704"/>
      <c r="J47" s="1036"/>
      <c r="K47" s="1037"/>
      <c r="L47" s="1038"/>
      <c r="M47" s="71"/>
      <c r="N47" s="71"/>
      <c r="O47" s="767" t="s">
        <v>143</v>
      </c>
      <c r="P47" s="768"/>
      <c r="Q47" s="768"/>
      <c r="R47" s="768"/>
      <c r="S47" s="768"/>
      <c r="T47" s="768"/>
      <c r="U47" s="768"/>
      <c r="V47" s="768"/>
      <c r="W47" s="769"/>
      <c r="X47" s="782"/>
      <c r="Y47" s="783"/>
      <c r="Z47" s="784"/>
      <c r="AA47" s="400">
        <f>IF(X45&gt;0,MIN(X45,AA45),0)</f>
        <v>0</v>
      </c>
      <c r="AB47" s="410"/>
      <c r="AC47" s="58"/>
      <c r="AH47" s="753"/>
      <c r="AI47" s="753"/>
      <c r="AJ47" s="753"/>
      <c r="AK47" s="753"/>
      <c r="AL47" s="753"/>
      <c r="AM47" s="753"/>
      <c r="AN47" s="753"/>
      <c r="AO47" s="753"/>
      <c r="AP47" s="753"/>
      <c r="AQ47" s="753"/>
      <c r="AR47" s="753"/>
      <c r="AS47" s="753"/>
      <c r="AT47" s="753"/>
      <c r="AU47" s="753"/>
      <c r="AV47" s="753"/>
      <c r="BS47" s="700"/>
      <c r="BT47" s="700"/>
      <c r="BU47" s="75"/>
      <c r="BV47" s="75"/>
      <c r="BW47" s="75"/>
      <c r="BX47" s="75"/>
      <c r="BY47" s="75"/>
      <c r="BZ47" s="75"/>
      <c r="CA47" s="75"/>
      <c r="CD47" s="61"/>
      <c r="CE47" s="61"/>
      <c r="CF47" s="61"/>
      <c r="CG47" s="61"/>
    </row>
    <row r="48" spans="1:88" ht="15" customHeight="1">
      <c r="A48" s="58"/>
      <c r="B48" s="670" t="s">
        <v>148</v>
      </c>
      <c r="C48" s="671"/>
      <c r="D48" s="671"/>
      <c r="E48" s="671"/>
      <c r="F48" s="671"/>
      <c r="G48" s="671"/>
      <c r="H48" s="671"/>
      <c r="I48" s="704"/>
      <c r="J48" s="1036"/>
      <c r="K48" s="1037"/>
      <c r="L48" s="1038"/>
      <c r="M48" s="71" t="e">
        <f>J48/J47</f>
        <v>#DIV/0!</v>
      </c>
      <c r="N48" s="71"/>
      <c r="O48" s="754" t="s">
        <v>144</v>
      </c>
      <c r="P48" s="755"/>
      <c r="Q48" s="755"/>
      <c r="R48" s="755"/>
      <c r="S48" s="755"/>
      <c r="T48" s="755"/>
      <c r="U48" s="755"/>
      <c r="V48" s="755"/>
      <c r="W48" s="756"/>
      <c r="X48" s="806">
        <f>SUM(X40:Z42)+X46</f>
        <v>0</v>
      </c>
      <c r="Y48" s="807"/>
      <c r="Z48" s="808"/>
      <c r="AA48" s="485"/>
      <c r="AB48" s="410"/>
      <c r="AC48" s="58"/>
      <c r="AH48" s="753"/>
      <c r="AI48" s="753"/>
      <c r="AJ48" s="753"/>
      <c r="AK48" s="753"/>
      <c r="AL48" s="753"/>
      <c r="AM48" s="753"/>
      <c r="AN48" s="753"/>
      <c r="AO48" s="753"/>
      <c r="AP48" s="753"/>
      <c r="AQ48" s="753"/>
      <c r="AR48" s="753"/>
      <c r="AS48" s="753"/>
      <c r="AT48" s="753"/>
      <c r="AU48" s="753"/>
      <c r="AV48" s="753"/>
      <c r="BS48" s="700"/>
      <c r="BT48" s="700"/>
      <c r="BU48" s="75"/>
      <c r="BV48" s="75"/>
      <c r="BW48" s="75"/>
      <c r="BX48" s="75"/>
      <c r="BY48" s="75"/>
      <c r="BZ48" s="75"/>
      <c r="CA48" s="75"/>
      <c r="CD48" s="75" t="s">
        <v>44</v>
      </c>
    </row>
    <row r="49" spans="1:120" ht="15" customHeight="1">
      <c r="A49" s="58"/>
      <c r="B49" s="770" t="s">
        <v>319</v>
      </c>
      <c r="C49" s="771"/>
      <c r="D49" s="771"/>
      <c r="E49" s="771"/>
      <c r="F49" s="771"/>
      <c r="G49" s="771"/>
      <c r="H49" s="771"/>
      <c r="I49" s="772"/>
      <c r="J49" s="1036"/>
      <c r="K49" s="1037"/>
      <c r="L49" s="1038"/>
      <c r="M49" s="71"/>
      <c r="N49" s="71"/>
      <c r="O49" s="730" t="s">
        <v>328</v>
      </c>
      <c r="P49" s="815"/>
      <c r="Q49" s="815"/>
      <c r="R49" s="815"/>
      <c r="S49" s="815"/>
      <c r="T49" s="815"/>
      <c r="U49" s="815"/>
      <c r="V49" s="815"/>
      <c r="W49" s="816"/>
      <c r="X49" s="1045">
        <f>MIN(AA50,AA51)</f>
        <v>0</v>
      </c>
      <c r="Y49" s="626"/>
      <c r="Z49" s="627"/>
      <c r="AA49" s="112"/>
      <c r="AB49" s="410"/>
      <c r="AC49" s="58"/>
      <c r="AH49" s="753"/>
      <c r="AI49" s="753"/>
      <c r="AJ49" s="753"/>
      <c r="AK49" s="753"/>
      <c r="AL49" s="753"/>
      <c r="AM49" s="753"/>
      <c r="AN49" s="753"/>
      <c r="AO49" s="753"/>
      <c r="AP49" s="753"/>
      <c r="AQ49" s="753"/>
      <c r="AR49" s="753"/>
      <c r="AS49" s="753"/>
      <c r="AT49" s="753"/>
      <c r="AU49" s="753"/>
      <c r="AV49" s="753"/>
      <c r="BS49" s="700"/>
      <c r="BT49" s="700"/>
      <c r="BU49" s="75"/>
      <c r="BV49" s="75"/>
      <c r="BW49" s="75"/>
      <c r="BX49" s="75"/>
      <c r="BY49" s="75"/>
      <c r="BZ49" s="75"/>
      <c r="CA49" s="75"/>
    </row>
    <row r="50" spans="1:120" ht="15" customHeight="1">
      <c r="A50" s="58"/>
      <c r="B50" s="770" t="s">
        <v>151</v>
      </c>
      <c r="C50" s="771"/>
      <c r="D50" s="771"/>
      <c r="E50" s="771"/>
      <c r="F50" s="771"/>
      <c r="G50" s="771"/>
      <c r="H50" s="771"/>
      <c r="I50" s="772"/>
      <c r="J50" s="1036"/>
      <c r="K50" s="1037"/>
      <c r="L50" s="1038"/>
      <c r="M50" s="71"/>
      <c r="N50" s="460"/>
      <c r="O50" s="779" t="s">
        <v>316</v>
      </c>
      <c r="P50" s="780"/>
      <c r="Q50" s="780"/>
      <c r="R50" s="780"/>
      <c r="S50" s="780"/>
      <c r="T50" s="780"/>
      <c r="U50" s="780"/>
      <c r="V50" s="780"/>
      <c r="W50" s="781"/>
      <c r="X50" s="806">
        <f>MIN(AA50,AA51)</f>
        <v>0</v>
      </c>
      <c r="Y50" s="807"/>
      <c r="Z50" s="808"/>
      <c r="AA50" s="112">
        <v>1500</v>
      </c>
      <c r="AB50" s="410"/>
      <c r="AC50" s="58"/>
      <c r="AH50" s="753"/>
      <c r="AI50" s="753"/>
      <c r="AJ50" s="753"/>
      <c r="AK50" s="753"/>
      <c r="AL50" s="753"/>
      <c r="AM50" s="753"/>
      <c r="AN50" s="753"/>
      <c r="AO50" s="753"/>
      <c r="AP50" s="753"/>
      <c r="AQ50" s="753"/>
      <c r="AR50" s="753"/>
      <c r="AS50" s="753"/>
      <c r="AT50" s="753"/>
      <c r="AU50" s="753"/>
      <c r="AV50" s="753"/>
      <c r="BS50" s="700"/>
      <c r="BT50" s="700"/>
      <c r="BU50" s="75"/>
      <c r="BV50" s="75"/>
      <c r="BW50" s="75"/>
      <c r="BX50" s="75"/>
      <c r="BY50" s="75"/>
      <c r="BZ50" s="75"/>
      <c r="CA50" s="75"/>
    </row>
    <row r="51" spans="1:120" ht="15" customHeight="1">
      <c r="A51" s="789"/>
      <c r="B51" s="770" t="s">
        <v>331</v>
      </c>
      <c r="C51" s="771"/>
      <c r="D51" s="771"/>
      <c r="E51" s="771"/>
      <c r="F51" s="771"/>
      <c r="G51" s="771"/>
      <c r="H51" s="771"/>
      <c r="I51" s="772"/>
      <c r="J51" s="1036"/>
      <c r="K51" s="1037"/>
      <c r="L51" s="1038"/>
      <c r="M51" s="71"/>
      <c r="N51" s="71"/>
      <c r="O51" s="779" t="s">
        <v>317</v>
      </c>
      <c r="P51" s="780"/>
      <c r="Q51" s="780"/>
      <c r="R51" s="780"/>
      <c r="S51" s="780"/>
      <c r="T51" s="780"/>
      <c r="U51" s="780"/>
      <c r="V51" s="780"/>
      <c r="W51" s="781"/>
      <c r="X51" s="782"/>
      <c r="Y51" s="783"/>
      <c r="Z51" s="784"/>
      <c r="AA51" s="205">
        <f>X51*5</f>
        <v>0</v>
      </c>
      <c r="AB51" s="413"/>
      <c r="AC51" s="789"/>
      <c r="AH51" s="753"/>
      <c r="AI51" s="753"/>
      <c r="AJ51" s="753"/>
      <c r="AK51" s="753"/>
      <c r="AL51" s="753"/>
      <c r="AM51" s="753"/>
      <c r="AN51" s="753"/>
      <c r="AO51" s="753"/>
      <c r="AP51" s="753"/>
      <c r="AQ51" s="753"/>
      <c r="AR51" s="753"/>
      <c r="AS51" s="753"/>
      <c r="AT51" s="753"/>
      <c r="AU51" s="753"/>
      <c r="AV51" s="753"/>
      <c r="BS51" s="700"/>
      <c r="BT51" s="700"/>
      <c r="BU51" s="75"/>
      <c r="BV51" s="75"/>
      <c r="BW51" s="75"/>
      <c r="BX51" s="75"/>
      <c r="BY51" s="75"/>
      <c r="BZ51" s="75"/>
      <c r="CA51" s="75"/>
    </row>
    <row r="52" spans="1:120" ht="15" customHeight="1">
      <c r="A52" s="790"/>
      <c r="B52" s="770">
        <f>'2026 YTD'!B52</f>
        <v>0</v>
      </c>
      <c r="C52" s="771"/>
      <c r="D52" s="771"/>
      <c r="E52" s="771"/>
      <c r="F52" s="771"/>
      <c r="G52" s="771"/>
      <c r="H52" s="771"/>
      <c r="I52" s="772"/>
      <c r="J52" s="1036"/>
      <c r="K52" s="1037"/>
      <c r="L52" s="1038"/>
      <c r="M52" s="71"/>
      <c r="N52" s="71"/>
      <c r="O52" s="58"/>
      <c r="P52" s="58"/>
      <c r="Q52" s="58"/>
      <c r="R52" s="58"/>
      <c r="S52" s="58"/>
      <c r="T52" s="58"/>
      <c r="U52" s="58"/>
      <c r="V52" s="58"/>
      <c r="W52" s="58"/>
      <c r="X52" s="58"/>
      <c r="Y52" s="58"/>
      <c r="Z52" s="58"/>
      <c r="AA52" s="71"/>
      <c r="AB52" s="413"/>
      <c r="AC52" s="790"/>
      <c r="AH52" s="753"/>
      <c r="AI52" s="753"/>
      <c r="AJ52" s="753"/>
      <c r="AK52" s="753"/>
      <c r="AL52" s="753"/>
      <c r="AM52" s="753"/>
      <c r="AN52" s="753"/>
      <c r="AO52" s="753"/>
      <c r="AP52" s="753"/>
      <c r="AQ52" s="753"/>
      <c r="AR52" s="753"/>
      <c r="AS52" s="753"/>
      <c r="AT52" s="753"/>
      <c r="AU52" s="753"/>
      <c r="AV52" s="753"/>
      <c r="BS52" s="785"/>
      <c r="BT52" s="785"/>
      <c r="BU52" s="75"/>
      <c r="BV52" s="75"/>
      <c r="BW52" s="75"/>
      <c r="BX52" s="75"/>
      <c r="BY52" s="75"/>
      <c r="BZ52" s="75"/>
      <c r="CA52" s="75"/>
    </row>
    <row r="53" spans="1:120" ht="15" customHeight="1">
      <c r="A53" s="790"/>
      <c r="B53" s="770">
        <f>'2026 YTD'!B53</f>
        <v>0</v>
      </c>
      <c r="C53" s="771"/>
      <c r="D53" s="771"/>
      <c r="E53" s="771"/>
      <c r="F53" s="771"/>
      <c r="G53" s="771"/>
      <c r="H53" s="771"/>
      <c r="I53" s="772"/>
      <c r="J53" s="1036"/>
      <c r="K53" s="1037"/>
      <c r="L53" s="1038"/>
      <c r="M53" s="71"/>
      <c r="N53" s="71"/>
      <c r="O53" s="773" t="s">
        <v>146</v>
      </c>
      <c r="P53" s="774"/>
      <c r="Q53" s="774"/>
      <c r="R53" s="774"/>
      <c r="S53" s="774"/>
      <c r="T53" s="774"/>
      <c r="U53" s="774"/>
      <c r="V53" s="774"/>
      <c r="W53" s="775"/>
      <c r="X53" s="776">
        <f>X26-J57</f>
        <v>0</v>
      </c>
      <c r="Y53" s="777"/>
      <c r="Z53" s="778"/>
      <c r="AA53" s="71"/>
      <c r="AB53" s="413"/>
      <c r="AC53" s="790"/>
      <c r="AD53" s="125"/>
      <c r="AH53" s="753"/>
      <c r="AI53" s="753"/>
      <c r="AJ53" s="753"/>
      <c r="AK53" s="753"/>
      <c r="AL53" s="753"/>
      <c r="AM53" s="753"/>
      <c r="AN53" s="753"/>
      <c r="AO53" s="753"/>
      <c r="AP53" s="753"/>
      <c r="AQ53" s="753"/>
      <c r="AR53" s="753"/>
      <c r="AS53" s="753"/>
      <c r="AT53" s="753"/>
      <c r="AU53" s="753"/>
      <c r="AV53" s="753"/>
      <c r="BS53" s="700"/>
      <c r="BT53" s="700"/>
      <c r="BU53" s="75"/>
      <c r="BV53" s="75"/>
      <c r="BW53" s="75"/>
      <c r="BX53" s="75"/>
      <c r="BY53" s="75"/>
      <c r="BZ53" s="75"/>
      <c r="CA53" s="75"/>
    </row>
    <row r="54" spans="1:120" ht="15" customHeight="1">
      <c r="A54" s="790"/>
      <c r="B54" s="770">
        <f>'2026 YTD'!B54</f>
        <v>0</v>
      </c>
      <c r="C54" s="771"/>
      <c r="D54" s="771"/>
      <c r="E54" s="771"/>
      <c r="F54" s="771"/>
      <c r="G54" s="771"/>
      <c r="H54" s="771"/>
      <c r="I54" s="772"/>
      <c r="J54" s="1036"/>
      <c r="K54" s="1037"/>
      <c r="L54" s="1038"/>
      <c r="M54" s="71"/>
      <c r="N54" s="71" t="s">
        <v>150</v>
      </c>
      <c r="O54" s="820" t="s">
        <v>464</v>
      </c>
      <c r="P54" s="820"/>
      <c r="Q54" s="820"/>
      <c r="R54" s="820"/>
      <c r="S54" s="820"/>
      <c r="T54" s="820"/>
      <c r="U54" s="820"/>
      <c r="V54" s="820">
        <v>0</v>
      </c>
      <c r="W54" s="820"/>
      <c r="X54" s="821"/>
      <c r="Y54" s="821"/>
      <c r="Z54" s="821"/>
      <c r="AA54" s="460"/>
      <c r="AB54" s="410"/>
      <c r="AC54" s="790">
        <f>X53</f>
        <v>0</v>
      </c>
      <c r="AD54" s="125"/>
      <c r="AE54" s="75">
        <v>0</v>
      </c>
      <c r="AF54" s="75"/>
      <c r="AH54" s="753"/>
      <c r="AI54" s="753"/>
      <c r="AJ54" s="753"/>
      <c r="AK54" s="753"/>
      <c r="AL54" s="753"/>
      <c r="AM54" s="753"/>
      <c r="AN54" s="753"/>
      <c r="AO54" s="753"/>
      <c r="AP54" s="753"/>
      <c r="AQ54" s="794"/>
      <c r="AR54" s="794"/>
      <c r="AS54" s="794"/>
      <c r="AT54" s="794"/>
      <c r="AU54" s="794"/>
      <c r="AV54" s="794"/>
      <c r="BS54" s="700"/>
      <c r="BT54" s="700"/>
      <c r="BU54" s="75"/>
      <c r="BV54" s="75"/>
      <c r="BW54" s="75"/>
      <c r="BX54" s="75"/>
      <c r="BY54" s="75"/>
      <c r="BZ54" s="75"/>
      <c r="CA54" s="75"/>
    </row>
    <row r="55" spans="1:120" ht="15" customHeight="1">
      <c r="A55" s="790"/>
      <c r="B55" s="770">
        <f>'2026 YTD'!B55</f>
        <v>0</v>
      </c>
      <c r="C55" s="771"/>
      <c r="D55" s="771"/>
      <c r="E55" s="771"/>
      <c r="F55" s="771"/>
      <c r="G55" s="771"/>
      <c r="H55" s="771"/>
      <c r="I55" s="772"/>
      <c r="J55" s="1036"/>
      <c r="K55" s="1037"/>
      <c r="L55" s="1038"/>
      <c r="M55" s="71"/>
      <c r="N55" s="71"/>
      <c r="O55" s="779" t="s">
        <v>532</v>
      </c>
      <c r="P55" s="780"/>
      <c r="Q55" s="780"/>
      <c r="R55" s="780"/>
      <c r="S55" s="780"/>
      <c r="T55" s="780"/>
      <c r="U55" s="780"/>
      <c r="V55" s="780"/>
      <c r="W55" s="780"/>
      <c r="X55" s="782"/>
      <c r="Y55" s="783"/>
      <c r="Z55" s="784"/>
      <c r="AA55" s="71"/>
      <c r="AB55" s="413"/>
      <c r="AC55" s="790"/>
      <c r="AD55" s="126"/>
      <c r="AE55" s="124">
        <f>X54*V55</f>
        <v>0</v>
      </c>
      <c r="AF55" s="75"/>
      <c r="BS55" s="60"/>
      <c r="BT55" s="60"/>
      <c r="BU55" s="75"/>
      <c r="BV55" s="75"/>
      <c r="BW55" s="75"/>
      <c r="BX55" s="75"/>
      <c r="BY55" s="75"/>
      <c r="BZ55" s="75"/>
      <c r="CA55" s="75"/>
    </row>
    <row r="56" spans="1:120" ht="15" customHeight="1" thickBot="1">
      <c r="A56" s="790"/>
      <c r="B56" s="770">
        <f>'2026 YTD'!B56</f>
        <v>0</v>
      </c>
      <c r="C56" s="771"/>
      <c r="D56" s="771"/>
      <c r="E56" s="771"/>
      <c r="F56" s="771"/>
      <c r="G56" s="771"/>
      <c r="H56" s="771"/>
      <c r="I56" s="772"/>
      <c r="J56" s="1036"/>
      <c r="K56" s="1037"/>
      <c r="L56" s="1038"/>
      <c r="M56" s="71"/>
      <c r="N56" s="71"/>
      <c r="O56" s="791" t="s">
        <v>465</v>
      </c>
      <c r="P56" s="792"/>
      <c r="Q56" s="792"/>
      <c r="R56" s="792"/>
      <c r="S56" s="792"/>
      <c r="T56" s="792"/>
      <c r="U56" s="792"/>
      <c r="V56" s="792" t="e">
        <f>#REF!</f>
        <v>#REF!</v>
      </c>
      <c r="W56" s="793">
        <v>0.18</v>
      </c>
      <c r="X56" s="809"/>
      <c r="Y56" s="810"/>
      <c r="Z56" s="811"/>
      <c r="AA56" s="71"/>
      <c r="AB56" s="413"/>
      <c r="AC56" s="790"/>
      <c r="AD56" s="126">
        <f>X54*0.8</f>
        <v>0</v>
      </c>
      <c r="AE56" s="124" t="e">
        <f>(AD56+X40-X44)*V56</f>
        <v>#REF!</v>
      </c>
      <c r="AF56" s="75"/>
      <c r="BS56" s="60"/>
      <c r="BT56" s="60"/>
      <c r="BU56" s="75"/>
      <c r="BV56" s="75"/>
      <c r="BW56" s="75"/>
      <c r="BX56" s="75"/>
      <c r="BY56" s="75"/>
      <c r="BZ56" s="75"/>
      <c r="CA56" s="75"/>
    </row>
    <row r="57" spans="1:120" ht="15" customHeight="1" thickTop="1">
      <c r="A57" s="790"/>
      <c r="B57" s="803" t="s">
        <v>152</v>
      </c>
      <c r="C57" s="804"/>
      <c r="D57" s="804"/>
      <c r="E57" s="804"/>
      <c r="F57" s="804"/>
      <c r="G57" s="804"/>
      <c r="H57" s="804"/>
      <c r="I57" s="805"/>
      <c r="J57" s="812">
        <f>SUM(J21:L56)-F24+X32+X37+X48+X49+X55</f>
        <v>0</v>
      </c>
      <c r="K57" s="813"/>
      <c r="L57" s="814"/>
      <c r="M57" s="71"/>
      <c r="N57" s="71"/>
      <c r="O57" s="791" t="s">
        <v>466</v>
      </c>
      <c r="P57" s="792"/>
      <c r="Q57" s="792"/>
      <c r="R57" s="792"/>
      <c r="S57" s="792"/>
      <c r="T57" s="792"/>
      <c r="U57" s="792"/>
      <c r="V57" s="792">
        <v>0</v>
      </c>
      <c r="W57" s="793">
        <v>4.9500000000000002E-2</v>
      </c>
      <c r="X57" s="800">
        <f>X53-X56</f>
        <v>0</v>
      </c>
      <c r="Y57" s="801">
        <f>(X53*0.8)-X47*W57</f>
        <v>0</v>
      </c>
      <c r="Z57" s="802"/>
      <c r="AA57" s="71"/>
      <c r="AB57" s="413"/>
      <c r="AC57" s="790"/>
      <c r="AD57" s="75"/>
      <c r="AE57" s="75">
        <f>(AD56+X40-X44)*V57</f>
        <v>0</v>
      </c>
      <c r="AF57" s="75"/>
      <c r="BS57" s="60"/>
      <c r="BT57" s="60"/>
      <c r="BU57" s="75"/>
      <c r="BV57" s="75"/>
      <c r="BW57" s="75"/>
      <c r="BX57" s="75"/>
      <c r="BY57" s="75"/>
      <c r="BZ57" s="75"/>
      <c r="CA57" s="75"/>
    </row>
    <row r="58" spans="1:120" ht="10.5" customHeight="1">
      <c r="A58" s="790"/>
      <c r="B58" s="397"/>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486"/>
      <c r="AB58" s="414"/>
      <c r="AC58" s="790"/>
      <c r="AD58" s="75"/>
      <c r="AE58" s="75"/>
      <c r="AF58" s="75"/>
      <c r="BS58" s="60"/>
      <c r="BT58" s="60"/>
      <c r="BU58" s="75"/>
      <c r="BV58" s="75"/>
      <c r="BW58" s="75"/>
      <c r="BX58" s="75"/>
      <c r="BY58" s="75"/>
      <c r="BZ58" s="75"/>
      <c r="CA58" s="75"/>
    </row>
    <row r="59" spans="1:120">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BS59" s="60"/>
      <c r="BT59" s="60"/>
      <c r="BU59" s="75"/>
      <c r="BV59" s="75"/>
      <c r="BW59" s="75"/>
      <c r="BX59" s="75"/>
      <c r="BY59" s="75"/>
      <c r="BZ59" s="75"/>
      <c r="CA59" s="75"/>
    </row>
    <row r="60" spans="1:120">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BS60" s="60"/>
      <c r="BT60" s="60"/>
      <c r="BU60" s="75"/>
      <c r="BV60" s="75"/>
      <c r="BW60" s="75"/>
      <c r="BX60" s="75"/>
      <c r="BY60" s="75"/>
      <c r="BZ60" s="75"/>
      <c r="CA60" s="75"/>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row>
    <row r="61" spans="1:120">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BS61" s="60"/>
      <c r="BT61" s="60"/>
      <c r="BU61" s="75"/>
      <c r="BV61" s="75"/>
      <c r="BW61" s="75"/>
      <c r="BX61" s="75"/>
      <c r="BY61" s="75"/>
      <c r="BZ61" s="75"/>
      <c r="CA61" s="75"/>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row>
    <row r="62" spans="1:120">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BS62" s="60"/>
      <c r="BT62" s="60"/>
      <c r="BU62" s="75"/>
      <c r="BV62" s="75"/>
      <c r="BW62" s="75"/>
      <c r="BX62" s="75"/>
      <c r="BY62" s="75"/>
      <c r="BZ62" s="75"/>
      <c r="CA62" s="75"/>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row>
    <row r="63" spans="1:120">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BS63" s="60"/>
      <c r="BT63" s="60"/>
      <c r="BU63" s="75"/>
      <c r="BV63" s="75"/>
      <c r="BW63" s="75"/>
      <c r="BX63" s="75"/>
      <c r="BY63" s="75"/>
      <c r="BZ63" s="75"/>
      <c r="CA63" s="75"/>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row>
    <row r="64" spans="1:120">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BS64" s="60"/>
      <c r="BT64" s="60"/>
      <c r="BU64" s="75"/>
      <c r="BV64" s="75"/>
      <c r="BW64" s="75"/>
      <c r="BX64" s="75"/>
      <c r="BY64" s="75"/>
      <c r="BZ64" s="75"/>
      <c r="CA64" s="75"/>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row>
    <row r="65" spans="1:120">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BS65" s="60"/>
      <c r="BT65" s="60"/>
      <c r="BU65" s="75"/>
      <c r="BV65" s="75"/>
      <c r="BW65" s="75"/>
      <c r="BX65" s="75"/>
      <c r="BY65" s="75"/>
      <c r="BZ65" s="75"/>
      <c r="CA65" s="75"/>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row>
    <row r="66" spans="1:120">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BS66" s="60"/>
      <c r="BT66" s="60"/>
      <c r="BU66" s="75"/>
      <c r="BV66" s="75"/>
      <c r="BW66" s="75"/>
      <c r="BX66" s="75"/>
      <c r="BY66" s="75"/>
      <c r="BZ66" s="75"/>
      <c r="CA66" s="75"/>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row>
    <row r="67" spans="1:120">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Y67" s="60" t="s">
        <v>226</v>
      </c>
      <c r="BS67" s="60"/>
      <c r="BT67" s="60"/>
      <c r="BU67" s="75"/>
      <c r="BV67" s="75"/>
      <c r="BW67" s="75"/>
      <c r="BX67" s="75"/>
      <c r="BY67" s="75"/>
      <c r="BZ67" s="75"/>
      <c r="CA67" s="75"/>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row>
    <row r="68" spans="1:120">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Y68" s="60" t="s">
        <v>222</v>
      </c>
      <c r="BS68" s="60"/>
      <c r="BT68" s="60"/>
      <c r="BU68" s="75"/>
      <c r="BV68" s="75"/>
      <c r="BW68" s="75"/>
      <c r="BX68" s="75"/>
      <c r="BY68" s="75"/>
      <c r="BZ68" s="75"/>
      <c r="CA68" s="75"/>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row>
    <row r="69" spans="1:120">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Y69" s="60" t="s">
        <v>223</v>
      </c>
      <c r="BS69" s="60"/>
      <c r="BT69" s="60"/>
      <c r="BU69" s="75"/>
      <c r="BV69" s="75"/>
      <c r="BW69" s="75"/>
      <c r="BX69" s="75"/>
      <c r="BY69" s="75"/>
      <c r="BZ69" s="75"/>
      <c r="CA69" s="75"/>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row>
    <row r="70" spans="1:120">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Y70" s="60" t="s">
        <v>224</v>
      </c>
      <c r="BS70" s="60"/>
      <c r="BT70" s="60"/>
      <c r="BU70" s="75"/>
      <c r="BV70" s="75"/>
      <c r="BW70" s="75"/>
      <c r="BX70" s="75"/>
      <c r="BY70" s="75"/>
      <c r="BZ70" s="75"/>
      <c r="CA70" s="75"/>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row>
    <row r="71" spans="1:120">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Y71" s="60" t="s">
        <v>225</v>
      </c>
      <c r="BS71" s="60"/>
      <c r="BT71" s="60"/>
      <c r="BU71" s="75"/>
      <c r="BV71" s="75"/>
      <c r="BW71" s="75"/>
      <c r="BX71" s="75"/>
      <c r="BY71" s="75"/>
      <c r="BZ71" s="75"/>
      <c r="CA71" s="75"/>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row>
    <row r="72" spans="1:120">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BS72" s="60"/>
      <c r="BT72" s="60"/>
      <c r="BU72" s="75"/>
      <c r="BV72" s="75"/>
      <c r="BW72" s="75"/>
      <c r="BX72" s="75"/>
      <c r="BY72" s="75"/>
      <c r="BZ72" s="75"/>
      <c r="CA72" s="75"/>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row>
    <row r="73" spans="1:120">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BS73" s="60"/>
      <c r="BT73" s="60"/>
      <c r="BU73" s="75"/>
      <c r="BV73" s="75"/>
      <c r="BW73" s="75"/>
      <c r="BX73" s="75"/>
      <c r="BY73" s="75"/>
      <c r="BZ73" s="75"/>
      <c r="CA73" s="75"/>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row>
    <row r="74" spans="1:120">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BS74" s="60"/>
      <c r="BT74" s="60"/>
      <c r="BU74" s="75"/>
      <c r="BV74" s="75"/>
      <c r="BW74" s="75"/>
      <c r="BX74" s="75"/>
      <c r="BY74" s="75"/>
      <c r="BZ74" s="75"/>
      <c r="CA74" s="75"/>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row>
    <row r="75" spans="1:120">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BS75" s="60"/>
      <c r="BT75" s="60"/>
      <c r="BU75" s="75"/>
      <c r="BV75" s="75"/>
      <c r="BW75" s="75"/>
      <c r="BX75" s="75"/>
      <c r="BY75" s="75"/>
      <c r="BZ75" s="75"/>
      <c r="CA75" s="75"/>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row>
    <row r="76" spans="1:120">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BS76" s="60"/>
      <c r="BT76" s="60"/>
      <c r="BU76" s="75"/>
      <c r="BV76" s="75"/>
      <c r="BW76" s="75"/>
      <c r="BX76" s="75"/>
      <c r="BY76" s="75"/>
      <c r="BZ76" s="75"/>
      <c r="CA76" s="75"/>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row>
    <row r="77" spans="1:120">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BS77" s="60"/>
      <c r="BT77" s="60"/>
      <c r="BU77" s="75"/>
      <c r="BV77" s="75"/>
      <c r="BW77" s="75"/>
      <c r="BX77" s="75"/>
      <c r="BY77" s="75"/>
      <c r="BZ77" s="75"/>
      <c r="CA77" s="75"/>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row>
    <row r="78" spans="1:120">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BS78" s="60"/>
      <c r="BT78" s="60"/>
      <c r="BU78" s="75"/>
      <c r="BV78" s="75"/>
      <c r="BW78" s="75"/>
      <c r="BX78" s="75"/>
      <c r="BY78" s="75"/>
      <c r="BZ78" s="75"/>
      <c r="CA78" s="75"/>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row>
    <row r="79" spans="1:120">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BS79" s="60"/>
      <c r="BT79" s="60"/>
      <c r="BU79" s="75"/>
      <c r="BV79" s="75"/>
      <c r="BW79" s="75"/>
      <c r="BX79" s="75"/>
      <c r="BY79" s="75"/>
      <c r="BZ79" s="75"/>
      <c r="CA79" s="75"/>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row>
    <row r="80" spans="1:120">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BS80" s="60"/>
      <c r="BT80" s="60"/>
      <c r="BU80" s="75"/>
      <c r="BV80" s="75"/>
      <c r="BW80" s="75"/>
      <c r="BX80" s="75"/>
      <c r="BY80" s="75"/>
      <c r="BZ80" s="75"/>
      <c r="CA80" s="75"/>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row>
    <row r="81" spans="1:120">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BS81" s="60"/>
      <c r="BT81" s="60"/>
      <c r="BU81" s="75"/>
      <c r="BV81" s="75"/>
      <c r="BW81" s="75"/>
      <c r="BX81" s="75"/>
      <c r="BY81" s="75"/>
      <c r="BZ81" s="75"/>
      <c r="CA81" s="75"/>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row>
    <row r="82" spans="1:120">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BS82" s="60"/>
      <c r="BT82" s="60"/>
      <c r="BU82" s="75"/>
      <c r="BV82" s="75"/>
      <c r="BW82" s="75"/>
      <c r="BX82" s="75"/>
      <c r="BY82" s="75"/>
      <c r="BZ82" s="75"/>
      <c r="CA82" s="75"/>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row>
    <row r="83" spans="1:120">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BS83" s="60"/>
      <c r="BT83" s="60"/>
      <c r="BU83" s="75"/>
      <c r="BV83" s="75"/>
      <c r="BW83" s="75"/>
      <c r="BX83" s="75"/>
      <c r="BY83" s="75"/>
      <c r="BZ83" s="75"/>
      <c r="CA83" s="75"/>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row>
    <row r="84" spans="1:120">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BS84" s="60"/>
      <c r="BT84" s="60"/>
      <c r="BU84" s="75"/>
      <c r="BV84" s="75"/>
      <c r="BW84" s="75"/>
      <c r="BX84" s="75"/>
      <c r="BY84" s="75"/>
      <c r="BZ84" s="75"/>
      <c r="CA84" s="75"/>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row>
    <row r="85" spans="1:120">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BS85" s="60"/>
      <c r="BT85" s="60"/>
      <c r="BU85" s="75"/>
      <c r="BV85" s="75"/>
      <c r="BW85" s="75"/>
      <c r="BX85" s="75"/>
      <c r="BY85" s="75"/>
      <c r="BZ85" s="75"/>
      <c r="CA85" s="75"/>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row>
    <row r="86" spans="1:120">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BS86" s="60"/>
      <c r="BT86" s="60"/>
      <c r="BU86" s="75"/>
      <c r="BV86" s="75"/>
      <c r="BW86" s="75"/>
      <c r="BX86" s="75"/>
      <c r="BY86" s="75"/>
      <c r="BZ86" s="75"/>
      <c r="CA86" s="75"/>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row>
    <row r="87" spans="1:120">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BS87" s="60"/>
      <c r="BT87" s="60"/>
      <c r="BU87" s="75"/>
      <c r="BV87" s="75"/>
      <c r="BW87" s="75"/>
      <c r="BX87" s="75"/>
      <c r="BY87" s="75"/>
      <c r="BZ87" s="75"/>
      <c r="CA87" s="75"/>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row>
    <row r="88" spans="1:120">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BS88" s="60"/>
      <c r="BT88" s="60"/>
      <c r="BU88" s="75"/>
      <c r="BV88" s="75"/>
      <c r="BW88" s="75"/>
      <c r="BX88" s="75"/>
      <c r="BY88" s="75"/>
      <c r="BZ88" s="75"/>
      <c r="CA88" s="75"/>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row>
    <row r="89" spans="1:120">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BS89" s="60"/>
      <c r="BT89" s="60"/>
      <c r="BU89" s="75"/>
      <c r="BV89" s="75"/>
      <c r="BW89" s="75"/>
      <c r="BX89" s="75"/>
      <c r="BY89" s="75"/>
      <c r="BZ89" s="75"/>
      <c r="CA89" s="75"/>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row>
    <row r="90" spans="1:120">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BS90" s="60"/>
      <c r="BT90" s="60"/>
      <c r="BU90" s="75"/>
      <c r="BV90" s="75"/>
      <c r="BW90" s="75"/>
      <c r="BX90" s="75"/>
      <c r="BY90" s="75"/>
      <c r="BZ90" s="75"/>
      <c r="CA90" s="75"/>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row>
    <row r="91" spans="1:120">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BS91" s="60"/>
      <c r="BT91" s="60"/>
      <c r="BU91" s="75"/>
      <c r="BV91" s="75"/>
      <c r="BW91" s="75"/>
      <c r="BX91" s="75"/>
      <c r="BY91" s="75"/>
      <c r="BZ91" s="75"/>
      <c r="CA91" s="75"/>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row>
    <row r="92" spans="1:120">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BS92" s="60"/>
      <c r="BT92" s="60"/>
      <c r="BU92" s="75"/>
      <c r="BV92" s="75"/>
      <c r="BW92" s="75"/>
      <c r="BX92" s="75"/>
      <c r="BY92" s="75"/>
      <c r="BZ92" s="75"/>
      <c r="CA92" s="75"/>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row>
    <row r="93" spans="1:120">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BS93" s="60"/>
      <c r="BT93" s="60"/>
      <c r="BU93" s="75"/>
      <c r="BV93" s="75"/>
      <c r="BW93" s="75"/>
      <c r="BX93" s="75"/>
      <c r="BY93" s="75"/>
      <c r="BZ93" s="75"/>
      <c r="CA93" s="75"/>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row>
    <row r="94" spans="1:120">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BS94" s="60"/>
      <c r="BT94" s="60"/>
      <c r="BU94" s="75"/>
      <c r="BV94" s="75"/>
      <c r="BW94" s="75"/>
      <c r="BX94" s="75"/>
      <c r="BY94" s="75"/>
      <c r="BZ94" s="75"/>
      <c r="CA94" s="75"/>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row>
    <row r="95" spans="1:120">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BS95" s="60"/>
      <c r="BT95" s="60"/>
      <c r="BU95" s="75"/>
      <c r="BV95" s="75"/>
      <c r="BW95" s="75"/>
      <c r="BX95" s="75"/>
      <c r="BY95" s="75"/>
      <c r="BZ95" s="75"/>
      <c r="CA95" s="75"/>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row>
    <row r="96" spans="1:120">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BS96" s="60"/>
      <c r="BT96" s="60"/>
      <c r="BU96" s="75"/>
      <c r="BV96" s="75"/>
      <c r="BW96" s="75"/>
      <c r="BX96" s="75"/>
      <c r="BY96" s="75"/>
      <c r="BZ96" s="75"/>
      <c r="CA96" s="75"/>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0"/>
      <c r="DJ96" s="60"/>
      <c r="DK96" s="60"/>
      <c r="DL96" s="60"/>
      <c r="DM96" s="60"/>
      <c r="DN96" s="60"/>
      <c r="DO96" s="60"/>
      <c r="DP96" s="60"/>
    </row>
    <row r="97" spans="1:120">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BS97" s="60"/>
      <c r="BT97" s="60"/>
      <c r="BU97" s="75"/>
      <c r="BV97" s="75"/>
      <c r="BW97" s="75"/>
      <c r="BX97" s="75"/>
      <c r="BY97" s="75"/>
      <c r="BZ97" s="75"/>
      <c r="CA97" s="75"/>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row>
    <row r="98" spans="1:120">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BS98" s="60"/>
      <c r="BT98" s="60"/>
      <c r="BU98" s="75"/>
      <c r="BV98" s="75"/>
      <c r="BW98" s="75"/>
      <c r="BX98" s="75"/>
      <c r="BY98" s="75"/>
      <c r="BZ98" s="75"/>
      <c r="CA98" s="75"/>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0"/>
      <c r="DJ98" s="60"/>
      <c r="DK98" s="60"/>
      <c r="DL98" s="60"/>
      <c r="DM98" s="60"/>
      <c r="DN98" s="60"/>
      <c r="DO98" s="60"/>
      <c r="DP98" s="60"/>
    </row>
    <row r="99" spans="1:120">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BS99" s="60"/>
      <c r="BT99" s="60"/>
      <c r="BU99" s="75"/>
      <c r="BV99" s="75"/>
      <c r="BW99" s="75"/>
      <c r="BX99" s="75"/>
      <c r="BY99" s="75"/>
      <c r="BZ99" s="75"/>
      <c r="CA99" s="75"/>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row>
    <row r="100" spans="1:120">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BS100" s="60"/>
      <c r="BT100" s="60"/>
      <c r="BU100" s="75"/>
      <c r="BV100" s="75"/>
      <c r="BW100" s="75"/>
      <c r="BX100" s="75"/>
      <c r="BY100" s="75"/>
      <c r="BZ100" s="75"/>
      <c r="CA100" s="75"/>
      <c r="CL100" s="60"/>
      <c r="CM100" s="60"/>
      <c r="CN100" s="60"/>
      <c r="CO100" s="60"/>
      <c r="CP100" s="60"/>
      <c r="CQ100" s="60"/>
      <c r="CR100" s="60"/>
      <c r="CS100" s="60"/>
      <c r="CT100" s="60"/>
      <c r="CU100" s="60"/>
      <c r="CV100" s="60"/>
      <c r="CW100" s="60"/>
      <c r="CX100" s="60"/>
      <c r="CY100" s="60"/>
      <c r="CZ100" s="60"/>
      <c r="DA100" s="60"/>
      <c r="DB100" s="60"/>
      <c r="DC100" s="60"/>
      <c r="DD100" s="60"/>
      <c r="DE100" s="60"/>
      <c r="DF100" s="60"/>
      <c r="DG100" s="60"/>
      <c r="DH100" s="60"/>
      <c r="DI100" s="60"/>
      <c r="DJ100" s="60"/>
      <c r="DK100" s="60"/>
      <c r="DL100" s="60"/>
      <c r="DM100" s="60"/>
      <c r="DN100" s="60"/>
      <c r="DO100" s="60"/>
      <c r="DP100" s="60"/>
    </row>
    <row r="101" spans="1:120">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BS101" s="60"/>
      <c r="BT101" s="60"/>
      <c r="BU101" s="75"/>
      <c r="BV101" s="75"/>
      <c r="BW101" s="75"/>
      <c r="BX101" s="75"/>
      <c r="BY101" s="75"/>
      <c r="BZ101" s="75"/>
      <c r="CA101" s="75"/>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60"/>
      <c r="DJ101" s="60"/>
      <c r="DK101" s="60"/>
      <c r="DL101" s="60"/>
      <c r="DM101" s="60"/>
      <c r="DN101" s="60"/>
      <c r="DO101" s="60"/>
      <c r="DP101" s="60"/>
    </row>
    <row r="102" spans="1:120">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BS102" s="60"/>
      <c r="BT102" s="60"/>
      <c r="BU102" s="75"/>
      <c r="BV102" s="75"/>
      <c r="BW102" s="75"/>
      <c r="BX102" s="75"/>
      <c r="BY102" s="75"/>
      <c r="BZ102" s="75"/>
      <c r="CA102" s="75"/>
      <c r="CL102" s="60"/>
      <c r="CM102" s="60"/>
      <c r="CN102" s="60"/>
      <c r="CO102" s="60"/>
      <c r="CP102" s="60"/>
      <c r="CQ102" s="60"/>
      <c r="CR102" s="60"/>
      <c r="CS102" s="60"/>
      <c r="CT102" s="60"/>
      <c r="CU102" s="60"/>
      <c r="CV102" s="60"/>
      <c r="CW102" s="60"/>
      <c r="CX102" s="60"/>
      <c r="CY102" s="60"/>
      <c r="CZ102" s="60"/>
      <c r="DA102" s="60"/>
      <c r="DB102" s="60"/>
      <c r="DC102" s="60"/>
      <c r="DD102" s="60"/>
      <c r="DE102" s="60"/>
      <c r="DF102" s="60"/>
      <c r="DG102" s="60"/>
      <c r="DH102" s="60"/>
      <c r="DI102" s="60"/>
      <c r="DJ102" s="60"/>
      <c r="DK102" s="60"/>
      <c r="DL102" s="60"/>
      <c r="DM102" s="60"/>
      <c r="DN102" s="60"/>
      <c r="DO102" s="60"/>
      <c r="DP102" s="60"/>
    </row>
    <row r="103" spans="1:120">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BS103" s="60"/>
      <c r="BT103" s="60"/>
      <c r="BU103" s="75"/>
      <c r="BV103" s="75"/>
      <c r="BW103" s="75"/>
      <c r="BX103" s="75"/>
      <c r="BY103" s="75"/>
      <c r="BZ103" s="75"/>
      <c r="CA103" s="75"/>
      <c r="CL103" s="60"/>
      <c r="CM103" s="60"/>
      <c r="CN103" s="60"/>
      <c r="CO103" s="60"/>
      <c r="CP103" s="60"/>
      <c r="CQ103" s="60"/>
      <c r="CR103" s="60"/>
      <c r="CS103" s="60"/>
      <c r="CT103" s="60"/>
      <c r="CU103" s="60"/>
      <c r="CV103" s="60"/>
      <c r="CW103" s="60"/>
      <c r="CX103" s="60"/>
      <c r="CY103" s="60"/>
      <c r="CZ103" s="60"/>
      <c r="DA103" s="60"/>
      <c r="DB103" s="60"/>
      <c r="DC103" s="60"/>
      <c r="DD103" s="60"/>
      <c r="DE103" s="60"/>
      <c r="DF103" s="60"/>
      <c r="DG103" s="60"/>
      <c r="DH103" s="60"/>
      <c r="DI103" s="60"/>
      <c r="DJ103" s="60"/>
      <c r="DK103" s="60"/>
      <c r="DL103" s="60"/>
      <c r="DM103" s="60"/>
      <c r="DN103" s="60"/>
      <c r="DO103" s="60"/>
      <c r="DP103" s="60"/>
    </row>
    <row r="104" spans="1:120">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BS104" s="60"/>
      <c r="BT104" s="60"/>
      <c r="BU104" s="75"/>
      <c r="BV104" s="75"/>
      <c r="BW104" s="75"/>
      <c r="BX104" s="75"/>
      <c r="BY104" s="75"/>
      <c r="BZ104" s="75"/>
      <c r="CA104" s="75"/>
      <c r="CL104" s="60"/>
      <c r="CM104" s="60"/>
      <c r="CN104" s="60"/>
      <c r="CO104" s="60"/>
      <c r="CP104" s="60"/>
      <c r="CQ104" s="60"/>
      <c r="CR104" s="60"/>
      <c r="CS104" s="60"/>
      <c r="CT104" s="60"/>
      <c r="CU104" s="60"/>
      <c r="CV104" s="60"/>
      <c r="CW104" s="60"/>
      <c r="CX104" s="60"/>
      <c r="CY104" s="60"/>
      <c r="CZ104" s="60"/>
      <c r="DA104" s="60"/>
      <c r="DB104" s="60"/>
      <c r="DC104" s="60"/>
      <c r="DD104" s="60"/>
      <c r="DE104" s="60"/>
      <c r="DF104" s="60"/>
      <c r="DG104" s="60"/>
      <c r="DH104" s="60"/>
      <c r="DI104" s="60"/>
      <c r="DJ104" s="60"/>
      <c r="DK104" s="60"/>
      <c r="DL104" s="60"/>
      <c r="DM104" s="60"/>
      <c r="DN104" s="60"/>
      <c r="DO104" s="60"/>
      <c r="DP104" s="60"/>
    </row>
    <row r="105" spans="1:120">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BS105" s="60"/>
      <c r="BT105" s="60"/>
      <c r="BU105" s="75"/>
      <c r="BV105" s="75"/>
      <c r="BW105" s="75"/>
      <c r="BX105" s="75"/>
      <c r="BY105" s="75"/>
      <c r="BZ105" s="75"/>
      <c r="CA105" s="75"/>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0"/>
      <c r="DJ105" s="60"/>
      <c r="DK105" s="60"/>
      <c r="DL105" s="60"/>
      <c r="DM105" s="60"/>
      <c r="DN105" s="60"/>
      <c r="DO105" s="60"/>
      <c r="DP105" s="60"/>
    </row>
    <row r="106" spans="1:120">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BS106" s="60"/>
      <c r="BT106" s="60"/>
      <c r="BU106" s="75"/>
      <c r="BV106" s="75"/>
      <c r="BW106" s="75"/>
      <c r="BX106" s="75"/>
      <c r="BY106" s="75"/>
      <c r="BZ106" s="75"/>
      <c r="CA106" s="75"/>
      <c r="CL106" s="60"/>
      <c r="CM106" s="60"/>
      <c r="CN106" s="60"/>
      <c r="CO106" s="60"/>
      <c r="CP106" s="60"/>
      <c r="CQ106" s="60"/>
      <c r="CR106" s="60"/>
      <c r="CS106" s="60"/>
      <c r="CT106" s="60"/>
      <c r="CU106" s="60"/>
      <c r="CV106" s="60"/>
      <c r="CW106" s="60"/>
      <c r="CX106" s="60"/>
      <c r="CY106" s="60"/>
      <c r="CZ106" s="60"/>
      <c r="DA106" s="60"/>
      <c r="DB106" s="60"/>
      <c r="DC106" s="60"/>
      <c r="DD106" s="60"/>
      <c r="DE106" s="60"/>
      <c r="DF106" s="60"/>
      <c r="DG106" s="60"/>
      <c r="DH106" s="60"/>
      <c r="DI106" s="60"/>
      <c r="DJ106" s="60"/>
      <c r="DK106" s="60"/>
      <c r="DL106" s="60"/>
      <c r="DM106" s="60"/>
      <c r="DN106" s="60"/>
      <c r="DO106" s="60"/>
      <c r="DP106" s="60"/>
    </row>
    <row r="107" spans="1:120">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BS107" s="60"/>
      <c r="BT107" s="60"/>
      <c r="BU107" s="75"/>
      <c r="BV107" s="75"/>
      <c r="BW107" s="75"/>
      <c r="BX107" s="75"/>
      <c r="BY107" s="75"/>
      <c r="BZ107" s="75"/>
      <c r="CA107" s="75"/>
      <c r="CL107" s="60"/>
      <c r="CM107" s="60"/>
      <c r="CN107" s="60"/>
      <c r="CO107" s="60"/>
      <c r="CP107" s="60"/>
      <c r="CQ107" s="60"/>
      <c r="CR107" s="60"/>
      <c r="CS107" s="60"/>
      <c r="CT107" s="60"/>
      <c r="CU107" s="60"/>
      <c r="CV107" s="60"/>
      <c r="CW107" s="60"/>
      <c r="CX107" s="60"/>
      <c r="CY107" s="60"/>
      <c r="CZ107" s="60"/>
      <c r="DA107" s="60"/>
      <c r="DB107" s="60"/>
      <c r="DC107" s="60"/>
      <c r="DD107" s="60"/>
      <c r="DE107" s="60"/>
      <c r="DF107" s="60"/>
      <c r="DG107" s="60"/>
      <c r="DH107" s="60"/>
      <c r="DI107" s="60"/>
      <c r="DJ107" s="60"/>
      <c r="DK107" s="60"/>
      <c r="DL107" s="60"/>
      <c r="DM107" s="60"/>
      <c r="DN107" s="60"/>
      <c r="DO107" s="60"/>
      <c r="DP107" s="60"/>
    </row>
    <row r="108" spans="1:120">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BS108" s="60"/>
      <c r="BT108" s="60"/>
      <c r="BU108" s="75"/>
      <c r="BV108" s="75"/>
      <c r="BW108" s="75"/>
      <c r="BX108" s="75"/>
      <c r="BY108" s="75"/>
      <c r="BZ108" s="75"/>
      <c r="CA108" s="75"/>
      <c r="CL108" s="60"/>
      <c r="CM108" s="60"/>
      <c r="CN108" s="60"/>
      <c r="CO108" s="60"/>
      <c r="CP108" s="60"/>
      <c r="CQ108" s="60"/>
      <c r="CR108" s="60"/>
      <c r="CS108" s="60"/>
      <c r="CT108" s="60"/>
      <c r="CU108" s="60"/>
      <c r="CV108" s="60"/>
      <c r="CW108" s="60"/>
      <c r="CX108" s="60"/>
      <c r="CY108" s="60"/>
      <c r="CZ108" s="60"/>
      <c r="DA108" s="60"/>
      <c r="DB108" s="60"/>
      <c r="DC108" s="60"/>
      <c r="DD108" s="60"/>
      <c r="DE108" s="60"/>
      <c r="DF108" s="60"/>
      <c r="DG108" s="60"/>
      <c r="DH108" s="60"/>
      <c r="DI108" s="60"/>
      <c r="DJ108" s="60"/>
      <c r="DK108" s="60"/>
      <c r="DL108" s="60"/>
      <c r="DM108" s="60"/>
      <c r="DN108" s="60"/>
      <c r="DO108" s="60"/>
      <c r="DP108" s="60"/>
    </row>
    <row r="109" spans="1:120">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BS109" s="60"/>
      <c r="BT109" s="60"/>
      <c r="BU109" s="75"/>
      <c r="BV109" s="75"/>
      <c r="BW109" s="75"/>
      <c r="BX109" s="75"/>
      <c r="BY109" s="75"/>
      <c r="BZ109" s="75"/>
      <c r="CA109" s="75"/>
      <c r="CL109" s="60"/>
      <c r="CM109" s="60"/>
      <c r="CN109" s="60"/>
      <c r="CO109" s="60"/>
      <c r="CP109" s="60"/>
      <c r="CQ109" s="60"/>
      <c r="CR109" s="60"/>
      <c r="CS109" s="60"/>
      <c r="CT109" s="60"/>
      <c r="CU109" s="60"/>
      <c r="CV109" s="60"/>
      <c r="CW109" s="60"/>
      <c r="CX109" s="60"/>
      <c r="CY109" s="60"/>
      <c r="CZ109" s="60"/>
      <c r="DA109" s="60"/>
      <c r="DB109" s="60"/>
      <c r="DC109" s="60"/>
      <c r="DD109" s="60"/>
      <c r="DE109" s="60"/>
      <c r="DF109" s="60"/>
      <c r="DG109" s="60"/>
      <c r="DH109" s="60"/>
      <c r="DI109" s="60"/>
      <c r="DJ109" s="60"/>
      <c r="DK109" s="60"/>
      <c r="DL109" s="60"/>
      <c r="DM109" s="60"/>
      <c r="DN109" s="60"/>
      <c r="DO109" s="60"/>
      <c r="DP109" s="60"/>
    </row>
    <row r="110" spans="1:120">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BS110" s="60"/>
      <c r="BT110" s="60"/>
      <c r="BU110" s="75"/>
      <c r="BV110" s="75"/>
      <c r="BW110" s="75"/>
      <c r="BX110" s="75"/>
      <c r="BY110" s="75"/>
      <c r="BZ110" s="75"/>
      <c r="CA110" s="75"/>
      <c r="CL110" s="60"/>
      <c r="CM110" s="60"/>
      <c r="CN110" s="60"/>
      <c r="CO110" s="60"/>
      <c r="CP110" s="60"/>
      <c r="CQ110" s="60"/>
      <c r="CR110" s="60"/>
      <c r="CS110" s="60"/>
      <c r="CT110" s="60"/>
      <c r="CU110" s="60"/>
      <c r="CV110" s="60"/>
      <c r="CW110" s="60"/>
      <c r="CX110" s="60"/>
      <c r="CY110" s="60"/>
      <c r="CZ110" s="60"/>
      <c r="DA110" s="60"/>
      <c r="DB110" s="60"/>
      <c r="DC110" s="60"/>
      <c r="DD110" s="60"/>
      <c r="DE110" s="60"/>
      <c r="DF110" s="60"/>
      <c r="DG110" s="60"/>
      <c r="DH110" s="60"/>
      <c r="DI110" s="60"/>
      <c r="DJ110" s="60"/>
      <c r="DK110" s="60"/>
      <c r="DL110" s="60"/>
      <c r="DM110" s="60"/>
      <c r="DN110" s="60"/>
      <c r="DO110" s="60"/>
      <c r="DP110" s="60"/>
    </row>
    <row r="111" spans="1:120">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BS111" s="60"/>
      <c r="BT111" s="60"/>
      <c r="BU111" s="75"/>
      <c r="BV111" s="75"/>
      <c r="BW111" s="75"/>
      <c r="BX111" s="75"/>
      <c r="BY111" s="75"/>
      <c r="BZ111" s="75"/>
      <c r="CA111" s="75"/>
      <c r="CL111" s="60"/>
      <c r="CM111" s="60"/>
      <c r="CN111" s="60"/>
      <c r="CO111" s="60"/>
      <c r="CP111" s="60"/>
      <c r="CQ111" s="60"/>
      <c r="CR111" s="60"/>
      <c r="CS111" s="60"/>
      <c r="CT111" s="60"/>
      <c r="CU111" s="60"/>
      <c r="CV111" s="60"/>
      <c r="CW111" s="60"/>
      <c r="CX111" s="60"/>
      <c r="CY111" s="60"/>
      <c r="CZ111" s="60"/>
      <c r="DA111" s="60"/>
      <c r="DB111" s="60"/>
      <c r="DC111" s="60"/>
      <c r="DD111" s="60"/>
      <c r="DE111" s="60"/>
      <c r="DF111" s="60"/>
      <c r="DG111" s="60"/>
      <c r="DH111" s="60"/>
      <c r="DI111" s="60"/>
      <c r="DJ111" s="60"/>
      <c r="DK111" s="60"/>
      <c r="DL111" s="60"/>
      <c r="DM111" s="60"/>
      <c r="DN111" s="60"/>
      <c r="DO111" s="60"/>
      <c r="DP111" s="60"/>
    </row>
    <row r="112" spans="1:120">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BS112" s="60"/>
      <c r="BT112" s="60"/>
      <c r="BU112" s="75"/>
      <c r="BV112" s="75"/>
      <c r="BW112" s="75"/>
      <c r="BX112" s="75"/>
      <c r="BY112" s="75"/>
      <c r="BZ112" s="75"/>
      <c r="CA112" s="75"/>
      <c r="CL112" s="60"/>
      <c r="CM112" s="60"/>
      <c r="CN112" s="60"/>
      <c r="CO112" s="60"/>
      <c r="CP112" s="60"/>
      <c r="CQ112" s="60"/>
      <c r="CR112" s="60"/>
      <c r="CS112" s="60"/>
      <c r="CT112" s="60"/>
      <c r="CU112" s="60"/>
      <c r="CV112" s="60"/>
      <c r="CW112" s="60"/>
      <c r="CX112" s="60"/>
      <c r="CY112" s="60"/>
      <c r="CZ112" s="60"/>
      <c r="DA112" s="60"/>
      <c r="DB112" s="60"/>
      <c r="DC112" s="60"/>
      <c r="DD112" s="60"/>
      <c r="DE112" s="60"/>
      <c r="DF112" s="60"/>
      <c r="DG112" s="60"/>
      <c r="DH112" s="60"/>
      <c r="DI112" s="60"/>
      <c r="DJ112" s="60"/>
      <c r="DK112" s="60"/>
      <c r="DL112" s="60"/>
      <c r="DM112" s="60"/>
      <c r="DN112" s="60"/>
      <c r="DO112" s="60"/>
      <c r="DP112" s="60"/>
    </row>
    <row r="113" spans="1:120">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BS113" s="60"/>
      <c r="BT113" s="60"/>
      <c r="BU113" s="75"/>
      <c r="BV113" s="75"/>
      <c r="BW113" s="75"/>
      <c r="BX113" s="75"/>
      <c r="BY113" s="75"/>
      <c r="BZ113" s="75"/>
      <c r="CA113" s="75"/>
      <c r="CL113" s="60"/>
      <c r="CM113" s="60"/>
      <c r="CN113" s="60"/>
      <c r="CO113" s="60"/>
      <c r="CP113" s="60"/>
      <c r="CQ113" s="60"/>
      <c r="CR113" s="60"/>
      <c r="CS113" s="60"/>
      <c r="CT113" s="60"/>
      <c r="CU113" s="60"/>
      <c r="CV113" s="60"/>
      <c r="CW113" s="60"/>
      <c r="CX113" s="60"/>
      <c r="CY113" s="60"/>
      <c r="CZ113" s="60"/>
      <c r="DA113" s="60"/>
      <c r="DB113" s="60"/>
      <c r="DC113" s="60"/>
      <c r="DD113" s="60"/>
      <c r="DE113" s="60"/>
      <c r="DF113" s="60"/>
      <c r="DG113" s="60"/>
      <c r="DH113" s="60"/>
      <c r="DI113" s="60"/>
      <c r="DJ113" s="60"/>
      <c r="DK113" s="60"/>
      <c r="DL113" s="60"/>
      <c r="DM113" s="60"/>
      <c r="DN113" s="60"/>
      <c r="DO113" s="60"/>
      <c r="DP113" s="60"/>
    </row>
    <row r="114" spans="1:120">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BS114" s="60"/>
      <c r="BT114" s="60"/>
      <c r="BU114" s="75"/>
      <c r="BV114" s="75"/>
      <c r="BW114" s="75"/>
      <c r="BX114" s="75"/>
      <c r="BY114" s="75"/>
      <c r="BZ114" s="75"/>
      <c r="CA114" s="75"/>
      <c r="CL114" s="60"/>
      <c r="CM114" s="60"/>
      <c r="CN114" s="60"/>
      <c r="CO114" s="60"/>
      <c r="CP114" s="60"/>
      <c r="CQ114" s="60"/>
      <c r="CR114" s="60"/>
      <c r="CS114" s="60"/>
      <c r="CT114" s="60"/>
      <c r="CU114" s="60"/>
      <c r="CV114" s="60"/>
      <c r="CW114" s="60"/>
      <c r="CX114" s="60"/>
      <c r="CY114" s="60"/>
      <c r="CZ114" s="60"/>
      <c r="DA114" s="60"/>
      <c r="DB114" s="60"/>
      <c r="DC114" s="60"/>
      <c r="DD114" s="60"/>
      <c r="DE114" s="60"/>
      <c r="DF114" s="60"/>
      <c r="DG114" s="60"/>
      <c r="DH114" s="60"/>
      <c r="DI114" s="60"/>
      <c r="DJ114" s="60"/>
      <c r="DK114" s="60"/>
      <c r="DL114" s="60"/>
      <c r="DM114" s="60"/>
      <c r="DN114" s="60"/>
      <c r="DO114" s="60"/>
      <c r="DP114" s="60"/>
    </row>
    <row r="115" spans="1:120">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BS115" s="60"/>
      <c r="BT115" s="60"/>
      <c r="BU115" s="75"/>
      <c r="BV115" s="75"/>
      <c r="BW115" s="75"/>
      <c r="BX115" s="75"/>
      <c r="BY115" s="75"/>
      <c r="BZ115" s="75"/>
      <c r="CA115" s="75"/>
      <c r="CL115" s="60"/>
      <c r="CM115" s="60"/>
      <c r="CN115" s="60"/>
      <c r="CO115" s="60"/>
      <c r="CP115" s="60"/>
      <c r="CQ115" s="60"/>
      <c r="CR115" s="60"/>
      <c r="CS115" s="60"/>
      <c r="CT115" s="60"/>
      <c r="CU115" s="60"/>
      <c r="CV115" s="60"/>
      <c r="CW115" s="60"/>
      <c r="CX115" s="60"/>
      <c r="CY115" s="60"/>
      <c r="CZ115" s="60"/>
      <c r="DA115" s="60"/>
      <c r="DB115" s="60"/>
      <c r="DC115" s="60"/>
      <c r="DD115" s="60"/>
      <c r="DE115" s="60"/>
      <c r="DF115" s="60"/>
      <c r="DG115" s="60"/>
      <c r="DH115" s="60"/>
      <c r="DI115" s="60"/>
      <c r="DJ115" s="60"/>
      <c r="DK115" s="60"/>
      <c r="DL115" s="60"/>
      <c r="DM115" s="60"/>
      <c r="DN115" s="60"/>
      <c r="DO115" s="60"/>
      <c r="DP115" s="60"/>
    </row>
    <row r="116" spans="1:120">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BS116" s="60"/>
      <c r="BT116" s="60"/>
      <c r="BU116" s="75"/>
      <c r="BV116" s="75"/>
      <c r="BW116" s="75"/>
      <c r="BX116" s="75"/>
      <c r="BY116" s="75"/>
      <c r="BZ116" s="75"/>
      <c r="CA116" s="75"/>
      <c r="CL116" s="60"/>
      <c r="CM116" s="60"/>
      <c r="CN116" s="60"/>
      <c r="CO116" s="60"/>
      <c r="CP116" s="60"/>
      <c r="CQ116" s="60"/>
      <c r="CR116" s="60"/>
      <c r="CS116" s="60"/>
      <c r="CT116" s="60"/>
      <c r="CU116" s="60"/>
      <c r="CV116" s="60"/>
      <c r="CW116" s="60"/>
      <c r="CX116" s="60"/>
      <c r="CY116" s="60"/>
      <c r="CZ116" s="60"/>
      <c r="DA116" s="60"/>
      <c r="DB116" s="60"/>
      <c r="DC116" s="60"/>
      <c r="DD116" s="60"/>
      <c r="DE116" s="60"/>
      <c r="DF116" s="60"/>
      <c r="DG116" s="60"/>
      <c r="DH116" s="60"/>
      <c r="DI116" s="60"/>
      <c r="DJ116" s="60"/>
      <c r="DK116" s="60"/>
      <c r="DL116" s="60"/>
      <c r="DM116" s="60"/>
      <c r="DN116" s="60"/>
      <c r="DO116" s="60"/>
      <c r="DP116" s="60"/>
    </row>
    <row r="117" spans="1:120">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BS117" s="60"/>
      <c r="BT117" s="60"/>
      <c r="BU117" s="75"/>
      <c r="BV117" s="75"/>
      <c r="BW117" s="75"/>
      <c r="BX117" s="75"/>
      <c r="BY117" s="75"/>
      <c r="BZ117" s="75"/>
      <c r="CA117" s="75"/>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row>
    <row r="118" spans="1:120">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BS118" s="60"/>
      <c r="BT118" s="60"/>
      <c r="BU118" s="75"/>
      <c r="BV118" s="75"/>
      <c r="BW118" s="75"/>
      <c r="BX118" s="75"/>
      <c r="BY118" s="75"/>
      <c r="BZ118" s="75"/>
      <c r="CA118" s="75"/>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0"/>
      <c r="DJ118" s="60"/>
      <c r="DK118" s="60"/>
      <c r="DL118" s="60"/>
      <c r="DM118" s="60"/>
      <c r="DN118" s="60"/>
      <c r="DO118" s="60"/>
      <c r="DP118" s="60"/>
    </row>
    <row r="119" spans="1:120">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BS119" s="60"/>
      <c r="BT119" s="60"/>
      <c r="BU119" s="75"/>
      <c r="BV119" s="75"/>
      <c r="BW119" s="75"/>
      <c r="BX119" s="75"/>
      <c r="BY119" s="75"/>
      <c r="BZ119" s="75"/>
      <c r="CA119" s="75"/>
      <c r="CL119" s="60"/>
      <c r="CM119" s="60"/>
      <c r="CN119" s="60"/>
      <c r="CO119" s="60"/>
      <c r="CP119" s="60"/>
      <c r="CQ119" s="60"/>
      <c r="CR119" s="60"/>
      <c r="CS119" s="60"/>
      <c r="CT119" s="60"/>
      <c r="CU119" s="60"/>
      <c r="CV119" s="60"/>
      <c r="CW119" s="60"/>
      <c r="CX119" s="60"/>
      <c r="CY119" s="60"/>
      <c r="CZ119" s="60"/>
      <c r="DA119" s="60"/>
      <c r="DB119" s="60"/>
      <c r="DC119" s="60"/>
      <c r="DD119" s="60"/>
      <c r="DE119" s="60"/>
      <c r="DF119" s="60"/>
      <c r="DG119" s="60"/>
      <c r="DH119" s="60"/>
      <c r="DI119" s="60"/>
      <c r="DJ119" s="60"/>
      <c r="DK119" s="60"/>
      <c r="DL119" s="60"/>
      <c r="DM119" s="60"/>
      <c r="DN119" s="60"/>
      <c r="DO119" s="60"/>
      <c r="DP119" s="60"/>
    </row>
    <row r="120" spans="1:120">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BS120" s="60"/>
      <c r="BT120" s="60"/>
      <c r="BU120" s="75"/>
      <c r="BV120" s="75"/>
      <c r="BW120" s="75"/>
      <c r="BX120" s="75"/>
      <c r="BY120" s="75"/>
      <c r="BZ120" s="75"/>
      <c r="CA120" s="75"/>
      <c r="CL120" s="60"/>
      <c r="CM120" s="60"/>
      <c r="CN120" s="60"/>
      <c r="CO120" s="60"/>
      <c r="CP120" s="60"/>
      <c r="CQ120" s="60"/>
      <c r="CR120" s="60"/>
      <c r="CS120" s="60"/>
      <c r="CT120" s="60"/>
      <c r="CU120" s="60"/>
      <c r="CV120" s="60"/>
      <c r="CW120" s="60"/>
      <c r="CX120" s="60"/>
      <c r="CY120" s="60"/>
      <c r="CZ120" s="60"/>
      <c r="DA120" s="60"/>
      <c r="DB120" s="60"/>
      <c r="DC120" s="60"/>
      <c r="DD120" s="60"/>
      <c r="DE120" s="60"/>
      <c r="DF120" s="60"/>
      <c r="DG120" s="60"/>
      <c r="DH120" s="60"/>
      <c r="DI120" s="60"/>
      <c r="DJ120" s="60"/>
      <c r="DK120" s="60"/>
      <c r="DL120" s="60"/>
      <c r="DM120" s="60"/>
      <c r="DN120" s="60"/>
      <c r="DO120" s="60"/>
      <c r="DP120" s="60"/>
    </row>
    <row r="121" spans="1:120">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BS121" s="60"/>
      <c r="BT121" s="60"/>
      <c r="BU121" s="75"/>
      <c r="BV121" s="75"/>
      <c r="BW121" s="75"/>
      <c r="BX121" s="75"/>
      <c r="BY121" s="75"/>
      <c r="BZ121" s="75"/>
      <c r="CA121" s="75"/>
      <c r="CL121" s="60"/>
      <c r="CM121" s="60"/>
      <c r="CN121" s="60"/>
      <c r="CO121" s="60"/>
      <c r="CP121" s="60"/>
      <c r="CQ121" s="60"/>
      <c r="CR121" s="60"/>
      <c r="CS121" s="60"/>
      <c r="CT121" s="60"/>
      <c r="CU121" s="60"/>
      <c r="CV121" s="60"/>
      <c r="CW121" s="60"/>
      <c r="CX121" s="60"/>
      <c r="CY121" s="60"/>
      <c r="CZ121" s="60"/>
      <c r="DA121" s="60"/>
      <c r="DB121" s="60"/>
      <c r="DC121" s="60"/>
      <c r="DD121" s="60"/>
      <c r="DE121" s="60"/>
      <c r="DF121" s="60"/>
      <c r="DG121" s="60"/>
      <c r="DH121" s="60"/>
      <c r="DI121" s="60"/>
      <c r="DJ121" s="60"/>
      <c r="DK121" s="60"/>
      <c r="DL121" s="60"/>
      <c r="DM121" s="60"/>
      <c r="DN121" s="60"/>
      <c r="DO121" s="60"/>
      <c r="DP121" s="60"/>
    </row>
    <row r="122" spans="1:120">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BS122" s="60"/>
      <c r="BT122" s="60"/>
      <c r="BU122" s="75"/>
      <c r="BV122" s="75"/>
      <c r="BW122" s="75"/>
      <c r="BX122" s="75"/>
      <c r="BY122" s="75"/>
      <c r="BZ122" s="75"/>
      <c r="CA122" s="75"/>
      <c r="CL122" s="60"/>
      <c r="CM122" s="60"/>
      <c r="CN122" s="60"/>
      <c r="CO122" s="60"/>
      <c r="CP122" s="60"/>
      <c r="CQ122" s="60"/>
      <c r="CR122" s="60"/>
      <c r="CS122" s="60"/>
      <c r="CT122" s="60"/>
      <c r="CU122" s="60"/>
      <c r="CV122" s="60"/>
      <c r="CW122" s="60"/>
      <c r="CX122" s="60"/>
      <c r="CY122" s="60"/>
      <c r="CZ122" s="60"/>
      <c r="DA122" s="60"/>
      <c r="DB122" s="60"/>
      <c r="DC122" s="60"/>
      <c r="DD122" s="60"/>
      <c r="DE122" s="60"/>
      <c r="DF122" s="60"/>
      <c r="DG122" s="60"/>
      <c r="DH122" s="60"/>
      <c r="DI122" s="60"/>
      <c r="DJ122" s="60"/>
      <c r="DK122" s="60"/>
      <c r="DL122" s="60"/>
      <c r="DM122" s="60"/>
      <c r="DN122" s="60"/>
      <c r="DO122" s="60"/>
      <c r="DP122" s="60"/>
    </row>
    <row r="123" spans="1:120">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BS123" s="60"/>
      <c r="BT123" s="60"/>
      <c r="BU123" s="75"/>
      <c r="BV123" s="75"/>
      <c r="BW123" s="75"/>
      <c r="BX123" s="75"/>
      <c r="BY123" s="75"/>
      <c r="BZ123" s="75"/>
      <c r="CA123" s="75"/>
      <c r="CL123" s="60"/>
      <c r="CM123" s="60"/>
      <c r="CN123" s="60"/>
      <c r="CO123" s="60"/>
      <c r="CP123" s="60"/>
      <c r="CQ123" s="60"/>
      <c r="CR123" s="60"/>
      <c r="CS123" s="60"/>
      <c r="CT123" s="60"/>
      <c r="CU123" s="60"/>
      <c r="CV123" s="60"/>
      <c r="CW123" s="60"/>
      <c r="CX123" s="60"/>
      <c r="CY123" s="60"/>
      <c r="CZ123" s="60"/>
      <c r="DA123" s="60"/>
      <c r="DB123" s="60"/>
      <c r="DC123" s="60"/>
      <c r="DD123" s="60"/>
      <c r="DE123" s="60"/>
      <c r="DF123" s="60"/>
      <c r="DG123" s="60"/>
      <c r="DH123" s="60"/>
      <c r="DI123" s="60"/>
      <c r="DJ123" s="60"/>
      <c r="DK123" s="60"/>
      <c r="DL123" s="60"/>
      <c r="DM123" s="60"/>
      <c r="DN123" s="60"/>
      <c r="DO123" s="60"/>
      <c r="DP123" s="60"/>
    </row>
    <row r="124" spans="1:120">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BS124" s="60"/>
      <c r="BT124" s="60"/>
      <c r="BU124" s="75"/>
      <c r="BV124" s="75"/>
      <c r="BW124" s="75"/>
      <c r="BX124" s="75"/>
      <c r="BY124" s="75"/>
      <c r="BZ124" s="75"/>
      <c r="CA124" s="75"/>
      <c r="CL124" s="60"/>
      <c r="CM124" s="60"/>
      <c r="CN124" s="60"/>
      <c r="CO124" s="60"/>
      <c r="CP124" s="60"/>
      <c r="CQ124" s="60"/>
      <c r="CR124" s="60"/>
      <c r="CS124" s="60"/>
      <c r="CT124" s="60"/>
      <c r="CU124" s="60"/>
      <c r="CV124" s="60"/>
      <c r="CW124" s="60"/>
      <c r="CX124" s="60"/>
      <c r="CY124" s="60"/>
      <c r="CZ124" s="60"/>
      <c r="DA124" s="60"/>
      <c r="DB124" s="60"/>
      <c r="DC124" s="60"/>
      <c r="DD124" s="60"/>
      <c r="DE124" s="60"/>
      <c r="DF124" s="60"/>
      <c r="DG124" s="60"/>
      <c r="DH124" s="60"/>
      <c r="DI124" s="60"/>
      <c r="DJ124" s="60"/>
      <c r="DK124" s="60"/>
      <c r="DL124" s="60"/>
      <c r="DM124" s="60"/>
      <c r="DN124" s="60"/>
      <c r="DO124" s="60"/>
      <c r="DP124" s="60"/>
    </row>
    <row r="125" spans="1:120">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BS125" s="60"/>
      <c r="BT125" s="60"/>
      <c r="BU125" s="75"/>
      <c r="BV125" s="75"/>
      <c r="BW125" s="75"/>
      <c r="BX125" s="75"/>
      <c r="BY125" s="75"/>
      <c r="BZ125" s="75"/>
      <c r="CA125" s="75"/>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row>
    <row r="126" spans="1:120">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BS126" s="60"/>
      <c r="BT126" s="60"/>
      <c r="BU126" s="75"/>
      <c r="BV126" s="75"/>
      <c r="BW126" s="75"/>
      <c r="BX126" s="75"/>
      <c r="BY126" s="75"/>
      <c r="BZ126" s="75"/>
      <c r="CA126" s="75"/>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row>
    <row r="127" spans="1:120">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BS127" s="60"/>
      <c r="BT127" s="60"/>
      <c r="BU127" s="75"/>
      <c r="BV127" s="75"/>
      <c r="BW127" s="75"/>
      <c r="BX127" s="75"/>
      <c r="BY127" s="75"/>
      <c r="BZ127" s="75"/>
      <c r="CA127" s="75"/>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row>
    <row r="128" spans="1:120">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BS128" s="60"/>
      <c r="BT128" s="60"/>
      <c r="BU128" s="75"/>
      <c r="BV128" s="75"/>
      <c r="BW128" s="75"/>
      <c r="BX128" s="75"/>
      <c r="BY128" s="75"/>
      <c r="BZ128" s="75"/>
      <c r="CA128" s="75"/>
      <c r="CL128" s="60"/>
      <c r="CM128" s="60"/>
      <c r="CN128" s="60"/>
      <c r="CO128" s="60"/>
      <c r="CP128" s="60"/>
      <c r="CQ128" s="60"/>
      <c r="CR128" s="60"/>
      <c r="CS128" s="60"/>
      <c r="CT128" s="60"/>
      <c r="CU128" s="60"/>
      <c r="CV128" s="60"/>
      <c r="CW128" s="60"/>
      <c r="CX128" s="60"/>
      <c r="CY128" s="60"/>
      <c r="CZ128" s="60"/>
      <c r="DA128" s="60"/>
      <c r="DB128" s="60"/>
      <c r="DC128" s="60"/>
      <c r="DD128" s="60"/>
      <c r="DE128" s="60"/>
      <c r="DF128" s="60"/>
      <c r="DG128" s="60"/>
      <c r="DH128" s="60"/>
      <c r="DI128" s="60"/>
      <c r="DJ128" s="60"/>
      <c r="DK128" s="60"/>
      <c r="DL128" s="60"/>
      <c r="DM128" s="60"/>
      <c r="DN128" s="60"/>
      <c r="DO128" s="60"/>
      <c r="DP128" s="60"/>
    </row>
    <row r="129" spans="1:120">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BS129" s="60"/>
      <c r="BT129" s="60"/>
      <c r="BU129" s="75"/>
      <c r="BV129" s="75"/>
      <c r="BW129" s="75"/>
      <c r="BX129" s="75"/>
      <c r="BY129" s="75"/>
      <c r="BZ129" s="75"/>
      <c r="CA129" s="75"/>
      <c r="CL129" s="60"/>
      <c r="CM129" s="60"/>
      <c r="CN129" s="60"/>
      <c r="CO129" s="60"/>
      <c r="CP129" s="60"/>
      <c r="CQ129" s="60"/>
      <c r="CR129" s="60"/>
      <c r="CS129" s="60"/>
      <c r="CT129" s="60"/>
      <c r="CU129" s="60"/>
      <c r="CV129" s="60"/>
      <c r="CW129" s="60"/>
      <c r="CX129" s="60"/>
      <c r="CY129" s="60"/>
      <c r="CZ129" s="60"/>
      <c r="DA129" s="60"/>
      <c r="DB129" s="60"/>
      <c r="DC129" s="60"/>
      <c r="DD129" s="60"/>
      <c r="DE129" s="60"/>
      <c r="DF129" s="60"/>
      <c r="DG129" s="60"/>
      <c r="DH129" s="60"/>
      <c r="DI129" s="60"/>
      <c r="DJ129" s="60"/>
      <c r="DK129" s="60"/>
      <c r="DL129" s="60"/>
      <c r="DM129" s="60"/>
      <c r="DN129" s="60"/>
      <c r="DO129" s="60"/>
      <c r="DP129" s="60"/>
    </row>
    <row r="130" spans="1:120">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BS130" s="60"/>
      <c r="BT130" s="60"/>
      <c r="BU130" s="75"/>
      <c r="BV130" s="75"/>
      <c r="BW130" s="75"/>
      <c r="BX130" s="75"/>
      <c r="BY130" s="75"/>
      <c r="BZ130" s="75"/>
      <c r="CA130" s="75"/>
      <c r="CL130" s="60"/>
      <c r="CM130" s="60"/>
      <c r="CN130" s="60"/>
      <c r="CO130" s="60"/>
      <c r="CP130" s="60"/>
      <c r="CQ130" s="60"/>
      <c r="CR130" s="60"/>
      <c r="CS130" s="60"/>
      <c r="CT130" s="60"/>
      <c r="CU130" s="60"/>
      <c r="CV130" s="60"/>
      <c r="CW130" s="60"/>
      <c r="CX130" s="60"/>
      <c r="CY130" s="60"/>
      <c r="CZ130" s="60"/>
      <c r="DA130" s="60"/>
      <c r="DB130" s="60"/>
      <c r="DC130" s="60"/>
      <c r="DD130" s="60"/>
      <c r="DE130" s="60"/>
      <c r="DF130" s="60"/>
      <c r="DG130" s="60"/>
      <c r="DH130" s="60"/>
      <c r="DI130" s="60"/>
      <c r="DJ130" s="60"/>
      <c r="DK130" s="60"/>
      <c r="DL130" s="60"/>
      <c r="DM130" s="60"/>
      <c r="DN130" s="60"/>
      <c r="DO130" s="60"/>
      <c r="DP130" s="60"/>
    </row>
    <row r="131" spans="1:120">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BS131" s="60"/>
      <c r="BT131" s="60"/>
      <c r="BU131" s="75"/>
      <c r="BV131" s="75"/>
      <c r="BW131" s="75"/>
      <c r="BX131" s="75"/>
      <c r="BY131" s="75"/>
      <c r="BZ131" s="75"/>
      <c r="CA131" s="75"/>
      <c r="CL131" s="60"/>
      <c r="CM131" s="60"/>
      <c r="CN131" s="60"/>
      <c r="CO131" s="60"/>
      <c r="CP131" s="60"/>
      <c r="CQ131" s="60"/>
      <c r="CR131" s="60"/>
      <c r="CS131" s="60"/>
      <c r="CT131" s="60"/>
      <c r="CU131" s="60"/>
      <c r="CV131" s="60"/>
      <c r="CW131" s="60"/>
      <c r="CX131" s="60"/>
      <c r="CY131" s="60"/>
      <c r="CZ131" s="60"/>
      <c r="DA131" s="60"/>
      <c r="DB131" s="60"/>
      <c r="DC131" s="60"/>
      <c r="DD131" s="60"/>
      <c r="DE131" s="60"/>
      <c r="DF131" s="60"/>
      <c r="DG131" s="60"/>
      <c r="DH131" s="60"/>
      <c r="DI131" s="60"/>
      <c r="DJ131" s="60"/>
      <c r="DK131" s="60"/>
      <c r="DL131" s="60"/>
      <c r="DM131" s="60"/>
      <c r="DN131" s="60"/>
      <c r="DO131" s="60"/>
      <c r="DP131" s="60"/>
    </row>
    <row r="132" spans="1:120">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BS132" s="60"/>
      <c r="BT132" s="60"/>
      <c r="BU132" s="75"/>
      <c r="BV132" s="75"/>
      <c r="BW132" s="75"/>
      <c r="BX132" s="75"/>
      <c r="BY132" s="75"/>
      <c r="BZ132" s="75"/>
      <c r="CA132" s="75"/>
      <c r="CL132" s="60"/>
      <c r="CM132" s="60"/>
      <c r="CN132" s="60"/>
      <c r="CO132" s="60"/>
      <c r="CP132" s="60"/>
      <c r="CQ132" s="60"/>
      <c r="CR132" s="60"/>
      <c r="CS132" s="60"/>
      <c r="CT132" s="60"/>
      <c r="CU132" s="60"/>
      <c r="CV132" s="60"/>
      <c r="CW132" s="60"/>
      <c r="CX132" s="60"/>
      <c r="CY132" s="60"/>
      <c r="CZ132" s="60"/>
      <c r="DA132" s="60"/>
      <c r="DB132" s="60"/>
      <c r="DC132" s="60"/>
      <c r="DD132" s="60"/>
      <c r="DE132" s="60"/>
      <c r="DF132" s="60"/>
      <c r="DG132" s="60"/>
      <c r="DH132" s="60"/>
      <c r="DI132" s="60"/>
      <c r="DJ132" s="60"/>
      <c r="DK132" s="60"/>
      <c r="DL132" s="60"/>
      <c r="DM132" s="60"/>
      <c r="DN132" s="60"/>
      <c r="DO132" s="60"/>
      <c r="DP132" s="60"/>
    </row>
    <row r="133" spans="1:120">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BS133" s="60"/>
      <c r="BT133" s="60"/>
      <c r="BU133" s="75"/>
      <c r="BV133" s="75"/>
      <c r="BW133" s="75"/>
      <c r="BX133" s="75"/>
      <c r="BY133" s="75"/>
      <c r="BZ133" s="75"/>
      <c r="CA133" s="75"/>
      <c r="CL133" s="60"/>
      <c r="CM133" s="60"/>
      <c r="CN133" s="60"/>
      <c r="CO133" s="60"/>
      <c r="CP133" s="60"/>
      <c r="CQ133" s="60"/>
      <c r="CR133" s="60"/>
      <c r="CS133" s="60"/>
      <c r="CT133" s="60"/>
      <c r="CU133" s="60"/>
      <c r="CV133" s="60"/>
      <c r="CW133" s="60"/>
      <c r="CX133" s="60"/>
      <c r="CY133" s="60"/>
      <c r="CZ133" s="60"/>
      <c r="DA133" s="60"/>
      <c r="DB133" s="60"/>
      <c r="DC133" s="60"/>
      <c r="DD133" s="60"/>
      <c r="DE133" s="60"/>
      <c r="DF133" s="60"/>
      <c r="DG133" s="60"/>
      <c r="DH133" s="60"/>
      <c r="DI133" s="60"/>
      <c r="DJ133" s="60"/>
      <c r="DK133" s="60"/>
      <c r="DL133" s="60"/>
      <c r="DM133" s="60"/>
      <c r="DN133" s="60"/>
      <c r="DO133" s="60"/>
      <c r="DP133" s="60"/>
    </row>
    <row r="134" spans="1:120">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BS134" s="60"/>
      <c r="BT134" s="60"/>
      <c r="BU134" s="75"/>
      <c r="BV134" s="75"/>
      <c r="BW134" s="75"/>
      <c r="BX134" s="75"/>
      <c r="BY134" s="75"/>
      <c r="BZ134" s="75"/>
      <c r="CA134" s="75"/>
      <c r="CL134" s="60"/>
      <c r="CM134" s="60"/>
      <c r="CN134" s="60"/>
      <c r="CO134" s="60"/>
      <c r="CP134" s="60"/>
      <c r="CQ134" s="60"/>
      <c r="CR134" s="60"/>
      <c r="CS134" s="60"/>
      <c r="CT134" s="60"/>
      <c r="CU134" s="60"/>
      <c r="CV134" s="60"/>
      <c r="CW134" s="60"/>
      <c r="CX134" s="60"/>
      <c r="CY134" s="60"/>
      <c r="CZ134" s="60"/>
      <c r="DA134" s="60"/>
      <c r="DB134" s="60"/>
      <c r="DC134" s="60"/>
      <c r="DD134" s="60"/>
      <c r="DE134" s="60"/>
      <c r="DF134" s="60"/>
      <c r="DG134" s="60"/>
      <c r="DH134" s="60"/>
      <c r="DI134" s="60"/>
      <c r="DJ134" s="60"/>
      <c r="DK134" s="60"/>
      <c r="DL134" s="60"/>
      <c r="DM134" s="60"/>
      <c r="DN134" s="60"/>
      <c r="DO134" s="60"/>
      <c r="DP134" s="60"/>
    </row>
    <row r="135" spans="1:120">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BS135" s="60"/>
      <c r="BT135" s="60"/>
      <c r="BU135" s="75"/>
      <c r="BV135" s="75"/>
      <c r="BW135" s="75"/>
      <c r="BX135" s="75"/>
      <c r="BY135" s="75"/>
      <c r="BZ135" s="75"/>
      <c r="CA135" s="75"/>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60"/>
      <c r="DI135" s="60"/>
      <c r="DJ135" s="60"/>
      <c r="DK135" s="60"/>
      <c r="DL135" s="60"/>
      <c r="DM135" s="60"/>
      <c r="DN135" s="60"/>
      <c r="DO135" s="60"/>
      <c r="DP135" s="60"/>
    </row>
    <row r="136" spans="1:120">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BS136" s="60"/>
      <c r="BT136" s="60"/>
      <c r="BU136" s="75"/>
      <c r="BV136" s="75"/>
      <c r="BW136" s="75"/>
      <c r="BX136" s="75"/>
      <c r="BY136" s="75"/>
      <c r="BZ136" s="75"/>
      <c r="CA136" s="75"/>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60"/>
      <c r="DJ136" s="60"/>
      <c r="DK136" s="60"/>
      <c r="DL136" s="60"/>
      <c r="DM136" s="60"/>
      <c r="DN136" s="60"/>
      <c r="DO136" s="60"/>
      <c r="DP136" s="60"/>
    </row>
    <row r="137" spans="1:120">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BS137" s="60"/>
      <c r="BT137" s="60"/>
      <c r="BU137" s="75"/>
      <c r="BV137" s="75"/>
      <c r="BW137" s="75"/>
      <c r="BX137" s="75"/>
      <c r="BY137" s="75"/>
      <c r="BZ137" s="75"/>
      <c r="CA137" s="75"/>
      <c r="CL137" s="60"/>
      <c r="CM137" s="60"/>
      <c r="CN137" s="60"/>
      <c r="CO137" s="60"/>
      <c r="CP137" s="60"/>
      <c r="CQ137" s="60"/>
      <c r="CR137" s="60"/>
      <c r="CS137" s="60"/>
      <c r="CT137" s="60"/>
      <c r="CU137" s="60"/>
      <c r="CV137" s="60"/>
      <c r="CW137" s="60"/>
      <c r="CX137" s="60"/>
      <c r="CY137" s="60"/>
      <c r="CZ137" s="60"/>
      <c r="DA137" s="60"/>
      <c r="DB137" s="60"/>
      <c r="DC137" s="60"/>
      <c r="DD137" s="60"/>
      <c r="DE137" s="60"/>
      <c r="DF137" s="60"/>
      <c r="DG137" s="60"/>
      <c r="DH137" s="60"/>
      <c r="DI137" s="60"/>
      <c r="DJ137" s="60"/>
      <c r="DK137" s="60"/>
      <c r="DL137" s="60"/>
      <c r="DM137" s="60"/>
      <c r="DN137" s="60"/>
      <c r="DO137" s="60"/>
      <c r="DP137" s="60"/>
    </row>
    <row r="138" spans="1:120">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BS138" s="60"/>
      <c r="BT138" s="60"/>
      <c r="BU138" s="75"/>
      <c r="BV138" s="75"/>
      <c r="BW138" s="75"/>
      <c r="BX138" s="75"/>
      <c r="BY138" s="75"/>
      <c r="BZ138" s="75"/>
      <c r="CA138" s="75"/>
      <c r="CL138" s="60"/>
      <c r="CM138" s="60"/>
      <c r="CN138" s="60"/>
      <c r="CO138" s="60"/>
      <c r="CP138" s="60"/>
      <c r="CQ138" s="60"/>
      <c r="CR138" s="60"/>
      <c r="CS138" s="60"/>
      <c r="CT138" s="60"/>
      <c r="CU138" s="60"/>
      <c r="CV138" s="60"/>
      <c r="CW138" s="60"/>
      <c r="CX138" s="60"/>
      <c r="CY138" s="60"/>
      <c r="CZ138" s="60"/>
      <c r="DA138" s="60"/>
      <c r="DB138" s="60"/>
      <c r="DC138" s="60"/>
      <c r="DD138" s="60"/>
      <c r="DE138" s="60"/>
      <c r="DF138" s="60"/>
      <c r="DG138" s="60"/>
      <c r="DH138" s="60"/>
      <c r="DI138" s="60"/>
      <c r="DJ138" s="60"/>
      <c r="DK138" s="60"/>
      <c r="DL138" s="60"/>
      <c r="DM138" s="60"/>
      <c r="DN138" s="60"/>
      <c r="DO138" s="60"/>
      <c r="DP138" s="60"/>
    </row>
    <row r="139" spans="1:120">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BS139" s="60"/>
      <c r="BT139" s="60"/>
      <c r="BU139" s="75"/>
      <c r="BV139" s="75"/>
      <c r="BW139" s="75"/>
      <c r="BX139" s="75"/>
      <c r="BY139" s="75"/>
      <c r="BZ139" s="75"/>
      <c r="CA139" s="75"/>
      <c r="CL139" s="60"/>
      <c r="CM139" s="60"/>
      <c r="CN139" s="60"/>
      <c r="CO139" s="60"/>
      <c r="CP139" s="60"/>
      <c r="CQ139" s="60"/>
      <c r="CR139" s="60"/>
      <c r="CS139" s="60"/>
      <c r="CT139" s="60"/>
      <c r="CU139" s="60"/>
      <c r="CV139" s="60"/>
      <c r="CW139" s="60"/>
      <c r="CX139" s="60"/>
      <c r="CY139" s="60"/>
      <c r="CZ139" s="60"/>
      <c r="DA139" s="60"/>
      <c r="DB139" s="60"/>
      <c r="DC139" s="60"/>
      <c r="DD139" s="60"/>
      <c r="DE139" s="60"/>
      <c r="DF139" s="60"/>
      <c r="DG139" s="60"/>
      <c r="DH139" s="60"/>
      <c r="DI139" s="60"/>
      <c r="DJ139" s="60"/>
      <c r="DK139" s="60"/>
      <c r="DL139" s="60"/>
      <c r="DM139" s="60"/>
      <c r="DN139" s="60"/>
      <c r="DO139" s="60"/>
      <c r="DP139" s="60"/>
    </row>
    <row r="140" spans="1:120">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BS140" s="60"/>
      <c r="BT140" s="60"/>
      <c r="BU140" s="75"/>
      <c r="BV140" s="75"/>
      <c r="BW140" s="75"/>
      <c r="BX140" s="75"/>
      <c r="BY140" s="75"/>
      <c r="BZ140" s="75"/>
      <c r="CA140" s="75"/>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row>
    <row r="141" spans="1:120">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BS141" s="60"/>
      <c r="BT141" s="60"/>
      <c r="BU141" s="75"/>
      <c r="BV141" s="75"/>
      <c r="BW141" s="75"/>
      <c r="BX141" s="75"/>
      <c r="BY141" s="75"/>
      <c r="BZ141" s="75"/>
      <c r="CA141" s="75"/>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60"/>
      <c r="DN141" s="60"/>
      <c r="DO141" s="60"/>
      <c r="DP141" s="60"/>
    </row>
    <row r="142" spans="1:120">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BS142" s="60"/>
      <c r="BT142" s="60"/>
      <c r="BU142" s="75"/>
      <c r="BV142" s="75"/>
      <c r="BW142" s="75"/>
      <c r="BX142" s="75"/>
      <c r="BY142" s="75"/>
      <c r="BZ142" s="75"/>
      <c r="CA142" s="75"/>
      <c r="CL142" s="60"/>
      <c r="CM142" s="60"/>
      <c r="CN142" s="60"/>
      <c r="CO142" s="60"/>
      <c r="CP142" s="60"/>
      <c r="CQ142" s="60"/>
      <c r="CR142" s="60"/>
      <c r="CS142" s="60"/>
      <c r="CT142" s="60"/>
      <c r="CU142" s="60"/>
      <c r="CV142" s="60"/>
      <c r="CW142" s="60"/>
      <c r="CX142" s="60"/>
      <c r="CY142" s="60"/>
      <c r="CZ142" s="60"/>
      <c r="DA142" s="60"/>
      <c r="DB142" s="60"/>
      <c r="DC142" s="60"/>
      <c r="DD142" s="60"/>
      <c r="DE142" s="60"/>
      <c r="DF142" s="60"/>
      <c r="DG142" s="60"/>
      <c r="DH142" s="60"/>
      <c r="DI142" s="60"/>
      <c r="DJ142" s="60"/>
      <c r="DK142" s="60"/>
      <c r="DL142" s="60"/>
      <c r="DM142" s="60"/>
      <c r="DN142" s="60"/>
      <c r="DO142" s="60"/>
      <c r="DP142" s="60"/>
    </row>
    <row r="143" spans="1:120">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BS143" s="60"/>
      <c r="BT143" s="60"/>
      <c r="BU143" s="75"/>
      <c r="BV143" s="75"/>
      <c r="BW143" s="75"/>
      <c r="BX143" s="75"/>
      <c r="BY143" s="75"/>
      <c r="BZ143" s="75"/>
      <c r="CA143" s="75"/>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row>
    <row r="144" spans="1:120">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BS144" s="60"/>
      <c r="BT144" s="60"/>
      <c r="BU144" s="75"/>
      <c r="BV144" s="75"/>
      <c r="BW144" s="75"/>
      <c r="BX144" s="75"/>
      <c r="BY144" s="75"/>
      <c r="BZ144" s="75"/>
      <c r="CA144" s="75"/>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60"/>
      <c r="DI144" s="60"/>
      <c r="DJ144" s="60"/>
      <c r="DK144" s="60"/>
      <c r="DL144" s="60"/>
      <c r="DM144" s="60"/>
      <c r="DN144" s="60"/>
      <c r="DO144" s="60"/>
      <c r="DP144" s="60"/>
    </row>
    <row r="145" spans="1:120">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BS145" s="60"/>
      <c r="BT145" s="60"/>
      <c r="BU145" s="75"/>
      <c r="BV145" s="75"/>
      <c r="BW145" s="75"/>
      <c r="BX145" s="75"/>
      <c r="BY145" s="75"/>
      <c r="BZ145" s="75"/>
      <c r="CA145" s="75"/>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row>
    <row r="146" spans="1:120">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BS146" s="60"/>
      <c r="BT146" s="60"/>
      <c r="BU146" s="75"/>
      <c r="BV146" s="75"/>
      <c r="BW146" s="75"/>
      <c r="BX146" s="75"/>
      <c r="BY146" s="75"/>
      <c r="BZ146" s="75"/>
      <c r="CA146" s="75"/>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row>
    <row r="147" spans="1:120">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BS147" s="60"/>
      <c r="BT147" s="60"/>
      <c r="BU147" s="75"/>
      <c r="BV147" s="75"/>
      <c r="BW147" s="75"/>
      <c r="BX147" s="75"/>
      <c r="BY147" s="75"/>
      <c r="BZ147" s="75"/>
      <c r="CA147" s="75"/>
      <c r="CL147" s="60"/>
      <c r="CM147" s="60"/>
      <c r="CN147" s="60"/>
      <c r="CO147" s="60"/>
      <c r="CP147" s="60"/>
      <c r="CQ147" s="60"/>
      <c r="CR147" s="60"/>
      <c r="CS147" s="60"/>
      <c r="CT147" s="60"/>
      <c r="CU147" s="60"/>
      <c r="CV147" s="60"/>
      <c r="CW147" s="60"/>
      <c r="CX147" s="60"/>
      <c r="CY147" s="60"/>
      <c r="CZ147" s="60"/>
      <c r="DA147" s="60"/>
      <c r="DB147" s="60"/>
      <c r="DC147" s="60"/>
      <c r="DD147" s="60"/>
      <c r="DE147" s="60"/>
      <c r="DF147" s="60"/>
      <c r="DG147" s="60"/>
      <c r="DH147" s="60"/>
      <c r="DI147" s="60"/>
      <c r="DJ147" s="60"/>
      <c r="DK147" s="60"/>
      <c r="DL147" s="60"/>
      <c r="DM147" s="60"/>
      <c r="DN147" s="60"/>
      <c r="DO147" s="60"/>
      <c r="DP147" s="60"/>
    </row>
    <row r="148" spans="1:120">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BS148" s="60"/>
      <c r="BT148" s="60"/>
      <c r="BU148" s="75"/>
      <c r="BV148" s="75"/>
      <c r="BW148" s="75"/>
      <c r="BX148" s="75"/>
      <c r="BY148" s="75"/>
      <c r="BZ148" s="75"/>
      <c r="CA148" s="75"/>
      <c r="CL148" s="60"/>
      <c r="CM148" s="60"/>
      <c r="CN148" s="60"/>
      <c r="CO148" s="60"/>
      <c r="CP148" s="60"/>
      <c r="CQ148" s="60"/>
      <c r="CR148" s="60"/>
      <c r="CS148" s="60"/>
      <c r="CT148" s="60"/>
      <c r="CU148" s="60"/>
      <c r="CV148" s="60"/>
      <c r="CW148" s="60"/>
      <c r="CX148" s="60"/>
      <c r="CY148" s="60"/>
      <c r="CZ148" s="60"/>
      <c r="DA148" s="60"/>
      <c r="DB148" s="60"/>
      <c r="DC148" s="60"/>
      <c r="DD148" s="60"/>
      <c r="DE148" s="60"/>
      <c r="DF148" s="60"/>
      <c r="DG148" s="60"/>
      <c r="DH148" s="60"/>
      <c r="DI148" s="60"/>
      <c r="DJ148" s="60"/>
      <c r="DK148" s="60"/>
      <c r="DL148" s="60"/>
      <c r="DM148" s="60"/>
      <c r="DN148" s="60"/>
      <c r="DO148" s="60"/>
      <c r="DP148" s="60"/>
    </row>
    <row r="149" spans="1:120">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BS149" s="60"/>
      <c r="BT149" s="60"/>
      <c r="BU149" s="75"/>
      <c r="BV149" s="75"/>
      <c r="BW149" s="75"/>
      <c r="BX149" s="75"/>
      <c r="BY149" s="75"/>
      <c r="BZ149" s="75"/>
      <c r="CA149" s="75"/>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row>
    <row r="150" spans="1:120">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BS150" s="60"/>
      <c r="BT150" s="60"/>
      <c r="BU150" s="75"/>
      <c r="BV150" s="75"/>
      <c r="BW150" s="75"/>
      <c r="BX150" s="75"/>
      <c r="BY150" s="75"/>
      <c r="BZ150" s="75"/>
      <c r="CA150" s="75"/>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row>
    <row r="151" spans="1:120">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BS151" s="60"/>
      <c r="BT151" s="60"/>
      <c r="BU151" s="75"/>
      <c r="BV151" s="75"/>
      <c r="BW151" s="75"/>
      <c r="BX151" s="75"/>
      <c r="BY151" s="75"/>
      <c r="BZ151" s="75"/>
      <c r="CA151" s="75"/>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row>
    <row r="152" spans="1:120">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BS152" s="60"/>
      <c r="BT152" s="60"/>
      <c r="BU152" s="75"/>
      <c r="BV152" s="75"/>
      <c r="BW152" s="75"/>
      <c r="BX152" s="75"/>
      <c r="BY152" s="75"/>
      <c r="BZ152" s="75"/>
      <c r="CA152" s="75"/>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0"/>
      <c r="DO152" s="60"/>
      <c r="DP152" s="60"/>
    </row>
    <row r="153" spans="1:120">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BS153" s="60"/>
      <c r="BT153" s="60"/>
      <c r="BU153" s="75"/>
      <c r="BV153" s="75"/>
      <c r="BW153" s="75"/>
      <c r="BX153" s="75"/>
      <c r="BY153" s="75"/>
      <c r="BZ153" s="75"/>
      <c r="CA153" s="75"/>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row>
    <row r="154" spans="1:120">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BS154" s="60"/>
      <c r="BT154" s="60"/>
      <c r="BU154" s="75"/>
      <c r="BV154" s="75"/>
      <c r="BW154" s="75"/>
      <c r="BX154" s="75"/>
      <c r="BY154" s="75"/>
      <c r="BZ154" s="75"/>
      <c r="CA154" s="75"/>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row>
    <row r="155" spans="1:120">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BS155" s="60"/>
      <c r="BT155" s="60"/>
      <c r="BU155" s="75"/>
      <c r="BV155" s="75"/>
      <c r="BW155" s="75"/>
      <c r="BX155" s="75"/>
      <c r="BY155" s="75"/>
      <c r="BZ155" s="75"/>
      <c r="CA155" s="75"/>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row>
    <row r="156" spans="1:120">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BS156" s="60"/>
      <c r="BT156" s="60"/>
      <c r="BU156" s="75"/>
      <c r="BV156" s="75"/>
      <c r="BW156" s="75"/>
      <c r="BX156" s="75"/>
      <c r="BY156" s="75"/>
      <c r="BZ156" s="75"/>
      <c r="CA156" s="75"/>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row>
    <row r="157" spans="1:120">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BS157" s="60"/>
      <c r="BT157" s="60"/>
      <c r="BU157" s="75"/>
      <c r="BV157" s="75"/>
      <c r="BW157" s="75"/>
      <c r="BX157" s="75"/>
      <c r="BY157" s="75"/>
      <c r="BZ157" s="75"/>
      <c r="CA157" s="75"/>
      <c r="CL157" s="60"/>
      <c r="CM157" s="60"/>
      <c r="CN157" s="60"/>
      <c r="CO157" s="60"/>
      <c r="CP157" s="60"/>
      <c r="CQ157" s="60"/>
      <c r="CR157" s="60"/>
      <c r="CS157" s="60"/>
      <c r="CT157" s="60"/>
      <c r="CU157" s="60"/>
      <c r="CV157" s="60"/>
      <c r="CW157" s="60"/>
      <c r="CX157" s="60"/>
      <c r="CY157" s="60"/>
      <c r="CZ157" s="60"/>
      <c r="DA157" s="60"/>
      <c r="DB157" s="60"/>
      <c r="DC157" s="60"/>
      <c r="DD157" s="60"/>
      <c r="DE157" s="60"/>
      <c r="DF157" s="60"/>
      <c r="DG157" s="60"/>
      <c r="DH157" s="60"/>
      <c r="DI157" s="60"/>
      <c r="DJ157" s="60"/>
      <c r="DK157" s="60"/>
      <c r="DL157" s="60"/>
      <c r="DM157" s="60"/>
      <c r="DN157" s="60"/>
      <c r="DO157" s="60"/>
      <c r="DP157" s="60"/>
    </row>
    <row r="158" spans="1:120">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BS158" s="60"/>
      <c r="BT158" s="60"/>
      <c r="BU158" s="75"/>
      <c r="BV158" s="75"/>
      <c r="BW158" s="75"/>
      <c r="BX158" s="75"/>
      <c r="BY158" s="75"/>
      <c r="BZ158" s="75"/>
      <c r="CA158" s="75"/>
      <c r="CL158" s="60"/>
      <c r="CM158" s="60"/>
      <c r="CN158" s="60"/>
      <c r="CO158" s="60"/>
      <c r="CP158" s="60"/>
      <c r="CQ158" s="60"/>
      <c r="CR158" s="60"/>
      <c r="CS158" s="60"/>
      <c r="CT158" s="60"/>
      <c r="CU158" s="60"/>
      <c r="CV158" s="60"/>
      <c r="CW158" s="60"/>
      <c r="CX158" s="60"/>
      <c r="CY158" s="60"/>
      <c r="CZ158" s="60"/>
      <c r="DA158" s="60"/>
      <c r="DB158" s="60"/>
      <c r="DC158" s="60"/>
      <c r="DD158" s="60"/>
      <c r="DE158" s="60"/>
      <c r="DF158" s="60"/>
      <c r="DG158" s="60"/>
      <c r="DH158" s="60"/>
      <c r="DI158" s="60"/>
      <c r="DJ158" s="60"/>
      <c r="DK158" s="60"/>
      <c r="DL158" s="60"/>
      <c r="DM158" s="60"/>
      <c r="DN158" s="60"/>
      <c r="DO158" s="60"/>
      <c r="DP158" s="60"/>
    </row>
    <row r="159" spans="1:120">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BS159" s="60"/>
      <c r="BT159" s="60"/>
      <c r="BU159" s="75"/>
      <c r="BV159" s="75"/>
      <c r="BW159" s="75"/>
      <c r="BX159" s="75"/>
      <c r="BY159" s="75"/>
      <c r="BZ159" s="75"/>
      <c r="CA159" s="75"/>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row>
    <row r="160" spans="1:120">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BS160" s="60"/>
      <c r="BT160" s="60"/>
      <c r="BU160" s="75"/>
      <c r="BV160" s="75"/>
      <c r="BW160" s="75"/>
      <c r="BX160" s="75"/>
      <c r="BY160" s="75"/>
      <c r="BZ160" s="75"/>
      <c r="CA160" s="75"/>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row>
    <row r="161" spans="1:120">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BS161" s="60"/>
      <c r="BT161" s="60"/>
      <c r="BU161" s="75"/>
      <c r="BV161" s="75"/>
      <c r="BW161" s="75"/>
      <c r="BX161" s="75"/>
      <c r="BY161" s="75"/>
      <c r="BZ161" s="75"/>
      <c r="CA161" s="75"/>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row>
    <row r="162" spans="1:120">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BS162" s="60"/>
      <c r="BT162" s="60"/>
      <c r="BU162" s="75"/>
      <c r="BV162" s="75"/>
      <c r="BW162" s="75"/>
      <c r="BX162" s="75"/>
      <c r="BY162" s="75"/>
      <c r="BZ162" s="75"/>
      <c r="CA162" s="75"/>
      <c r="CL162" s="60"/>
      <c r="CM162" s="60"/>
      <c r="CN162" s="60"/>
      <c r="CO162" s="60"/>
      <c r="CP162" s="60"/>
      <c r="CQ162" s="60"/>
      <c r="CR162" s="60"/>
      <c r="CS162" s="60"/>
      <c r="CT162" s="60"/>
      <c r="CU162" s="60"/>
      <c r="CV162" s="60"/>
      <c r="CW162" s="60"/>
      <c r="CX162" s="60"/>
      <c r="CY162" s="60"/>
      <c r="CZ162" s="60"/>
      <c r="DA162" s="60"/>
      <c r="DB162" s="60"/>
      <c r="DC162" s="60"/>
      <c r="DD162" s="60"/>
      <c r="DE162" s="60"/>
      <c r="DF162" s="60"/>
      <c r="DG162" s="60"/>
      <c r="DH162" s="60"/>
      <c r="DI162" s="60"/>
      <c r="DJ162" s="60"/>
      <c r="DK162" s="60"/>
      <c r="DL162" s="60"/>
      <c r="DM162" s="60"/>
      <c r="DN162" s="60"/>
      <c r="DO162" s="60"/>
      <c r="DP162" s="60"/>
    </row>
    <row r="163" spans="1:120">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BS163" s="60"/>
      <c r="BT163" s="60"/>
      <c r="BU163" s="75"/>
      <c r="BV163" s="75"/>
      <c r="BW163" s="75"/>
      <c r="BX163" s="75"/>
      <c r="BY163" s="75"/>
      <c r="BZ163" s="75"/>
      <c r="CA163" s="75"/>
      <c r="CL163" s="60"/>
      <c r="CM163" s="60"/>
      <c r="CN163" s="60"/>
      <c r="CO163" s="60"/>
      <c r="CP163" s="60"/>
      <c r="CQ163" s="60"/>
      <c r="CR163" s="60"/>
      <c r="CS163" s="60"/>
      <c r="CT163" s="60"/>
      <c r="CU163" s="60"/>
      <c r="CV163" s="60"/>
      <c r="CW163" s="60"/>
      <c r="CX163" s="60"/>
      <c r="CY163" s="60"/>
      <c r="CZ163" s="60"/>
      <c r="DA163" s="60"/>
      <c r="DB163" s="60"/>
      <c r="DC163" s="60"/>
      <c r="DD163" s="60"/>
      <c r="DE163" s="60"/>
      <c r="DF163" s="60"/>
      <c r="DG163" s="60"/>
      <c r="DH163" s="60"/>
      <c r="DI163" s="60"/>
      <c r="DJ163" s="60"/>
      <c r="DK163" s="60"/>
      <c r="DL163" s="60"/>
      <c r="DM163" s="60"/>
      <c r="DN163" s="60"/>
      <c r="DO163" s="60"/>
      <c r="DP163" s="60"/>
    </row>
    <row r="164" spans="1:120">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BS164" s="60"/>
      <c r="BT164" s="60"/>
      <c r="BU164" s="75"/>
      <c r="BV164" s="75"/>
      <c r="BW164" s="75"/>
      <c r="BX164" s="75"/>
      <c r="BY164" s="75"/>
      <c r="BZ164" s="75"/>
      <c r="CA164" s="75"/>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row>
    <row r="165" spans="1:120">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BS165" s="60"/>
      <c r="BT165" s="60"/>
      <c r="BU165" s="75"/>
      <c r="BV165" s="75"/>
      <c r="BW165" s="75"/>
      <c r="BX165" s="75"/>
      <c r="BY165" s="75"/>
      <c r="BZ165" s="75"/>
      <c r="CA165" s="75"/>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row>
    <row r="166" spans="1:120">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BS166" s="60"/>
      <c r="BT166" s="60"/>
      <c r="BU166" s="75"/>
      <c r="BV166" s="75"/>
      <c r="BW166" s="75"/>
      <c r="BX166" s="75"/>
      <c r="BY166" s="75"/>
      <c r="BZ166" s="75"/>
      <c r="CA166" s="75"/>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row>
    <row r="167" spans="1:120">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BS167" s="60"/>
      <c r="BT167" s="60"/>
      <c r="BU167" s="75"/>
      <c r="BV167" s="75"/>
      <c r="BW167" s="75"/>
      <c r="BX167" s="75"/>
      <c r="BY167" s="75"/>
      <c r="BZ167" s="75"/>
      <c r="CA167" s="75"/>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0"/>
      <c r="DJ167" s="60"/>
      <c r="DK167" s="60"/>
      <c r="DL167" s="60"/>
      <c r="DM167" s="60"/>
      <c r="DN167" s="60"/>
      <c r="DO167" s="60"/>
      <c r="DP167" s="60"/>
    </row>
    <row r="168" spans="1:120">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BS168" s="60"/>
      <c r="BT168" s="60"/>
      <c r="BU168" s="75"/>
      <c r="BV168" s="75"/>
      <c r="BW168" s="75"/>
      <c r="BX168" s="75"/>
      <c r="BY168" s="75"/>
      <c r="BZ168" s="75"/>
      <c r="CA168" s="75"/>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0"/>
      <c r="DJ168" s="60"/>
      <c r="DK168" s="60"/>
      <c r="DL168" s="60"/>
      <c r="DM168" s="60"/>
      <c r="DN168" s="60"/>
      <c r="DO168" s="60"/>
      <c r="DP168" s="60"/>
    </row>
    <row r="169" spans="1:120">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BS169" s="60"/>
      <c r="BT169" s="60"/>
      <c r="BU169" s="75"/>
      <c r="BV169" s="75"/>
      <c r="BW169" s="75"/>
      <c r="BX169" s="75"/>
      <c r="BY169" s="75"/>
      <c r="BZ169" s="75"/>
      <c r="CA169" s="75"/>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row>
    <row r="170" spans="1:120">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BS170" s="60"/>
      <c r="BT170" s="60"/>
      <c r="BU170" s="75"/>
      <c r="BV170" s="75"/>
      <c r="BW170" s="75"/>
      <c r="BX170" s="75"/>
      <c r="BY170" s="75"/>
      <c r="BZ170" s="75"/>
      <c r="CA170" s="75"/>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row>
    <row r="171" spans="1:120">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BS171" s="60"/>
      <c r="BT171" s="60"/>
      <c r="BU171" s="75"/>
      <c r="BV171" s="75"/>
      <c r="BW171" s="75"/>
      <c r="BX171" s="75"/>
      <c r="BY171" s="75"/>
      <c r="BZ171" s="75"/>
      <c r="CA171" s="75"/>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row>
    <row r="172" spans="1:120">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BS172" s="60"/>
      <c r="BT172" s="60"/>
      <c r="BU172" s="75"/>
      <c r="BV172" s="75"/>
      <c r="BW172" s="75"/>
      <c r="BX172" s="75"/>
      <c r="BY172" s="75"/>
      <c r="BZ172" s="75"/>
      <c r="CA172" s="75"/>
      <c r="CL172" s="60"/>
      <c r="CM172" s="60"/>
      <c r="CN172" s="60"/>
      <c r="CO172" s="60"/>
      <c r="CP172" s="60"/>
      <c r="CQ172" s="60"/>
      <c r="CR172" s="60"/>
      <c r="CS172" s="60"/>
      <c r="CT172" s="60"/>
      <c r="CU172" s="60"/>
      <c r="CV172" s="60"/>
      <c r="CW172" s="60"/>
      <c r="CX172" s="60"/>
      <c r="CY172" s="60"/>
      <c r="CZ172" s="60"/>
      <c r="DA172" s="60"/>
      <c r="DB172" s="60"/>
      <c r="DC172" s="60"/>
      <c r="DD172" s="60"/>
      <c r="DE172" s="60"/>
      <c r="DF172" s="60"/>
      <c r="DG172" s="60"/>
      <c r="DH172" s="60"/>
      <c r="DI172" s="60"/>
      <c r="DJ172" s="60"/>
      <c r="DK172" s="60"/>
      <c r="DL172" s="60"/>
      <c r="DM172" s="60"/>
      <c r="DN172" s="60"/>
      <c r="DO172" s="60"/>
      <c r="DP172" s="60"/>
    </row>
    <row r="173" spans="1:120">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BS173" s="60"/>
      <c r="BT173" s="60"/>
      <c r="BU173" s="75"/>
      <c r="BV173" s="75"/>
      <c r="BW173" s="75"/>
      <c r="BX173" s="75"/>
      <c r="BY173" s="75"/>
      <c r="BZ173" s="75"/>
      <c r="CA173" s="75"/>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60"/>
      <c r="DJ173" s="60"/>
      <c r="DK173" s="60"/>
      <c r="DL173" s="60"/>
      <c r="DM173" s="60"/>
      <c r="DN173" s="60"/>
      <c r="DO173" s="60"/>
      <c r="DP173" s="60"/>
    </row>
    <row r="174" spans="1:120">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BS174" s="60"/>
      <c r="BT174" s="60"/>
      <c r="BU174" s="75"/>
      <c r="BV174" s="75"/>
      <c r="BW174" s="75"/>
      <c r="BX174" s="75"/>
      <c r="BY174" s="75"/>
      <c r="BZ174" s="75"/>
      <c r="CA174" s="75"/>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row>
    <row r="175" spans="1:120">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BS175" s="60"/>
      <c r="BT175" s="60"/>
      <c r="BU175" s="75"/>
      <c r="BV175" s="75"/>
      <c r="BW175" s="75"/>
      <c r="BX175" s="75"/>
      <c r="BY175" s="75"/>
      <c r="BZ175" s="75"/>
      <c r="CA175" s="75"/>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row>
    <row r="176" spans="1:120">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BS176" s="60"/>
      <c r="BT176" s="60"/>
      <c r="BU176" s="75"/>
      <c r="BV176" s="75"/>
      <c r="BW176" s="75"/>
      <c r="BX176" s="75"/>
      <c r="BY176" s="75"/>
      <c r="BZ176" s="75"/>
      <c r="CA176" s="75"/>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row>
    <row r="177" spans="1:120">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BS177" s="60"/>
      <c r="BT177" s="60"/>
      <c r="BU177" s="75"/>
      <c r="BV177" s="75"/>
      <c r="BW177" s="75"/>
      <c r="BX177" s="75"/>
      <c r="BY177" s="75"/>
      <c r="BZ177" s="75"/>
      <c r="CA177" s="75"/>
      <c r="CL177" s="60"/>
      <c r="CM177" s="60"/>
      <c r="CN177" s="60"/>
      <c r="CO177" s="60"/>
      <c r="CP177" s="60"/>
      <c r="CQ177" s="60"/>
      <c r="CR177" s="60"/>
      <c r="CS177" s="60"/>
      <c r="CT177" s="60"/>
      <c r="CU177" s="60"/>
      <c r="CV177" s="60"/>
      <c r="CW177" s="60"/>
      <c r="CX177" s="60"/>
      <c r="CY177" s="60"/>
      <c r="CZ177" s="60"/>
      <c r="DA177" s="60"/>
      <c r="DB177" s="60"/>
      <c r="DC177" s="60"/>
      <c r="DD177" s="60"/>
      <c r="DE177" s="60"/>
      <c r="DF177" s="60"/>
      <c r="DG177" s="60"/>
      <c r="DH177" s="60"/>
      <c r="DI177" s="60"/>
      <c r="DJ177" s="60"/>
      <c r="DK177" s="60"/>
      <c r="DL177" s="60"/>
      <c r="DM177" s="60"/>
      <c r="DN177" s="60"/>
      <c r="DO177" s="60"/>
      <c r="DP177" s="60"/>
    </row>
    <row r="178" spans="1:120">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BS178" s="60"/>
      <c r="BT178" s="60"/>
      <c r="BU178" s="75"/>
      <c r="BV178" s="75"/>
      <c r="BW178" s="75"/>
      <c r="BX178" s="75"/>
      <c r="BY178" s="75"/>
      <c r="BZ178" s="75"/>
      <c r="CA178" s="75"/>
      <c r="CL178" s="60"/>
      <c r="CM178" s="60"/>
      <c r="CN178" s="60"/>
      <c r="CO178" s="60"/>
      <c r="CP178" s="60"/>
      <c r="CQ178" s="60"/>
      <c r="CR178" s="60"/>
      <c r="CS178" s="60"/>
      <c r="CT178" s="60"/>
      <c r="CU178" s="60"/>
      <c r="CV178" s="60"/>
      <c r="CW178" s="60"/>
      <c r="CX178" s="60"/>
      <c r="CY178" s="60"/>
      <c r="CZ178" s="60"/>
      <c r="DA178" s="60"/>
      <c r="DB178" s="60"/>
      <c r="DC178" s="60"/>
      <c r="DD178" s="60"/>
      <c r="DE178" s="60"/>
      <c r="DF178" s="60"/>
      <c r="DG178" s="60"/>
      <c r="DH178" s="60"/>
      <c r="DI178" s="60"/>
      <c r="DJ178" s="60"/>
      <c r="DK178" s="60"/>
      <c r="DL178" s="60"/>
      <c r="DM178" s="60"/>
      <c r="DN178" s="60"/>
      <c r="DO178" s="60"/>
      <c r="DP178" s="60"/>
    </row>
    <row r="179" spans="1:120">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BS179" s="60"/>
      <c r="BT179" s="60"/>
      <c r="BU179" s="75"/>
      <c r="BV179" s="75"/>
      <c r="BW179" s="75"/>
      <c r="BX179" s="75"/>
      <c r="BY179" s="75"/>
      <c r="BZ179" s="75"/>
      <c r="CA179" s="75"/>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row>
    <row r="180" spans="1:120">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BS180" s="60"/>
      <c r="BT180" s="60"/>
      <c r="BU180" s="75"/>
      <c r="BV180" s="75"/>
      <c r="BW180" s="75"/>
      <c r="BX180" s="75"/>
      <c r="BY180" s="75"/>
      <c r="BZ180" s="75"/>
      <c r="CA180" s="75"/>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row>
    <row r="181" spans="1:120">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BS181" s="60"/>
      <c r="BT181" s="60"/>
      <c r="BU181" s="75"/>
      <c r="BV181" s="75"/>
      <c r="BW181" s="75"/>
      <c r="BX181" s="75"/>
      <c r="BY181" s="75"/>
      <c r="BZ181" s="75"/>
      <c r="CA181" s="75"/>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row>
    <row r="182" spans="1:120">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BS182" s="60"/>
      <c r="BT182" s="60"/>
      <c r="BU182" s="75"/>
      <c r="BV182" s="75"/>
      <c r="BW182" s="75"/>
      <c r="BX182" s="75"/>
      <c r="BY182" s="75"/>
      <c r="BZ182" s="75"/>
      <c r="CA182" s="75"/>
      <c r="CL182" s="60"/>
      <c r="CM182" s="60"/>
      <c r="CN182" s="60"/>
      <c r="CO182" s="60"/>
      <c r="CP182" s="60"/>
      <c r="CQ182" s="60"/>
      <c r="CR182" s="60"/>
      <c r="CS182" s="60"/>
      <c r="CT182" s="60"/>
      <c r="CU182" s="60"/>
      <c r="CV182" s="60"/>
      <c r="CW182" s="60"/>
      <c r="CX182" s="60"/>
      <c r="CY182" s="60"/>
      <c r="CZ182" s="60"/>
      <c r="DA182" s="60"/>
      <c r="DB182" s="60"/>
      <c r="DC182" s="60"/>
      <c r="DD182" s="60"/>
      <c r="DE182" s="60"/>
      <c r="DF182" s="60"/>
      <c r="DG182" s="60"/>
      <c r="DH182" s="60"/>
      <c r="DI182" s="60"/>
      <c r="DJ182" s="60"/>
      <c r="DK182" s="60"/>
      <c r="DL182" s="60"/>
      <c r="DM182" s="60"/>
      <c r="DN182" s="60"/>
      <c r="DO182" s="60"/>
      <c r="DP182" s="60"/>
    </row>
    <row r="183" spans="1:120">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BS183" s="60"/>
      <c r="BT183" s="60"/>
      <c r="BU183" s="75"/>
      <c r="BV183" s="75"/>
      <c r="BW183" s="75"/>
      <c r="BX183" s="75"/>
      <c r="BY183" s="75"/>
      <c r="BZ183" s="75"/>
      <c r="CA183" s="75"/>
      <c r="CL183" s="60"/>
      <c r="CM183" s="60"/>
      <c r="CN183" s="60"/>
      <c r="CO183" s="60"/>
      <c r="CP183" s="60"/>
      <c r="CQ183" s="60"/>
      <c r="CR183" s="60"/>
      <c r="CS183" s="60"/>
      <c r="CT183" s="60"/>
      <c r="CU183" s="60"/>
      <c r="CV183" s="60"/>
      <c r="CW183" s="60"/>
      <c r="CX183" s="60"/>
      <c r="CY183" s="60"/>
      <c r="CZ183" s="60"/>
      <c r="DA183" s="60"/>
      <c r="DB183" s="60"/>
      <c r="DC183" s="60"/>
      <c r="DD183" s="60"/>
      <c r="DE183" s="60"/>
      <c r="DF183" s="60"/>
      <c r="DG183" s="60"/>
      <c r="DH183" s="60"/>
      <c r="DI183" s="60"/>
      <c r="DJ183" s="60"/>
      <c r="DK183" s="60"/>
      <c r="DL183" s="60"/>
      <c r="DM183" s="60"/>
      <c r="DN183" s="60"/>
      <c r="DO183" s="60"/>
      <c r="DP183" s="60"/>
    </row>
    <row r="184" spans="1:120">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BS184" s="60"/>
      <c r="BT184" s="60"/>
      <c r="BU184" s="75"/>
      <c r="BV184" s="75"/>
      <c r="BW184" s="75"/>
      <c r="BX184" s="75"/>
      <c r="BY184" s="75"/>
      <c r="BZ184" s="75"/>
      <c r="CA184" s="75"/>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row>
    <row r="185" spans="1:120">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BS185" s="60"/>
      <c r="BT185" s="60"/>
      <c r="BU185" s="75"/>
      <c r="BV185" s="75"/>
      <c r="BW185" s="75"/>
      <c r="BX185" s="75"/>
      <c r="BY185" s="75"/>
      <c r="BZ185" s="75"/>
      <c r="CA185" s="75"/>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row>
    <row r="186" spans="1:120">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BS186" s="60"/>
      <c r="BT186" s="60"/>
      <c r="BU186" s="75"/>
      <c r="BV186" s="75"/>
      <c r="BW186" s="75"/>
      <c r="BX186" s="75"/>
      <c r="BY186" s="75"/>
      <c r="BZ186" s="75"/>
      <c r="CA186" s="75"/>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row>
    <row r="187" spans="1:120">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BS187" s="60"/>
      <c r="BT187" s="60"/>
      <c r="BU187" s="75"/>
      <c r="BV187" s="75"/>
      <c r="BW187" s="75"/>
      <c r="BX187" s="75"/>
      <c r="BY187" s="75"/>
      <c r="BZ187" s="75"/>
      <c r="CA187" s="75"/>
      <c r="CL187" s="60"/>
      <c r="CM187" s="60"/>
      <c r="CN187" s="60"/>
      <c r="CO187" s="60"/>
      <c r="CP187" s="60"/>
      <c r="CQ187" s="60"/>
      <c r="CR187" s="60"/>
      <c r="CS187" s="60"/>
      <c r="CT187" s="60"/>
      <c r="CU187" s="60"/>
      <c r="CV187" s="60"/>
      <c r="CW187" s="60"/>
      <c r="CX187" s="60"/>
      <c r="CY187" s="60"/>
      <c r="CZ187" s="60"/>
      <c r="DA187" s="60"/>
      <c r="DB187" s="60"/>
      <c r="DC187" s="60"/>
      <c r="DD187" s="60"/>
      <c r="DE187" s="60"/>
      <c r="DF187" s="60"/>
      <c r="DG187" s="60"/>
      <c r="DH187" s="60"/>
      <c r="DI187" s="60"/>
      <c r="DJ187" s="60"/>
      <c r="DK187" s="60"/>
      <c r="DL187" s="60"/>
      <c r="DM187" s="60"/>
      <c r="DN187" s="60"/>
      <c r="DO187" s="60"/>
      <c r="DP187" s="60"/>
    </row>
    <row r="188" spans="1:120">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BS188" s="60"/>
      <c r="BT188" s="60"/>
      <c r="BU188" s="75"/>
      <c r="BV188" s="75"/>
      <c r="BW188" s="75"/>
      <c r="BX188" s="75"/>
      <c r="BY188" s="75"/>
      <c r="BZ188" s="75"/>
      <c r="CA188" s="75"/>
      <c r="CL188" s="60"/>
      <c r="CM188" s="60"/>
      <c r="CN188" s="60"/>
      <c r="CO188" s="60"/>
      <c r="CP188" s="60"/>
      <c r="CQ188" s="60"/>
      <c r="CR188" s="60"/>
      <c r="CS188" s="60"/>
      <c r="CT188" s="60"/>
      <c r="CU188" s="60"/>
      <c r="CV188" s="60"/>
      <c r="CW188" s="60"/>
      <c r="CX188" s="60"/>
      <c r="CY188" s="60"/>
      <c r="CZ188" s="60"/>
      <c r="DA188" s="60"/>
      <c r="DB188" s="60"/>
      <c r="DC188" s="60"/>
      <c r="DD188" s="60"/>
      <c r="DE188" s="60"/>
      <c r="DF188" s="60"/>
      <c r="DG188" s="60"/>
      <c r="DH188" s="60"/>
      <c r="DI188" s="60"/>
      <c r="DJ188" s="60"/>
      <c r="DK188" s="60"/>
      <c r="DL188" s="60"/>
      <c r="DM188" s="60"/>
      <c r="DN188" s="60"/>
      <c r="DO188" s="60"/>
      <c r="DP188" s="60"/>
    </row>
    <row r="189" spans="1:120">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BS189" s="60"/>
      <c r="BT189" s="60"/>
      <c r="BU189" s="75"/>
      <c r="BV189" s="75"/>
      <c r="BW189" s="75"/>
      <c r="BX189" s="75"/>
      <c r="BY189" s="75"/>
      <c r="BZ189" s="75"/>
      <c r="CA189" s="75"/>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row>
    <row r="190" spans="1:120">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BS190" s="60"/>
      <c r="BT190" s="60"/>
      <c r="BU190" s="75"/>
      <c r="BV190" s="75"/>
      <c r="BW190" s="75"/>
      <c r="BX190" s="75"/>
      <c r="BY190" s="75"/>
      <c r="BZ190" s="75"/>
      <c r="CA190" s="75"/>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row>
    <row r="191" spans="1:120">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BS191" s="60"/>
      <c r="BT191" s="60"/>
      <c r="BU191" s="75"/>
      <c r="BV191" s="75"/>
      <c r="BW191" s="75"/>
      <c r="BX191" s="75"/>
      <c r="BY191" s="75"/>
      <c r="BZ191" s="75"/>
      <c r="CA191" s="75"/>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row>
    <row r="192" spans="1:120">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BS192" s="60"/>
      <c r="BT192" s="60"/>
      <c r="BU192" s="75"/>
      <c r="BV192" s="75"/>
      <c r="BW192" s="75"/>
      <c r="BX192" s="75"/>
      <c r="BY192" s="75"/>
      <c r="BZ192" s="75"/>
      <c r="CA192" s="75"/>
      <c r="CL192" s="60"/>
      <c r="CM192" s="60"/>
      <c r="CN192" s="60"/>
      <c r="CO192" s="60"/>
      <c r="CP192" s="60"/>
      <c r="CQ192" s="60"/>
      <c r="CR192" s="60"/>
      <c r="CS192" s="60"/>
      <c r="CT192" s="60"/>
      <c r="CU192" s="60"/>
      <c r="CV192" s="60"/>
      <c r="CW192" s="60"/>
      <c r="CX192" s="60"/>
      <c r="CY192" s="60"/>
      <c r="CZ192" s="60"/>
      <c r="DA192" s="60"/>
      <c r="DB192" s="60"/>
      <c r="DC192" s="60"/>
      <c r="DD192" s="60"/>
      <c r="DE192" s="60"/>
      <c r="DF192" s="60"/>
      <c r="DG192" s="60"/>
      <c r="DH192" s="60"/>
      <c r="DI192" s="60"/>
      <c r="DJ192" s="60"/>
      <c r="DK192" s="60"/>
      <c r="DL192" s="60"/>
      <c r="DM192" s="60"/>
      <c r="DN192" s="60"/>
      <c r="DO192" s="60"/>
      <c r="DP192" s="60"/>
    </row>
    <row r="193" spans="1:120">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BS193" s="60"/>
      <c r="BT193" s="60"/>
      <c r="BU193" s="75"/>
      <c r="BV193" s="75"/>
      <c r="BW193" s="75"/>
      <c r="BX193" s="75"/>
      <c r="BY193" s="75"/>
      <c r="BZ193" s="75"/>
      <c r="CA193" s="75"/>
      <c r="CL193" s="60"/>
      <c r="CM193" s="60"/>
      <c r="CN193" s="60"/>
      <c r="CO193" s="60"/>
      <c r="CP193" s="60"/>
      <c r="CQ193" s="60"/>
      <c r="CR193" s="60"/>
      <c r="CS193" s="60"/>
      <c r="CT193" s="60"/>
      <c r="CU193" s="60"/>
      <c r="CV193" s="60"/>
      <c r="CW193" s="60"/>
      <c r="CX193" s="60"/>
      <c r="CY193" s="60"/>
      <c r="CZ193" s="60"/>
      <c r="DA193" s="60"/>
      <c r="DB193" s="60"/>
      <c r="DC193" s="60"/>
      <c r="DD193" s="60"/>
      <c r="DE193" s="60"/>
      <c r="DF193" s="60"/>
      <c r="DG193" s="60"/>
      <c r="DH193" s="60"/>
      <c r="DI193" s="60"/>
      <c r="DJ193" s="60"/>
      <c r="DK193" s="60"/>
      <c r="DL193" s="60"/>
      <c r="DM193" s="60"/>
      <c r="DN193" s="60"/>
      <c r="DO193" s="60"/>
      <c r="DP193" s="60"/>
    </row>
    <row r="194" spans="1:120">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BS194" s="60"/>
      <c r="BT194" s="60"/>
      <c r="BU194" s="75"/>
      <c r="BV194" s="75"/>
      <c r="BW194" s="75"/>
      <c r="BX194" s="75"/>
      <c r="BY194" s="75"/>
      <c r="BZ194" s="75"/>
      <c r="CA194" s="75"/>
      <c r="CL194" s="60"/>
      <c r="CM194" s="60"/>
      <c r="CN194" s="60"/>
      <c r="CO194" s="60"/>
      <c r="CP194" s="60"/>
      <c r="CQ194" s="60"/>
      <c r="CR194" s="60"/>
      <c r="CS194" s="60"/>
      <c r="CT194" s="60"/>
      <c r="CU194" s="60"/>
      <c r="CV194" s="60"/>
      <c r="CW194" s="60"/>
      <c r="CX194" s="60"/>
      <c r="CY194" s="60"/>
      <c r="CZ194" s="60"/>
      <c r="DA194" s="60"/>
      <c r="DB194" s="60"/>
      <c r="DC194" s="60"/>
      <c r="DD194" s="60"/>
      <c r="DE194" s="60"/>
      <c r="DF194" s="60"/>
      <c r="DG194" s="60"/>
      <c r="DH194" s="60"/>
      <c r="DI194" s="60"/>
      <c r="DJ194" s="60"/>
      <c r="DK194" s="60"/>
      <c r="DL194" s="60"/>
      <c r="DM194" s="60"/>
      <c r="DN194" s="60"/>
      <c r="DO194" s="60"/>
      <c r="DP194" s="60"/>
    </row>
    <row r="195" spans="1:120">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BS195" s="60"/>
      <c r="BT195" s="60"/>
      <c r="BU195" s="75"/>
      <c r="BV195" s="75"/>
      <c r="BW195" s="75"/>
      <c r="BX195" s="75"/>
      <c r="BY195" s="75"/>
      <c r="BZ195" s="75"/>
      <c r="CA195" s="75"/>
      <c r="CL195" s="60"/>
      <c r="CM195" s="60"/>
      <c r="CN195" s="60"/>
      <c r="CO195" s="60"/>
      <c r="CP195" s="60"/>
      <c r="CQ195" s="60"/>
      <c r="CR195" s="60"/>
      <c r="CS195" s="60"/>
      <c r="CT195" s="60"/>
      <c r="CU195" s="60"/>
      <c r="CV195" s="60"/>
      <c r="CW195" s="60"/>
      <c r="CX195" s="60"/>
      <c r="CY195" s="60"/>
      <c r="CZ195" s="60"/>
      <c r="DA195" s="60"/>
      <c r="DB195" s="60"/>
      <c r="DC195" s="60"/>
      <c r="DD195" s="60"/>
      <c r="DE195" s="60"/>
      <c r="DF195" s="60"/>
      <c r="DG195" s="60"/>
      <c r="DH195" s="60"/>
      <c r="DI195" s="60"/>
      <c r="DJ195" s="60"/>
      <c r="DK195" s="60"/>
      <c r="DL195" s="60"/>
      <c r="DM195" s="60"/>
      <c r="DN195" s="60"/>
      <c r="DO195" s="60"/>
      <c r="DP195" s="60"/>
    </row>
    <row r="196" spans="1:120">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BS196" s="60"/>
      <c r="BT196" s="60"/>
      <c r="BU196" s="75"/>
      <c r="BV196" s="75"/>
      <c r="BW196" s="75"/>
      <c r="BX196" s="75"/>
      <c r="BY196" s="75"/>
      <c r="BZ196" s="75"/>
      <c r="CA196" s="75"/>
      <c r="CL196" s="60"/>
      <c r="CM196" s="60"/>
      <c r="CN196" s="60"/>
      <c r="CO196" s="60"/>
      <c r="CP196" s="60"/>
      <c r="CQ196" s="60"/>
      <c r="CR196" s="60"/>
      <c r="CS196" s="60"/>
      <c r="CT196" s="60"/>
      <c r="CU196" s="60"/>
      <c r="CV196" s="60"/>
      <c r="CW196" s="60"/>
      <c r="CX196" s="60"/>
      <c r="CY196" s="60"/>
      <c r="CZ196" s="60"/>
      <c r="DA196" s="60"/>
      <c r="DB196" s="60"/>
      <c r="DC196" s="60"/>
      <c r="DD196" s="60"/>
      <c r="DE196" s="60"/>
      <c r="DF196" s="60"/>
      <c r="DG196" s="60"/>
      <c r="DH196" s="60"/>
      <c r="DI196" s="60"/>
      <c r="DJ196" s="60"/>
      <c r="DK196" s="60"/>
      <c r="DL196" s="60"/>
      <c r="DM196" s="60"/>
      <c r="DN196" s="60"/>
      <c r="DO196" s="60"/>
      <c r="DP196" s="60"/>
    </row>
    <row r="197" spans="1:120">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BS197" s="60"/>
      <c r="BT197" s="60"/>
      <c r="BU197" s="75"/>
      <c r="BV197" s="75"/>
      <c r="BW197" s="75"/>
      <c r="BX197" s="75"/>
      <c r="BY197" s="75"/>
      <c r="BZ197" s="75"/>
      <c r="CA197" s="75"/>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0"/>
      <c r="DJ197" s="60"/>
      <c r="DK197" s="60"/>
      <c r="DL197" s="60"/>
      <c r="DM197" s="60"/>
      <c r="DN197" s="60"/>
      <c r="DO197" s="60"/>
      <c r="DP197" s="60"/>
    </row>
    <row r="198" spans="1:120">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BS198" s="60"/>
      <c r="BT198" s="60"/>
      <c r="BU198" s="75"/>
      <c r="BV198" s="75"/>
      <c r="BW198" s="75"/>
      <c r="BX198" s="75"/>
      <c r="BY198" s="75"/>
      <c r="BZ198" s="75"/>
      <c r="CA198" s="75"/>
      <c r="CL198" s="60"/>
      <c r="CM198" s="60"/>
      <c r="CN198" s="60"/>
      <c r="CO198" s="60"/>
      <c r="CP198" s="60"/>
      <c r="CQ198" s="60"/>
      <c r="CR198" s="60"/>
      <c r="CS198" s="60"/>
      <c r="CT198" s="60"/>
      <c r="CU198" s="60"/>
      <c r="CV198" s="60"/>
      <c r="CW198" s="60"/>
      <c r="CX198" s="60"/>
      <c r="CY198" s="60"/>
      <c r="CZ198" s="60"/>
      <c r="DA198" s="60"/>
      <c r="DB198" s="60"/>
      <c r="DC198" s="60"/>
      <c r="DD198" s="60"/>
      <c r="DE198" s="60"/>
      <c r="DF198" s="60"/>
      <c r="DG198" s="60"/>
      <c r="DH198" s="60"/>
      <c r="DI198" s="60"/>
      <c r="DJ198" s="60"/>
      <c r="DK198" s="60"/>
      <c r="DL198" s="60"/>
      <c r="DM198" s="60"/>
      <c r="DN198" s="60"/>
      <c r="DO198" s="60"/>
      <c r="DP198" s="60"/>
    </row>
    <row r="199" spans="1:120">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BS199" s="60"/>
      <c r="BT199" s="60"/>
      <c r="BU199" s="75"/>
      <c r="BV199" s="75"/>
      <c r="BW199" s="75"/>
      <c r="BX199" s="75"/>
      <c r="BY199" s="75"/>
      <c r="BZ199" s="75"/>
      <c r="CA199" s="75"/>
      <c r="CL199" s="60"/>
      <c r="CM199" s="60"/>
      <c r="CN199" s="60"/>
      <c r="CO199" s="60"/>
      <c r="CP199" s="60"/>
      <c r="CQ199" s="60"/>
      <c r="CR199" s="60"/>
      <c r="CS199" s="60"/>
      <c r="CT199" s="60"/>
      <c r="CU199" s="60"/>
      <c r="CV199" s="60"/>
      <c r="CW199" s="60"/>
      <c r="CX199" s="60"/>
      <c r="CY199" s="60"/>
      <c r="CZ199" s="60"/>
      <c r="DA199" s="60"/>
      <c r="DB199" s="60"/>
      <c r="DC199" s="60"/>
      <c r="DD199" s="60"/>
      <c r="DE199" s="60"/>
      <c r="DF199" s="60"/>
      <c r="DG199" s="60"/>
      <c r="DH199" s="60"/>
      <c r="DI199" s="60"/>
      <c r="DJ199" s="60"/>
      <c r="DK199" s="60"/>
      <c r="DL199" s="60"/>
      <c r="DM199" s="60"/>
      <c r="DN199" s="60"/>
      <c r="DO199" s="60"/>
      <c r="DP199" s="60"/>
    </row>
    <row r="200" spans="1:120">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BS200" s="60"/>
      <c r="BT200" s="60"/>
      <c r="BU200" s="75"/>
      <c r="BV200" s="75"/>
      <c r="BW200" s="75"/>
      <c r="BX200" s="75"/>
      <c r="BY200" s="75"/>
      <c r="BZ200" s="75"/>
      <c r="CA200" s="75"/>
      <c r="CL200" s="60"/>
      <c r="CM200" s="60"/>
      <c r="CN200" s="60"/>
      <c r="CO200" s="60"/>
      <c r="CP200" s="60"/>
      <c r="CQ200" s="60"/>
      <c r="CR200" s="60"/>
      <c r="CS200" s="60"/>
      <c r="CT200" s="60"/>
      <c r="CU200" s="60"/>
      <c r="CV200" s="60"/>
      <c r="CW200" s="60"/>
      <c r="CX200" s="60"/>
      <c r="CY200" s="60"/>
      <c r="CZ200" s="60"/>
      <c r="DA200" s="60"/>
      <c r="DB200" s="60"/>
      <c r="DC200" s="60"/>
      <c r="DD200" s="60"/>
      <c r="DE200" s="60"/>
      <c r="DF200" s="60"/>
      <c r="DG200" s="60"/>
      <c r="DH200" s="60"/>
      <c r="DI200" s="60"/>
      <c r="DJ200" s="60"/>
      <c r="DK200" s="60"/>
      <c r="DL200" s="60"/>
      <c r="DM200" s="60"/>
      <c r="DN200" s="60"/>
      <c r="DO200" s="60"/>
      <c r="DP200" s="60"/>
    </row>
    <row r="201" spans="1:120">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BS201" s="60"/>
      <c r="BT201" s="60"/>
      <c r="BU201" s="75"/>
      <c r="BV201" s="75"/>
      <c r="BW201" s="75"/>
      <c r="BX201" s="75"/>
      <c r="BY201" s="75"/>
      <c r="BZ201" s="75"/>
      <c r="CA201" s="75"/>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0"/>
      <c r="DJ201" s="60"/>
      <c r="DK201" s="60"/>
      <c r="DL201" s="60"/>
      <c r="DM201" s="60"/>
      <c r="DN201" s="60"/>
      <c r="DO201" s="60"/>
      <c r="DP201" s="60"/>
    </row>
    <row r="202" spans="1:120">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BS202" s="60"/>
      <c r="BT202" s="60"/>
      <c r="BU202" s="75"/>
      <c r="BV202" s="75"/>
      <c r="BW202" s="75"/>
      <c r="BX202" s="75"/>
      <c r="BY202" s="75"/>
      <c r="BZ202" s="75"/>
      <c r="CA202" s="75"/>
      <c r="CL202" s="60"/>
      <c r="CM202" s="60"/>
      <c r="CN202" s="60"/>
      <c r="CO202" s="60"/>
      <c r="CP202" s="60"/>
      <c r="CQ202" s="60"/>
      <c r="CR202" s="60"/>
      <c r="CS202" s="60"/>
      <c r="CT202" s="60"/>
      <c r="CU202" s="60"/>
      <c r="CV202" s="60"/>
      <c r="CW202" s="60"/>
      <c r="CX202" s="60"/>
      <c r="CY202" s="60"/>
      <c r="CZ202" s="60"/>
      <c r="DA202" s="60"/>
      <c r="DB202" s="60"/>
      <c r="DC202" s="60"/>
      <c r="DD202" s="60"/>
      <c r="DE202" s="60"/>
      <c r="DF202" s="60"/>
      <c r="DG202" s="60"/>
      <c r="DH202" s="60"/>
      <c r="DI202" s="60"/>
      <c r="DJ202" s="60"/>
      <c r="DK202" s="60"/>
      <c r="DL202" s="60"/>
      <c r="DM202" s="60"/>
      <c r="DN202" s="60"/>
      <c r="DO202" s="60"/>
      <c r="DP202" s="60"/>
    </row>
    <row r="203" spans="1:120">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BS203" s="60"/>
      <c r="BT203" s="60"/>
      <c r="BU203" s="75"/>
      <c r="BV203" s="75"/>
      <c r="BW203" s="75"/>
      <c r="BX203" s="75"/>
      <c r="BY203" s="75"/>
      <c r="BZ203" s="75"/>
      <c r="CA203" s="75"/>
      <c r="CL203" s="60"/>
      <c r="CM203" s="60"/>
      <c r="CN203" s="60"/>
      <c r="CO203" s="60"/>
      <c r="CP203" s="60"/>
      <c r="CQ203" s="60"/>
      <c r="CR203" s="60"/>
      <c r="CS203" s="60"/>
      <c r="CT203" s="60"/>
      <c r="CU203" s="60"/>
      <c r="CV203" s="60"/>
      <c r="CW203" s="60"/>
      <c r="CX203" s="60"/>
      <c r="CY203" s="60"/>
      <c r="CZ203" s="60"/>
      <c r="DA203" s="60"/>
      <c r="DB203" s="60"/>
      <c r="DC203" s="60"/>
      <c r="DD203" s="60"/>
      <c r="DE203" s="60"/>
      <c r="DF203" s="60"/>
      <c r="DG203" s="60"/>
      <c r="DH203" s="60"/>
      <c r="DI203" s="60"/>
      <c r="DJ203" s="60"/>
      <c r="DK203" s="60"/>
      <c r="DL203" s="60"/>
      <c r="DM203" s="60"/>
      <c r="DN203" s="60"/>
      <c r="DO203" s="60"/>
      <c r="DP203" s="60"/>
    </row>
    <row r="204" spans="1:120">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BS204" s="60"/>
      <c r="BT204" s="60"/>
      <c r="BU204" s="75"/>
      <c r="BV204" s="75"/>
      <c r="BW204" s="75"/>
      <c r="BX204" s="75"/>
      <c r="BY204" s="75"/>
      <c r="BZ204" s="75"/>
      <c r="CA204" s="75"/>
      <c r="CL204" s="60"/>
      <c r="CM204" s="60"/>
      <c r="CN204" s="60"/>
      <c r="CO204" s="60"/>
      <c r="CP204" s="60"/>
      <c r="CQ204" s="60"/>
      <c r="CR204" s="60"/>
      <c r="CS204" s="60"/>
      <c r="CT204" s="60"/>
      <c r="CU204" s="60"/>
      <c r="CV204" s="60"/>
      <c r="CW204" s="60"/>
      <c r="CX204" s="60"/>
      <c r="CY204" s="60"/>
      <c r="CZ204" s="60"/>
      <c r="DA204" s="60"/>
      <c r="DB204" s="60"/>
      <c r="DC204" s="60"/>
      <c r="DD204" s="60"/>
      <c r="DE204" s="60"/>
      <c r="DF204" s="60"/>
      <c r="DG204" s="60"/>
      <c r="DH204" s="60"/>
      <c r="DI204" s="60"/>
      <c r="DJ204" s="60"/>
      <c r="DK204" s="60"/>
      <c r="DL204" s="60"/>
      <c r="DM204" s="60"/>
      <c r="DN204" s="60"/>
      <c r="DO204" s="60"/>
      <c r="DP204" s="60"/>
    </row>
    <row r="205" spans="1:120">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BS205" s="60"/>
      <c r="BT205" s="60"/>
      <c r="BU205" s="75"/>
      <c r="BV205" s="75"/>
      <c r="BW205" s="75"/>
      <c r="BX205" s="75"/>
      <c r="BY205" s="75"/>
      <c r="BZ205" s="75"/>
      <c r="CA205" s="75"/>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row>
    <row r="206" spans="1:120">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BS206" s="60"/>
      <c r="BT206" s="60"/>
      <c r="BU206" s="75"/>
      <c r="BV206" s="75"/>
      <c r="BW206" s="75"/>
      <c r="BX206" s="75"/>
      <c r="BY206" s="75"/>
      <c r="BZ206" s="75"/>
      <c r="CA206" s="75"/>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row>
    <row r="207" spans="1:120">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BS207" s="60"/>
      <c r="BT207" s="60"/>
      <c r="BU207" s="75"/>
      <c r="BV207" s="75"/>
      <c r="BW207" s="75"/>
      <c r="BX207" s="75"/>
      <c r="BY207" s="75"/>
      <c r="BZ207" s="75"/>
      <c r="CA207" s="75"/>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row>
    <row r="208" spans="1:120">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BS208" s="60"/>
      <c r="BT208" s="60"/>
      <c r="BU208" s="75"/>
      <c r="BV208" s="75"/>
      <c r="BW208" s="75"/>
      <c r="BX208" s="75"/>
      <c r="BY208" s="75"/>
      <c r="BZ208" s="75"/>
      <c r="CA208" s="75"/>
      <c r="CL208" s="60"/>
      <c r="CM208" s="60"/>
      <c r="CN208" s="60"/>
      <c r="CO208" s="60"/>
      <c r="CP208" s="60"/>
      <c r="CQ208" s="60"/>
      <c r="CR208" s="60"/>
      <c r="CS208" s="60"/>
      <c r="CT208" s="60"/>
      <c r="CU208" s="60"/>
      <c r="CV208" s="60"/>
      <c r="CW208" s="60"/>
      <c r="CX208" s="60"/>
      <c r="CY208" s="60"/>
      <c r="CZ208" s="60"/>
      <c r="DA208" s="60"/>
      <c r="DB208" s="60"/>
      <c r="DC208" s="60"/>
      <c r="DD208" s="60"/>
      <c r="DE208" s="60"/>
      <c r="DF208" s="60"/>
      <c r="DG208" s="60"/>
      <c r="DH208" s="60"/>
      <c r="DI208" s="60"/>
      <c r="DJ208" s="60"/>
      <c r="DK208" s="60"/>
      <c r="DL208" s="60"/>
      <c r="DM208" s="60"/>
      <c r="DN208" s="60"/>
      <c r="DO208" s="60"/>
      <c r="DP208" s="60"/>
    </row>
    <row r="209" spans="1:120">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BS209" s="60"/>
      <c r="BT209" s="60"/>
      <c r="BU209" s="75"/>
      <c r="BV209" s="75"/>
      <c r="BW209" s="75"/>
      <c r="BX209" s="75"/>
      <c r="BY209" s="75"/>
      <c r="BZ209" s="75"/>
      <c r="CA209" s="75"/>
      <c r="CL209" s="60"/>
      <c r="CM209" s="60"/>
      <c r="CN209" s="60"/>
      <c r="CO209" s="60"/>
      <c r="CP209" s="60"/>
      <c r="CQ209" s="60"/>
      <c r="CR209" s="60"/>
      <c r="CS209" s="60"/>
      <c r="CT209" s="60"/>
      <c r="CU209" s="60"/>
      <c r="CV209" s="60"/>
      <c r="CW209" s="60"/>
      <c r="CX209" s="60"/>
      <c r="CY209" s="60"/>
      <c r="CZ209" s="60"/>
      <c r="DA209" s="60"/>
      <c r="DB209" s="60"/>
      <c r="DC209" s="60"/>
      <c r="DD209" s="60"/>
      <c r="DE209" s="60"/>
      <c r="DF209" s="60"/>
      <c r="DG209" s="60"/>
      <c r="DH209" s="60"/>
      <c r="DI209" s="60"/>
      <c r="DJ209" s="60"/>
      <c r="DK209" s="60"/>
      <c r="DL209" s="60"/>
      <c r="DM209" s="60"/>
      <c r="DN209" s="60"/>
      <c r="DO209" s="60"/>
      <c r="DP209" s="60"/>
    </row>
    <row r="210" spans="1:120">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BS210" s="60"/>
      <c r="BT210" s="60"/>
      <c r="BU210" s="75"/>
      <c r="BV210" s="75"/>
      <c r="BW210" s="75"/>
      <c r="BX210" s="75"/>
      <c r="BY210" s="75"/>
      <c r="BZ210" s="75"/>
      <c r="CA210" s="75"/>
      <c r="CL210" s="60"/>
      <c r="CM210" s="60"/>
      <c r="CN210" s="60"/>
      <c r="CO210" s="60"/>
      <c r="CP210" s="60"/>
      <c r="CQ210" s="60"/>
      <c r="CR210" s="60"/>
      <c r="CS210" s="60"/>
      <c r="CT210" s="60"/>
      <c r="CU210" s="60"/>
      <c r="CV210" s="60"/>
      <c r="CW210" s="60"/>
      <c r="CX210" s="60"/>
      <c r="CY210" s="60"/>
      <c r="CZ210" s="60"/>
      <c r="DA210" s="60"/>
      <c r="DB210" s="60"/>
      <c r="DC210" s="60"/>
      <c r="DD210" s="60"/>
      <c r="DE210" s="60"/>
      <c r="DF210" s="60"/>
      <c r="DG210" s="60"/>
      <c r="DH210" s="60"/>
      <c r="DI210" s="60"/>
      <c r="DJ210" s="60"/>
      <c r="DK210" s="60"/>
      <c r="DL210" s="60"/>
      <c r="DM210" s="60"/>
      <c r="DN210" s="60"/>
      <c r="DO210" s="60"/>
      <c r="DP210" s="60"/>
    </row>
    <row r="211" spans="1:120">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BS211" s="60"/>
      <c r="BT211" s="60"/>
      <c r="BU211" s="75"/>
      <c r="BV211" s="75"/>
      <c r="BW211" s="75"/>
      <c r="BX211" s="75"/>
      <c r="BY211" s="75"/>
      <c r="BZ211" s="75"/>
      <c r="CA211" s="75"/>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60"/>
      <c r="DI211" s="60"/>
      <c r="DJ211" s="60"/>
      <c r="DK211" s="60"/>
      <c r="DL211" s="60"/>
      <c r="DM211" s="60"/>
      <c r="DN211" s="60"/>
      <c r="DO211" s="60"/>
      <c r="DP211" s="60"/>
    </row>
    <row r="212" spans="1:120">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BS212" s="60"/>
      <c r="BT212" s="60"/>
      <c r="BU212" s="75"/>
      <c r="BV212" s="75"/>
      <c r="BW212" s="75"/>
      <c r="BX212" s="75"/>
      <c r="BY212" s="75"/>
      <c r="BZ212" s="75"/>
      <c r="CA212" s="75"/>
      <c r="CL212" s="60"/>
      <c r="CM212" s="60"/>
      <c r="CN212" s="60"/>
      <c r="CO212" s="60"/>
      <c r="CP212" s="60"/>
      <c r="CQ212" s="60"/>
      <c r="CR212" s="60"/>
      <c r="CS212" s="60"/>
      <c r="CT212" s="60"/>
      <c r="CU212" s="60"/>
      <c r="CV212" s="60"/>
      <c r="CW212" s="60"/>
      <c r="CX212" s="60"/>
      <c r="CY212" s="60"/>
      <c r="CZ212" s="60"/>
      <c r="DA212" s="60"/>
      <c r="DB212" s="60"/>
      <c r="DC212" s="60"/>
      <c r="DD212" s="60"/>
      <c r="DE212" s="60"/>
      <c r="DF212" s="60"/>
      <c r="DG212" s="60"/>
      <c r="DH212" s="60"/>
      <c r="DI212" s="60"/>
      <c r="DJ212" s="60"/>
      <c r="DK212" s="60"/>
      <c r="DL212" s="60"/>
      <c r="DM212" s="60"/>
      <c r="DN212" s="60"/>
      <c r="DO212" s="60"/>
      <c r="DP212" s="60"/>
    </row>
    <row r="213" spans="1:120">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BS213" s="60"/>
      <c r="BT213" s="60"/>
      <c r="BU213" s="75"/>
      <c r="BV213" s="75"/>
      <c r="BW213" s="75"/>
      <c r="BX213" s="75"/>
      <c r="BY213" s="75"/>
      <c r="BZ213" s="75"/>
      <c r="CA213" s="75"/>
      <c r="CL213" s="60"/>
      <c r="CM213" s="60"/>
      <c r="CN213" s="60"/>
      <c r="CO213" s="60"/>
      <c r="CP213" s="60"/>
      <c r="CQ213" s="60"/>
      <c r="CR213" s="60"/>
      <c r="CS213" s="60"/>
      <c r="CT213" s="60"/>
      <c r="CU213" s="60"/>
      <c r="CV213" s="60"/>
      <c r="CW213" s="60"/>
      <c r="CX213" s="60"/>
      <c r="CY213" s="60"/>
      <c r="CZ213" s="60"/>
      <c r="DA213" s="60"/>
      <c r="DB213" s="60"/>
      <c r="DC213" s="60"/>
      <c r="DD213" s="60"/>
      <c r="DE213" s="60"/>
      <c r="DF213" s="60"/>
      <c r="DG213" s="60"/>
      <c r="DH213" s="60"/>
      <c r="DI213" s="60"/>
      <c r="DJ213" s="60"/>
      <c r="DK213" s="60"/>
      <c r="DL213" s="60"/>
      <c r="DM213" s="60"/>
      <c r="DN213" s="60"/>
      <c r="DO213" s="60"/>
      <c r="DP213" s="60"/>
    </row>
    <row r="214" spans="1:120">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BS214" s="60"/>
      <c r="BT214" s="60"/>
      <c r="BU214" s="75"/>
      <c r="BV214" s="75"/>
      <c r="BW214" s="75"/>
      <c r="BX214" s="75"/>
      <c r="BY214" s="75"/>
      <c r="BZ214" s="75"/>
      <c r="CA214" s="75"/>
      <c r="CL214" s="60"/>
      <c r="CM214" s="60"/>
      <c r="CN214" s="60"/>
      <c r="CO214" s="60"/>
      <c r="CP214" s="60"/>
      <c r="CQ214" s="60"/>
      <c r="CR214" s="60"/>
      <c r="CS214" s="60"/>
      <c r="CT214" s="60"/>
      <c r="CU214" s="60"/>
      <c r="CV214" s="60"/>
      <c r="CW214" s="60"/>
      <c r="CX214" s="60"/>
      <c r="CY214" s="60"/>
      <c r="CZ214" s="60"/>
      <c r="DA214" s="60"/>
      <c r="DB214" s="60"/>
      <c r="DC214" s="60"/>
      <c r="DD214" s="60"/>
      <c r="DE214" s="60"/>
      <c r="DF214" s="60"/>
      <c r="DG214" s="60"/>
      <c r="DH214" s="60"/>
      <c r="DI214" s="60"/>
      <c r="DJ214" s="60"/>
      <c r="DK214" s="60"/>
      <c r="DL214" s="60"/>
      <c r="DM214" s="60"/>
      <c r="DN214" s="60"/>
      <c r="DO214" s="60"/>
      <c r="DP214" s="60"/>
    </row>
    <row r="215" spans="1:120">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BS215" s="60"/>
      <c r="BT215" s="60"/>
      <c r="BU215" s="75"/>
      <c r="BV215" s="75"/>
      <c r="BW215" s="75"/>
      <c r="BX215" s="75"/>
      <c r="BY215" s="75"/>
      <c r="BZ215" s="75"/>
      <c r="CA215" s="75"/>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60"/>
      <c r="DI215" s="60"/>
      <c r="DJ215" s="60"/>
      <c r="DK215" s="60"/>
      <c r="DL215" s="60"/>
      <c r="DM215" s="60"/>
      <c r="DN215" s="60"/>
      <c r="DO215" s="60"/>
      <c r="DP215" s="60"/>
    </row>
    <row r="216" spans="1:120">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BS216" s="60"/>
      <c r="BT216" s="60"/>
      <c r="BU216" s="75"/>
      <c r="BV216" s="75"/>
      <c r="BW216" s="75"/>
      <c r="BX216" s="75"/>
      <c r="BY216" s="75"/>
      <c r="BZ216" s="75"/>
      <c r="CA216" s="75"/>
      <c r="CL216" s="60"/>
      <c r="CM216" s="60"/>
      <c r="CN216" s="60"/>
      <c r="CO216" s="60"/>
      <c r="CP216" s="60"/>
      <c r="CQ216" s="60"/>
      <c r="CR216" s="60"/>
      <c r="CS216" s="60"/>
      <c r="CT216" s="60"/>
      <c r="CU216" s="60"/>
      <c r="CV216" s="60"/>
      <c r="CW216" s="60"/>
      <c r="CX216" s="60"/>
      <c r="CY216" s="60"/>
      <c r="CZ216" s="60"/>
      <c r="DA216" s="60"/>
      <c r="DB216" s="60"/>
      <c r="DC216" s="60"/>
      <c r="DD216" s="60"/>
      <c r="DE216" s="60"/>
      <c r="DF216" s="60"/>
      <c r="DG216" s="60"/>
      <c r="DH216" s="60"/>
      <c r="DI216" s="60"/>
      <c r="DJ216" s="60"/>
      <c r="DK216" s="60"/>
      <c r="DL216" s="60"/>
      <c r="DM216" s="60"/>
      <c r="DN216" s="60"/>
      <c r="DO216" s="60"/>
      <c r="DP216" s="60"/>
    </row>
    <row r="217" spans="1:120">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BS217" s="60"/>
      <c r="BT217" s="60"/>
      <c r="BU217" s="75"/>
      <c r="BV217" s="75"/>
      <c r="BW217" s="75"/>
      <c r="BX217" s="75"/>
      <c r="BY217" s="75"/>
      <c r="BZ217" s="75"/>
      <c r="CA217" s="75"/>
      <c r="CL217" s="60"/>
      <c r="CM217" s="60"/>
      <c r="CN217" s="60"/>
      <c r="CO217" s="60"/>
      <c r="CP217" s="60"/>
      <c r="CQ217" s="60"/>
      <c r="CR217" s="60"/>
      <c r="CS217" s="60"/>
      <c r="CT217" s="60"/>
      <c r="CU217" s="60"/>
      <c r="CV217" s="60"/>
      <c r="CW217" s="60"/>
      <c r="CX217" s="60"/>
      <c r="CY217" s="60"/>
      <c r="CZ217" s="60"/>
      <c r="DA217" s="60"/>
      <c r="DB217" s="60"/>
      <c r="DC217" s="60"/>
      <c r="DD217" s="60"/>
      <c r="DE217" s="60"/>
      <c r="DF217" s="60"/>
      <c r="DG217" s="60"/>
      <c r="DH217" s="60"/>
      <c r="DI217" s="60"/>
      <c r="DJ217" s="60"/>
      <c r="DK217" s="60"/>
      <c r="DL217" s="60"/>
      <c r="DM217" s="60"/>
      <c r="DN217" s="60"/>
      <c r="DO217" s="60"/>
      <c r="DP217" s="60"/>
    </row>
    <row r="218" spans="1:120">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BS218" s="60"/>
      <c r="BT218" s="60"/>
      <c r="BU218" s="75"/>
      <c r="BV218" s="75"/>
      <c r="BW218" s="75"/>
      <c r="BX218" s="75"/>
      <c r="BY218" s="75"/>
      <c r="BZ218" s="75"/>
      <c r="CA218" s="75"/>
      <c r="CL218" s="60"/>
      <c r="CM218" s="60"/>
      <c r="CN218" s="60"/>
      <c r="CO218" s="60"/>
      <c r="CP218" s="60"/>
      <c r="CQ218" s="60"/>
      <c r="CR218" s="60"/>
      <c r="CS218" s="60"/>
      <c r="CT218" s="60"/>
      <c r="CU218" s="60"/>
      <c r="CV218" s="60"/>
      <c r="CW218" s="60"/>
      <c r="CX218" s="60"/>
      <c r="CY218" s="60"/>
      <c r="CZ218" s="60"/>
      <c r="DA218" s="60"/>
      <c r="DB218" s="60"/>
      <c r="DC218" s="60"/>
      <c r="DD218" s="60"/>
      <c r="DE218" s="60"/>
      <c r="DF218" s="60"/>
      <c r="DG218" s="60"/>
      <c r="DH218" s="60"/>
      <c r="DI218" s="60"/>
      <c r="DJ218" s="60"/>
      <c r="DK218" s="60"/>
      <c r="DL218" s="60"/>
      <c r="DM218" s="60"/>
      <c r="DN218" s="60"/>
      <c r="DO218" s="60"/>
      <c r="DP218" s="60"/>
    </row>
    <row r="219" spans="1:120">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BS219" s="60"/>
      <c r="BT219" s="60"/>
      <c r="BU219" s="75"/>
      <c r="BV219" s="75"/>
      <c r="BW219" s="75"/>
      <c r="BX219" s="75"/>
      <c r="BY219" s="75"/>
      <c r="BZ219" s="75"/>
      <c r="CA219" s="75"/>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0"/>
      <c r="DO219" s="60"/>
      <c r="DP219" s="60"/>
    </row>
    <row r="220" spans="1:120">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BS220" s="60"/>
      <c r="BT220" s="60"/>
      <c r="BU220" s="75"/>
      <c r="BV220" s="75"/>
      <c r="BW220" s="75"/>
      <c r="BX220" s="75"/>
      <c r="BY220" s="75"/>
      <c r="BZ220" s="75"/>
      <c r="CA220" s="75"/>
      <c r="CL220" s="60"/>
      <c r="CM220" s="60"/>
      <c r="CN220" s="60"/>
      <c r="CO220" s="60"/>
      <c r="CP220" s="60"/>
      <c r="CQ220" s="60"/>
      <c r="CR220" s="60"/>
      <c r="CS220" s="60"/>
      <c r="CT220" s="60"/>
      <c r="CU220" s="60"/>
      <c r="CV220" s="60"/>
      <c r="CW220" s="60"/>
      <c r="CX220" s="60"/>
      <c r="CY220" s="60"/>
      <c r="CZ220" s="60"/>
      <c r="DA220" s="60"/>
      <c r="DB220" s="60"/>
      <c r="DC220" s="60"/>
      <c r="DD220" s="60"/>
      <c r="DE220" s="60"/>
      <c r="DF220" s="60"/>
      <c r="DG220" s="60"/>
      <c r="DH220" s="60"/>
      <c r="DI220" s="60"/>
      <c r="DJ220" s="60"/>
      <c r="DK220" s="60"/>
      <c r="DL220" s="60"/>
      <c r="DM220" s="60"/>
      <c r="DN220" s="60"/>
      <c r="DO220" s="60"/>
      <c r="DP220" s="60"/>
    </row>
    <row r="221" spans="1:120">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BS221" s="60"/>
      <c r="BT221" s="60"/>
      <c r="BU221" s="75"/>
      <c r="BV221" s="75"/>
      <c r="BW221" s="75"/>
      <c r="BX221" s="75"/>
      <c r="BY221" s="75"/>
      <c r="BZ221" s="75"/>
      <c r="CA221" s="75"/>
      <c r="CL221" s="60"/>
      <c r="CM221" s="60"/>
      <c r="CN221" s="60"/>
      <c r="CO221" s="60"/>
      <c r="CP221" s="60"/>
      <c r="CQ221" s="60"/>
      <c r="CR221" s="60"/>
      <c r="CS221" s="60"/>
      <c r="CT221" s="60"/>
      <c r="CU221" s="60"/>
      <c r="CV221" s="60"/>
      <c r="CW221" s="60"/>
      <c r="CX221" s="60"/>
      <c r="CY221" s="60"/>
      <c r="CZ221" s="60"/>
      <c r="DA221" s="60"/>
      <c r="DB221" s="60"/>
      <c r="DC221" s="60"/>
      <c r="DD221" s="60"/>
      <c r="DE221" s="60"/>
      <c r="DF221" s="60"/>
      <c r="DG221" s="60"/>
      <c r="DH221" s="60"/>
      <c r="DI221" s="60"/>
      <c r="DJ221" s="60"/>
      <c r="DK221" s="60"/>
      <c r="DL221" s="60"/>
      <c r="DM221" s="60"/>
      <c r="DN221" s="60"/>
      <c r="DO221" s="60"/>
      <c r="DP221" s="60"/>
    </row>
    <row r="222" spans="1:120">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BS222" s="60"/>
      <c r="BT222" s="60"/>
      <c r="BU222" s="75"/>
      <c r="BV222" s="75"/>
      <c r="BW222" s="75"/>
      <c r="BX222" s="75"/>
      <c r="BY222" s="75"/>
      <c r="BZ222" s="75"/>
      <c r="CA222" s="75"/>
      <c r="CL222" s="60"/>
      <c r="CM222" s="60"/>
      <c r="CN222" s="60"/>
      <c r="CO222" s="60"/>
      <c r="CP222" s="60"/>
      <c r="CQ222" s="60"/>
      <c r="CR222" s="60"/>
      <c r="CS222" s="60"/>
      <c r="CT222" s="60"/>
      <c r="CU222" s="60"/>
      <c r="CV222" s="60"/>
      <c r="CW222" s="60"/>
      <c r="CX222" s="60"/>
      <c r="CY222" s="60"/>
      <c r="CZ222" s="60"/>
      <c r="DA222" s="60"/>
      <c r="DB222" s="60"/>
      <c r="DC222" s="60"/>
      <c r="DD222" s="60"/>
      <c r="DE222" s="60"/>
      <c r="DF222" s="60"/>
      <c r="DG222" s="60"/>
      <c r="DH222" s="60"/>
      <c r="DI222" s="60"/>
      <c r="DJ222" s="60"/>
      <c r="DK222" s="60"/>
      <c r="DL222" s="60"/>
      <c r="DM222" s="60"/>
      <c r="DN222" s="60"/>
      <c r="DO222" s="60"/>
      <c r="DP222" s="60"/>
    </row>
    <row r="223" spans="1:120">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BS223" s="60"/>
      <c r="BT223" s="60"/>
      <c r="BU223" s="75"/>
      <c r="BV223" s="75"/>
      <c r="BW223" s="75"/>
      <c r="BX223" s="75"/>
      <c r="BY223" s="75"/>
      <c r="BZ223" s="75"/>
      <c r="CA223" s="75"/>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60"/>
      <c r="DI223" s="60"/>
      <c r="DJ223" s="60"/>
      <c r="DK223" s="60"/>
      <c r="DL223" s="60"/>
      <c r="DM223" s="60"/>
      <c r="DN223" s="60"/>
      <c r="DO223" s="60"/>
      <c r="DP223" s="60"/>
    </row>
    <row r="224" spans="1:120">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BS224" s="60"/>
      <c r="BT224" s="60"/>
      <c r="BU224" s="75"/>
      <c r="BV224" s="75"/>
      <c r="BW224" s="75"/>
      <c r="BX224" s="75"/>
      <c r="BY224" s="75"/>
      <c r="BZ224" s="75"/>
      <c r="CA224" s="75"/>
      <c r="CL224" s="60"/>
      <c r="CM224" s="60"/>
      <c r="CN224" s="60"/>
      <c r="CO224" s="60"/>
      <c r="CP224" s="60"/>
      <c r="CQ224" s="60"/>
      <c r="CR224" s="60"/>
      <c r="CS224" s="60"/>
      <c r="CT224" s="60"/>
      <c r="CU224" s="60"/>
      <c r="CV224" s="60"/>
      <c r="CW224" s="60"/>
      <c r="CX224" s="60"/>
      <c r="CY224" s="60"/>
      <c r="CZ224" s="60"/>
      <c r="DA224" s="60"/>
      <c r="DB224" s="60"/>
      <c r="DC224" s="60"/>
      <c r="DD224" s="60"/>
      <c r="DE224" s="60"/>
      <c r="DF224" s="60"/>
      <c r="DG224" s="60"/>
      <c r="DH224" s="60"/>
      <c r="DI224" s="60"/>
      <c r="DJ224" s="60"/>
      <c r="DK224" s="60"/>
      <c r="DL224" s="60"/>
      <c r="DM224" s="60"/>
      <c r="DN224" s="60"/>
      <c r="DO224" s="60"/>
      <c r="DP224" s="60"/>
    </row>
    <row r="225" spans="1:120">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BS225" s="60"/>
      <c r="BT225" s="60"/>
      <c r="BU225" s="75"/>
      <c r="BV225" s="75"/>
      <c r="BW225" s="75"/>
      <c r="BX225" s="75"/>
      <c r="BY225" s="75"/>
      <c r="BZ225" s="75"/>
      <c r="CA225" s="75"/>
      <c r="CL225" s="60"/>
      <c r="CM225" s="60"/>
      <c r="CN225" s="60"/>
      <c r="CO225" s="60"/>
      <c r="CP225" s="60"/>
      <c r="CQ225" s="60"/>
      <c r="CR225" s="60"/>
      <c r="CS225" s="60"/>
      <c r="CT225" s="60"/>
      <c r="CU225" s="60"/>
      <c r="CV225" s="60"/>
      <c r="CW225" s="60"/>
      <c r="CX225" s="60"/>
      <c r="CY225" s="60"/>
      <c r="CZ225" s="60"/>
      <c r="DA225" s="60"/>
      <c r="DB225" s="60"/>
      <c r="DC225" s="60"/>
      <c r="DD225" s="60"/>
      <c r="DE225" s="60"/>
      <c r="DF225" s="60"/>
      <c r="DG225" s="60"/>
      <c r="DH225" s="60"/>
      <c r="DI225" s="60"/>
      <c r="DJ225" s="60"/>
      <c r="DK225" s="60"/>
      <c r="DL225" s="60"/>
      <c r="DM225" s="60"/>
      <c r="DN225" s="60"/>
      <c r="DO225" s="60"/>
      <c r="DP225" s="60"/>
    </row>
    <row r="226" spans="1:120">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BS226" s="60"/>
      <c r="BT226" s="60"/>
      <c r="BU226" s="75"/>
      <c r="BV226" s="75"/>
      <c r="BW226" s="75"/>
      <c r="BX226" s="75"/>
      <c r="BY226" s="75"/>
      <c r="BZ226" s="75"/>
      <c r="CA226" s="75"/>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row>
    <row r="227" spans="1:120">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BS227" s="60"/>
      <c r="BT227" s="60"/>
      <c r="BU227" s="75"/>
      <c r="BV227" s="75"/>
      <c r="BW227" s="75"/>
      <c r="BX227" s="75"/>
      <c r="BY227" s="75"/>
      <c r="BZ227" s="75"/>
      <c r="CA227" s="75"/>
      <c r="CL227" s="60"/>
      <c r="CM227" s="60"/>
      <c r="CN227" s="60"/>
      <c r="CO227" s="60"/>
      <c r="CP227" s="60"/>
      <c r="CQ227" s="60"/>
      <c r="CR227" s="60"/>
      <c r="CS227" s="60"/>
      <c r="CT227" s="60"/>
      <c r="CU227" s="60"/>
      <c r="CV227" s="60"/>
      <c r="CW227" s="60"/>
      <c r="CX227" s="60"/>
      <c r="CY227" s="60"/>
      <c r="CZ227" s="60"/>
      <c r="DA227" s="60"/>
      <c r="DB227" s="60"/>
      <c r="DC227" s="60"/>
      <c r="DD227" s="60"/>
      <c r="DE227" s="60"/>
      <c r="DF227" s="60"/>
      <c r="DG227" s="60"/>
      <c r="DH227" s="60"/>
      <c r="DI227" s="60"/>
      <c r="DJ227" s="60"/>
      <c r="DK227" s="60"/>
      <c r="DL227" s="60"/>
      <c r="DM227" s="60"/>
      <c r="DN227" s="60"/>
      <c r="DO227" s="60"/>
      <c r="DP227" s="60"/>
    </row>
    <row r="228" spans="1:120">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BS228" s="60"/>
      <c r="BT228" s="60"/>
      <c r="BU228" s="75"/>
      <c r="BV228" s="75"/>
      <c r="BW228" s="75"/>
      <c r="BX228" s="75"/>
      <c r="BY228" s="75"/>
      <c r="BZ228" s="75"/>
      <c r="CA228" s="75"/>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row>
    <row r="229" spans="1:120">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BS229" s="60"/>
      <c r="BT229" s="60"/>
      <c r="BU229" s="75"/>
      <c r="BV229" s="75"/>
      <c r="BW229" s="75"/>
      <c r="BX229" s="75"/>
      <c r="BY229" s="75"/>
      <c r="BZ229" s="75"/>
      <c r="CA229" s="75"/>
      <c r="CL229" s="60"/>
      <c r="CM229" s="60"/>
      <c r="CN229" s="60"/>
      <c r="CO229" s="60"/>
      <c r="CP229" s="60"/>
      <c r="CQ229" s="60"/>
      <c r="CR229" s="60"/>
      <c r="CS229" s="60"/>
      <c r="CT229" s="60"/>
      <c r="CU229" s="60"/>
      <c r="CV229" s="60"/>
      <c r="CW229" s="60"/>
      <c r="CX229" s="60"/>
      <c r="CY229" s="60"/>
      <c r="CZ229" s="60"/>
      <c r="DA229" s="60"/>
      <c r="DB229" s="60"/>
      <c r="DC229" s="60"/>
      <c r="DD229" s="60"/>
      <c r="DE229" s="60"/>
      <c r="DF229" s="60"/>
      <c r="DG229" s="60"/>
      <c r="DH229" s="60"/>
      <c r="DI229" s="60"/>
      <c r="DJ229" s="60"/>
      <c r="DK229" s="60"/>
      <c r="DL229" s="60"/>
      <c r="DM229" s="60"/>
      <c r="DN229" s="60"/>
      <c r="DO229" s="60"/>
      <c r="DP229" s="60"/>
    </row>
    <row r="230" spans="1:120">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BS230" s="60"/>
      <c r="BT230" s="60"/>
      <c r="BU230" s="75"/>
      <c r="BV230" s="75"/>
      <c r="BW230" s="75"/>
      <c r="BX230" s="75"/>
      <c r="BY230" s="75"/>
      <c r="BZ230" s="75"/>
      <c r="CA230" s="75"/>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row>
    <row r="231" spans="1:120">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BS231" s="60"/>
      <c r="BT231" s="60"/>
      <c r="BU231" s="75"/>
      <c r="BV231" s="75"/>
      <c r="BW231" s="75"/>
      <c r="BX231" s="75"/>
      <c r="BY231" s="75"/>
      <c r="BZ231" s="75"/>
      <c r="CA231" s="75"/>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60"/>
      <c r="DI231" s="60"/>
      <c r="DJ231" s="60"/>
      <c r="DK231" s="60"/>
      <c r="DL231" s="60"/>
      <c r="DM231" s="60"/>
      <c r="DN231" s="60"/>
      <c r="DO231" s="60"/>
      <c r="DP231" s="60"/>
    </row>
    <row r="232" spans="1:120">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BS232" s="60"/>
      <c r="BT232" s="60"/>
      <c r="BU232" s="75"/>
      <c r="BV232" s="75"/>
      <c r="BW232" s="75"/>
      <c r="BX232" s="75"/>
      <c r="BY232" s="75"/>
      <c r="BZ232" s="75"/>
      <c r="CA232" s="75"/>
      <c r="CL232" s="60"/>
      <c r="CM232" s="60"/>
      <c r="CN232" s="60"/>
      <c r="CO232" s="60"/>
      <c r="CP232" s="60"/>
      <c r="CQ232" s="60"/>
      <c r="CR232" s="60"/>
      <c r="CS232" s="60"/>
      <c r="CT232" s="60"/>
      <c r="CU232" s="60"/>
      <c r="CV232" s="60"/>
      <c r="CW232" s="60"/>
      <c r="CX232" s="60"/>
      <c r="CY232" s="60"/>
      <c r="CZ232" s="60"/>
      <c r="DA232" s="60"/>
      <c r="DB232" s="60"/>
      <c r="DC232" s="60"/>
      <c r="DD232" s="60"/>
      <c r="DE232" s="60"/>
      <c r="DF232" s="60"/>
      <c r="DG232" s="60"/>
      <c r="DH232" s="60"/>
      <c r="DI232" s="60"/>
      <c r="DJ232" s="60"/>
      <c r="DK232" s="60"/>
      <c r="DL232" s="60"/>
      <c r="DM232" s="60"/>
      <c r="DN232" s="60"/>
      <c r="DO232" s="60"/>
      <c r="DP232" s="60"/>
    </row>
    <row r="233" spans="1:120">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BS233" s="60"/>
      <c r="BT233" s="60"/>
      <c r="BU233" s="75"/>
      <c r="BV233" s="75"/>
      <c r="BW233" s="75"/>
      <c r="BX233" s="75"/>
      <c r="BY233" s="75"/>
      <c r="BZ233" s="75"/>
      <c r="CA233" s="75"/>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row>
    <row r="234" spans="1:120">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BS234" s="60"/>
      <c r="BT234" s="60"/>
      <c r="BU234" s="75"/>
      <c r="BV234" s="75"/>
      <c r="BW234" s="75"/>
      <c r="BX234" s="75"/>
      <c r="BY234" s="75"/>
      <c r="BZ234" s="75"/>
      <c r="CA234" s="75"/>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60"/>
      <c r="DI234" s="60"/>
      <c r="DJ234" s="60"/>
      <c r="DK234" s="60"/>
      <c r="DL234" s="60"/>
      <c r="DM234" s="60"/>
      <c r="DN234" s="60"/>
      <c r="DO234" s="60"/>
      <c r="DP234" s="60"/>
    </row>
    <row r="235" spans="1:120">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BS235" s="60"/>
      <c r="BT235" s="60"/>
      <c r="BU235" s="75"/>
      <c r="BV235" s="75"/>
      <c r="BW235" s="75"/>
      <c r="BX235" s="75"/>
      <c r="BY235" s="75"/>
      <c r="BZ235" s="75"/>
      <c r="CA235" s="75"/>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row>
    <row r="236" spans="1:120">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BS236" s="60"/>
      <c r="BT236" s="60"/>
      <c r="BU236" s="75"/>
      <c r="BV236" s="75"/>
      <c r="BW236" s="75"/>
      <c r="BX236" s="75"/>
      <c r="BY236" s="75"/>
      <c r="BZ236" s="75"/>
      <c r="CA236" s="75"/>
      <c r="CL236" s="60"/>
      <c r="CM236" s="60"/>
      <c r="CN236" s="60"/>
      <c r="CO236" s="60"/>
      <c r="CP236" s="60"/>
      <c r="CQ236" s="60"/>
      <c r="CR236" s="60"/>
      <c r="CS236" s="60"/>
      <c r="CT236" s="60"/>
      <c r="CU236" s="60"/>
      <c r="CV236" s="60"/>
      <c r="CW236" s="60"/>
      <c r="CX236" s="60"/>
      <c r="CY236" s="60"/>
      <c r="CZ236" s="60"/>
      <c r="DA236" s="60"/>
      <c r="DB236" s="60"/>
      <c r="DC236" s="60"/>
      <c r="DD236" s="60"/>
      <c r="DE236" s="60"/>
      <c r="DF236" s="60"/>
      <c r="DG236" s="60"/>
      <c r="DH236" s="60"/>
      <c r="DI236" s="60"/>
      <c r="DJ236" s="60"/>
      <c r="DK236" s="60"/>
      <c r="DL236" s="60"/>
      <c r="DM236" s="60"/>
      <c r="DN236" s="60"/>
      <c r="DO236" s="60"/>
      <c r="DP236" s="60"/>
    </row>
    <row r="237" spans="1:120">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BS237" s="60"/>
      <c r="BT237" s="60"/>
      <c r="BU237" s="75"/>
      <c r="BV237" s="75"/>
      <c r="BW237" s="75"/>
      <c r="BX237" s="75"/>
      <c r="BY237" s="75"/>
      <c r="BZ237" s="75"/>
      <c r="CA237" s="75"/>
      <c r="CL237" s="60"/>
      <c r="CM237" s="60"/>
      <c r="CN237" s="60"/>
      <c r="CO237" s="60"/>
      <c r="CP237" s="60"/>
      <c r="CQ237" s="60"/>
      <c r="CR237" s="60"/>
      <c r="CS237" s="60"/>
      <c r="CT237" s="60"/>
      <c r="CU237" s="60"/>
      <c r="CV237" s="60"/>
      <c r="CW237" s="60"/>
      <c r="CX237" s="60"/>
      <c r="CY237" s="60"/>
      <c r="CZ237" s="60"/>
      <c r="DA237" s="60"/>
      <c r="DB237" s="60"/>
      <c r="DC237" s="60"/>
      <c r="DD237" s="60"/>
      <c r="DE237" s="60"/>
      <c r="DF237" s="60"/>
      <c r="DG237" s="60"/>
      <c r="DH237" s="60"/>
      <c r="DI237" s="60"/>
      <c r="DJ237" s="60"/>
      <c r="DK237" s="60"/>
      <c r="DL237" s="60"/>
      <c r="DM237" s="60"/>
      <c r="DN237" s="60"/>
      <c r="DO237" s="60"/>
      <c r="DP237" s="60"/>
    </row>
    <row r="238" spans="1:120">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BS238" s="60"/>
      <c r="BT238" s="60"/>
      <c r="BU238" s="75"/>
      <c r="BV238" s="75"/>
      <c r="BW238" s="75"/>
      <c r="BX238" s="75"/>
      <c r="BY238" s="75"/>
      <c r="BZ238" s="75"/>
      <c r="CA238" s="75"/>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row>
    <row r="239" spans="1:120">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BS239" s="60"/>
      <c r="BT239" s="60"/>
      <c r="BU239" s="75"/>
      <c r="BV239" s="75"/>
      <c r="BW239" s="75"/>
      <c r="BX239" s="75"/>
      <c r="BY239" s="75"/>
      <c r="BZ239" s="75"/>
      <c r="CA239" s="75"/>
      <c r="CL239" s="60"/>
      <c r="CM239" s="60"/>
      <c r="CN239" s="60"/>
      <c r="CO239" s="60"/>
      <c r="CP239" s="60"/>
      <c r="CQ239" s="60"/>
      <c r="CR239" s="60"/>
      <c r="CS239" s="60"/>
      <c r="CT239" s="60"/>
      <c r="CU239" s="60"/>
      <c r="CV239" s="60"/>
      <c r="CW239" s="60"/>
      <c r="CX239" s="60"/>
      <c r="CY239" s="60"/>
      <c r="CZ239" s="60"/>
      <c r="DA239" s="60"/>
      <c r="DB239" s="60"/>
      <c r="DC239" s="60"/>
      <c r="DD239" s="60"/>
      <c r="DE239" s="60"/>
      <c r="DF239" s="60"/>
      <c r="DG239" s="60"/>
      <c r="DH239" s="60"/>
      <c r="DI239" s="60"/>
      <c r="DJ239" s="60"/>
      <c r="DK239" s="60"/>
      <c r="DL239" s="60"/>
      <c r="DM239" s="60"/>
      <c r="DN239" s="60"/>
      <c r="DO239" s="60"/>
      <c r="DP239" s="60"/>
    </row>
    <row r="240" spans="1:120">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BS240" s="60"/>
      <c r="BT240" s="60"/>
      <c r="BU240" s="75"/>
      <c r="BV240" s="75"/>
      <c r="BW240" s="75"/>
      <c r="BX240" s="75"/>
      <c r="BY240" s="75"/>
      <c r="BZ240" s="75"/>
      <c r="CA240" s="75"/>
      <c r="CL240" s="60"/>
      <c r="CM240" s="60"/>
      <c r="CN240" s="60"/>
      <c r="CO240" s="60"/>
      <c r="CP240" s="60"/>
      <c r="CQ240" s="60"/>
      <c r="CR240" s="60"/>
      <c r="CS240" s="60"/>
      <c r="CT240" s="60"/>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row>
    <row r="241" spans="1:120">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BS241" s="60"/>
      <c r="BT241" s="60"/>
      <c r="BU241" s="75"/>
      <c r="BV241" s="75"/>
      <c r="BW241" s="75"/>
      <c r="BX241" s="75"/>
      <c r="BY241" s="75"/>
      <c r="BZ241" s="75"/>
      <c r="CA241" s="75"/>
      <c r="CL241" s="60"/>
      <c r="CM241" s="60"/>
      <c r="CN241" s="60"/>
      <c r="CO241" s="60"/>
      <c r="CP241" s="60"/>
      <c r="CQ241" s="60"/>
      <c r="CR241" s="60"/>
      <c r="CS241" s="60"/>
      <c r="CT241" s="60"/>
      <c r="CU241" s="60"/>
      <c r="CV241" s="60"/>
      <c r="CW241" s="60"/>
      <c r="CX241" s="60"/>
      <c r="CY241" s="60"/>
      <c r="CZ241" s="60"/>
      <c r="DA241" s="60"/>
      <c r="DB241" s="60"/>
      <c r="DC241" s="60"/>
      <c r="DD241" s="60"/>
      <c r="DE241" s="60"/>
      <c r="DF241" s="60"/>
      <c r="DG241" s="60"/>
      <c r="DH241" s="60"/>
      <c r="DI241" s="60"/>
      <c r="DJ241" s="60"/>
      <c r="DK241" s="60"/>
      <c r="DL241" s="60"/>
      <c r="DM241" s="60"/>
      <c r="DN241" s="60"/>
      <c r="DO241" s="60"/>
      <c r="DP241" s="60"/>
    </row>
    <row r="242" spans="1:120">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BS242" s="60"/>
      <c r="BT242" s="60"/>
      <c r="BU242" s="75"/>
      <c r="BV242" s="75"/>
      <c r="BW242" s="75"/>
      <c r="BX242" s="75"/>
      <c r="BY242" s="75"/>
      <c r="BZ242" s="75"/>
      <c r="CA242" s="75"/>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row>
    <row r="243" spans="1:120">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BS243" s="60"/>
      <c r="BT243" s="60"/>
      <c r="BU243" s="75"/>
      <c r="BV243" s="75"/>
      <c r="BW243" s="75"/>
      <c r="BX243" s="75"/>
      <c r="BY243" s="75"/>
      <c r="BZ243" s="75"/>
      <c r="CA243" s="75"/>
      <c r="CL243" s="60"/>
      <c r="CM243" s="60"/>
      <c r="CN243" s="60"/>
      <c r="CO243" s="60"/>
      <c r="CP243" s="60"/>
      <c r="CQ243" s="60"/>
      <c r="CR243" s="60"/>
      <c r="CS243" s="60"/>
      <c r="CT243" s="60"/>
      <c r="CU243" s="60"/>
      <c r="CV243" s="60"/>
      <c r="CW243" s="60"/>
      <c r="CX243" s="60"/>
      <c r="CY243" s="60"/>
      <c r="CZ243" s="60"/>
      <c r="DA243" s="60"/>
      <c r="DB243" s="60"/>
      <c r="DC243" s="60"/>
      <c r="DD243" s="60"/>
      <c r="DE243" s="60"/>
      <c r="DF243" s="60"/>
      <c r="DG243" s="60"/>
      <c r="DH243" s="60"/>
      <c r="DI243" s="60"/>
      <c r="DJ243" s="60"/>
      <c r="DK243" s="60"/>
      <c r="DL243" s="60"/>
      <c r="DM243" s="60"/>
      <c r="DN243" s="60"/>
      <c r="DO243" s="60"/>
      <c r="DP243" s="60"/>
    </row>
    <row r="244" spans="1:120">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BS244" s="60"/>
      <c r="BT244" s="60"/>
      <c r="BU244" s="75"/>
      <c r="BV244" s="75"/>
      <c r="BW244" s="75"/>
      <c r="BX244" s="75"/>
      <c r="BY244" s="75"/>
      <c r="BZ244" s="75"/>
      <c r="CA244" s="75"/>
      <c r="CL244" s="60"/>
      <c r="CM244" s="60"/>
      <c r="CN244" s="60"/>
      <c r="CO244" s="60"/>
      <c r="CP244" s="60"/>
      <c r="CQ244" s="60"/>
      <c r="CR244" s="60"/>
      <c r="CS244" s="60"/>
      <c r="CT244" s="60"/>
      <c r="CU244" s="60"/>
      <c r="CV244" s="60"/>
      <c r="CW244" s="60"/>
      <c r="CX244" s="60"/>
      <c r="CY244" s="60"/>
      <c r="CZ244" s="60"/>
      <c r="DA244" s="60"/>
      <c r="DB244" s="60"/>
      <c r="DC244" s="60"/>
      <c r="DD244" s="60"/>
      <c r="DE244" s="60"/>
      <c r="DF244" s="60"/>
      <c r="DG244" s="60"/>
      <c r="DH244" s="60"/>
      <c r="DI244" s="60"/>
      <c r="DJ244" s="60"/>
      <c r="DK244" s="60"/>
      <c r="DL244" s="60"/>
      <c r="DM244" s="60"/>
      <c r="DN244" s="60"/>
      <c r="DO244" s="60"/>
      <c r="DP244" s="60"/>
    </row>
    <row r="245" spans="1:120">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BS245" s="60"/>
      <c r="BT245" s="60"/>
      <c r="BU245" s="75"/>
      <c r="BV245" s="75"/>
      <c r="BW245" s="75"/>
      <c r="BX245" s="75"/>
      <c r="BY245" s="75"/>
      <c r="BZ245" s="75"/>
      <c r="CA245" s="75"/>
      <c r="CL245" s="60"/>
      <c r="CM245" s="60"/>
      <c r="CN245" s="60"/>
      <c r="CO245" s="60"/>
      <c r="CP245" s="60"/>
      <c r="CQ245" s="60"/>
      <c r="CR245" s="60"/>
      <c r="CS245" s="60"/>
      <c r="CT245" s="60"/>
      <c r="CU245" s="60"/>
      <c r="CV245" s="60"/>
      <c r="CW245" s="60"/>
      <c r="CX245" s="60"/>
      <c r="CY245" s="60"/>
      <c r="CZ245" s="60"/>
      <c r="DA245" s="60"/>
      <c r="DB245" s="60"/>
      <c r="DC245" s="60"/>
      <c r="DD245" s="60"/>
      <c r="DE245" s="60"/>
      <c r="DF245" s="60"/>
      <c r="DG245" s="60"/>
      <c r="DH245" s="60"/>
      <c r="DI245" s="60"/>
      <c r="DJ245" s="60"/>
      <c r="DK245" s="60"/>
      <c r="DL245" s="60"/>
      <c r="DM245" s="60"/>
      <c r="DN245" s="60"/>
      <c r="DO245" s="60"/>
      <c r="DP245" s="60"/>
    </row>
    <row r="246" spans="1:120">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BS246" s="60"/>
      <c r="BT246" s="60"/>
      <c r="BU246" s="75"/>
      <c r="BV246" s="75"/>
      <c r="BW246" s="75"/>
      <c r="BX246" s="75"/>
      <c r="BY246" s="75"/>
      <c r="BZ246" s="75"/>
      <c r="CA246" s="75"/>
      <c r="CL246" s="60"/>
      <c r="CM246" s="60"/>
      <c r="CN246" s="60"/>
      <c r="CO246" s="60"/>
      <c r="CP246" s="60"/>
      <c r="CQ246" s="60"/>
      <c r="CR246" s="60"/>
      <c r="CS246" s="60"/>
      <c r="CT246" s="60"/>
      <c r="CU246" s="60"/>
      <c r="CV246" s="60"/>
      <c r="CW246" s="60"/>
      <c r="CX246" s="60"/>
      <c r="CY246" s="60"/>
      <c r="CZ246" s="60"/>
      <c r="DA246" s="60"/>
      <c r="DB246" s="60"/>
      <c r="DC246" s="60"/>
      <c r="DD246" s="60"/>
      <c r="DE246" s="60"/>
      <c r="DF246" s="60"/>
      <c r="DG246" s="60"/>
      <c r="DH246" s="60"/>
      <c r="DI246" s="60"/>
      <c r="DJ246" s="60"/>
      <c r="DK246" s="60"/>
      <c r="DL246" s="60"/>
      <c r="DM246" s="60"/>
      <c r="DN246" s="60"/>
      <c r="DO246" s="60"/>
      <c r="DP246" s="60"/>
    </row>
    <row r="247" spans="1:120">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BS247" s="60"/>
      <c r="BT247" s="60"/>
      <c r="BU247" s="75"/>
      <c r="BV247" s="75"/>
      <c r="BW247" s="75"/>
      <c r="BX247" s="75"/>
      <c r="BY247" s="75"/>
      <c r="BZ247" s="75"/>
      <c r="CA247" s="75"/>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row>
    <row r="248" spans="1:120">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BS248" s="60"/>
      <c r="BT248" s="60"/>
      <c r="BU248" s="75"/>
      <c r="BV248" s="75"/>
      <c r="BW248" s="75"/>
      <c r="BX248" s="75"/>
      <c r="BY248" s="75"/>
      <c r="BZ248" s="75"/>
      <c r="CA248" s="75"/>
      <c r="CL248" s="60"/>
      <c r="CM248" s="60"/>
      <c r="CN248" s="60"/>
      <c r="CO248" s="60"/>
      <c r="CP248" s="60"/>
      <c r="CQ248" s="60"/>
      <c r="CR248" s="60"/>
      <c r="CS248" s="60"/>
      <c r="CT248" s="60"/>
      <c r="CU248" s="60"/>
      <c r="CV248" s="60"/>
      <c r="CW248" s="60"/>
      <c r="CX248" s="60"/>
      <c r="CY248" s="60"/>
      <c r="CZ248" s="60"/>
      <c r="DA248" s="60"/>
      <c r="DB248" s="60"/>
      <c r="DC248" s="60"/>
      <c r="DD248" s="60"/>
      <c r="DE248" s="60"/>
      <c r="DF248" s="60"/>
      <c r="DG248" s="60"/>
      <c r="DH248" s="60"/>
      <c r="DI248" s="60"/>
      <c r="DJ248" s="60"/>
      <c r="DK248" s="60"/>
      <c r="DL248" s="60"/>
      <c r="DM248" s="60"/>
      <c r="DN248" s="60"/>
      <c r="DO248" s="60"/>
      <c r="DP248" s="60"/>
    </row>
    <row r="249" spans="1:120">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BS249" s="60"/>
      <c r="BT249" s="60"/>
      <c r="BU249" s="75"/>
      <c r="BV249" s="75"/>
      <c r="BW249" s="75"/>
      <c r="BX249" s="75"/>
      <c r="BY249" s="75"/>
      <c r="BZ249" s="75"/>
      <c r="CA249" s="75"/>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row>
    <row r="250" spans="1:120">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BS250" s="60"/>
      <c r="BT250" s="60"/>
      <c r="BU250" s="75"/>
      <c r="BV250" s="75"/>
      <c r="BW250" s="75"/>
      <c r="BX250" s="75"/>
      <c r="BY250" s="75"/>
      <c r="BZ250" s="75"/>
      <c r="CA250" s="75"/>
      <c r="CL250" s="60"/>
      <c r="CM250" s="60"/>
      <c r="CN250" s="60"/>
      <c r="CO250" s="60"/>
      <c r="CP250" s="60"/>
      <c r="CQ250" s="60"/>
      <c r="CR250" s="60"/>
      <c r="CS250" s="60"/>
      <c r="CT250" s="60"/>
      <c r="CU250" s="60"/>
      <c r="CV250" s="60"/>
      <c r="CW250" s="60"/>
      <c r="CX250" s="60"/>
      <c r="CY250" s="60"/>
      <c r="CZ250" s="60"/>
      <c r="DA250" s="60"/>
      <c r="DB250" s="60"/>
      <c r="DC250" s="60"/>
      <c r="DD250" s="60"/>
      <c r="DE250" s="60"/>
      <c r="DF250" s="60"/>
      <c r="DG250" s="60"/>
      <c r="DH250" s="60"/>
      <c r="DI250" s="60"/>
      <c r="DJ250" s="60"/>
      <c r="DK250" s="60"/>
      <c r="DL250" s="60"/>
      <c r="DM250" s="60"/>
      <c r="DN250" s="60"/>
      <c r="DO250" s="60"/>
      <c r="DP250" s="60"/>
    </row>
    <row r="251" spans="1:12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BS251" s="60"/>
      <c r="BT251" s="60"/>
      <c r="BU251" s="75"/>
      <c r="BV251" s="75"/>
      <c r="BW251" s="75"/>
      <c r="BX251" s="75"/>
      <c r="BY251" s="75"/>
      <c r="BZ251" s="75"/>
      <c r="CA251" s="75"/>
      <c r="CL251" s="60"/>
      <c r="CM251" s="60"/>
      <c r="CN251" s="60"/>
      <c r="CO251" s="60"/>
      <c r="CP251" s="60"/>
      <c r="CQ251" s="60"/>
      <c r="CR251" s="60"/>
      <c r="CS251" s="60"/>
      <c r="CT251" s="60"/>
      <c r="CU251" s="60"/>
      <c r="CV251" s="60"/>
      <c r="CW251" s="60"/>
      <c r="CX251" s="60"/>
      <c r="CY251" s="60"/>
      <c r="CZ251" s="60"/>
      <c r="DA251" s="60"/>
      <c r="DB251" s="60"/>
      <c r="DC251" s="60"/>
      <c r="DD251" s="60"/>
      <c r="DE251" s="60"/>
      <c r="DF251" s="60"/>
      <c r="DG251" s="60"/>
      <c r="DH251" s="60"/>
      <c r="DI251" s="60"/>
      <c r="DJ251" s="60"/>
      <c r="DK251" s="60"/>
      <c r="DL251" s="60"/>
      <c r="DM251" s="60"/>
      <c r="DN251" s="60"/>
      <c r="DO251" s="60"/>
      <c r="DP251" s="60"/>
    </row>
    <row r="252" spans="1:12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BS252" s="60"/>
      <c r="BT252" s="60"/>
      <c r="BU252" s="75"/>
      <c r="BV252" s="75"/>
      <c r="BW252" s="75"/>
      <c r="BX252" s="75"/>
      <c r="BY252" s="75"/>
      <c r="BZ252" s="75"/>
      <c r="CA252" s="75"/>
      <c r="CL252" s="60"/>
      <c r="CM252" s="60"/>
      <c r="CN252" s="60"/>
      <c r="CO252" s="60"/>
      <c r="CP252" s="60"/>
      <c r="CQ252" s="60"/>
      <c r="CR252" s="60"/>
      <c r="CS252" s="60"/>
      <c r="CT252" s="60"/>
      <c r="CU252" s="60"/>
      <c r="CV252" s="60"/>
      <c r="CW252" s="60"/>
      <c r="CX252" s="60"/>
      <c r="CY252" s="60"/>
      <c r="CZ252" s="60"/>
      <c r="DA252" s="60"/>
      <c r="DB252" s="60"/>
      <c r="DC252" s="60"/>
      <c r="DD252" s="60"/>
      <c r="DE252" s="60"/>
      <c r="DF252" s="60"/>
      <c r="DG252" s="60"/>
      <c r="DH252" s="60"/>
      <c r="DI252" s="60"/>
      <c r="DJ252" s="60"/>
      <c r="DK252" s="60"/>
      <c r="DL252" s="60"/>
      <c r="DM252" s="60"/>
      <c r="DN252" s="60"/>
      <c r="DO252" s="60"/>
      <c r="DP252" s="60"/>
    </row>
    <row r="253" spans="1:12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BS253" s="60"/>
      <c r="BT253" s="60"/>
      <c r="BU253" s="75"/>
      <c r="BV253" s="75"/>
      <c r="BW253" s="75"/>
      <c r="BX253" s="75"/>
      <c r="BY253" s="75"/>
      <c r="BZ253" s="75"/>
      <c r="CA253" s="75"/>
      <c r="CL253" s="60"/>
      <c r="CM253" s="60"/>
      <c r="CN253" s="60"/>
      <c r="CO253" s="60"/>
      <c r="CP253" s="60"/>
      <c r="CQ253" s="60"/>
      <c r="CR253" s="60"/>
      <c r="CS253" s="60"/>
      <c r="CT253" s="60"/>
      <c r="CU253" s="60"/>
      <c r="CV253" s="60"/>
      <c r="CW253" s="60"/>
      <c r="CX253" s="60"/>
      <c r="CY253" s="60"/>
      <c r="CZ253" s="60"/>
      <c r="DA253" s="60"/>
      <c r="DB253" s="60"/>
      <c r="DC253" s="60"/>
      <c r="DD253" s="60"/>
      <c r="DE253" s="60"/>
      <c r="DF253" s="60"/>
      <c r="DG253" s="60"/>
      <c r="DH253" s="60"/>
      <c r="DI253" s="60"/>
      <c r="DJ253" s="60"/>
      <c r="DK253" s="60"/>
      <c r="DL253" s="60"/>
      <c r="DM253" s="60"/>
      <c r="DN253" s="60"/>
      <c r="DO253" s="60"/>
      <c r="DP253" s="60"/>
    </row>
    <row r="254" spans="1:12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BS254" s="60"/>
      <c r="BT254" s="60"/>
      <c r="BU254" s="75"/>
      <c r="BV254" s="75"/>
      <c r="BW254" s="75"/>
      <c r="BX254" s="75"/>
      <c r="BY254" s="75"/>
      <c r="BZ254" s="75"/>
      <c r="CA254" s="75"/>
      <c r="CL254" s="60"/>
      <c r="CM254" s="60"/>
      <c r="CN254" s="60"/>
      <c r="CO254" s="60"/>
      <c r="CP254" s="60"/>
      <c r="CQ254" s="60"/>
      <c r="CR254" s="60"/>
      <c r="CS254" s="60"/>
      <c r="CT254" s="60"/>
      <c r="CU254" s="60"/>
      <c r="CV254" s="60"/>
      <c r="CW254" s="60"/>
      <c r="CX254" s="60"/>
      <c r="CY254" s="60"/>
      <c r="CZ254" s="60"/>
      <c r="DA254" s="60"/>
      <c r="DB254" s="60"/>
      <c r="DC254" s="60"/>
      <c r="DD254" s="60"/>
      <c r="DE254" s="60"/>
      <c r="DF254" s="60"/>
      <c r="DG254" s="60"/>
      <c r="DH254" s="60"/>
      <c r="DI254" s="60"/>
      <c r="DJ254" s="60"/>
      <c r="DK254" s="60"/>
      <c r="DL254" s="60"/>
      <c r="DM254" s="60"/>
      <c r="DN254" s="60"/>
      <c r="DO254" s="60"/>
      <c r="DP254" s="60"/>
    </row>
    <row r="255" spans="1:12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BS255" s="60"/>
      <c r="BT255" s="60"/>
      <c r="BU255" s="75"/>
      <c r="BV255" s="75"/>
      <c r="BW255" s="75"/>
      <c r="BX255" s="75"/>
      <c r="BY255" s="75"/>
      <c r="BZ255" s="75"/>
      <c r="CA255" s="75"/>
      <c r="CL255" s="60"/>
      <c r="CM255" s="60"/>
      <c r="CN255" s="60"/>
      <c r="CO255" s="60"/>
      <c r="CP255" s="60"/>
      <c r="CQ255" s="60"/>
      <c r="CR255" s="60"/>
      <c r="CS255" s="60"/>
      <c r="CT255" s="60"/>
      <c r="CU255" s="60"/>
      <c r="CV255" s="60"/>
      <c r="CW255" s="60"/>
      <c r="CX255" s="60"/>
      <c r="CY255" s="60"/>
      <c r="CZ255" s="60"/>
      <c r="DA255" s="60"/>
      <c r="DB255" s="60"/>
      <c r="DC255" s="60"/>
      <c r="DD255" s="60"/>
      <c r="DE255" s="60"/>
      <c r="DF255" s="60"/>
      <c r="DG255" s="60"/>
      <c r="DH255" s="60"/>
      <c r="DI255" s="60"/>
      <c r="DJ255" s="60"/>
      <c r="DK255" s="60"/>
      <c r="DL255" s="60"/>
      <c r="DM255" s="60"/>
      <c r="DN255" s="60"/>
      <c r="DO255" s="60"/>
      <c r="DP255" s="60"/>
    </row>
    <row r="256" spans="1:12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BS256" s="60"/>
      <c r="BT256" s="60"/>
      <c r="BU256" s="75"/>
      <c r="BV256" s="75"/>
      <c r="BW256" s="75"/>
      <c r="BX256" s="75"/>
      <c r="BY256" s="75"/>
      <c r="BZ256" s="75"/>
      <c r="CA256" s="75"/>
      <c r="CL256" s="60"/>
      <c r="CM256" s="60"/>
      <c r="CN256" s="60"/>
      <c r="CO256" s="60"/>
      <c r="CP256" s="60"/>
      <c r="CQ256" s="60"/>
      <c r="CR256" s="60"/>
      <c r="CS256" s="60"/>
      <c r="CT256" s="60"/>
      <c r="CU256" s="60"/>
      <c r="CV256" s="60"/>
      <c r="CW256" s="60"/>
      <c r="CX256" s="60"/>
      <c r="CY256" s="60"/>
      <c r="CZ256" s="60"/>
      <c r="DA256" s="60"/>
      <c r="DB256" s="60"/>
      <c r="DC256" s="60"/>
      <c r="DD256" s="60"/>
      <c r="DE256" s="60"/>
      <c r="DF256" s="60"/>
      <c r="DG256" s="60"/>
      <c r="DH256" s="60"/>
      <c r="DI256" s="60"/>
      <c r="DJ256" s="60"/>
      <c r="DK256" s="60"/>
      <c r="DL256" s="60"/>
      <c r="DM256" s="60"/>
      <c r="DN256" s="60"/>
      <c r="DO256" s="60"/>
      <c r="DP256" s="60"/>
    </row>
    <row r="257" spans="2:12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BS257" s="60"/>
      <c r="BT257" s="60"/>
      <c r="BU257" s="75"/>
      <c r="BV257" s="75"/>
      <c r="BW257" s="75"/>
      <c r="BX257" s="75"/>
      <c r="BY257" s="75"/>
      <c r="BZ257" s="75"/>
      <c r="CA257" s="75"/>
      <c r="CL257" s="60"/>
      <c r="CM257" s="60"/>
      <c r="CN257" s="60"/>
      <c r="CO257" s="60"/>
      <c r="CP257" s="60"/>
      <c r="CQ257" s="60"/>
      <c r="CR257" s="60"/>
      <c r="CS257" s="60"/>
      <c r="CT257" s="60"/>
      <c r="CU257" s="60"/>
      <c r="CV257" s="60"/>
      <c r="CW257" s="60"/>
      <c r="CX257" s="60"/>
      <c r="CY257" s="60"/>
      <c r="CZ257" s="60"/>
      <c r="DA257" s="60"/>
      <c r="DB257" s="60"/>
      <c r="DC257" s="60"/>
      <c r="DD257" s="60"/>
      <c r="DE257" s="60"/>
      <c r="DF257" s="60"/>
      <c r="DG257" s="60"/>
      <c r="DH257" s="60"/>
      <c r="DI257" s="60"/>
      <c r="DJ257" s="60"/>
      <c r="DK257" s="60"/>
      <c r="DL257" s="60"/>
      <c r="DM257" s="60"/>
      <c r="DN257" s="60"/>
      <c r="DO257" s="60"/>
      <c r="DP257" s="60"/>
    </row>
    <row r="258" spans="2:12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BS258" s="60"/>
      <c r="BT258" s="60"/>
      <c r="BU258" s="75"/>
      <c r="BV258" s="75"/>
      <c r="BW258" s="75"/>
      <c r="BX258" s="75"/>
      <c r="BY258" s="75"/>
      <c r="BZ258" s="75"/>
      <c r="CA258" s="75"/>
      <c r="CL258" s="60"/>
      <c r="CM258" s="60"/>
      <c r="CN258" s="60"/>
      <c r="CO258" s="60"/>
      <c r="CP258" s="60"/>
      <c r="CQ258" s="60"/>
      <c r="CR258" s="60"/>
      <c r="CS258" s="60"/>
      <c r="CT258" s="60"/>
      <c r="CU258" s="60"/>
      <c r="CV258" s="60"/>
      <c r="CW258" s="60"/>
      <c r="CX258" s="60"/>
      <c r="CY258" s="60"/>
      <c r="CZ258" s="60"/>
      <c r="DA258" s="60"/>
      <c r="DB258" s="60"/>
      <c r="DC258" s="60"/>
      <c r="DD258" s="60"/>
      <c r="DE258" s="60"/>
      <c r="DF258" s="60"/>
      <c r="DG258" s="60"/>
      <c r="DH258" s="60"/>
      <c r="DI258" s="60"/>
      <c r="DJ258" s="60"/>
      <c r="DK258" s="60"/>
      <c r="DL258" s="60"/>
      <c r="DM258" s="60"/>
      <c r="DN258" s="60"/>
      <c r="DO258" s="60"/>
      <c r="DP258" s="60"/>
    </row>
    <row r="259" spans="2:12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BS259" s="60"/>
      <c r="BT259" s="60"/>
      <c r="BU259" s="75"/>
      <c r="BV259" s="75"/>
      <c r="BW259" s="75"/>
      <c r="BX259" s="75"/>
      <c r="BY259" s="75"/>
      <c r="BZ259" s="75"/>
      <c r="CA259" s="75"/>
      <c r="CL259" s="60"/>
      <c r="CM259" s="60"/>
      <c r="CN259" s="60"/>
      <c r="CO259" s="60"/>
      <c r="CP259" s="60"/>
      <c r="CQ259" s="60"/>
      <c r="CR259" s="60"/>
      <c r="CS259" s="60"/>
      <c r="CT259" s="60"/>
      <c r="CU259" s="60"/>
      <c r="CV259" s="60"/>
      <c r="CW259" s="60"/>
      <c r="CX259" s="60"/>
      <c r="CY259" s="60"/>
      <c r="CZ259" s="60"/>
      <c r="DA259" s="60"/>
      <c r="DB259" s="60"/>
      <c r="DC259" s="60"/>
      <c r="DD259" s="60"/>
      <c r="DE259" s="60"/>
      <c r="DF259" s="60"/>
      <c r="DG259" s="60"/>
      <c r="DH259" s="60"/>
      <c r="DI259" s="60"/>
      <c r="DJ259" s="60"/>
      <c r="DK259" s="60"/>
      <c r="DL259" s="60"/>
      <c r="DM259" s="60"/>
      <c r="DN259" s="60"/>
      <c r="DO259" s="60"/>
      <c r="DP259" s="60"/>
    </row>
    <row r="260" spans="2:12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BS260" s="60"/>
      <c r="BT260" s="60"/>
      <c r="BU260" s="75"/>
      <c r="BV260" s="75"/>
      <c r="BW260" s="75"/>
      <c r="BX260" s="75"/>
      <c r="BY260" s="75"/>
      <c r="BZ260" s="75"/>
      <c r="CA260" s="75"/>
      <c r="CL260" s="60"/>
      <c r="CM260" s="60"/>
      <c r="CN260" s="60"/>
      <c r="CO260" s="60"/>
      <c r="CP260" s="60"/>
      <c r="CQ260" s="60"/>
      <c r="CR260" s="60"/>
      <c r="CS260" s="60"/>
      <c r="CT260" s="60"/>
      <c r="CU260" s="60"/>
      <c r="CV260" s="60"/>
      <c r="CW260" s="60"/>
      <c r="CX260" s="60"/>
      <c r="CY260" s="60"/>
      <c r="CZ260" s="60"/>
      <c r="DA260" s="60"/>
      <c r="DB260" s="60"/>
      <c r="DC260" s="60"/>
      <c r="DD260" s="60"/>
      <c r="DE260" s="60"/>
      <c r="DF260" s="60"/>
      <c r="DG260" s="60"/>
      <c r="DH260" s="60"/>
      <c r="DI260" s="60"/>
      <c r="DJ260" s="60"/>
      <c r="DK260" s="60"/>
      <c r="DL260" s="60"/>
      <c r="DM260" s="60"/>
      <c r="DN260" s="60"/>
      <c r="DO260" s="60"/>
      <c r="DP260" s="60"/>
    </row>
    <row r="261" spans="2:12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BS261" s="60"/>
      <c r="BT261" s="60"/>
      <c r="BU261" s="75"/>
      <c r="BV261" s="75"/>
      <c r="BW261" s="75"/>
      <c r="BX261" s="75"/>
      <c r="BY261" s="75"/>
      <c r="BZ261" s="75"/>
      <c r="CA261" s="75"/>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60"/>
      <c r="DJ261" s="60"/>
      <c r="DK261" s="60"/>
      <c r="DL261" s="60"/>
      <c r="DM261" s="60"/>
      <c r="DN261" s="60"/>
      <c r="DO261" s="60"/>
      <c r="DP261" s="60"/>
    </row>
    <row r="262" spans="2:12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BS262" s="60"/>
      <c r="BT262" s="60"/>
      <c r="BU262" s="75"/>
      <c r="BV262" s="75"/>
      <c r="BW262" s="75"/>
      <c r="BX262" s="75"/>
      <c r="BY262" s="75"/>
      <c r="BZ262" s="75"/>
      <c r="CA262" s="75"/>
      <c r="CL262" s="60"/>
      <c r="CM262" s="60"/>
      <c r="CN262" s="60"/>
      <c r="CO262" s="60"/>
      <c r="CP262" s="60"/>
      <c r="CQ262" s="60"/>
      <c r="CR262" s="60"/>
      <c r="CS262" s="60"/>
      <c r="CT262" s="60"/>
      <c r="CU262" s="60"/>
      <c r="CV262" s="60"/>
      <c r="CW262" s="60"/>
      <c r="CX262" s="60"/>
      <c r="CY262" s="60"/>
      <c r="CZ262" s="60"/>
      <c r="DA262" s="60"/>
      <c r="DB262" s="60"/>
      <c r="DC262" s="60"/>
      <c r="DD262" s="60"/>
      <c r="DE262" s="60"/>
      <c r="DF262" s="60"/>
      <c r="DG262" s="60"/>
      <c r="DH262" s="60"/>
      <c r="DI262" s="60"/>
      <c r="DJ262" s="60"/>
      <c r="DK262" s="60"/>
      <c r="DL262" s="60"/>
      <c r="DM262" s="60"/>
      <c r="DN262" s="60"/>
      <c r="DO262" s="60"/>
      <c r="DP262" s="60"/>
    </row>
    <row r="263" spans="2:12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BS263" s="60"/>
      <c r="BT263" s="60"/>
      <c r="BU263" s="75"/>
      <c r="BV263" s="75"/>
      <c r="BW263" s="75"/>
      <c r="BX263" s="75"/>
      <c r="BY263" s="75"/>
      <c r="BZ263" s="75"/>
      <c r="CA263" s="75"/>
      <c r="CL263" s="60"/>
      <c r="CM263" s="60"/>
      <c r="CN263" s="60"/>
      <c r="CO263" s="60"/>
      <c r="CP263" s="60"/>
      <c r="CQ263" s="60"/>
      <c r="CR263" s="60"/>
      <c r="CS263" s="60"/>
      <c r="CT263" s="60"/>
      <c r="CU263" s="60"/>
      <c r="CV263" s="60"/>
      <c r="CW263" s="60"/>
      <c r="CX263" s="60"/>
      <c r="CY263" s="60"/>
      <c r="CZ263" s="60"/>
      <c r="DA263" s="60"/>
      <c r="DB263" s="60"/>
      <c r="DC263" s="60"/>
      <c r="DD263" s="60"/>
      <c r="DE263" s="60"/>
      <c r="DF263" s="60"/>
      <c r="DG263" s="60"/>
      <c r="DH263" s="60"/>
      <c r="DI263" s="60"/>
      <c r="DJ263" s="60"/>
      <c r="DK263" s="60"/>
      <c r="DL263" s="60"/>
      <c r="DM263" s="60"/>
      <c r="DN263" s="60"/>
      <c r="DO263" s="60"/>
      <c r="DP263" s="60"/>
    </row>
    <row r="264" spans="2:12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BS264" s="60"/>
      <c r="BT264" s="60"/>
      <c r="BU264" s="75"/>
      <c r="BV264" s="75"/>
      <c r="BW264" s="75"/>
      <c r="BX264" s="75"/>
      <c r="BY264" s="75"/>
      <c r="BZ264" s="75"/>
      <c r="CA264" s="75"/>
      <c r="CL264" s="60"/>
      <c r="CM264" s="60"/>
      <c r="CN264" s="60"/>
      <c r="CO264" s="60"/>
      <c r="CP264" s="60"/>
      <c r="CQ264" s="60"/>
      <c r="CR264" s="60"/>
      <c r="CS264" s="60"/>
      <c r="CT264" s="60"/>
      <c r="CU264" s="60"/>
      <c r="CV264" s="60"/>
      <c r="CW264" s="60"/>
      <c r="CX264" s="60"/>
      <c r="CY264" s="60"/>
      <c r="CZ264" s="60"/>
      <c r="DA264" s="60"/>
      <c r="DB264" s="60"/>
      <c r="DC264" s="60"/>
      <c r="DD264" s="60"/>
      <c r="DE264" s="60"/>
      <c r="DF264" s="60"/>
      <c r="DG264" s="60"/>
      <c r="DH264" s="60"/>
      <c r="DI264" s="60"/>
      <c r="DJ264" s="60"/>
      <c r="DK264" s="60"/>
      <c r="DL264" s="60"/>
      <c r="DM264" s="60"/>
      <c r="DN264" s="60"/>
      <c r="DO264" s="60"/>
      <c r="DP264" s="60"/>
    </row>
    <row r="265" spans="2:12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BS265" s="60"/>
      <c r="BT265" s="60"/>
      <c r="BU265" s="75"/>
      <c r="BV265" s="75"/>
      <c r="BW265" s="75"/>
      <c r="BX265" s="75"/>
      <c r="BY265" s="75"/>
      <c r="BZ265" s="75"/>
      <c r="CA265" s="75"/>
      <c r="CL265" s="60"/>
      <c r="CM265" s="60"/>
      <c r="CN265" s="60"/>
      <c r="CO265" s="60"/>
      <c r="CP265" s="60"/>
      <c r="CQ265" s="60"/>
      <c r="CR265" s="60"/>
      <c r="CS265" s="60"/>
      <c r="CT265" s="60"/>
      <c r="CU265" s="60"/>
      <c r="CV265" s="60"/>
      <c r="CW265" s="60"/>
      <c r="CX265" s="60"/>
      <c r="CY265" s="60"/>
      <c r="CZ265" s="60"/>
      <c r="DA265" s="60"/>
      <c r="DB265" s="60"/>
      <c r="DC265" s="60"/>
      <c r="DD265" s="60"/>
      <c r="DE265" s="60"/>
      <c r="DF265" s="60"/>
      <c r="DG265" s="60"/>
      <c r="DH265" s="60"/>
      <c r="DI265" s="60"/>
      <c r="DJ265" s="60"/>
      <c r="DK265" s="60"/>
      <c r="DL265" s="60"/>
      <c r="DM265" s="60"/>
      <c r="DN265" s="60"/>
      <c r="DO265" s="60"/>
      <c r="DP265" s="60"/>
    </row>
    <row r="266" spans="2:12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BS266" s="60"/>
      <c r="BT266" s="60"/>
      <c r="BU266" s="75"/>
      <c r="BV266" s="75"/>
      <c r="BW266" s="75"/>
      <c r="BX266" s="75"/>
      <c r="BY266" s="75"/>
      <c r="BZ266" s="75"/>
      <c r="CA266" s="75"/>
      <c r="CL266" s="60"/>
      <c r="CM266" s="60"/>
      <c r="CN266" s="60"/>
      <c r="CO266" s="60"/>
      <c r="CP266" s="60"/>
      <c r="CQ266" s="60"/>
      <c r="CR266" s="60"/>
      <c r="CS266" s="60"/>
      <c r="CT266" s="60"/>
      <c r="CU266" s="60"/>
      <c r="CV266" s="60"/>
      <c r="CW266" s="60"/>
      <c r="CX266" s="60"/>
      <c r="CY266" s="60"/>
      <c r="CZ266" s="60"/>
      <c r="DA266" s="60"/>
      <c r="DB266" s="60"/>
      <c r="DC266" s="60"/>
      <c r="DD266" s="60"/>
      <c r="DE266" s="60"/>
      <c r="DF266" s="60"/>
      <c r="DG266" s="60"/>
      <c r="DH266" s="60"/>
      <c r="DI266" s="60"/>
      <c r="DJ266" s="60"/>
      <c r="DK266" s="60"/>
      <c r="DL266" s="60"/>
      <c r="DM266" s="60"/>
      <c r="DN266" s="60"/>
      <c r="DO266" s="60"/>
      <c r="DP266" s="60"/>
    </row>
    <row r="267" spans="2:12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BS267" s="60"/>
      <c r="BT267" s="60"/>
      <c r="BU267" s="75"/>
      <c r="BV267" s="75"/>
      <c r="BW267" s="75"/>
      <c r="BX267" s="75"/>
      <c r="BY267" s="75"/>
      <c r="BZ267" s="75"/>
      <c r="CA267" s="75"/>
      <c r="CL267" s="60"/>
      <c r="CM267" s="60"/>
      <c r="CN267" s="60"/>
      <c r="CO267" s="60"/>
      <c r="CP267" s="60"/>
      <c r="CQ267" s="60"/>
      <c r="CR267" s="60"/>
      <c r="CS267" s="60"/>
      <c r="CT267" s="60"/>
      <c r="CU267" s="60"/>
      <c r="CV267" s="60"/>
      <c r="CW267" s="60"/>
      <c r="CX267" s="60"/>
      <c r="CY267" s="60"/>
      <c r="CZ267" s="60"/>
      <c r="DA267" s="60"/>
      <c r="DB267" s="60"/>
      <c r="DC267" s="60"/>
      <c r="DD267" s="60"/>
      <c r="DE267" s="60"/>
      <c r="DF267" s="60"/>
      <c r="DG267" s="60"/>
      <c r="DH267" s="60"/>
      <c r="DI267" s="60"/>
      <c r="DJ267" s="60"/>
      <c r="DK267" s="60"/>
      <c r="DL267" s="60"/>
      <c r="DM267" s="60"/>
      <c r="DN267" s="60"/>
      <c r="DO267" s="60"/>
      <c r="DP267" s="60"/>
    </row>
    <row r="268" spans="2:12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BS268" s="60"/>
      <c r="BT268" s="60"/>
      <c r="BU268" s="75"/>
      <c r="BV268" s="75"/>
      <c r="BW268" s="75"/>
      <c r="BX268" s="75"/>
      <c r="BY268" s="75"/>
      <c r="BZ268" s="75"/>
      <c r="CA268" s="75"/>
      <c r="CL268" s="60"/>
      <c r="CM268" s="60"/>
      <c r="CN268" s="60"/>
      <c r="CO268" s="60"/>
      <c r="CP268" s="60"/>
      <c r="CQ268" s="60"/>
      <c r="CR268" s="60"/>
      <c r="CS268" s="60"/>
      <c r="CT268" s="60"/>
      <c r="CU268" s="60"/>
      <c r="CV268" s="60"/>
      <c r="CW268" s="60"/>
      <c r="CX268" s="60"/>
      <c r="CY268" s="60"/>
      <c r="CZ268" s="60"/>
      <c r="DA268" s="60"/>
      <c r="DB268" s="60"/>
      <c r="DC268" s="60"/>
      <c r="DD268" s="60"/>
      <c r="DE268" s="60"/>
      <c r="DF268" s="60"/>
      <c r="DG268" s="60"/>
      <c r="DH268" s="60"/>
      <c r="DI268" s="60"/>
      <c r="DJ268" s="60"/>
      <c r="DK268" s="60"/>
      <c r="DL268" s="60"/>
      <c r="DM268" s="60"/>
      <c r="DN268" s="60"/>
      <c r="DO268" s="60"/>
      <c r="DP268" s="60"/>
    </row>
    <row r="269" spans="2:12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BS269" s="60"/>
      <c r="BT269" s="60"/>
      <c r="BU269" s="75"/>
      <c r="BV269" s="75"/>
      <c r="BW269" s="75"/>
      <c r="BX269" s="75"/>
      <c r="BY269" s="75"/>
      <c r="BZ269" s="75"/>
      <c r="CA269" s="75"/>
      <c r="CL269" s="60"/>
      <c r="CM269" s="60"/>
      <c r="CN269" s="60"/>
      <c r="CO269" s="60"/>
      <c r="CP269" s="60"/>
      <c r="CQ269" s="60"/>
      <c r="CR269" s="60"/>
      <c r="CS269" s="60"/>
      <c r="CT269" s="60"/>
      <c r="CU269" s="60"/>
      <c r="CV269" s="60"/>
      <c r="CW269" s="60"/>
      <c r="CX269" s="60"/>
      <c r="CY269" s="60"/>
      <c r="CZ269" s="60"/>
      <c r="DA269" s="60"/>
      <c r="DB269" s="60"/>
      <c r="DC269" s="60"/>
      <c r="DD269" s="60"/>
      <c r="DE269" s="60"/>
      <c r="DF269" s="60"/>
      <c r="DG269" s="60"/>
      <c r="DH269" s="60"/>
      <c r="DI269" s="60"/>
      <c r="DJ269" s="60"/>
      <c r="DK269" s="60"/>
      <c r="DL269" s="60"/>
      <c r="DM269" s="60"/>
      <c r="DN269" s="60"/>
      <c r="DO269" s="60"/>
      <c r="DP269" s="60"/>
    </row>
    <row r="270" spans="2:12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BS270" s="60"/>
      <c r="BT270" s="60"/>
      <c r="BU270" s="75"/>
      <c r="BV270" s="75"/>
      <c r="BW270" s="75"/>
      <c r="BX270" s="75"/>
      <c r="BY270" s="75"/>
      <c r="BZ270" s="75"/>
      <c r="CA270" s="75"/>
      <c r="CL270" s="60"/>
      <c r="CM270" s="60"/>
      <c r="CN270" s="60"/>
      <c r="CO270" s="60"/>
      <c r="CP270" s="60"/>
      <c r="CQ270" s="60"/>
      <c r="CR270" s="60"/>
      <c r="CS270" s="60"/>
      <c r="CT270" s="60"/>
      <c r="CU270" s="60"/>
      <c r="CV270" s="60"/>
      <c r="CW270" s="60"/>
      <c r="CX270" s="60"/>
      <c r="CY270" s="60"/>
      <c r="CZ270" s="60"/>
      <c r="DA270" s="60"/>
      <c r="DB270" s="60"/>
      <c r="DC270" s="60"/>
      <c r="DD270" s="60"/>
      <c r="DE270" s="60"/>
      <c r="DF270" s="60"/>
      <c r="DG270" s="60"/>
      <c r="DH270" s="60"/>
      <c r="DI270" s="60"/>
      <c r="DJ270" s="60"/>
      <c r="DK270" s="60"/>
      <c r="DL270" s="60"/>
      <c r="DM270" s="60"/>
      <c r="DN270" s="60"/>
      <c r="DO270" s="60"/>
      <c r="DP270" s="60"/>
    </row>
    <row r="271" spans="2:12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BS271" s="60"/>
      <c r="BT271" s="60"/>
      <c r="BU271" s="75"/>
      <c r="BV271" s="75"/>
      <c r="BW271" s="75"/>
      <c r="BX271" s="75"/>
      <c r="BY271" s="75"/>
      <c r="BZ271" s="75"/>
      <c r="CA271" s="75"/>
      <c r="CL271" s="60"/>
      <c r="CM271" s="60"/>
      <c r="CN271" s="60"/>
      <c r="CO271" s="60"/>
      <c r="CP271" s="60"/>
      <c r="CQ271" s="60"/>
      <c r="CR271" s="60"/>
      <c r="CS271" s="60"/>
      <c r="CT271" s="60"/>
      <c r="CU271" s="60"/>
      <c r="CV271" s="60"/>
      <c r="CW271" s="60"/>
      <c r="CX271" s="60"/>
      <c r="CY271" s="60"/>
      <c r="CZ271" s="60"/>
      <c r="DA271" s="60"/>
      <c r="DB271" s="60"/>
      <c r="DC271" s="60"/>
      <c r="DD271" s="60"/>
      <c r="DE271" s="60"/>
      <c r="DF271" s="60"/>
      <c r="DG271" s="60"/>
      <c r="DH271" s="60"/>
      <c r="DI271" s="60"/>
      <c r="DJ271" s="60"/>
      <c r="DK271" s="60"/>
      <c r="DL271" s="60"/>
      <c r="DM271" s="60"/>
      <c r="DN271" s="60"/>
      <c r="DO271" s="60"/>
      <c r="DP271" s="60"/>
    </row>
    <row r="272" spans="2:12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BS272" s="60"/>
      <c r="BT272" s="60"/>
      <c r="BU272" s="75"/>
      <c r="BV272" s="75"/>
      <c r="BW272" s="75"/>
      <c r="BX272" s="75"/>
      <c r="BY272" s="75"/>
      <c r="BZ272" s="75"/>
      <c r="CA272" s="75"/>
      <c r="CL272" s="60"/>
      <c r="CM272" s="60"/>
      <c r="CN272" s="60"/>
      <c r="CO272" s="60"/>
      <c r="CP272" s="60"/>
      <c r="CQ272" s="60"/>
      <c r="CR272" s="60"/>
      <c r="CS272" s="60"/>
      <c r="CT272" s="60"/>
      <c r="CU272" s="60"/>
      <c r="CV272" s="60"/>
      <c r="CW272" s="60"/>
      <c r="CX272" s="60"/>
      <c r="CY272" s="60"/>
      <c r="CZ272" s="60"/>
      <c r="DA272" s="60"/>
      <c r="DB272" s="60"/>
      <c r="DC272" s="60"/>
      <c r="DD272" s="60"/>
      <c r="DE272" s="60"/>
      <c r="DF272" s="60"/>
      <c r="DG272" s="60"/>
      <c r="DH272" s="60"/>
      <c r="DI272" s="60"/>
      <c r="DJ272" s="60"/>
      <c r="DK272" s="60"/>
      <c r="DL272" s="60"/>
      <c r="DM272" s="60"/>
      <c r="DN272" s="60"/>
      <c r="DO272" s="60"/>
      <c r="DP272" s="60"/>
    </row>
    <row r="273" spans="2:12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BS273" s="60"/>
      <c r="BT273" s="60"/>
      <c r="BU273" s="75"/>
      <c r="BV273" s="75"/>
      <c r="BW273" s="75"/>
      <c r="BX273" s="75"/>
      <c r="BY273" s="75"/>
      <c r="BZ273" s="75"/>
      <c r="CA273" s="75"/>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60"/>
      <c r="DJ273" s="60"/>
      <c r="DK273" s="60"/>
      <c r="DL273" s="60"/>
      <c r="DM273" s="60"/>
      <c r="DN273" s="60"/>
      <c r="DO273" s="60"/>
      <c r="DP273" s="60"/>
    </row>
    <row r="274" spans="2:12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BS274" s="60"/>
      <c r="BT274" s="60"/>
      <c r="BU274" s="75"/>
      <c r="BV274" s="75"/>
      <c r="BW274" s="75"/>
      <c r="BX274" s="75"/>
      <c r="BY274" s="75"/>
      <c r="BZ274" s="75"/>
      <c r="CA274" s="75"/>
      <c r="CL274" s="60"/>
      <c r="CM274" s="60"/>
      <c r="CN274" s="60"/>
      <c r="CO274" s="60"/>
      <c r="CP274" s="60"/>
      <c r="CQ274" s="60"/>
      <c r="CR274" s="60"/>
      <c r="CS274" s="60"/>
      <c r="CT274" s="60"/>
      <c r="CU274" s="60"/>
      <c r="CV274" s="60"/>
      <c r="CW274" s="60"/>
      <c r="CX274" s="60"/>
      <c r="CY274" s="60"/>
      <c r="CZ274" s="60"/>
      <c r="DA274" s="60"/>
      <c r="DB274" s="60"/>
      <c r="DC274" s="60"/>
      <c r="DD274" s="60"/>
      <c r="DE274" s="60"/>
      <c r="DF274" s="60"/>
      <c r="DG274" s="60"/>
      <c r="DH274" s="60"/>
      <c r="DI274" s="60"/>
      <c r="DJ274" s="60"/>
      <c r="DK274" s="60"/>
      <c r="DL274" s="60"/>
      <c r="DM274" s="60"/>
      <c r="DN274" s="60"/>
      <c r="DO274" s="60"/>
      <c r="DP274" s="60"/>
    </row>
    <row r="275" spans="2:12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BS275" s="60"/>
      <c r="BT275" s="60"/>
      <c r="BU275" s="75"/>
      <c r="BV275" s="75"/>
      <c r="BW275" s="75"/>
      <c r="BX275" s="75"/>
      <c r="BY275" s="75"/>
      <c r="BZ275" s="75"/>
      <c r="CA275" s="75"/>
      <c r="CL275" s="60"/>
      <c r="CM275" s="60"/>
      <c r="CN275" s="60"/>
      <c r="CO275" s="60"/>
      <c r="CP275" s="60"/>
      <c r="CQ275" s="60"/>
      <c r="CR275" s="60"/>
      <c r="CS275" s="60"/>
      <c r="CT275" s="60"/>
      <c r="CU275" s="60"/>
      <c r="CV275" s="60"/>
      <c r="CW275" s="60"/>
      <c r="CX275" s="60"/>
      <c r="CY275" s="60"/>
      <c r="CZ275" s="60"/>
      <c r="DA275" s="60"/>
      <c r="DB275" s="60"/>
      <c r="DC275" s="60"/>
      <c r="DD275" s="60"/>
      <c r="DE275" s="60"/>
      <c r="DF275" s="60"/>
      <c r="DG275" s="60"/>
      <c r="DH275" s="60"/>
      <c r="DI275" s="60"/>
      <c r="DJ275" s="60"/>
      <c r="DK275" s="60"/>
      <c r="DL275" s="60"/>
      <c r="DM275" s="60"/>
      <c r="DN275" s="60"/>
      <c r="DO275" s="60"/>
      <c r="DP275" s="60"/>
    </row>
    <row r="276" spans="2:12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BS276" s="60"/>
      <c r="BT276" s="60"/>
      <c r="BU276" s="75"/>
      <c r="BV276" s="75"/>
      <c r="BW276" s="75"/>
      <c r="BX276" s="75"/>
      <c r="BY276" s="75"/>
      <c r="BZ276" s="75"/>
      <c r="CA276" s="75"/>
      <c r="CL276" s="60"/>
      <c r="CM276" s="60"/>
      <c r="CN276" s="60"/>
      <c r="CO276" s="60"/>
      <c r="CP276" s="60"/>
      <c r="CQ276" s="60"/>
      <c r="CR276" s="60"/>
      <c r="CS276" s="60"/>
      <c r="CT276" s="60"/>
      <c r="CU276" s="60"/>
      <c r="CV276" s="60"/>
      <c r="CW276" s="60"/>
      <c r="CX276" s="60"/>
      <c r="CY276" s="60"/>
      <c r="CZ276" s="60"/>
      <c r="DA276" s="60"/>
      <c r="DB276" s="60"/>
      <c r="DC276" s="60"/>
      <c r="DD276" s="60"/>
      <c r="DE276" s="60"/>
      <c r="DF276" s="60"/>
      <c r="DG276" s="60"/>
      <c r="DH276" s="60"/>
      <c r="DI276" s="60"/>
      <c r="DJ276" s="60"/>
      <c r="DK276" s="60"/>
      <c r="DL276" s="60"/>
      <c r="DM276" s="60"/>
      <c r="DN276" s="60"/>
      <c r="DO276" s="60"/>
      <c r="DP276" s="60"/>
    </row>
    <row r="277" spans="2:12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BS277" s="60"/>
      <c r="BT277" s="60"/>
      <c r="BU277" s="75"/>
      <c r="BV277" s="75"/>
      <c r="BW277" s="75"/>
      <c r="BX277" s="75"/>
      <c r="BY277" s="75"/>
      <c r="BZ277" s="75"/>
      <c r="CA277" s="75"/>
      <c r="CL277" s="60"/>
      <c r="CM277" s="60"/>
      <c r="CN277" s="60"/>
      <c r="CO277" s="60"/>
      <c r="CP277" s="60"/>
      <c r="CQ277" s="60"/>
      <c r="CR277" s="60"/>
      <c r="CS277" s="60"/>
      <c r="CT277" s="60"/>
      <c r="CU277" s="60"/>
      <c r="CV277" s="60"/>
      <c r="CW277" s="60"/>
      <c r="CX277" s="60"/>
      <c r="CY277" s="60"/>
      <c r="CZ277" s="60"/>
      <c r="DA277" s="60"/>
      <c r="DB277" s="60"/>
      <c r="DC277" s="60"/>
      <c r="DD277" s="60"/>
      <c r="DE277" s="60"/>
      <c r="DF277" s="60"/>
      <c r="DG277" s="60"/>
      <c r="DH277" s="60"/>
      <c r="DI277" s="60"/>
      <c r="DJ277" s="60"/>
      <c r="DK277" s="60"/>
      <c r="DL277" s="60"/>
      <c r="DM277" s="60"/>
      <c r="DN277" s="60"/>
      <c r="DO277" s="60"/>
      <c r="DP277" s="60"/>
    </row>
    <row r="278" spans="2:12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BS278" s="60"/>
      <c r="BT278" s="60"/>
      <c r="BU278" s="75"/>
      <c r="BV278" s="75"/>
      <c r="BW278" s="75"/>
      <c r="BX278" s="75"/>
      <c r="BY278" s="75"/>
      <c r="BZ278" s="75"/>
      <c r="CA278" s="75"/>
      <c r="CL278" s="60"/>
      <c r="CM278" s="60"/>
      <c r="CN278" s="60"/>
      <c r="CO278" s="60"/>
      <c r="CP278" s="60"/>
      <c r="CQ278" s="60"/>
      <c r="CR278" s="60"/>
      <c r="CS278" s="60"/>
      <c r="CT278" s="60"/>
      <c r="CU278" s="60"/>
      <c r="CV278" s="60"/>
      <c r="CW278" s="60"/>
      <c r="CX278" s="60"/>
      <c r="CY278" s="60"/>
      <c r="CZ278" s="60"/>
      <c r="DA278" s="60"/>
      <c r="DB278" s="60"/>
      <c r="DC278" s="60"/>
      <c r="DD278" s="60"/>
      <c r="DE278" s="60"/>
      <c r="DF278" s="60"/>
      <c r="DG278" s="60"/>
      <c r="DH278" s="60"/>
      <c r="DI278" s="60"/>
      <c r="DJ278" s="60"/>
      <c r="DK278" s="60"/>
      <c r="DL278" s="60"/>
      <c r="DM278" s="60"/>
      <c r="DN278" s="60"/>
      <c r="DO278" s="60"/>
      <c r="DP278" s="60"/>
    </row>
    <row r="279" spans="2:12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BS279" s="60"/>
      <c r="BT279" s="60"/>
      <c r="BU279" s="75"/>
      <c r="BV279" s="75"/>
      <c r="BW279" s="75"/>
      <c r="BX279" s="75"/>
      <c r="BY279" s="75"/>
      <c r="BZ279" s="75"/>
      <c r="CA279" s="75"/>
      <c r="CL279" s="60"/>
      <c r="CM279" s="60"/>
      <c r="CN279" s="60"/>
      <c r="CO279" s="60"/>
      <c r="CP279" s="60"/>
      <c r="CQ279" s="60"/>
      <c r="CR279" s="60"/>
      <c r="CS279" s="60"/>
      <c r="CT279" s="60"/>
      <c r="CU279" s="60"/>
      <c r="CV279" s="60"/>
      <c r="CW279" s="60"/>
      <c r="CX279" s="60"/>
      <c r="CY279" s="60"/>
      <c r="CZ279" s="60"/>
      <c r="DA279" s="60"/>
      <c r="DB279" s="60"/>
      <c r="DC279" s="60"/>
      <c r="DD279" s="60"/>
      <c r="DE279" s="60"/>
      <c r="DF279" s="60"/>
      <c r="DG279" s="60"/>
      <c r="DH279" s="60"/>
      <c r="DI279" s="60"/>
      <c r="DJ279" s="60"/>
      <c r="DK279" s="60"/>
      <c r="DL279" s="60"/>
      <c r="DM279" s="60"/>
      <c r="DN279" s="60"/>
      <c r="DO279" s="60"/>
      <c r="DP279" s="60"/>
    </row>
    <row r="280" spans="2:12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BS280" s="60"/>
      <c r="BT280" s="60"/>
      <c r="BU280" s="75"/>
      <c r="BV280" s="75"/>
      <c r="BW280" s="75"/>
      <c r="BX280" s="75"/>
      <c r="BY280" s="75"/>
      <c r="BZ280" s="75"/>
      <c r="CA280" s="75"/>
      <c r="CL280" s="60"/>
      <c r="CM280" s="60"/>
      <c r="CN280" s="60"/>
      <c r="CO280" s="60"/>
      <c r="CP280" s="60"/>
      <c r="CQ280" s="60"/>
      <c r="CR280" s="60"/>
      <c r="CS280" s="60"/>
      <c r="CT280" s="60"/>
      <c r="CU280" s="60"/>
      <c r="CV280" s="60"/>
      <c r="CW280" s="60"/>
      <c r="CX280" s="60"/>
      <c r="CY280" s="60"/>
      <c r="CZ280" s="60"/>
      <c r="DA280" s="60"/>
      <c r="DB280" s="60"/>
      <c r="DC280" s="60"/>
      <c r="DD280" s="60"/>
      <c r="DE280" s="60"/>
      <c r="DF280" s="60"/>
      <c r="DG280" s="60"/>
      <c r="DH280" s="60"/>
      <c r="DI280" s="60"/>
      <c r="DJ280" s="60"/>
      <c r="DK280" s="60"/>
      <c r="DL280" s="60"/>
      <c r="DM280" s="60"/>
      <c r="DN280" s="60"/>
      <c r="DO280" s="60"/>
      <c r="DP280" s="60"/>
    </row>
    <row r="281" spans="2:12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BS281" s="60"/>
      <c r="BT281" s="60"/>
      <c r="BU281" s="75"/>
      <c r="BV281" s="75"/>
      <c r="BW281" s="75"/>
      <c r="BX281" s="75"/>
      <c r="BY281" s="75"/>
      <c r="BZ281" s="75"/>
      <c r="CA281" s="75"/>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row>
    <row r="282" spans="2:12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BS282" s="60"/>
      <c r="BT282" s="60"/>
      <c r="BU282" s="75"/>
      <c r="BV282" s="75"/>
      <c r="BW282" s="75"/>
      <c r="BX282" s="75"/>
      <c r="BY282" s="75"/>
      <c r="BZ282" s="75"/>
      <c r="CA282" s="75"/>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row>
    <row r="283" spans="2:12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BS283" s="60"/>
      <c r="BT283" s="60"/>
      <c r="BU283" s="75"/>
      <c r="BV283" s="75"/>
      <c r="BW283" s="75"/>
      <c r="BX283" s="75"/>
      <c r="BY283" s="75"/>
      <c r="BZ283" s="75"/>
      <c r="CA283" s="75"/>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row>
    <row r="284" spans="2:12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BS284" s="60"/>
      <c r="BT284" s="60"/>
      <c r="BU284" s="75"/>
      <c r="BV284" s="75"/>
      <c r="BW284" s="75"/>
      <c r="BX284" s="75"/>
      <c r="BY284" s="75"/>
      <c r="BZ284" s="75"/>
      <c r="CA284" s="75"/>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row>
    <row r="285" spans="2:12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BS285" s="60"/>
      <c r="BT285" s="60"/>
      <c r="BU285" s="75"/>
      <c r="BV285" s="75"/>
      <c r="BW285" s="75"/>
      <c r="BX285" s="75"/>
      <c r="BY285" s="75"/>
      <c r="BZ285" s="75"/>
      <c r="CA285" s="75"/>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row>
    <row r="286" spans="2:12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BS286" s="60"/>
      <c r="BT286" s="60"/>
      <c r="BU286" s="75"/>
      <c r="BV286" s="75"/>
      <c r="BW286" s="75"/>
      <c r="BX286" s="75"/>
      <c r="BY286" s="75"/>
      <c r="BZ286" s="75"/>
      <c r="CA286" s="75"/>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row>
    <row r="287" spans="2:12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BS287" s="60"/>
      <c r="BT287" s="60"/>
      <c r="BU287" s="75"/>
      <c r="BV287" s="75"/>
      <c r="BW287" s="75"/>
      <c r="BX287" s="75"/>
      <c r="BY287" s="75"/>
      <c r="BZ287" s="75"/>
      <c r="CA287" s="75"/>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row>
    <row r="288" spans="2:12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BS288" s="60"/>
      <c r="BT288" s="60"/>
      <c r="BU288" s="75"/>
      <c r="BV288" s="75"/>
      <c r="BW288" s="75"/>
      <c r="BX288" s="75"/>
      <c r="BY288" s="75"/>
      <c r="BZ288" s="75"/>
      <c r="CA288" s="75"/>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row>
    <row r="289" spans="2:12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BS289" s="60"/>
      <c r="BT289" s="60"/>
      <c r="BU289" s="75"/>
      <c r="BV289" s="75"/>
      <c r="BW289" s="75"/>
      <c r="BX289" s="75"/>
      <c r="BY289" s="75"/>
      <c r="BZ289" s="75"/>
      <c r="CA289" s="75"/>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row>
    <row r="290" spans="2:12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BS290" s="60"/>
      <c r="BT290" s="60"/>
      <c r="BU290" s="75"/>
      <c r="BV290" s="75"/>
      <c r="BW290" s="75"/>
      <c r="BX290" s="75"/>
      <c r="BY290" s="75"/>
      <c r="BZ290" s="75"/>
      <c r="CA290" s="75"/>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row>
    <row r="291" spans="2:12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BS291" s="60"/>
      <c r="BT291" s="60"/>
      <c r="BU291" s="75"/>
      <c r="BV291" s="75"/>
      <c r="BW291" s="75"/>
      <c r="BX291" s="75"/>
      <c r="BY291" s="75"/>
      <c r="BZ291" s="75"/>
      <c r="CA291" s="75"/>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row>
    <row r="292" spans="2:12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BS292" s="60"/>
      <c r="BT292" s="60"/>
      <c r="BU292" s="75"/>
      <c r="BV292" s="75"/>
      <c r="BW292" s="75"/>
      <c r="BX292" s="75"/>
      <c r="BY292" s="75"/>
      <c r="BZ292" s="75"/>
      <c r="CA292" s="75"/>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row>
    <row r="293" spans="2:12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BS293" s="60"/>
      <c r="BT293" s="60"/>
      <c r="BU293" s="75"/>
      <c r="BV293" s="75"/>
      <c r="BW293" s="75"/>
      <c r="BX293" s="75"/>
      <c r="BY293" s="75"/>
      <c r="BZ293" s="75"/>
      <c r="CA293" s="75"/>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row>
    <row r="294" spans="2:12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BS294" s="60"/>
      <c r="BT294" s="60"/>
      <c r="BU294" s="75"/>
      <c r="BV294" s="75"/>
      <c r="BW294" s="75"/>
      <c r="BX294" s="75"/>
      <c r="BY294" s="75"/>
      <c r="BZ294" s="75"/>
      <c r="CA294" s="75"/>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row>
    <row r="295" spans="2:12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BS295" s="60"/>
      <c r="BT295" s="60"/>
      <c r="BU295" s="75"/>
      <c r="BV295" s="75"/>
      <c r="BW295" s="75"/>
      <c r="BX295" s="75"/>
      <c r="BY295" s="75"/>
      <c r="BZ295" s="75"/>
      <c r="CA295" s="75"/>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row>
    <row r="296" spans="2:12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BS296" s="60"/>
      <c r="BT296" s="60"/>
      <c r="BU296" s="75"/>
      <c r="BV296" s="75"/>
      <c r="BW296" s="75"/>
      <c r="BX296" s="75"/>
      <c r="BY296" s="75"/>
      <c r="BZ296" s="75"/>
      <c r="CA296" s="75"/>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row>
    <row r="297" spans="2:12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BS297" s="60"/>
      <c r="BT297" s="60"/>
      <c r="BU297" s="75"/>
      <c r="BV297" s="75"/>
      <c r="BW297" s="75"/>
      <c r="BX297" s="75"/>
      <c r="BY297" s="75"/>
      <c r="BZ297" s="75"/>
      <c r="CA297" s="75"/>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row>
    <row r="298" spans="2:12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BS298" s="60"/>
      <c r="BT298" s="60"/>
      <c r="BU298" s="75"/>
      <c r="BV298" s="75"/>
      <c r="BW298" s="75"/>
      <c r="BX298" s="75"/>
      <c r="BY298" s="75"/>
      <c r="BZ298" s="75"/>
      <c r="CA298" s="75"/>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row>
    <row r="299" spans="2:12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BS299" s="60"/>
      <c r="BT299" s="60"/>
      <c r="BU299" s="75"/>
      <c r="BV299" s="75"/>
      <c r="BW299" s="75"/>
      <c r="BX299" s="75"/>
      <c r="BY299" s="75"/>
      <c r="BZ299" s="75"/>
      <c r="CA299" s="75"/>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row>
    <row r="300" spans="2:12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BS300" s="60"/>
      <c r="BT300" s="60"/>
      <c r="BU300" s="75"/>
      <c r="BV300" s="75"/>
      <c r="BW300" s="75"/>
      <c r="BX300" s="75"/>
      <c r="BY300" s="75"/>
      <c r="BZ300" s="75"/>
      <c r="CA300" s="75"/>
      <c r="CL300" s="60"/>
      <c r="CM300" s="60"/>
      <c r="CN300" s="60"/>
      <c r="CO300" s="60"/>
      <c r="CP300" s="60"/>
      <c r="CQ300" s="60"/>
      <c r="CR300" s="60"/>
      <c r="CS300" s="60"/>
      <c r="CT300" s="60"/>
      <c r="CU300" s="60"/>
      <c r="CV300" s="60"/>
      <c r="CW300" s="60"/>
      <c r="CX300" s="60"/>
      <c r="CY300" s="60"/>
      <c r="CZ300" s="60"/>
      <c r="DA300" s="60"/>
      <c r="DB300" s="60"/>
      <c r="DC300" s="60"/>
      <c r="DD300" s="60"/>
      <c r="DE300" s="60"/>
      <c r="DF300" s="60"/>
      <c r="DG300" s="60"/>
      <c r="DH300" s="60"/>
      <c r="DI300" s="60"/>
      <c r="DJ300" s="60"/>
      <c r="DK300" s="60"/>
      <c r="DL300" s="60"/>
      <c r="DM300" s="60"/>
      <c r="DN300" s="60"/>
      <c r="DO300" s="60"/>
      <c r="DP300" s="60"/>
    </row>
    <row r="301" spans="2:12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BS301" s="60"/>
      <c r="BT301" s="60"/>
      <c r="BU301" s="75"/>
      <c r="BV301" s="75"/>
      <c r="BW301" s="75"/>
      <c r="BX301" s="75"/>
      <c r="BY301" s="75"/>
      <c r="BZ301" s="75"/>
      <c r="CA301" s="75"/>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60"/>
      <c r="DJ301" s="60"/>
      <c r="DK301" s="60"/>
      <c r="DL301" s="60"/>
      <c r="DM301" s="60"/>
      <c r="DN301" s="60"/>
      <c r="DO301" s="60"/>
      <c r="DP301" s="60"/>
    </row>
    <row r="302" spans="2:12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BS302" s="60"/>
      <c r="BT302" s="60"/>
      <c r="BU302" s="75"/>
      <c r="BV302" s="75"/>
      <c r="BW302" s="75"/>
      <c r="BX302" s="75"/>
      <c r="BY302" s="75"/>
      <c r="BZ302" s="75"/>
      <c r="CA302" s="75"/>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60"/>
      <c r="DJ302" s="60"/>
      <c r="DK302" s="60"/>
      <c r="DL302" s="60"/>
      <c r="DM302" s="60"/>
      <c r="DN302" s="60"/>
      <c r="DO302" s="60"/>
      <c r="DP302" s="60"/>
    </row>
    <row r="303" spans="2:12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BS303" s="60"/>
      <c r="BT303" s="60"/>
      <c r="BU303" s="75"/>
      <c r="BV303" s="75"/>
      <c r="BW303" s="75"/>
      <c r="BX303" s="75"/>
      <c r="BY303" s="75"/>
      <c r="BZ303" s="75"/>
      <c r="CA303" s="75"/>
      <c r="CL303" s="60"/>
      <c r="CM303" s="60"/>
      <c r="CN303" s="60"/>
      <c r="CO303" s="60"/>
      <c r="CP303" s="60"/>
      <c r="CQ303" s="60"/>
      <c r="CR303" s="60"/>
      <c r="CS303" s="60"/>
      <c r="CT303" s="60"/>
      <c r="CU303" s="60"/>
      <c r="CV303" s="60"/>
      <c r="CW303" s="60"/>
      <c r="CX303" s="60"/>
      <c r="CY303" s="60"/>
      <c r="CZ303" s="60"/>
      <c r="DA303" s="60"/>
      <c r="DB303" s="60"/>
      <c r="DC303" s="60"/>
      <c r="DD303" s="60"/>
      <c r="DE303" s="60"/>
      <c r="DF303" s="60"/>
      <c r="DG303" s="60"/>
      <c r="DH303" s="60"/>
      <c r="DI303" s="60"/>
      <c r="DJ303" s="60"/>
      <c r="DK303" s="60"/>
      <c r="DL303" s="60"/>
      <c r="DM303" s="60"/>
      <c r="DN303" s="60"/>
      <c r="DO303" s="60"/>
      <c r="DP303" s="60"/>
    </row>
    <row r="304" spans="2:12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BS304" s="60"/>
      <c r="BT304" s="60"/>
      <c r="BU304" s="75"/>
      <c r="BV304" s="75"/>
      <c r="BW304" s="75"/>
      <c r="BX304" s="75"/>
      <c r="BY304" s="75"/>
      <c r="BZ304" s="75"/>
      <c r="CA304" s="75"/>
      <c r="CL304" s="60"/>
      <c r="CM304" s="60"/>
      <c r="CN304" s="60"/>
      <c r="CO304" s="60"/>
      <c r="CP304" s="60"/>
      <c r="CQ304" s="60"/>
      <c r="CR304" s="60"/>
      <c r="CS304" s="60"/>
      <c r="CT304" s="60"/>
      <c r="CU304" s="60"/>
      <c r="CV304" s="60"/>
      <c r="CW304" s="60"/>
      <c r="CX304" s="60"/>
      <c r="CY304" s="60"/>
      <c r="CZ304" s="60"/>
      <c r="DA304" s="60"/>
      <c r="DB304" s="60"/>
      <c r="DC304" s="60"/>
      <c r="DD304" s="60"/>
      <c r="DE304" s="60"/>
      <c r="DF304" s="60"/>
      <c r="DG304" s="60"/>
      <c r="DH304" s="60"/>
      <c r="DI304" s="60"/>
      <c r="DJ304" s="60"/>
      <c r="DK304" s="60"/>
      <c r="DL304" s="60"/>
      <c r="DM304" s="60"/>
      <c r="DN304" s="60"/>
      <c r="DO304" s="60"/>
      <c r="DP304" s="60"/>
    </row>
    <row r="305" spans="2:12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BS305" s="60"/>
      <c r="BT305" s="60"/>
      <c r="BU305" s="75"/>
      <c r="BV305" s="75"/>
      <c r="BW305" s="75"/>
      <c r="BX305" s="75"/>
      <c r="BY305" s="75"/>
      <c r="BZ305" s="75"/>
      <c r="CA305" s="75"/>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row>
    <row r="306" spans="2:12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BS306" s="60"/>
      <c r="BT306" s="60"/>
      <c r="BU306" s="75"/>
      <c r="BV306" s="75"/>
      <c r="BW306" s="75"/>
      <c r="BX306" s="75"/>
      <c r="BY306" s="75"/>
      <c r="BZ306" s="75"/>
      <c r="CA306" s="75"/>
      <c r="CL306" s="60"/>
      <c r="CM306" s="60"/>
      <c r="CN306" s="60"/>
      <c r="CO306" s="60"/>
      <c r="CP306" s="60"/>
      <c r="CQ306" s="60"/>
      <c r="CR306" s="60"/>
      <c r="CS306" s="60"/>
      <c r="CT306" s="60"/>
      <c r="CU306" s="60"/>
      <c r="CV306" s="60"/>
      <c r="CW306" s="60"/>
      <c r="CX306" s="60"/>
      <c r="CY306" s="60"/>
      <c r="CZ306" s="60"/>
      <c r="DA306" s="60"/>
      <c r="DB306" s="60"/>
      <c r="DC306" s="60"/>
      <c r="DD306" s="60"/>
      <c r="DE306" s="60"/>
      <c r="DF306" s="60"/>
      <c r="DG306" s="60"/>
      <c r="DH306" s="60"/>
      <c r="DI306" s="60"/>
      <c r="DJ306" s="60"/>
      <c r="DK306" s="60"/>
      <c r="DL306" s="60"/>
      <c r="DM306" s="60"/>
      <c r="DN306" s="60"/>
      <c r="DO306" s="60"/>
      <c r="DP306" s="60"/>
    </row>
    <row r="307" spans="2:12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BS307" s="60"/>
      <c r="BT307" s="60"/>
      <c r="BU307" s="75"/>
      <c r="BV307" s="75"/>
      <c r="BW307" s="75"/>
      <c r="BX307" s="75"/>
      <c r="BY307" s="75"/>
      <c r="BZ307" s="75"/>
      <c r="CA307" s="75"/>
      <c r="CL307" s="60"/>
      <c r="CM307" s="60"/>
      <c r="CN307" s="60"/>
      <c r="CO307" s="60"/>
      <c r="CP307" s="60"/>
      <c r="CQ307" s="60"/>
      <c r="CR307" s="60"/>
      <c r="CS307" s="60"/>
      <c r="CT307" s="60"/>
      <c r="CU307" s="60"/>
      <c r="CV307" s="60"/>
      <c r="CW307" s="60"/>
      <c r="CX307" s="60"/>
      <c r="CY307" s="60"/>
      <c r="CZ307" s="60"/>
      <c r="DA307" s="60"/>
      <c r="DB307" s="60"/>
      <c r="DC307" s="60"/>
      <c r="DD307" s="60"/>
      <c r="DE307" s="60"/>
      <c r="DF307" s="60"/>
      <c r="DG307" s="60"/>
      <c r="DH307" s="60"/>
      <c r="DI307" s="60"/>
      <c r="DJ307" s="60"/>
      <c r="DK307" s="60"/>
      <c r="DL307" s="60"/>
      <c r="DM307" s="60"/>
      <c r="DN307" s="60"/>
      <c r="DO307" s="60"/>
      <c r="DP307" s="60"/>
    </row>
    <row r="308" spans="2:12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BS308" s="60"/>
      <c r="BT308" s="60"/>
      <c r="BU308" s="75"/>
      <c r="BV308" s="75"/>
      <c r="BW308" s="75"/>
      <c r="BX308" s="75"/>
      <c r="BY308" s="75"/>
      <c r="BZ308" s="75"/>
      <c r="CA308" s="75"/>
      <c r="CL308" s="60"/>
      <c r="CM308" s="60"/>
      <c r="CN308" s="60"/>
      <c r="CO308" s="60"/>
      <c r="CP308" s="60"/>
      <c r="CQ308" s="60"/>
      <c r="CR308" s="60"/>
      <c r="CS308" s="60"/>
      <c r="CT308" s="60"/>
      <c r="CU308" s="60"/>
      <c r="CV308" s="60"/>
      <c r="CW308" s="60"/>
      <c r="CX308" s="60"/>
      <c r="CY308" s="60"/>
      <c r="CZ308" s="60"/>
      <c r="DA308" s="60"/>
      <c r="DB308" s="60"/>
      <c r="DC308" s="60"/>
      <c r="DD308" s="60"/>
      <c r="DE308" s="60"/>
      <c r="DF308" s="60"/>
      <c r="DG308" s="60"/>
      <c r="DH308" s="60"/>
      <c r="DI308" s="60"/>
      <c r="DJ308" s="60"/>
      <c r="DK308" s="60"/>
      <c r="DL308" s="60"/>
      <c r="DM308" s="60"/>
      <c r="DN308" s="60"/>
      <c r="DO308" s="60"/>
      <c r="DP308" s="60"/>
    </row>
    <row r="309" spans="2:12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BS309" s="60"/>
      <c r="BT309" s="60"/>
      <c r="BU309" s="75"/>
      <c r="BV309" s="75"/>
      <c r="BW309" s="75"/>
      <c r="BX309" s="75"/>
      <c r="BY309" s="75"/>
      <c r="BZ309" s="75"/>
      <c r="CA309" s="75"/>
      <c r="CL309" s="60"/>
      <c r="CM309" s="60"/>
      <c r="CN309" s="60"/>
      <c r="CO309" s="60"/>
      <c r="CP309" s="60"/>
      <c r="CQ309" s="60"/>
      <c r="CR309" s="60"/>
      <c r="CS309" s="60"/>
      <c r="CT309" s="60"/>
      <c r="CU309" s="60"/>
      <c r="CV309" s="60"/>
      <c r="CW309" s="60"/>
      <c r="CX309" s="60"/>
      <c r="CY309" s="60"/>
      <c r="CZ309" s="60"/>
      <c r="DA309" s="60"/>
      <c r="DB309" s="60"/>
      <c r="DC309" s="60"/>
      <c r="DD309" s="60"/>
      <c r="DE309" s="60"/>
      <c r="DF309" s="60"/>
      <c r="DG309" s="60"/>
      <c r="DH309" s="60"/>
      <c r="DI309" s="60"/>
      <c r="DJ309" s="60"/>
      <c r="DK309" s="60"/>
      <c r="DL309" s="60"/>
      <c r="DM309" s="60"/>
      <c r="DN309" s="60"/>
      <c r="DO309" s="60"/>
      <c r="DP309" s="60"/>
    </row>
    <row r="310" spans="2:12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BS310" s="60"/>
      <c r="BT310" s="60"/>
      <c r="BU310" s="75"/>
      <c r="BV310" s="75"/>
      <c r="BW310" s="75"/>
      <c r="BX310" s="75"/>
      <c r="BY310" s="75"/>
      <c r="BZ310" s="75"/>
      <c r="CA310" s="75"/>
      <c r="CL310" s="60"/>
      <c r="CM310" s="60"/>
      <c r="CN310" s="60"/>
      <c r="CO310" s="60"/>
      <c r="CP310" s="60"/>
      <c r="CQ310" s="60"/>
      <c r="CR310" s="60"/>
      <c r="CS310" s="60"/>
      <c r="CT310" s="60"/>
      <c r="CU310" s="60"/>
      <c r="CV310" s="60"/>
      <c r="CW310" s="60"/>
      <c r="CX310" s="60"/>
      <c r="CY310" s="60"/>
      <c r="CZ310" s="60"/>
      <c r="DA310" s="60"/>
      <c r="DB310" s="60"/>
      <c r="DC310" s="60"/>
      <c r="DD310" s="60"/>
      <c r="DE310" s="60"/>
      <c r="DF310" s="60"/>
      <c r="DG310" s="60"/>
      <c r="DH310" s="60"/>
      <c r="DI310" s="60"/>
      <c r="DJ310" s="60"/>
      <c r="DK310" s="60"/>
      <c r="DL310" s="60"/>
      <c r="DM310" s="60"/>
      <c r="DN310" s="60"/>
      <c r="DO310" s="60"/>
      <c r="DP310" s="60"/>
    </row>
    <row r="311" spans="2:12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BS311" s="60"/>
      <c r="BT311" s="60"/>
      <c r="BU311" s="75"/>
      <c r="BV311" s="75"/>
      <c r="BW311" s="75"/>
      <c r="BX311" s="75"/>
      <c r="BY311" s="75"/>
      <c r="BZ311" s="75"/>
      <c r="CA311" s="75"/>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60"/>
      <c r="DJ311" s="60"/>
      <c r="DK311" s="60"/>
      <c r="DL311" s="60"/>
      <c r="DM311" s="60"/>
      <c r="DN311" s="60"/>
      <c r="DO311" s="60"/>
      <c r="DP311" s="60"/>
    </row>
    <row r="312" spans="2:12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BS312" s="60"/>
      <c r="BT312" s="60"/>
      <c r="BU312" s="75"/>
      <c r="BV312" s="75"/>
      <c r="BW312" s="75"/>
      <c r="BX312" s="75"/>
      <c r="BY312" s="75"/>
      <c r="BZ312" s="75"/>
      <c r="CA312" s="75"/>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60"/>
      <c r="DJ312" s="60"/>
      <c r="DK312" s="60"/>
      <c r="DL312" s="60"/>
      <c r="DM312" s="60"/>
      <c r="DN312" s="60"/>
      <c r="DO312" s="60"/>
      <c r="DP312" s="60"/>
    </row>
    <row r="313" spans="2:12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BS313" s="60"/>
      <c r="BT313" s="60"/>
      <c r="BU313" s="75"/>
      <c r="BV313" s="75"/>
      <c r="BW313" s="75"/>
      <c r="BX313" s="75"/>
      <c r="BY313" s="75"/>
      <c r="BZ313" s="75"/>
      <c r="CA313" s="75"/>
      <c r="CL313" s="60"/>
      <c r="CM313" s="60"/>
      <c r="CN313" s="60"/>
      <c r="CO313" s="60"/>
      <c r="CP313" s="60"/>
      <c r="CQ313" s="60"/>
      <c r="CR313" s="60"/>
      <c r="CS313" s="60"/>
      <c r="CT313" s="60"/>
      <c r="CU313" s="60"/>
      <c r="CV313" s="60"/>
      <c r="CW313" s="60"/>
      <c r="CX313" s="60"/>
      <c r="CY313" s="60"/>
      <c r="CZ313" s="60"/>
      <c r="DA313" s="60"/>
      <c r="DB313" s="60"/>
      <c r="DC313" s="60"/>
      <c r="DD313" s="60"/>
      <c r="DE313" s="60"/>
      <c r="DF313" s="60"/>
      <c r="DG313" s="60"/>
      <c r="DH313" s="60"/>
      <c r="DI313" s="60"/>
      <c r="DJ313" s="60"/>
      <c r="DK313" s="60"/>
      <c r="DL313" s="60"/>
      <c r="DM313" s="60"/>
      <c r="DN313" s="60"/>
      <c r="DO313" s="60"/>
      <c r="DP313" s="60"/>
    </row>
    <row r="314" spans="2:12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BS314" s="60"/>
      <c r="BT314" s="60"/>
      <c r="BU314" s="75"/>
      <c r="BV314" s="75"/>
      <c r="BW314" s="75"/>
      <c r="BX314" s="75"/>
      <c r="BY314" s="75"/>
      <c r="BZ314" s="75"/>
      <c r="CA314" s="75"/>
      <c r="CL314" s="60"/>
      <c r="CM314" s="60"/>
      <c r="CN314" s="60"/>
      <c r="CO314" s="60"/>
      <c r="CP314" s="60"/>
      <c r="CQ314" s="60"/>
      <c r="CR314" s="60"/>
      <c r="CS314" s="60"/>
      <c r="CT314" s="60"/>
      <c r="CU314" s="60"/>
      <c r="CV314" s="60"/>
      <c r="CW314" s="60"/>
      <c r="CX314" s="60"/>
      <c r="CY314" s="60"/>
      <c r="CZ314" s="60"/>
      <c r="DA314" s="60"/>
      <c r="DB314" s="60"/>
      <c r="DC314" s="60"/>
      <c r="DD314" s="60"/>
      <c r="DE314" s="60"/>
      <c r="DF314" s="60"/>
      <c r="DG314" s="60"/>
      <c r="DH314" s="60"/>
      <c r="DI314" s="60"/>
      <c r="DJ314" s="60"/>
      <c r="DK314" s="60"/>
      <c r="DL314" s="60"/>
      <c r="DM314" s="60"/>
      <c r="DN314" s="60"/>
      <c r="DO314" s="60"/>
      <c r="DP314" s="60"/>
    </row>
    <row r="315" spans="2:12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BS315" s="60"/>
      <c r="BT315" s="60"/>
      <c r="BU315" s="75"/>
      <c r="BV315" s="75"/>
      <c r="BW315" s="75"/>
      <c r="BX315" s="75"/>
      <c r="BY315" s="75"/>
      <c r="BZ315" s="75"/>
      <c r="CA315" s="75"/>
      <c r="CL315" s="60"/>
      <c r="CM315" s="60"/>
      <c r="CN315" s="60"/>
      <c r="CO315" s="60"/>
      <c r="CP315" s="60"/>
      <c r="CQ315" s="60"/>
      <c r="CR315" s="60"/>
      <c r="CS315" s="60"/>
      <c r="CT315" s="60"/>
      <c r="CU315" s="60"/>
      <c r="CV315" s="60"/>
      <c r="CW315" s="60"/>
      <c r="CX315" s="60"/>
      <c r="CY315" s="60"/>
      <c r="CZ315" s="60"/>
      <c r="DA315" s="60"/>
      <c r="DB315" s="60"/>
      <c r="DC315" s="60"/>
      <c r="DD315" s="60"/>
      <c r="DE315" s="60"/>
      <c r="DF315" s="60"/>
      <c r="DG315" s="60"/>
      <c r="DH315" s="60"/>
      <c r="DI315" s="60"/>
      <c r="DJ315" s="60"/>
      <c r="DK315" s="60"/>
      <c r="DL315" s="60"/>
      <c r="DM315" s="60"/>
      <c r="DN315" s="60"/>
      <c r="DO315" s="60"/>
      <c r="DP315" s="60"/>
    </row>
    <row r="316" spans="2:12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BS316" s="60"/>
      <c r="BT316" s="60"/>
      <c r="BU316" s="75"/>
      <c r="BV316" s="75"/>
      <c r="BW316" s="75"/>
      <c r="BX316" s="75"/>
      <c r="BY316" s="75"/>
      <c r="BZ316" s="75"/>
      <c r="CA316" s="75"/>
      <c r="CL316" s="60"/>
      <c r="CM316" s="60"/>
      <c r="CN316" s="60"/>
      <c r="CO316" s="60"/>
      <c r="CP316" s="60"/>
      <c r="CQ316" s="60"/>
      <c r="CR316" s="60"/>
      <c r="CS316" s="60"/>
      <c r="CT316" s="60"/>
      <c r="CU316" s="60"/>
      <c r="CV316" s="60"/>
      <c r="CW316" s="60"/>
      <c r="CX316" s="60"/>
      <c r="CY316" s="60"/>
      <c r="CZ316" s="60"/>
      <c r="DA316" s="60"/>
      <c r="DB316" s="60"/>
      <c r="DC316" s="60"/>
      <c r="DD316" s="60"/>
      <c r="DE316" s="60"/>
      <c r="DF316" s="60"/>
      <c r="DG316" s="60"/>
      <c r="DH316" s="60"/>
      <c r="DI316" s="60"/>
      <c r="DJ316" s="60"/>
      <c r="DK316" s="60"/>
      <c r="DL316" s="60"/>
      <c r="DM316" s="60"/>
      <c r="DN316" s="60"/>
      <c r="DO316" s="60"/>
      <c r="DP316" s="60"/>
    </row>
    <row r="317" spans="2:12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BS317" s="60"/>
      <c r="BT317" s="60"/>
      <c r="BU317" s="75"/>
      <c r="BV317" s="75"/>
      <c r="BW317" s="75"/>
      <c r="BX317" s="75"/>
      <c r="BY317" s="75"/>
      <c r="BZ317" s="75"/>
      <c r="CA317" s="75"/>
      <c r="CL317" s="60"/>
      <c r="CM317" s="60"/>
      <c r="CN317" s="60"/>
      <c r="CO317" s="60"/>
      <c r="CP317" s="60"/>
      <c r="CQ317" s="60"/>
      <c r="CR317" s="60"/>
      <c r="CS317" s="60"/>
      <c r="CT317" s="60"/>
      <c r="CU317" s="60"/>
      <c r="CV317" s="60"/>
      <c r="CW317" s="60"/>
      <c r="CX317" s="60"/>
      <c r="CY317" s="60"/>
      <c r="CZ317" s="60"/>
      <c r="DA317" s="60"/>
      <c r="DB317" s="60"/>
      <c r="DC317" s="60"/>
      <c r="DD317" s="60"/>
      <c r="DE317" s="60"/>
      <c r="DF317" s="60"/>
      <c r="DG317" s="60"/>
      <c r="DH317" s="60"/>
      <c r="DI317" s="60"/>
      <c r="DJ317" s="60"/>
      <c r="DK317" s="60"/>
      <c r="DL317" s="60"/>
      <c r="DM317" s="60"/>
      <c r="DN317" s="60"/>
      <c r="DO317" s="60"/>
      <c r="DP317" s="60"/>
    </row>
    <row r="318" spans="2:12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BS318" s="60"/>
      <c r="BT318" s="60"/>
      <c r="BU318" s="75"/>
      <c r="BV318" s="75"/>
      <c r="BW318" s="75"/>
      <c r="BX318" s="75"/>
      <c r="BY318" s="75"/>
      <c r="BZ318" s="75"/>
      <c r="CA318" s="75"/>
      <c r="CL318" s="60"/>
      <c r="CM318" s="60"/>
      <c r="CN318" s="60"/>
      <c r="CO318" s="60"/>
      <c r="CP318" s="60"/>
      <c r="CQ318" s="60"/>
      <c r="CR318" s="60"/>
      <c r="CS318" s="60"/>
      <c r="CT318" s="60"/>
      <c r="CU318" s="60"/>
      <c r="CV318" s="60"/>
      <c r="CW318" s="60"/>
      <c r="CX318" s="60"/>
      <c r="CY318" s="60"/>
      <c r="CZ318" s="60"/>
      <c r="DA318" s="60"/>
      <c r="DB318" s="60"/>
      <c r="DC318" s="60"/>
      <c r="DD318" s="60"/>
      <c r="DE318" s="60"/>
      <c r="DF318" s="60"/>
      <c r="DG318" s="60"/>
      <c r="DH318" s="60"/>
      <c r="DI318" s="60"/>
      <c r="DJ318" s="60"/>
      <c r="DK318" s="60"/>
      <c r="DL318" s="60"/>
      <c r="DM318" s="60"/>
      <c r="DN318" s="60"/>
      <c r="DO318" s="60"/>
      <c r="DP318" s="60"/>
    </row>
    <row r="319" spans="2:12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BS319" s="60"/>
      <c r="BT319" s="60"/>
      <c r="BU319" s="75"/>
      <c r="BV319" s="75"/>
      <c r="BW319" s="75"/>
      <c r="BX319" s="75"/>
      <c r="BY319" s="75"/>
      <c r="BZ319" s="75"/>
      <c r="CA319" s="75"/>
      <c r="CL319" s="60"/>
      <c r="CM319" s="60"/>
      <c r="CN319" s="60"/>
      <c r="CO319" s="60"/>
      <c r="CP319" s="60"/>
      <c r="CQ319" s="60"/>
      <c r="CR319" s="60"/>
      <c r="CS319" s="60"/>
      <c r="CT319" s="60"/>
      <c r="CU319" s="60"/>
      <c r="CV319" s="60"/>
      <c r="CW319" s="60"/>
      <c r="CX319" s="60"/>
      <c r="CY319" s="60"/>
      <c r="CZ319" s="60"/>
      <c r="DA319" s="60"/>
      <c r="DB319" s="60"/>
      <c r="DC319" s="60"/>
      <c r="DD319" s="60"/>
      <c r="DE319" s="60"/>
      <c r="DF319" s="60"/>
      <c r="DG319" s="60"/>
      <c r="DH319" s="60"/>
      <c r="DI319" s="60"/>
      <c r="DJ319" s="60"/>
      <c r="DK319" s="60"/>
      <c r="DL319" s="60"/>
      <c r="DM319" s="60"/>
      <c r="DN319" s="60"/>
      <c r="DO319" s="60"/>
      <c r="DP319" s="60"/>
    </row>
    <row r="320" spans="2:12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BS320" s="60"/>
      <c r="BT320" s="60"/>
      <c r="BU320" s="75"/>
      <c r="BV320" s="75"/>
      <c r="BW320" s="75"/>
      <c r="BX320" s="75"/>
      <c r="BY320" s="75"/>
      <c r="BZ320" s="75"/>
      <c r="CA320" s="75"/>
      <c r="CL320" s="60"/>
      <c r="CM320" s="60"/>
      <c r="CN320" s="60"/>
      <c r="CO320" s="60"/>
      <c r="CP320" s="60"/>
      <c r="CQ320" s="60"/>
      <c r="CR320" s="60"/>
      <c r="CS320" s="60"/>
      <c r="CT320" s="60"/>
      <c r="CU320" s="60"/>
      <c r="CV320" s="60"/>
      <c r="CW320" s="60"/>
      <c r="CX320" s="60"/>
      <c r="CY320" s="60"/>
      <c r="CZ320" s="60"/>
      <c r="DA320" s="60"/>
      <c r="DB320" s="60"/>
      <c r="DC320" s="60"/>
      <c r="DD320" s="60"/>
      <c r="DE320" s="60"/>
      <c r="DF320" s="60"/>
      <c r="DG320" s="60"/>
      <c r="DH320" s="60"/>
      <c r="DI320" s="60"/>
      <c r="DJ320" s="60"/>
      <c r="DK320" s="60"/>
      <c r="DL320" s="60"/>
      <c r="DM320" s="60"/>
      <c r="DN320" s="60"/>
      <c r="DO320" s="60"/>
      <c r="DP320" s="60"/>
    </row>
    <row r="321" spans="2:12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BS321" s="60"/>
      <c r="BT321" s="60"/>
      <c r="BU321" s="75"/>
      <c r="BV321" s="75"/>
      <c r="BW321" s="75"/>
      <c r="BX321" s="75"/>
      <c r="BY321" s="75"/>
      <c r="BZ321" s="75"/>
      <c r="CA321" s="75"/>
      <c r="CL321" s="60"/>
      <c r="CM321" s="60"/>
      <c r="CN321" s="60"/>
      <c r="CO321" s="60"/>
      <c r="CP321" s="60"/>
      <c r="CQ321" s="60"/>
      <c r="CR321" s="60"/>
      <c r="CS321" s="60"/>
      <c r="CT321" s="60"/>
      <c r="CU321" s="60"/>
      <c r="CV321" s="60"/>
      <c r="CW321" s="60"/>
      <c r="CX321" s="60"/>
      <c r="CY321" s="60"/>
      <c r="CZ321" s="60"/>
      <c r="DA321" s="60"/>
      <c r="DB321" s="60"/>
      <c r="DC321" s="60"/>
      <c r="DD321" s="60"/>
      <c r="DE321" s="60"/>
      <c r="DF321" s="60"/>
      <c r="DG321" s="60"/>
      <c r="DH321" s="60"/>
      <c r="DI321" s="60"/>
      <c r="DJ321" s="60"/>
      <c r="DK321" s="60"/>
      <c r="DL321" s="60"/>
      <c r="DM321" s="60"/>
      <c r="DN321" s="60"/>
      <c r="DO321" s="60"/>
      <c r="DP321" s="60"/>
    </row>
    <row r="322" spans="2:12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BS322" s="60"/>
      <c r="BT322" s="60"/>
      <c r="BU322" s="75"/>
      <c r="BV322" s="75"/>
      <c r="BW322" s="75"/>
      <c r="BX322" s="75"/>
      <c r="BY322" s="75"/>
      <c r="BZ322" s="75"/>
      <c r="CA322" s="75"/>
      <c r="CL322" s="60"/>
      <c r="CM322" s="60"/>
      <c r="CN322" s="60"/>
      <c r="CO322" s="60"/>
      <c r="CP322" s="60"/>
      <c r="CQ322" s="60"/>
      <c r="CR322" s="60"/>
      <c r="CS322" s="60"/>
      <c r="CT322" s="60"/>
      <c r="CU322" s="60"/>
      <c r="CV322" s="60"/>
      <c r="CW322" s="60"/>
      <c r="CX322" s="60"/>
      <c r="CY322" s="60"/>
      <c r="CZ322" s="60"/>
      <c r="DA322" s="60"/>
      <c r="DB322" s="60"/>
      <c r="DC322" s="60"/>
      <c r="DD322" s="60"/>
      <c r="DE322" s="60"/>
      <c r="DF322" s="60"/>
      <c r="DG322" s="60"/>
      <c r="DH322" s="60"/>
      <c r="DI322" s="60"/>
      <c r="DJ322" s="60"/>
      <c r="DK322" s="60"/>
      <c r="DL322" s="60"/>
      <c r="DM322" s="60"/>
      <c r="DN322" s="60"/>
      <c r="DO322" s="60"/>
      <c r="DP322" s="60"/>
    </row>
    <row r="323" spans="2:12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BS323" s="60"/>
      <c r="BT323" s="60"/>
      <c r="BU323" s="75"/>
      <c r="BV323" s="75"/>
      <c r="BW323" s="75"/>
      <c r="BX323" s="75"/>
      <c r="BY323" s="75"/>
      <c r="BZ323" s="75"/>
      <c r="CA323" s="75"/>
      <c r="CL323" s="60"/>
      <c r="CM323" s="60"/>
      <c r="CN323" s="60"/>
      <c r="CO323" s="60"/>
      <c r="CP323" s="60"/>
      <c r="CQ323" s="60"/>
      <c r="CR323" s="60"/>
      <c r="CS323" s="60"/>
      <c r="CT323" s="60"/>
      <c r="CU323" s="60"/>
      <c r="CV323" s="60"/>
      <c r="CW323" s="60"/>
      <c r="CX323" s="60"/>
      <c r="CY323" s="60"/>
      <c r="CZ323" s="60"/>
      <c r="DA323" s="60"/>
      <c r="DB323" s="60"/>
      <c r="DC323" s="60"/>
      <c r="DD323" s="60"/>
      <c r="DE323" s="60"/>
      <c r="DF323" s="60"/>
      <c r="DG323" s="60"/>
      <c r="DH323" s="60"/>
      <c r="DI323" s="60"/>
      <c r="DJ323" s="60"/>
      <c r="DK323" s="60"/>
      <c r="DL323" s="60"/>
      <c r="DM323" s="60"/>
      <c r="DN323" s="60"/>
      <c r="DO323" s="60"/>
      <c r="DP323" s="60"/>
    </row>
    <row r="324" spans="2:12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BS324" s="60"/>
      <c r="BT324" s="60"/>
      <c r="BU324" s="75"/>
      <c r="BV324" s="75"/>
      <c r="BW324" s="75"/>
      <c r="BX324" s="75"/>
      <c r="BY324" s="75"/>
      <c r="BZ324" s="75"/>
      <c r="CA324" s="75"/>
      <c r="CL324" s="60"/>
      <c r="CM324" s="60"/>
      <c r="CN324" s="60"/>
      <c r="CO324" s="60"/>
      <c r="CP324" s="60"/>
      <c r="CQ324" s="60"/>
      <c r="CR324" s="60"/>
      <c r="CS324" s="60"/>
      <c r="CT324" s="60"/>
      <c r="CU324" s="60"/>
      <c r="CV324" s="60"/>
      <c r="CW324" s="60"/>
      <c r="CX324" s="60"/>
      <c r="CY324" s="60"/>
      <c r="CZ324" s="60"/>
      <c r="DA324" s="60"/>
      <c r="DB324" s="60"/>
      <c r="DC324" s="60"/>
      <c r="DD324" s="60"/>
      <c r="DE324" s="60"/>
      <c r="DF324" s="60"/>
      <c r="DG324" s="60"/>
      <c r="DH324" s="60"/>
      <c r="DI324" s="60"/>
      <c r="DJ324" s="60"/>
      <c r="DK324" s="60"/>
      <c r="DL324" s="60"/>
      <c r="DM324" s="60"/>
      <c r="DN324" s="60"/>
      <c r="DO324" s="60"/>
      <c r="DP324" s="60"/>
    </row>
    <row r="325" spans="2:12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BS325" s="60"/>
      <c r="BT325" s="60"/>
      <c r="BU325" s="75"/>
      <c r="BV325" s="75"/>
      <c r="BW325" s="75"/>
      <c r="BX325" s="75"/>
      <c r="BY325" s="75"/>
      <c r="BZ325" s="75"/>
      <c r="CA325" s="75"/>
      <c r="CL325" s="60"/>
      <c r="CM325" s="60"/>
      <c r="CN325" s="60"/>
      <c r="CO325" s="60"/>
      <c r="CP325" s="60"/>
      <c r="CQ325" s="60"/>
      <c r="CR325" s="60"/>
      <c r="CS325" s="60"/>
      <c r="CT325" s="60"/>
      <c r="CU325" s="60"/>
      <c r="CV325" s="60"/>
      <c r="CW325" s="60"/>
      <c r="CX325" s="60"/>
      <c r="CY325" s="60"/>
      <c r="CZ325" s="60"/>
      <c r="DA325" s="60"/>
      <c r="DB325" s="60"/>
      <c r="DC325" s="60"/>
      <c r="DD325" s="60"/>
      <c r="DE325" s="60"/>
      <c r="DF325" s="60"/>
      <c r="DG325" s="60"/>
      <c r="DH325" s="60"/>
      <c r="DI325" s="60"/>
      <c r="DJ325" s="60"/>
      <c r="DK325" s="60"/>
      <c r="DL325" s="60"/>
      <c r="DM325" s="60"/>
      <c r="DN325" s="60"/>
      <c r="DO325" s="60"/>
      <c r="DP325" s="60"/>
    </row>
    <row r="326" spans="2:12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BS326" s="60"/>
      <c r="BT326" s="60"/>
      <c r="BU326" s="75"/>
      <c r="BV326" s="75"/>
      <c r="BW326" s="75"/>
      <c r="BX326" s="75"/>
      <c r="BY326" s="75"/>
      <c r="BZ326" s="75"/>
      <c r="CA326" s="75"/>
      <c r="CL326" s="60"/>
      <c r="CM326" s="60"/>
      <c r="CN326" s="60"/>
      <c r="CO326" s="60"/>
      <c r="CP326" s="60"/>
      <c r="CQ326" s="60"/>
      <c r="CR326" s="60"/>
      <c r="CS326" s="60"/>
      <c r="CT326" s="60"/>
      <c r="CU326" s="60"/>
      <c r="CV326" s="60"/>
      <c r="CW326" s="60"/>
      <c r="CX326" s="60"/>
      <c r="CY326" s="60"/>
      <c r="CZ326" s="60"/>
      <c r="DA326" s="60"/>
      <c r="DB326" s="60"/>
      <c r="DC326" s="60"/>
      <c r="DD326" s="60"/>
      <c r="DE326" s="60"/>
      <c r="DF326" s="60"/>
      <c r="DG326" s="60"/>
      <c r="DH326" s="60"/>
      <c r="DI326" s="60"/>
      <c r="DJ326" s="60"/>
      <c r="DK326" s="60"/>
      <c r="DL326" s="60"/>
      <c r="DM326" s="60"/>
      <c r="DN326" s="60"/>
      <c r="DO326" s="60"/>
      <c r="DP326" s="60"/>
    </row>
    <row r="327" spans="2:12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BS327" s="60"/>
      <c r="BT327" s="60"/>
      <c r="BU327" s="75"/>
      <c r="BV327" s="75"/>
      <c r="BW327" s="75"/>
      <c r="BX327" s="75"/>
      <c r="BY327" s="75"/>
      <c r="BZ327" s="75"/>
      <c r="CA327" s="75"/>
      <c r="CL327" s="60"/>
      <c r="CM327" s="60"/>
      <c r="CN327" s="60"/>
      <c r="CO327" s="60"/>
      <c r="CP327" s="60"/>
      <c r="CQ327" s="60"/>
      <c r="CR327" s="60"/>
      <c r="CS327" s="60"/>
      <c r="CT327" s="60"/>
      <c r="CU327" s="60"/>
      <c r="CV327" s="60"/>
      <c r="CW327" s="60"/>
      <c r="CX327" s="60"/>
      <c r="CY327" s="60"/>
      <c r="CZ327" s="60"/>
      <c r="DA327" s="60"/>
      <c r="DB327" s="60"/>
      <c r="DC327" s="60"/>
      <c r="DD327" s="60"/>
      <c r="DE327" s="60"/>
      <c r="DF327" s="60"/>
      <c r="DG327" s="60"/>
      <c r="DH327" s="60"/>
      <c r="DI327" s="60"/>
      <c r="DJ327" s="60"/>
      <c r="DK327" s="60"/>
      <c r="DL327" s="60"/>
      <c r="DM327" s="60"/>
      <c r="DN327" s="60"/>
      <c r="DO327" s="60"/>
      <c r="DP327" s="60"/>
    </row>
    <row r="328" spans="2:12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BS328" s="60"/>
      <c r="BT328" s="60"/>
      <c r="BU328" s="75"/>
      <c r="BV328" s="75"/>
      <c r="BW328" s="75"/>
      <c r="BX328" s="75"/>
      <c r="BY328" s="75"/>
      <c r="BZ328" s="75"/>
      <c r="CA328" s="75"/>
      <c r="CL328" s="60"/>
      <c r="CM328" s="60"/>
      <c r="CN328" s="60"/>
      <c r="CO328" s="60"/>
      <c r="CP328" s="60"/>
      <c r="CQ328" s="60"/>
      <c r="CR328" s="60"/>
      <c r="CS328" s="60"/>
      <c r="CT328" s="60"/>
      <c r="CU328" s="60"/>
      <c r="CV328" s="60"/>
      <c r="CW328" s="60"/>
      <c r="CX328" s="60"/>
      <c r="CY328" s="60"/>
      <c r="CZ328" s="60"/>
      <c r="DA328" s="60"/>
      <c r="DB328" s="60"/>
      <c r="DC328" s="60"/>
      <c r="DD328" s="60"/>
      <c r="DE328" s="60"/>
      <c r="DF328" s="60"/>
      <c r="DG328" s="60"/>
      <c r="DH328" s="60"/>
      <c r="DI328" s="60"/>
      <c r="DJ328" s="60"/>
      <c r="DK328" s="60"/>
      <c r="DL328" s="60"/>
      <c r="DM328" s="60"/>
      <c r="DN328" s="60"/>
      <c r="DO328" s="60"/>
      <c r="DP328" s="60"/>
    </row>
    <row r="329" spans="2:12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BS329" s="60"/>
      <c r="BT329" s="60"/>
      <c r="BU329" s="75"/>
      <c r="BV329" s="75"/>
      <c r="BW329" s="75"/>
      <c r="BX329" s="75"/>
      <c r="BY329" s="75"/>
      <c r="BZ329" s="75"/>
      <c r="CA329" s="75"/>
      <c r="CL329" s="60"/>
      <c r="CM329" s="60"/>
      <c r="CN329" s="60"/>
      <c r="CO329" s="60"/>
      <c r="CP329" s="60"/>
      <c r="CQ329" s="60"/>
      <c r="CR329" s="60"/>
      <c r="CS329" s="60"/>
      <c r="CT329" s="60"/>
      <c r="CU329" s="60"/>
      <c r="CV329" s="60"/>
      <c r="CW329" s="60"/>
      <c r="CX329" s="60"/>
      <c r="CY329" s="60"/>
      <c r="CZ329" s="60"/>
      <c r="DA329" s="60"/>
      <c r="DB329" s="60"/>
      <c r="DC329" s="60"/>
      <c r="DD329" s="60"/>
      <c r="DE329" s="60"/>
      <c r="DF329" s="60"/>
      <c r="DG329" s="60"/>
      <c r="DH329" s="60"/>
      <c r="DI329" s="60"/>
      <c r="DJ329" s="60"/>
      <c r="DK329" s="60"/>
      <c r="DL329" s="60"/>
      <c r="DM329" s="60"/>
      <c r="DN329" s="60"/>
      <c r="DO329" s="60"/>
      <c r="DP329" s="60"/>
    </row>
    <row r="330" spans="2:12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BS330" s="60"/>
      <c r="BT330" s="60"/>
      <c r="BU330" s="75"/>
      <c r="BV330" s="75"/>
      <c r="BW330" s="75"/>
      <c r="BX330" s="75"/>
      <c r="BY330" s="75"/>
      <c r="BZ330" s="75"/>
      <c r="CA330" s="75"/>
      <c r="CL330" s="60"/>
      <c r="CM330" s="60"/>
      <c r="CN330" s="60"/>
      <c r="CO330" s="60"/>
      <c r="CP330" s="60"/>
      <c r="CQ330" s="60"/>
      <c r="CR330" s="60"/>
      <c r="CS330" s="60"/>
      <c r="CT330" s="60"/>
      <c r="CU330" s="60"/>
      <c r="CV330" s="60"/>
      <c r="CW330" s="60"/>
      <c r="CX330" s="60"/>
      <c r="CY330" s="60"/>
      <c r="CZ330" s="60"/>
      <c r="DA330" s="60"/>
      <c r="DB330" s="60"/>
      <c r="DC330" s="60"/>
      <c r="DD330" s="60"/>
      <c r="DE330" s="60"/>
      <c r="DF330" s="60"/>
      <c r="DG330" s="60"/>
      <c r="DH330" s="60"/>
      <c r="DI330" s="60"/>
      <c r="DJ330" s="60"/>
      <c r="DK330" s="60"/>
      <c r="DL330" s="60"/>
      <c r="DM330" s="60"/>
      <c r="DN330" s="60"/>
      <c r="DO330" s="60"/>
      <c r="DP330" s="60"/>
    </row>
    <row r="331" spans="2:12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BS331" s="60"/>
      <c r="BT331" s="60"/>
      <c r="BU331" s="75"/>
      <c r="BV331" s="75"/>
      <c r="BW331" s="75"/>
      <c r="BX331" s="75"/>
      <c r="BY331" s="75"/>
      <c r="BZ331" s="75"/>
      <c r="CA331" s="75"/>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60"/>
      <c r="DJ331" s="60"/>
      <c r="DK331" s="60"/>
      <c r="DL331" s="60"/>
      <c r="DM331" s="60"/>
      <c r="DN331" s="60"/>
      <c r="DO331" s="60"/>
      <c r="DP331" s="60"/>
    </row>
    <row r="332" spans="2:12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BS332" s="60"/>
      <c r="BT332" s="60"/>
      <c r="BU332" s="75"/>
      <c r="BV332" s="75"/>
      <c r="BW332" s="75"/>
      <c r="BX332" s="75"/>
      <c r="BY332" s="75"/>
      <c r="BZ332" s="75"/>
      <c r="CA332" s="75"/>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60"/>
      <c r="DJ332" s="60"/>
      <c r="DK332" s="60"/>
      <c r="DL332" s="60"/>
      <c r="DM332" s="60"/>
      <c r="DN332" s="60"/>
      <c r="DO332" s="60"/>
      <c r="DP332" s="60"/>
    </row>
    <row r="333" spans="2:12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BS333" s="60"/>
      <c r="BT333" s="60"/>
      <c r="BU333" s="75"/>
      <c r="BV333" s="75"/>
      <c r="BW333" s="75"/>
      <c r="BX333" s="75"/>
      <c r="BY333" s="75"/>
      <c r="BZ333" s="75"/>
      <c r="CA333" s="75"/>
      <c r="CL333" s="60"/>
      <c r="CM333" s="60"/>
      <c r="CN333" s="60"/>
      <c r="CO333" s="60"/>
      <c r="CP333" s="60"/>
      <c r="CQ333" s="60"/>
      <c r="CR333" s="60"/>
      <c r="CS333" s="60"/>
      <c r="CT333" s="60"/>
      <c r="CU333" s="60"/>
      <c r="CV333" s="60"/>
      <c r="CW333" s="60"/>
      <c r="CX333" s="60"/>
      <c r="CY333" s="60"/>
      <c r="CZ333" s="60"/>
      <c r="DA333" s="60"/>
      <c r="DB333" s="60"/>
      <c r="DC333" s="60"/>
      <c r="DD333" s="60"/>
      <c r="DE333" s="60"/>
      <c r="DF333" s="60"/>
      <c r="DG333" s="60"/>
      <c r="DH333" s="60"/>
      <c r="DI333" s="60"/>
      <c r="DJ333" s="60"/>
      <c r="DK333" s="60"/>
      <c r="DL333" s="60"/>
      <c r="DM333" s="60"/>
      <c r="DN333" s="60"/>
      <c r="DO333" s="60"/>
      <c r="DP333" s="60"/>
    </row>
    <row r="334" spans="2:12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BS334" s="60"/>
      <c r="BT334" s="60"/>
      <c r="BU334" s="75"/>
      <c r="BV334" s="75"/>
      <c r="BW334" s="75"/>
      <c r="BX334" s="75"/>
      <c r="BY334" s="75"/>
      <c r="BZ334" s="75"/>
      <c r="CA334" s="75"/>
      <c r="CL334" s="60"/>
      <c r="CM334" s="60"/>
      <c r="CN334" s="60"/>
      <c r="CO334" s="60"/>
      <c r="CP334" s="60"/>
      <c r="CQ334" s="60"/>
      <c r="CR334" s="60"/>
      <c r="CS334" s="60"/>
      <c r="CT334" s="60"/>
      <c r="CU334" s="60"/>
      <c r="CV334" s="60"/>
      <c r="CW334" s="60"/>
      <c r="CX334" s="60"/>
      <c r="CY334" s="60"/>
      <c r="CZ334" s="60"/>
      <c r="DA334" s="60"/>
      <c r="DB334" s="60"/>
      <c r="DC334" s="60"/>
      <c r="DD334" s="60"/>
      <c r="DE334" s="60"/>
      <c r="DF334" s="60"/>
      <c r="DG334" s="60"/>
      <c r="DH334" s="60"/>
      <c r="DI334" s="60"/>
      <c r="DJ334" s="60"/>
      <c r="DK334" s="60"/>
      <c r="DL334" s="60"/>
      <c r="DM334" s="60"/>
      <c r="DN334" s="60"/>
      <c r="DO334" s="60"/>
      <c r="DP334" s="60"/>
    </row>
    <row r="335" spans="2:12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BS335" s="60"/>
      <c r="BT335" s="60"/>
      <c r="BU335" s="75"/>
      <c r="BV335" s="75"/>
      <c r="BW335" s="75"/>
      <c r="BX335" s="75"/>
      <c r="BY335" s="75"/>
      <c r="BZ335" s="75"/>
      <c r="CA335" s="75"/>
      <c r="CL335" s="60"/>
      <c r="CM335" s="60"/>
      <c r="CN335" s="60"/>
      <c r="CO335" s="60"/>
      <c r="CP335" s="60"/>
      <c r="CQ335" s="60"/>
      <c r="CR335" s="60"/>
      <c r="CS335" s="60"/>
      <c r="CT335" s="60"/>
      <c r="CU335" s="60"/>
      <c r="CV335" s="60"/>
      <c r="CW335" s="60"/>
      <c r="CX335" s="60"/>
      <c r="CY335" s="60"/>
      <c r="CZ335" s="60"/>
      <c r="DA335" s="60"/>
      <c r="DB335" s="60"/>
      <c r="DC335" s="60"/>
      <c r="DD335" s="60"/>
      <c r="DE335" s="60"/>
      <c r="DF335" s="60"/>
      <c r="DG335" s="60"/>
      <c r="DH335" s="60"/>
      <c r="DI335" s="60"/>
      <c r="DJ335" s="60"/>
      <c r="DK335" s="60"/>
      <c r="DL335" s="60"/>
      <c r="DM335" s="60"/>
      <c r="DN335" s="60"/>
      <c r="DO335" s="60"/>
      <c r="DP335" s="60"/>
    </row>
    <row r="336" spans="2:12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BS336" s="60"/>
      <c r="BT336" s="60"/>
      <c r="BU336" s="75"/>
      <c r="BV336" s="75"/>
      <c r="BW336" s="75"/>
      <c r="BX336" s="75"/>
      <c r="BY336" s="75"/>
      <c r="BZ336" s="75"/>
      <c r="CA336" s="75"/>
      <c r="CL336" s="60"/>
      <c r="CM336" s="60"/>
      <c r="CN336" s="60"/>
      <c r="CO336" s="60"/>
      <c r="CP336" s="60"/>
      <c r="CQ336" s="60"/>
      <c r="CR336" s="60"/>
      <c r="CS336" s="60"/>
      <c r="CT336" s="60"/>
      <c r="CU336" s="60"/>
      <c r="CV336" s="60"/>
      <c r="CW336" s="60"/>
      <c r="CX336" s="60"/>
      <c r="CY336" s="60"/>
      <c r="CZ336" s="60"/>
      <c r="DA336" s="60"/>
      <c r="DB336" s="60"/>
      <c r="DC336" s="60"/>
      <c r="DD336" s="60"/>
      <c r="DE336" s="60"/>
      <c r="DF336" s="60"/>
      <c r="DG336" s="60"/>
      <c r="DH336" s="60"/>
      <c r="DI336" s="60"/>
      <c r="DJ336" s="60"/>
      <c r="DK336" s="60"/>
      <c r="DL336" s="60"/>
      <c r="DM336" s="60"/>
      <c r="DN336" s="60"/>
      <c r="DO336" s="60"/>
      <c r="DP336" s="60"/>
    </row>
    <row r="337" spans="2:12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BS337" s="60"/>
      <c r="BT337" s="60"/>
      <c r="BU337" s="75"/>
      <c r="BV337" s="75"/>
      <c r="BW337" s="75"/>
      <c r="BX337" s="75"/>
      <c r="BY337" s="75"/>
      <c r="BZ337" s="75"/>
      <c r="CA337" s="75"/>
      <c r="CL337" s="60"/>
      <c r="CM337" s="60"/>
      <c r="CN337" s="60"/>
      <c r="CO337" s="60"/>
      <c r="CP337" s="60"/>
      <c r="CQ337" s="60"/>
      <c r="CR337" s="60"/>
      <c r="CS337" s="60"/>
      <c r="CT337" s="60"/>
      <c r="CU337" s="60"/>
      <c r="CV337" s="60"/>
      <c r="CW337" s="60"/>
      <c r="CX337" s="60"/>
      <c r="CY337" s="60"/>
      <c r="CZ337" s="60"/>
      <c r="DA337" s="60"/>
      <c r="DB337" s="60"/>
      <c r="DC337" s="60"/>
      <c r="DD337" s="60"/>
      <c r="DE337" s="60"/>
      <c r="DF337" s="60"/>
      <c r="DG337" s="60"/>
      <c r="DH337" s="60"/>
      <c r="DI337" s="60"/>
      <c r="DJ337" s="60"/>
      <c r="DK337" s="60"/>
      <c r="DL337" s="60"/>
      <c r="DM337" s="60"/>
      <c r="DN337" s="60"/>
      <c r="DO337" s="60"/>
      <c r="DP337" s="60"/>
    </row>
    <row r="338" spans="2:12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BS338" s="60"/>
      <c r="BT338" s="60"/>
      <c r="BU338" s="75"/>
      <c r="BV338" s="75"/>
      <c r="BW338" s="75"/>
      <c r="BX338" s="75"/>
      <c r="BY338" s="75"/>
      <c r="BZ338" s="75"/>
      <c r="CA338" s="75"/>
      <c r="CL338" s="60"/>
      <c r="CM338" s="60"/>
      <c r="CN338" s="60"/>
      <c r="CO338" s="60"/>
      <c r="CP338" s="60"/>
      <c r="CQ338" s="60"/>
      <c r="CR338" s="60"/>
      <c r="CS338" s="60"/>
      <c r="CT338" s="60"/>
      <c r="CU338" s="60"/>
      <c r="CV338" s="60"/>
      <c r="CW338" s="60"/>
      <c r="CX338" s="60"/>
      <c r="CY338" s="60"/>
      <c r="CZ338" s="60"/>
      <c r="DA338" s="60"/>
      <c r="DB338" s="60"/>
      <c r="DC338" s="60"/>
      <c r="DD338" s="60"/>
      <c r="DE338" s="60"/>
      <c r="DF338" s="60"/>
      <c r="DG338" s="60"/>
      <c r="DH338" s="60"/>
      <c r="DI338" s="60"/>
      <c r="DJ338" s="60"/>
      <c r="DK338" s="60"/>
      <c r="DL338" s="60"/>
      <c r="DM338" s="60"/>
      <c r="DN338" s="60"/>
      <c r="DO338" s="60"/>
      <c r="DP338" s="60"/>
    </row>
    <row r="339" spans="2:12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BS339" s="60"/>
      <c r="BT339" s="60"/>
      <c r="BU339" s="75"/>
      <c r="BV339" s="75"/>
      <c r="BW339" s="75"/>
      <c r="BX339" s="75"/>
      <c r="BY339" s="75"/>
      <c r="BZ339" s="75"/>
      <c r="CA339" s="75"/>
      <c r="CL339" s="60"/>
      <c r="CM339" s="60"/>
      <c r="CN339" s="60"/>
      <c r="CO339" s="60"/>
      <c r="CP339" s="60"/>
      <c r="CQ339" s="60"/>
      <c r="CR339" s="60"/>
      <c r="CS339" s="60"/>
      <c r="CT339" s="60"/>
      <c r="CU339" s="60"/>
      <c r="CV339" s="60"/>
      <c r="CW339" s="60"/>
      <c r="CX339" s="60"/>
      <c r="CY339" s="60"/>
      <c r="CZ339" s="60"/>
      <c r="DA339" s="60"/>
      <c r="DB339" s="60"/>
      <c r="DC339" s="60"/>
      <c r="DD339" s="60"/>
      <c r="DE339" s="60"/>
      <c r="DF339" s="60"/>
      <c r="DG339" s="60"/>
      <c r="DH339" s="60"/>
      <c r="DI339" s="60"/>
      <c r="DJ339" s="60"/>
      <c r="DK339" s="60"/>
      <c r="DL339" s="60"/>
      <c r="DM339" s="60"/>
      <c r="DN339" s="60"/>
      <c r="DO339" s="60"/>
      <c r="DP339" s="60"/>
    </row>
    <row r="340" spans="2:12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BS340" s="60"/>
      <c r="BT340" s="60"/>
      <c r="BU340" s="75"/>
      <c r="BV340" s="75"/>
      <c r="BW340" s="75"/>
      <c r="BX340" s="75"/>
      <c r="BY340" s="75"/>
      <c r="BZ340" s="75"/>
      <c r="CA340" s="75"/>
      <c r="CL340" s="60"/>
      <c r="CM340" s="60"/>
      <c r="CN340" s="60"/>
      <c r="CO340" s="60"/>
      <c r="CP340" s="60"/>
      <c r="CQ340" s="60"/>
      <c r="CR340" s="60"/>
      <c r="CS340" s="60"/>
      <c r="CT340" s="60"/>
      <c r="CU340" s="60"/>
      <c r="CV340" s="60"/>
      <c r="CW340" s="60"/>
      <c r="CX340" s="60"/>
      <c r="CY340" s="60"/>
      <c r="CZ340" s="60"/>
      <c r="DA340" s="60"/>
      <c r="DB340" s="60"/>
      <c r="DC340" s="60"/>
      <c r="DD340" s="60"/>
      <c r="DE340" s="60"/>
      <c r="DF340" s="60"/>
      <c r="DG340" s="60"/>
      <c r="DH340" s="60"/>
      <c r="DI340" s="60"/>
      <c r="DJ340" s="60"/>
      <c r="DK340" s="60"/>
      <c r="DL340" s="60"/>
      <c r="DM340" s="60"/>
      <c r="DN340" s="60"/>
      <c r="DO340" s="60"/>
      <c r="DP340" s="60"/>
    </row>
    <row r="341" spans="2:12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BS341" s="60"/>
      <c r="BT341" s="60"/>
      <c r="BU341" s="75"/>
      <c r="BV341" s="75"/>
      <c r="BW341" s="75"/>
      <c r="BX341" s="75"/>
      <c r="BY341" s="75"/>
      <c r="BZ341" s="75"/>
      <c r="CA341" s="75"/>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60"/>
      <c r="DJ341" s="60"/>
      <c r="DK341" s="60"/>
      <c r="DL341" s="60"/>
      <c r="DM341" s="60"/>
      <c r="DN341" s="60"/>
      <c r="DO341" s="60"/>
      <c r="DP341" s="60"/>
    </row>
    <row r="342" spans="2:12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BS342" s="60"/>
      <c r="BT342" s="60"/>
      <c r="BU342" s="75"/>
      <c r="BV342" s="75"/>
      <c r="BW342" s="75"/>
      <c r="BX342" s="75"/>
      <c r="BY342" s="75"/>
      <c r="BZ342" s="75"/>
      <c r="CA342" s="75"/>
      <c r="CL342" s="60"/>
      <c r="CM342" s="60"/>
      <c r="CN342" s="60"/>
      <c r="CO342" s="60"/>
      <c r="CP342" s="60"/>
      <c r="CQ342" s="60"/>
      <c r="CR342" s="60"/>
      <c r="CS342" s="60"/>
      <c r="CT342" s="60"/>
      <c r="CU342" s="60"/>
      <c r="CV342" s="60"/>
      <c r="CW342" s="60"/>
      <c r="CX342" s="60"/>
      <c r="CY342" s="60"/>
      <c r="CZ342" s="60"/>
      <c r="DA342" s="60"/>
      <c r="DB342" s="60"/>
      <c r="DC342" s="60"/>
      <c r="DD342" s="60"/>
      <c r="DE342" s="60"/>
      <c r="DF342" s="60"/>
      <c r="DG342" s="60"/>
      <c r="DH342" s="60"/>
      <c r="DI342" s="60"/>
      <c r="DJ342" s="60"/>
      <c r="DK342" s="60"/>
      <c r="DL342" s="60"/>
      <c r="DM342" s="60"/>
      <c r="DN342" s="60"/>
      <c r="DO342" s="60"/>
      <c r="DP342" s="60"/>
    </row>
    <row r="343" spans="2:12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BS343" s="60"/>
      <c r="BT343" s="60"/>
      <c r="BU343" s="75"/>
      <c r="BV343" s="75"/>
      <c r="BW343" s="75"/>
      <c r="BX343" s="75"/>
      <c r="BY343" s="75"/>
      <c r="BZ343" s="75"/>
      <c r="CA343" s="75"/>
      <c r="CL343" s="60"/>
      <c r="CM343" s="60"/>
      <c r="CN343" s="60"/>
      <c r="CO343" s="60"/>
      <c r="CP343" s="60"/>
      <c r="CQ343" s="60"/>
      <c r="CR343" s="60"/>
      <c r="CS343" s="60"/>
      <c r="CT343" s="60"/>
      <c r="CU343" s="60"/>
      <c r="CV343" s="60"/>
      <c r="CW343" s="60"/>
      <c r="CX343" s="60"/>
      <c r="CY343" s="60"/>
      <c r="CZ343" s="60"/>
      <c r="DA343" s="60"/>
      <c r="DB343" s="60"/>
      <c r="DC343" s="60"/>
      <c r="DD343" s="60"/>
      <c r="DE343" s="60"/>
      <c r="DF343" s="60"/>
      <c r="DG343" s="60"/>
      <c r="DH343" s="60"/>
      <c r="DI343" s="60"/>
      <c r="DJ343" s="60"/>
      <c r="DK343" s="60"/>
      <c r="DL343" s="60"/>
      <c r="DM343" s="60"/>
      <c r="DN343" s="60"/>
      <c r="DO343" s="60"/>
      <c r="DP343" s="60"/>
    </row>
    <row r="344" spans="2:12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BS344" s="60"/>
      <c r="BT344" s="60"/>
      <c r="BU344" s="75"/>
      <c r="BV344" s="75"/>
      <c r="BW344" s="75"/>
      <c r="BX344" s="75"/>
      <c r="BY344" s="75"/>
      <c r="BZ344" s="75"/>
      <c r="CA344" s="75"/>
      <c r="CL344" s="60"/>
      <c r="CM344" s="60"/>
      <c r="CN344" s="60"/>
      <c r="CO344" s="60"/>
      <c r="CP344" s="60"/>
      <c r="CQ344" s="60"/>
      <c r="CR344" s="60"/>
      <c r="CS344" s="60"/>
      <c r="CT344" s="60"/>
      <c r="CU344" s="60"/>
      <c r="CV344" s="60"/>
      <c r="CW344" s="60"/>
      <c r="CX344" s="60"/>
      <c r="CY344" s="60"/>
      <c r="CZ344" s="60"/>
      <c r="DA344" s="60"/>
      <c r="DB344" s="60"/>
      <c r="DC344" s="60"/>
      <c r="DD344" s="60"/>
      <c r="DE344" s="60"/>
      <c r="DF344" s="60"/>
      <c r="DG344" s="60"/>
      <c r="DH344" s="60"/>
      <c r="DI344" s="60"/>
      <c r="DJ344" s="60"/>
      <c r="DK344" s="60"/>
      <c r="DL344" s="60"/>
      <c r="DM344" s="60"/>
      <c r="DN344" s="60"/>
      <c r="DO344" s="60"/>
      <c r="DP344" s="60"/>
    </row>
    <row r="345" spans="2:12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BS345" s="60"/>
      <c r="BT345" s="60"/>
      <c r="BU345" s="75"/>
      <c r="BV345" s="75"/>
      <c r="BW345" s="75"/>
      <c r="BX345" s="75"/>
      <c r="BY345" s="75"/>
      <c r="BZ345" s="75"/>
      <c r="CA345" s="75"/>
      <c r="CL345" s="60"/>
      <c r="CM345" s="60"/>
      <c r="CN345" s="60"/>
      <c r="CO345" s="60"/>
      <c r="CP345" s="60"/>
      <c r="CQ345" s="60"/>
      <c r="CR345" s="60"/>
      <c r="CS345" s="60"/>
      <c r="CT345" s="60"/>
      <c r="CU345" s="60"/>
      <c r="CV345" s="60"/>
      <c r="CW345" s="60"/>
      <c r="CX345" s="60"/>
      <c r="CY345" s="60"/>
      <c r="CZ345" s="60"/>
      <c r="DA345" s="60"/>
      <c r="DB345" s="60"/>
      <c r="DC345" s="60"/>
      <c r="DD345" s="60"/>
      <c r="DE345" s="60"/>
      <c r="DF345" s="60"/>
      <c r="DG345" s="60"/>
      <c r="DH345" s="60"/>
      <c r="DI345" s="60"/>
      <c r="DJ345" s="60"/>
      <c r="DK345" s="60"/>
      <c r="DL345" s="60"/>
      <c r="DM345" s="60"/>
      <c r="DN345" s="60"/>
      <c r="DO345" s="60"/>
      <c r="DP345" s="60"/>
    </row>
    <row r="346" spans="2:12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BS346" s="60"/>
      <c r="BT346" s="60"/>
      <c r="BU346" s="75"/>
      <c r="BV346" s="75"/>
      <c r="BW346" s="75"/>
      <c r="BX346" s="75"/>
      <c r="BY346" s="75"/>
      <c r="BZ346" s="75"/>
      <c r="CA346" s="75"/>
      <c r="CL346" s="60"/>
      <c r="CM346" s="60"/>
      <c r="CN346" s="60"/>
      <c r="CO346" s="60"/>
      <c r="CP346" s="60"/>
      <c r="CQ346" s="60"/>
      <c r="CR346" s="60"/>
      <c r="CS346" s="60"/>
      <c r="CT346" s="60"/>
      <c r="CU346" s="60"/>
      <c r="CV346" s="60"/>
      <c r="CW346" s="60"/>
      <c r="CX346" s="60"/>
      <c r="CY346" s="60"/>
      <c r="CZ346" s="60"/>
      <c r="DA346" s="60"/>
      <c r="DB346" s="60"/>
      <c r="DC346" s="60"/>
      <c r="DD346" s="60"/>
      <c r="DE346" s="60"/>
      <c r="DF346" s="60"/>
      <c r="DG346" s="60"/>
      <c r="DH346" s="60"/>
      <c r="DI346" s="60"/>
      <c r="DJ346" s="60"/>
      <c r="DK346" s="60"/>
      <c r="DL346" s="60"/>
      <c r="DM346" s="60"/>
      <c r="DN346" s="60"/>
      <c r="DO346" s="60"/>
      <c r="DP346" s="60"/>
    </row>
    <row r="347" spans="2:12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BS347" s="60"/>
      <c r="BT347" s="60"/>
      <c r="BU347" s="75"/>
      <c r="BV347" s="75"/>
      <c r="BW347" s="75"/>
      <c r="BX347" s="75"/>
      <c r="BY347" s="75"/>
      <c r="BZ347" s="75"/>
      <c r="CA347" s="75"/>
      <c r="CL347" s="60"/>
      <c r="CM347" s="60"/>
      <c r="CN347" s="60"/>
      <c r="CO347" s="60"/>
      <c r="CP347" s="60"/>
      <c r="CQ347" s="60"/>
      <c r="CR347" s="60"/>
      <c r="CS347" s="60"/>
      <c r="CT347" s="60"/>
      <c r="CU347" s="60"/>
      <c r="CV347" s="60"/>
      <c r="CW347" s="60"/>
      <c r="CX347" s="60"/>
      <c r="CY347" s="60"/>
      <c r="CZ347" s="60"/>
      <c r="DA347" s="60"/>
      <c r="DB347" s="60"/>
      <c r="DC347" s="60"/>
      <c r="DD347" s="60"/>
      <c r="DE347" s="60"/>
      <c r="DF347" s="60"/>
      <c r="DG347" s="60"/>
      <c r="DH347" s="60"/>
      <c r="DI347" s="60"/>
      <c r="DJ347" s="60"/>
      <c r="DK347" s="60"/>
      <c r="DL347" s="60"/>
      <c r="DM347" s="60"/>
      <c r="DN347" s="60"/>
      <c r="DO347" s="60"/>
      <c r="DP347" s="60"/>
    </row>
    <row r="348" spans="2:12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BS348" s="60"/>
      <c r="BT348" s="60"/>
      <c r="BU348" s="75"/>
      <c r="BV348" s="75"/>
      <c r="BW348" s="75"/>
      <c r="BX348" s="75"/>
      <c r="BY348" s="75"/>
      <c r="BZ348" s="75"/>
      <c r="CA348" s="75"/>
      <c r="CL348" s="60"/>
      <c r="CM348" s="60"/>
      <c r="CN348" s="60"/>
      <c r="CO348" s="60"/>
      <c r="CP348" s="60"/>
      <c r="CQ348" s="60"/>
      <c r="CR348" s="60"/>
      <c r="CS348" s="60"/>
      <c r="CT348" s="60"/>
      <c r="CU348" s="60"/>
      <c r="CV348" s="60"/>
      <c r="CW348" s="60"/>
      <c r="CX348" s="60"/>
      <c r="CY348" s="60"/>
      <c r="CZ348" s="60"/>
      <c r="DA348" s="60"/>
      <c r="DB348" s="60"/>
      <c r="DC348" s="60"/>
      <c r="DD348" s="60"/>
      <c r="DE348" s="60"/>
      <c r="DF348" s="60"/>
      <c r="DG348" s="60"/>
      <c r="DH348" s="60"/>
      <c r="DI348" s="60"/>
      <c r="DJ348" s="60"/>
      <c r="DK348" s="60"/>
      <c r="DL348" s="60"/>
      <c r="DM348" s="60"/>
      <c r="DN348" s="60"/>
      <c r="DO348" s="60"/>
      <c r="DP348" s="60"/>
    </row>
    <row r="349" spans="2:12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BS349" s="60"/>
      <c r="BT349" s="60"/>
      <c r="BU349" s="75"/>
      <c r="BV349" s="75"/>
      <c r="BW349" s="75"/>
      <c r="BX349" s="75"/>
      <c r="BY349" s="75"/>
      <c r="BZ349" s="75"/>
      <c r="CA349" s="75"/>
      <c r="CL349" s="60"/>
      <c r="CM349" s="60"/>
      <c r="CN349" s="60"/>
      <c r="CO349" s="60"/>
      <c r="CP349" s="60"/>
      <c r="CQ349" s="60"/>
      <c r="CR349" s="60"/>
      <c r="CS349" s="60"/>
      <c r="CT349" s="60"/>
      <c r="CU349" s="60"/>
      <c r="CV349" s="60"/>
      <c r="CW349" s="60"/>
      <c r="CX349" s="60"/>
      <c r="CY349" s="60"/>
      <c r="CZ349" s="60"/>
      <c r="DA349" s="60"/>
      <c r="DB349" s="60"/>
      <c r="DC349" s="60"/>
      <c r="DD349" s="60"/>
      <c r="DE349" s="60"/>
      <c r="DF349" s="60"/>
      <c r="DG349" s="60"/>
      <c r="DH349" s="60"/>
      <c r="DI349" s="60"/>
      <c r="DJ349" s="60"/>
      <c r="DK349" s="60"/>
      <c r="DL349" s="60"/>
      <c r="DM349" s="60"/>
      <c r="DN349" s="60"/>
      <c r="DO349" s="60"/>
      <c r="DP349" s="60"/>
    </row>
    <row r="350" spans="2:12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BS350" s="60"/>
      <c r="BT350" s="60"/>
      <c r="BU350" s="75"/>
      <c r="BV350" s="75"/>
      <c r="BW350" s="75"/>
      <c r="BX350" s="75"/>
      <c r="BY350" s="75"/>
      <c r="BZ350" s="75"/>
      <c r="CA350" s="75"/>
      <c r="CL350" s="60"/>
      <c r="CM350" s="60"/>
      <c r="CN350" s="60"/>
      <c r="CO350" s="60"/>
      <c r="CP350" s="60"/>
      <c r="CQ350" s="60"/>
      <c r="CR350" s="60"/>
      <c r="CS350" s="60"/>
      <c r="CT350" s="60"/>
      <c r="CU350" s="60"/>
      <c r="CV350" s="60"/>
      <c r="CW350" s="60"/>
      <c r="CX350" s="60"/>
      <c r="CY350" s="60"/>
      <c r="CZ350" s="60"/>
      <c r="DA350" s="60"/>
      <c r="DB350" s="60"/>
      <c r="DC350" s="60"/>
      <c r="DD350" s="60"/>
      <c r="DE350" s="60"/>
      <c r="DF350" s="60"/>
      <c r="DG350" s="60"/>
      <c r="DH350" s="60"/>
      <c r="DI350" s="60"/>
      <c r="DJ350" s="60"/>
      <c r="DK350" s="60"/>
      <c r="DL350" s="60"/>
      <c r="DM350" s="60"/>
      <c r="DN350" s="60"/>
      <c r="DO350" s="60"/>
      <c r="DP350" s="60"/>
    </row>
    <row r="351" spans="2:12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BS351" s="60"/>
      <c r="BT351" s="60"/>
      <c r="BU351" s="75"/>
      <c r="BV351" s="75"/>
      <c r="BW351" s="75"/>
      <c r="BX351" s="75"/>
      <c r="BY351" s="75"/>
      <c r="BZ351" s="75"/>
      <c r="CA351" s="75"/>
      <c r="CL351" s="60"/>
      <c r="CM351" s="60"/>
      <c r="CN351" s="60"/>
      <c r="CO351" s="60"/>
      <c r="CP351" s="60"/>
      <c r="CQ351" s="60"/>
      <c r="CR351" s="60"/>
      <c r="CS351" s="60"/>
      <c r="CT351" s="60"/>
      <c r="CU351" s="60"/>
      <c r="CV351" s="60"/>
      <c r="CW351" s="60"/>
      <c r="CX351" s="60"/>
      <c r="CY351" s="60"/>
      <c r="CZ351" s="60"/>
      <c r="DA351" s="60"/>
      <c r="DB351" s="60"/>
      <c r="DC351" s="60"/>
      <c r="DD351" s="60"/>
      <c r="DE351" s="60"/>
      <c r="DF351" s="60"/>
      <c r="DG351" s="60"/>
      <c r="DH351" s="60"/>
      <c r="DI351" s="60"/>
      <c r="DJ351" s="60"/>
      <c r="DK351" s="60"/>
      <c r="DL351" s="60"/>
      <c r="DM351" s="60"/>
      <c r="DN351" s="60"/>
      <c r="DO351" s="60"/>
      <c r="DP351" s="60"/>
    </row>
    <row r="352" spans="2:12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BS352" s="60"/>
      <c r="BT352" s="60"/>
      <c r="BU352" s="75"/>
      <c r="BV352" s="75"/>
      <c r="BW352" s="75"/>
      <c r="BX352" s="75"/>
      <c r="BY352" s="75"/>
      <c r="BZ352" s="75"/>
      <c r="CA352" s="75"/>
      <c r="CL352" s="60"/>
      <c r="CM352" s="60"/>
      <c r="CN352" s="60"/>
      <c r="CO352" s="60"/>
      <c r="CP352" s="60"/>
      <c r="CQ352" s="60"/>
      <c r="CR352" s="60"/>
      <c r="CS352" s="60"/>
      <c r="CT352" s="60"/>
      <c r="CU352" s="60"/>
      <c r="CV352" s="60"/>
      <c r="CW352" s="60"/>
      <c r="CX352" s="60"/>
      <c r="CY352" s="60"/>
      <c r="CZ352" s="60"/>
      <c r="DA352" s="60"/>
      <c r="DB352" s="60"/>
      <c r="DC352" s="60"/>
      <c r="DD352" s="60"/>
      <c r="DE352" s="60"/>
      <c r="DF352" s="60"/>
      <c r="DG352" s="60"/>
      <c r="DH352" s="60"/>
      <c r="DI352" s="60"/>
      <c r="DJ352" s="60"/>
      <c r="DK352" s="60"/>
      <c r="DL352" s="60"/>
      <c r="DM352" s="60"/>
      <c r="DN352" s="60"/>
      <c r="DO352" s="60"/>
      <c r="DP352" s="60"/>
    </row>
    <row r="353" spans="2:12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BS353" s="60"/>
      <c r="BT353" s="60"/>
      <c r="BU353" s="75"/>
      <c r="BV353" s="75"/>
      <c r="BW353" s="75"/>
      <c r="BX353" s="75"/>
      <c r="BY353" s="75"/>
      <c r="BZ353" s="75"/>
      <c r="CA353" s="75"/>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0"/>
      <c r="DO353" s="60"/>
      <c r="DP353" s="60"/>
    </row>
    <row r="354" spans="2:12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BS354" s="60"/>
      <c r="BT354" s="60"/>
      <c r="BU354" s="75"/>
      <c r="BV354" s="75"/>
      <c r="BW354" s="75"/>
      <c r="BX354" s="75"/>
      <c r="BY354" s="75"/>
      <c r="BZ354" s="75"/>
      <c r="CA354" s="75"/>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row>
    <row r="355" spans="2:12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BS355" s="60"/>
      <c r="BT355" s="60"/>
      <c r="BU355" s="75"/>
      <c r="BV355" s="75"/>
      <c r="BW355" s="75"/>
      <c r="BX355" s="75"/>
      <c r="BY355" s="75"/>
      <c r="BZ355" s="75"/>
      <c r="CA355" s="75"/>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row>
    <row r="356" spans="2:12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BS356" s="60"/>
      <c r="BT356" s="60"/>
      <c r="BU356" s="75"/>
      <c r="BV356" s="75"/>
      <c r="BW356" s="75"/>
      <c r="BX356" s="75"/>
      <c r="BY356" s="75"/>
      <c r="BZ356" s="75"/>
      <c r="CA356" s="75"/>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row>
    <row r="357" spans="2:12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BS357" s="60"/>
      <c r="BT357" s="60"/>
      <c r="BU357" s="75"/>
      <c r="BV357" s="75"/>
      <c r="BW357" s="75"/>
      <c r="BX357" s="75"/>
      <c r="BY357" s="75"/>
      <c r="BZ357" s="75"/>
      <c r="CA357" s="75"/>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row>
    <row r="358" spans="2:12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BS358" s="60"/>
      <c r="BT358" s="60"/>
      <c r="BU358" s="75"/>
      <c r="BV358" s="75"/>
      <c r="BW358" s="75"/>
      <c r="BX358" s="75"/>
      <c r="BY358" s="75"/>
      <c r="BZ358" s="75"/>
      <c r="CA358" s="75"/>
      <c r="CL358" s="60"/>
      <c r="CM358" s="60"/>
      <c r="CN358" s="60"/>
      <c r="CO358" s="60"/>
      <c r="CP358" s="60"/>
      <c r="CQ358" s="60"/>
      <c r="CR358" s="60"/>
      <c r="CS358" s="60"/>
      <c r="CT358" s="60"/>
      <c r="CU358" s="60"/>
      <c r="CV358" s="60"/>
      <c r="CW358" s="60"/>
      <c r="CX358" s="60"/>
      <c r="CY358" s="60"/>
      <c r="CZ358" s="60"/>
      <c r="DA358" s="60"/>
      <c r="DB358" s="60"/>
      <c r="DC358" s="60"/>
      <c r="DD358" s="60"/>
      <c r="DE358" s="60"/>
      <c r="DF358" s="60"/>
      <c r="DG358" s="60"/>
      <c r="DH358" s="60"/>
      <c r="DI358" s="60"/>
      <c r="DJ358" s="60"/>
      <c r="DK358" s="60"/>
      <c r="DL358" s="60"/>
      <c r="DM358" s="60"/>
      <c r="DN358" s="60"/>
      <c r="DO358" s="60"/>
      <c r="DP358" s="60"/>
    </row>
    <row r="359" spans="2:12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BS359" s="60"/>
      <c r="BT359" s="60"/>
      <c r="BU359" s="75"/>
      <c r="BV359" s="75"/>
      <c r="BW359" s="75"/>
      <c r="BX359" s="75"/>
      <c r="BY359" s="75"/>
      <c r="BZ359" s="75"/>
      <c r="CA359" s="75"/>
      <c r="CL359" s="60"/>
      <c r="CM359" s="60"/>
      <c r="CN359" s="60"/>
      <c r="CO359" s="60"/>
      <c r="CP359" s="60"/>
      <c r="CQ359" s="60"/>
      <c r="CR359" s="60"/>
      <c r="CS359" s="60"/>
      <c r="CT359" s="60"/>
      <c r="CU359" s="60"/>
      <c r="CV359" s="60"/>
      <c r="CW359" s="60"/>
      <c r="CX359" s="60"/>
      <c r="CY359" s="60"/>
      <c r="CZ359" s="60"/>
      <c r="DA359" s="60"/>
      <c r="DB359" s="60"/>
      <c r="DC359" s="60"/>
      <c r="DD359" s="60"/>
      <c r="DE359" s="60"/>
      <c r="DF359" s="60"/>
      <c r="DG359" s="60"/>
      <c r="DH359" s="60"/>
      <c r="DI359" s="60"/>
      <c r="DJ359" s="60"/>
      <c r="DK359" s="60"/>
      <c r="DL359" s="60"/>
      <c r="DM359" s="60"/>
      <c r="DN359" s="60"/>
      <c r="DO359" s="60"/>
      <c r="DP359" s="60"/>
    </row>
    <row r="360" spans="2:12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BS360" s="60"/>
      <c r="BT360" s="60"/>
      <c r="BU360" s="75"/>
      <c r="BV360" s="75"/>
      <c r="BW360" s="75"/>
      <c r="BX360" s="75"/>
      <c r="BY360" s="75"/>
      <c r="BZ360" s="75"/>
      <c r="CA360" s="75"/>
      <c r="CL360" s="60"/>
      <c r="CM360" s="60"/>
      <c r="CN360" s="60"/>
      <c r="CO360" s="60"/>
      <c r="CP360" s="60"/>
      <c r="CQ360" s="60"/>
      <c r="CR360" s="60"/>
      <c r="CS360" s="60"/>
      <c r="CT360" s="60"/>
      <c r="CU360" s="60"/>
      <c r="CV360" s="60"/>
      <c r="CW360" s="60"/>
      <c r="CX360" s="60"/>
      <c r="CY360" s="60"/>
      <c r="CZ360" s="60"/>
      <c r="DA360" s="60"/>
      <c r="DB360" s="60"/>
      <c r="DC360" s="60"/>
      <c r="DD360" s="60"/>
      <c r="DE360" s="60"/>
      <c r="DF360" s="60"/>
      <c r="DG360" s="60"/>
      <c r="DH360" s="60"/>
      <c r="DI360" s="60"/>
      <c r="DJ360" s="60"/>
      <c r="DK360" s="60"/>
      <c r="DL360" s="60"/>
      <c r="DM360" s="60"/>
      <c r="DN360" s="60"/>
      <c r="DO360" s="60"/>
      <c r="DP360" s="60"/>
    </row>
    <row r="361" spans="2:12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BS361" s="60"/>
      <c r="BT361" s="60"/>
      <c r="BU361" s="75"/>
      <c r="BV361" s="75"/>
      <c r="BW361" s="75"/>
      <c r="BX361" s="75"/>
      <c r="BY361" s="75"/>
      <c r="BZ361" s="75"/>
      <c r="CA361" s="75"/>
      <c r="CL361" s="60"/>
      <c r="CM361" s="60"/>
      <c r="CN361" s="60"/>
      <c r="CO361" s="60"/>
      <c r="CP361" s="60"/>
      <c r="CQ361" s="60"/>
      <c r="CR361" s="60"/>
      <c r="CS361" s="60"/>
      <c r="CT361" s="60"/>
      <c r="CU361" s="60"/>
      <c r="CV361" s="60"/>
      <c r="CW361" s="60"/>
      <c r="CX361" s="60"/>
      <c r="CY361" s="60"/>
      <c r="CZ361" s="60"/>
      <c r="DA361" s="60"/>
      <c r="DB361" s="60"/>
      <c r="DC361" s="60"/>
      <c r="DD361" s="60"/>
      <c r="DE361" s="60"/>
      <c r="DF361" s="60"/>
      <c r="DG361" s="60"/>
      <c r="DH361" s="60"/>
      <c r="DI361" s="60"/>
      <c r="DJ361" s="60"/>
      <c r="DK361" s="60"/>
      <c r="DL361" s="60"/>
      <c r="DM361" s="60"/>
      <c r="DN361" s="60"/>
      <c r="DO361" s="60"/>
      <c r="DP361" s="60"/>
    </row>
    <row r="362" spans="2:12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BS362" s="60"/>
      <c r="BT362" s="60"/>
      <c r="BU362" s="75"/>
      <c r="BV362" s="75"/>
      <c r="BW362" s="75"/>
      <c r="BX362" s="75"/>
      <c r="BY362" s="75"/>
      <c r="BZ362" s="75"/>
      <c r="CA362" s="75"/>
      <c r="CL362" s="60"/>
      <c r="CM362" s="60"/>
      <c r="CN362" s="60"/>
      <c r="CO362" s="60"/>
      <c r="CP362" s="60"/>
      <c r="CQ362" s="60"/>
      <c r="CR362" s="60"/>
      <c r="CS362" s="60"/>
      <c r="CT362" s="60"/>
      <c r="CU362" s="60"/>
      <c r="CV362" s="60"/>
      <c r="CW362" s="60"/>
      <c r="CX362" s="60"/>
      <c r="CY362" s="60"/>
      <c r="CZ362" s="60"/>
      <c r="DA362" s="60"/>
      <c r="DB362" s="60"/>
      <c r="DC362" s="60"/>
      <c r="DD362" s="60"/>
      <c r="DE362" s="60"/>
      <c r="DF362" s="60"/>
      <c r="DG362" s="60"/>
      <c r="DH362" s="60"/>
      <c r="DI362" s="60"/>
      <c r="DJ362" s="60"/>
      <c r="DK362" s="60"/>
      <c r="DL362" s="60"/>
      <c r="DM362" s="60"/>
      <c r="DN362" s="60"/>
      <c r="DO362" s="60"/>
      <c r="DP362" s="60"/>
    </row>
    <row r="363" spans="2:12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BS363" s="60"/>
      <c r="BT363" s="60"/>
      <c r="BU363" s="75"/>
      <c r="BV363" s="75"/>
      <c r="BW363" s="75"/>
      <c r="BX363" s="75"/>
      <c r="BY363" s="75"/>
      <c r="BZ363" s="75"/>
      <c r="CA363" s="75"/>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60"/>
      <c r="DJ363" s="60"/>
      <c r="DK363" s="60"/>
      <c r="DL363" s="60"/>
      <c r="DM363" s="60"/>
      <c r="DN363" s="60"/>
      <c r="DO363" s="60"/>
      <c r="DP363" s="60"/>
    </row>
    <row r="364" spans="2:12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BS364" s="60"/>
      <c r="BT364" s="60"/>
      <c r="BU364" s="75"/>
      <c r="BV364" s="75"/>
      <c r="BW364" s="75"/>
      <c r="BX364" s="75"/>
      <c r="BY364" s="75"/>
      <c r="BZ364" s="75"/>
      <c r="CA364" s="75"/>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60"/>
      <c r="DJ364" s="60"/>
      <c r="DK364" s="60"/>
      <c r="DL364" s="60"/>
      <c r="DM364" s="60"/>
      <c r="DN364" s="60"/>
      <c r="DO364" s="60"/>
      <c r="DP364" s="60"/>
    </row>
    <row r="365" spans="2:12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BS365" s="60"/>
      <c r="BT365" s="60"/>
      <c r="BU365" s="75"/>
      <c r="BV365" s="75"/>
      <c r="BW365" s="75"/>
      <c r="BX365" s="75"/>
      <c r="BY365" s="75"/>
      <c r="BZ365" s="75"/>
      <c r="CA365" s="75"/>
      <c r="CL365" s="60"/>
      <c r="CM365" s="60"/>
      <c r="CN365" s="60"/>
      <c r="CO365" s="60"/>
      <c r="CP365" s="60"/>
      <c r="CQ365" s="60"/>
      <c r="CR365" s="60"/>
      <c r="CS365" s="60"/>
      <c r="CT365" s="60"/>
      <c r="CU365" s="60"/>
      <c r="CV365" s="60"/>
      <c r="CW365" s="60"/>
      <c r="CX365" s="60"/>
      <c r="CY365" s="60"/>
      <c r="CZ365" s="60"/>
      <c r="DA365" s="60"/>
      <c r="DB365" s="60"/>
      <c r="DC365" s="60"/>
      <c r="DD365" s="60"/>
      <c r="DE365" s="60"/>
      <c r="DF365" s="60"/>
      <c r="DG365" s="60"/>
      <c r="DH365" s="60"/>
      <c r="DI365" s="60"/>
      <c r="DJ365" s="60"/>
      <c r="DK365" s="60"/>
      <c r="DL365" s="60"/>
      <c r="DM365" s="60"/>
      <c r="DN365" s="60"/>
      <c r="DO365" s="60"/>
      <c r="DP365" s="60"/>
    </row>
    <row r="366" spans="2:12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BS366" s="60"/>
      <c r="BT366" s="60"/>
      <c r="BU366" s="75"/>
      <c r="BV366" s="75"/>
      <c r="BW366" s="75"/>
      <c r="BX366" s="75"/>
      <c r="BY366" s="75"/>
      <c r="BZ366" s="75"/>
      <c r="CA366" s="75"/>
      <c r="CL366" s="60"/>
      <c r="CM366" s="60"/>
      <c r="CN366" s="60"/>
      <c r="CO366" s="60"/>
      <c r="CP366" s="60"/>
      <c r="CQ366" s="60"/>
      <c r="CR366" s="60"/>
      <c r="CS366" s="60"/>
      <c r="CT366" s="60"/>
      <c r="CU366" s="60"/>
      <c r="CV366" s="60"/>
      <c r="CW366" s="60"/>
      <c r="CX366" s="60"/>
      <c r="CY366" s="60"/>
      <c r="CZ366" s="60"/>
      <c r="DA366" s="60"/>
      <c r="DB366" s="60"/>
      <c r="DC366" s="60"/>
      <c r="DD366" s="60"/>
      <c r="DE366" s="60"/>
      <c r="DF366" s="60"/>
      <c r="DG366" s="60"/>
      <c r="DH366" s="60"/>
      <c r="DI366" s="60"/>
      <c r="DJ366" s="60"/>
      <c r="DK366" s="60"/>
      <c r="DL366" s="60"/>
      <c r="DM366" s="60"/>
      <c r="DN366" s="60"/>
      <c r="DO366" s="60"/>
      <c r="DP366" s="60"/>
    </row>
    <row r="367" spans="2:12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BS367" s="60"/>
      <c r="BT367" s="60"/>
      <c r="BU367" s="75"/>
      <c r="BV367" s="75"/>
      <c r="BW367" s="75"/>
      <c r="BX367" s="75"/>
      <c r="BY367" s="75"/>
      <c r="BZ367" s="75"/>
      <c r="CA367" s="75"/>
      <c r="CL367" s="60"/>
      <c r="CM367" s="60"/>
      <c r="CN367" s="60"/>
      <c r="CO367" s="60"/>
      <c r="CP367" s="60"/>
      <c r="CQ367" s="60"/>
      <c r="CR367" s="60"/>
      <c r="CS367" s="60"/>
      <c r="CT367" s="60"/>
      <c r="CU367" s="60"/>
      <c r="CV367" s="60"/>
      <c r="CW367" s="60"/>
      <c r="CX367" s="60"/>
      <c r="CY367" s="60"/>
      <c r="CZ367" s="60"/>
      <c r="DA367" s="60"/>
      <c r="DB367" s="60"/>
      <c r="DC367" s="60"/>
      <c r="DD367" s="60"/>
      <c r="DE367" s="60"/>
      <c r="DF367" s="60"/>
      <c r="DG367" s="60"/>
      <c r="DH367" s="60"/>
      <c r="DI367" s="60"/>
      <c r="DJ367" s="60"/>
      <c r="DK367" s="60"/>
      <c r="DL367" s="60"/>
      <c r="DM367" s="60"/>
      <c r="DN367" s="60"/>
      <c r="DO367" s="60"/>
      <c r="DP367" s="60"/>
    </row>
    <row r="368" spans="2:12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BS368" s="60"/>
      <c r="BT368" s="60"/>
      <c r="BU368" s="75"/>
      <c r="BV368" s="75"/>
      <c r="BW368" s="75"/>
      <c r="BX368" s="75"/>
      <c r="BY368" s="75"/>
      <c r="BZ368" s="75"/>
      <c r="CA368" s="75"/>
      <c r="CL368" s="60"/>
      <c r="CM368" s="60"/>
      <c r="CN368" s="60"/>
      <c r="CO368" s="60"/>
      <c r="CP368" s="60"/>
      <c r="CQ368" s="60"/>
      <c r="CR368" s="60"/>
      <c r="CS368" s="60"/>
      <c r="CT368" s="60"/>
      <c r="CU368" s="60"/>
      <c r="CV368" s="60"/>
      <c r="CW368" s="60"/>
      <c r="CX368" s="60"/>
      <c r="CY368" s="60"/>
      <c r="CZ368" s="60"/>
      <c r="DA368" s="60"/>
      <c r="DB368" s="60"/>
      <c r="DC368" s="60"/>
      <c r="DD368" s="60"/>
      <c r="DE368" s="60"/>
      <c r="DF368" s="60"/>
      <c r="DG368" s="60"/>
      <c r="DH368" s="60"/>
      <c r="DI368" s="60"/>
      <c r="DJ368" s="60"/>
      <c r="DK368" s="60"/>
      <c r="DL368" s="60"/>
      <c r="DM368" s="60"/>
      <c r="DN368" s="60"/>
      <c r="DO368" s="60"/>
      <c r="DP368" s="60"/>
    </row>
    <row r="369" spans="2:12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BS369" s="60"/>
      <c r="BT369" s="60"/>
      <c r="BU369" s="75"/>
      <c r="BV369" s="75"/>
      <c r="BW369" s="75"/>
      <c r="BX369" s="75"/>
      <c r="BY369" s="75"/>
      <c r="BZ369" s="75"/>
      <c r="CA369" s="75"/>
      <c r="CL369" s="60"/>
      <c r="CM369" s="60"/>
      <c r="CN369" s="60"/>
      <c r="CO369" s="60"/>
      <c r="CP369" s="60"/>
      <c r="CQ369" s="60"/>
      <c r="CR369" s="60"/>
      <c r="CS369" s="60"/>
      <c r="CT369" s="60"/>
      <c r="CU369" s="60"/>
      <c r="CV369" s="60"/>
      <c r="CW369" s="60"/>
      <c r="CX369" s="60"/>
      <c r="CY369" s="60"/>
      <c r="CZ369" s="60"/>
      <c r="DA369" s="60"/>
      <c r="DB369" s="60"/>
      <c r="DC369" s="60"/>
      <c r="DD369" s="60"/>
      <c r="DE369" s="60"/>
      <c r="DF369" s="60"/>
      <c r="DG369" s="60"/>
      <c r="DH369" s="60"/>
      <c r="DI369" s="60"/>
      <c r="DJ369" s="60"/>
      <c r="DK369" s="60"/>
      <c r="DL369" s="60"/>
      <c r="DM369" s="60"/>
      <c r="DN369" s="60"/>
      <c r="DO369" s="60"/>
      <c r="DP369" s="60"/>
    </row>
    <row r="370" spans="2:12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BS370" s="60"/>
      <c r="BT370" s="60"/>
      <c r="BU370" s="75"/>
      <c r="BV370" s="75"/>
      <c r="BW370" s="75"/>
      <c r="BX370" s="75"/>
      <c r="BY370" s="75"/>
      <c r="BZ370" s="75"/>
      <c r="CA370" s="75"/>
      <c r="CL370" s="60"/>
      <c r="CM370" s="60"/>
      <c r="CN370" s="60"/>
      <c r="CO370" s="60"/>
      <c r="CP370" s="60"/>
      <c r="CQ370" s="60"/>
      <c r="CR370" s="60"/>
      <c r="CS370" s="60"/>
      <c r="CT370" s="60"/>
      <c r="CU370" s="60"/>
      <c r="CV370" s="60"/>
      <c r="CW370" s="60"/>
      <c r="CX370" s="60"/>
      <c r="CY370" s="60"/>
      <c r="CZ370" s="60"/>
      <c r="DA370" s="60"/>
      <c r="DB370" s="60"/>
      <c r="DC370" s="60"/>
      <c r="DD370" s="60"/>
      <c r="DE370" s="60"/>
      <c r="DF370" s="60"/>
      <c r="DG370" s="60"/>
      <c r="DH370" s="60"/>
      <c r="DI370" s="60"/>
      <c r="DJ370" s="60"/>
      <c r="DK370" s="60"/>
      <c r="DL370" s="60"/>
      <c r="DM370" s="60"/>
      <c r="DN370" s="60"/>
      <c r="DO370" s="60"/>
      <c r="DP370" s="60"/>
    </row>
    <row r="371" spans="2:120">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BS371" s="60"/>
      <c r="BT371" s="60"/>
      <c r="BU371" s="75"/>
      <c r="BV371" s="75"/>
      <c r="BW371" s="75"/>
      <c r="BX371" s="75"/>
      <c r="BY371" s="75"/>
      <c r="BZ371" s="75"/>
      <c r="CA371" s="75"/>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row>
    <row r="372" spans="2:120">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BS372" s="60"/>
      <c r="BT372" s="60"/>
      <c r="BU372" s="75"/>
      <c r="BV372" s="75"/>
      <c r="BW372" s="75"/>
      <c r="BX372" s="75"/>
      <c r="BY372" s="75"/>
      <c r="BZ372" s="75"/>
      <c r="CA372" s="75"/>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row>
    <row r="373" spans="2:120">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BS373" s="60"/>
      <c r="BT373" s="60"/>
      <c r="BU373" s="75"/>
      <c r="BV373" s="75"/>
      <c r="BW373" s="75"/>
      <c r="BX373" s="75"/>
      <c r="BY373" s="75"/>
      <c r="BZ373" s="75"/>
      <c r="CA373" s="75"/>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row>
    <row r="374" spans="2:120">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BS374" s="60"/>
      <c r="BT374" s="60"/>
      <c r="BU374" s="75"/>
      <c r="BV374" s="75"/>
      <c r="BW374" s="75"/>
      <c r="BX374" s="75"/>
      <c r="BY374" s="75"/>
      <c r="BZ374" s="75"/>
      <c r="CA374" s="75"/>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row>
    <row r="375" spans="2:120">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BS375" s="60"/>
      <c r="BT375" s="60"/>
      <c r="BU375" s="75"/>
      <c r="BV375" s="75"/>
      <c r="BW375" s="75"/>
      <c r="BX375" s="75"/>
      <c r="BY375" s="75"/>
      <c r="BZ375" s="75"/>
      <c r="CA375" s="75"/>
      <c r="CL375" s="60"/>
      <c r="CM375" s="60"/>
      <c r="CN375" s="60"/>
      <c r="CO375" s="60"/>
      <c r="CP375" s="60"/>
      <c r="CQ375" s="60"/>
      <c r="CR375" s="60"/>
      <c r="CS375" s="60"/>
      <c r="CT375" s="60"/>
      <c r="CU375" s="60"/>
      <c r="CV375" s="60"/>
      <c r="CW375" s="60"/>
      <c r="CX375" s="60"/>
      <c r="CY375" s="60"/>
      <c r="CZ375" s="60"/>
      <c r="DA375" s="60"/>
      <c r="DB375" s="60"/>
      <c r="DC375" s="60"/>
      <c r="DD375" s="60"/>
      <c r="DE375" s="60"/>
      <c r="DF375" s="60"/>
      <c r="DG375" s="60"/>
      <c r="DH375" s="60"/>
      <c r="DI375" s="60"/>
      <c r="DJ375" s="60"/>
      <c r="DK375" s="60"/>
      <c r="DL375" s="60"/>
      <c r="DM375" s="60"/>
      <c r="DN375" s="60"/>
      <c r="DO375" s="60"/>
      <c r="DP375" s="60"/>
    </row>
    <row r="376" spans="2:120">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BS376" s="60"/>
      <c r="BT376" s="60"/>
      <c r="BU376" s="75"/>
      <c r="BV376" s="75"/>
      <c r="BW376" s="75"/>
      <c r="BX376" s="75"/>
      <c r="BY376" s="75"/>
      <c r="BZ376" s="75"/>
      <c r="CA376" s="75"/>
      <c r="CL376" s="60"/>
      <c r="CM376" s="60"/>
      <c r="CN376" s="60"/>
      <c r="CO376" s="60"/>
      <c r="CP376" s="60"/>
      <c r="CQ376" s="60"/>
      <c r="CR376" s="60"/>
      <c r="CS376" s="60"/>
      <c r="CT376" s="60"/>
      <c r="CU376" s="60"/>
      <c r="CV376" s="60"/>
      <c r="CW376" s="60"/>
      <c r="CX376" s="60"/>
      <c r="CY376" s="60"/>
      <c r="CZ376" s="60"/>
      <c r="DA376" s="60"/>
      <c r="DB376" s="60"/>
      <c r="DC376" s="60"/>
      <c r="DD376" s="60"/>
      <c r="DE376" s="60"/>
      <c r="DF376" s="60"/>
      <c r="DG376" s="60"/>
      <c r="DH376" s="60"/>
      <c r="DI376" s="60"/>
      <c r="DJ376" s="60"/>
      <c r="DK376" s="60"/>
      <c r="DL376" s="60"/>
      <c r="DM376" s="60"/>
      <c r="DN376" s="60"/>
      <c r="DO376" s="60"/>
      <c r="DP376" s="60"/>
    </row>
    <row r="377" spans="2:120">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BS377" s="60"/>
      <c r="BT377" s="60"/>
      <c r="BU377" s="75"/>
      <c r="BV377" s="75"/>
      <c r="BW377" s="75"/>
      <c r="BX377" s="75"/>
      <c r="BY377" s="75"/>
      <c r="BZ377" s="75"/>
      <c r="CA377" s="75"/>
      <c r="CL377" s="60"/>
      <c r="CM377" s="60"/>
      <c r="CN377" s="60"/>
      <c r="CO377" s="60"/>
      <c r="CP377" s="60"/>
      <c r="CQ377" s="60"/>
      <c r="CR377" s="60"/>
      <c r="CS377" s="60"/>
      <c r="CT377" s="60"/>
      <c r="CU377" s="60"/>
      <c r="CV377" s="60"/>
      <c r="CW377" s="60"/>
      <c r="CX377" s="60"/>
      <c r="CY377" s="60"/>
      <c r="CZ377" s="60"/>
      <c r="DA377" s="60"/>
      <c r="DB377" s="60"/>
      <c r="DC377" s="60"/>
      <c r="DD377" s="60"/>
      <c r="DE377" s="60"/>
      <c r="DF377" s="60"/>
      <c r="DG377" s="60"/>
      <c r="DH377" s="60"/>
      <c r="DI377" s="60"/>
      <c r="DJ377" s="60"/>
      <c r="DK377" s="60"/>
      <c r="DL377" s="60"/>
      <c r="DM377" s="60"/>
      <c r="DN377" s="60"/>
      <c r="DO377" s="60"/>
      <c r="DP377" s="60"/>
    </row>
    <row r="378" spans="2:120">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BS378" s="60"/>
      <c r="BT378" s="60"/>
      <c r="BU378" s="75"/>
      <c r="BV378" s="75"/>
      <c r="BW378" s="75"/>
      <c r="BX378" s="75"/>
      <c r="BY378" s="75"/>
      <c r="BZ378" s="75"/>
      <c r="CA378" s="75"/>
      <c r="CL378" s="60"/>
      <c r="CM378" s="60"/>
      <c r="CN378" s="60"/>
      <c r="CO378" s="60"/>
      <c r="CP378" s="60"/>
      <c r="CQ378" s="60"/>
      <c r="CR378" s="60"/>
      <c r="CS378" s="60"/>
      <c r="CT378" s="60"/>
      <c r="CU378" s="60"/>
      <c r="CV378" s="60"/>
      <c r="CW378" s="60"/>
      <c r="CX378" s="60"/>
      <c r="CY378" s="60"/>
      <c r="CZ378" s="60"/>
      <c r="DA378" s="60"/>
      <c r="DB378" s="60"/>
      <c r="DC378" s="60"/>
      <c r="DD378" s="60"/>
      <c r="DE378" s="60"/>
      <c r="DF378" s="60"/>
      <c r="DG378" s="60"/>
      <c r="DH378" s="60"/>
      <c r="DI378" s="60"/>
      <c r="DJ378" s="60"/>
      <c r="DK378" s="60"/>
      <c r="DL378" s="60"/>
      <c r="DM378" s="60"/>
      <c r="DN378" s="60"/>
      <c r="DO378" s="60"/>
      <c r="DP378" s="60"/>
    </row>
    <row r="379" spans="2:120">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BS379" s="60"/>
      <c r="BT379" s="60"/>
      <c r="BU379" s="75"/>
      <c r="BV379" s="75"/>
      <c r="BW379" s="75"/>
      <c r="BX379" s="75"/>
      <c r="BY379" s="75"/>
      <c r="BZ379" s="75"/>
      <c r="CA379" s="75"/>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60"/>
      <c r="DJ379" s="60"/>
      <c r="DK379" s="60"/>
      <c r="DL379" s="60"/>
      <c r="DM379" s="60"/>
      <c r="DN379" s="60"/>
      <c r="DO379" s="60"/>
      <c r="DP379" s="60"/>
    </row>
    <row r="380" spans="2:120">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BS380" s="60"/>
      <c r="BT380" s="60"/>
      <c r="BU380" s="75"/>
      <c r="BV380" s="75"/>
      <c r="BW380" s="75"/>
      <c r="BX380" s="75"/>
      <c r="BY380" s="75"/>
      <c r="BZ380" s="75"/>
      <c r="CA380" s="75"/>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60"/>
      <c r="DJ380" s="60"/>
      <c r="DK380" s="60"/>
      <c r="DL380" s="60"/>
      <c r="DM380" s="60"/>
      <c r="DN380" s="60"/>
      <c r="DO380" s="60"/>
      <c r="DP380" s="60"/>
    </row>
    <row r="381" spans="2:120">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BS381" s="60"/>
      <c r="BT381" s="60"/>
      <c r="BU381" s="75"/>
      <c r="BV381" s="75"/>
      <c r="BW381" s="75"/>
      <c r="BX381" s="75"/>
      <c r="BY381" s="75"/>
      <c r="BZ381" s="75"/>
      <c r="CA381" s="75"/>
      <c r="CL381" s="60"/>
      <c r="CM381" s="60"/>
      <c r="CN381" s="60"/>
      <c r="CO381" s="60"/>
      <c r="CP381" s="60"/>
      <c r="CQ381" s="60"/>
      <c r="CR381" s="60"/>
      <c r="CS381" s="60"/>
      <c r="CT381" s="60"/>
      <c r="CU381" s="60"/>
      <c r="CV381" s="60"/>
      <c r="CW381" s="60"/>
      <c r="CX381" s="60"/>
      <c r="CY381" s="60"/>
      <c r="CZ381" s="60"/>
      <c r="DA381" s="60"/>
      <c r="DB381" s="60"/>
      <c r="DC381" s="60"/>
      <c r="DD381" s="60"/>
      <c r="DE381" s="60"/>
      <c r="DF381" s="60"/>
      <c r="DG381" s="60"/>
      <c r="DH381" s="60"/>
      <c r="DI381" s="60"/>
      <c r="DJ381" s="60"/>
      <c r="DK381" s="60"/>
      <c r="DL381" s="60"/>
      <c r="DM381" s="60"/>
      <c r="DN381" s="60"/>
      <c r="DO381" s="60"/>
      <c r="DP381" s="60"/>
    </row>
    <row r="382" spans="2:120">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BS382" s="60"/>
      <c r="BT382" s="60"/>
      <c r="BU382" s="75"/>
      <c r="BV382" s="75"/>
      <c r="BW382" s="75"/>
      <c r="BX382" s="75"/>
      <c r="BY382" s="75"/>
      <c r="BZ382" s="75"/>
      <c r="CA382" s="75"/>
      <c r="CL382" s="60"/>
      <c r="CM382" s="60"/>
      <c r="CN382" s="60"/>
      <c r="CO382" s="60"/>
      <c r="CP382" s="60"/>
      <c r="CQ382" s="60"/>
      <c r="CR382" s="60"/>
      <c r="CS382" s="60"/>
      <c r="CT382" s="60"/>
      <c r="CU382" s="60"/>
      <c r="CV382" s="60"/>
      <c r="CW382" s="60"/>
      <c r="CX382" s="60"/>
      <c r="CY382" s="60"/>
      <c r="CZ382" s="60"/>
      <c r="DA382" s="60"/>
      <c r="DB382" s="60"/>
      <c r="DC382" s="60"/>
      <c r="DD382" s="60"/>
      <c r="DE382" s="60"/>
      <c r="DF382" s="60"/>
      <c r="DG382" s="60"/>
      <c r="DH382" s="60"/>
      <c r="DI382" s="60"/>
      <c r="DJ382" s="60"/>
      <c r="DK382" s="60"/>
      <c r="DL382" s="60"/>
      <c r="DM382" s="60"/>
      <c r="DN382" s="60"/>
      <c r="DO382" s="60"/>
      <c r="DP382" s="60"/>
    </row>
    <row r="383" spans="2:120">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BS383" s="60"/>
      <c r="BT383" s="60"/>
      <c r="BU383" s="75"/>
      <c r="BV383" s="75"/>
      <c r="BW383" s="75"/>
      <c r="BX383" s="75"/>
      <c r="BY383" s="75"/>
      <c r="BZ383" s="75"/>
      <c r="CA383" s="75"/>
      <c r="CL383" s="60"/>
      <c r="CM383" s="60"/>
      <c r="CN383" s="60"/>
      <c r="CO383" s="60"/>
      <c r="CP383" s="60"/>
      <c r="CQ383" s="60"/>
      <c r="CR383" s="60"/>
      <c r="CS383" s="60"/>
      <c r="CT383" s="60"/>
      <c r="CU383" s="60"/>
      <c r="CV383" s="60"/>
      <c r="CW383" s="60"/>
      <c r="CX383" s="60"/>
      <c r="CY383" s="60"/>
      <c r="CZ383" s="60"/>
      <c r="DA383" s="60"/>
      <c r="DB383" s="60"/>
      <c r="DC383" s="60"/>
      <c r="DD383" s="60"/>
      <c r="DE383" s="60"/>
      <c r="DF383" s="60"/>
      <c r="DG383" s="60"/>
      <c r="DH383" s="60"/>
      <c r="DI383" s="60"/>
      <c r="DJ383" s="60"/>
      <c r="DK383" s="60"/>
      <c r="DL383" s="60"/>
      <c r="DM383" s="60"/>
      <c r="DN383" s="60"/>
      <c r="DO383" s="60"/>
      <c r="DP383" s="60"/>
    </row>
    <row r="384" spans="2:120">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BS384" s="60"/>
      <c r="BT384" s="60"/>
      <c r="BU384" s="75"/>
      <c r="BV384" s="75"/>
      <c r="BW384" s="75"/>
      <c r="BX384" s="75"/>
      <c r="BY384" s="75"/>
      <c r="BZ384" s="75"/>
      <c r="CA384" s="75"/>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row>
    <row r="385" spans="2:120">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BS385" s="60"/>
      <c r="BT385" s="60"/>
      <c r="BU385" s="75"/>
      <c r="BV385" s="75"/>
      <c r="BW385" s="75"/>
      <c r="BX385" s="75"/>
      <c r="BY385" s="75"/>
      <c r="BZ385" s="75"/>
      <c r="CA385" s="75"/>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row>
    <row r="386" spans="2:120">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BS386" s="60"/>
      <c r="BT386" s="60"/>
      <c r="BU386" s="75"/>
      <c r="BV386" s="75"/>
      <c r="BW386" s="75"/>
      <c r="BX386" s="75"/>
      <c r="BY386" s="75"/>
      <c r="BZ386" s="75"/>
      <c r="CA386" s="75"/>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row>
    <row r="387" spans="2:120">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BS387" s="60"/>
      <c r="BT387" s="60"/>
      <c r="BU387" s="75"/>
      <c r="BV387" s="75"/>
      <c r="BW387" s="75"/>
      <c r="BX387" s="75"/>
      <c r="BY387" s="75"/>
      <c r="BZ387" s="75"/>
      <c r="CA387" s="75"/>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row>
    <row r="388" spans="2:120">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BS388" s="60"/>
      <c r="BT388" s="60"/>
      <c r="BU388" s="75"/>
      <c r="BV388" s="75"/>
      <c r="BW388" s="75"/>
      <c r="BX388" s="75"/>
      <c r="BY388" s="75"/>
      <c r="BZ388" s="75"/>
      <c r="CA388" s="75"/>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row>
    <row r="389" spans="2:120">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BS389" s="60"/>
      <c r="BT389" s="60"/>
      <c r="BU389" s="75"/>
      <c r="BV389" s="75"/>
      <c r="BW389" s="75"/>
      <c r="BX389" s="75"/>
      <c r="BY389" s="75"/>
      <c r="BZ389" s="75"/>
      <c r="CA389" s="75"/>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row>
    <row r="390" spans="2:120">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BS390" s="60"/>
      <c r="BT390" s="60"/>
      <c r="BU390" s="75"/>
      <c r="BV390" s="75"/>
      <c r="BW390" s="75"/>
      <c r="BX390" s="75"/>
      <c r="BY390" s="75"/>
      <c r="BZ390" s="75"/>
      <c r="CA390" s="75"/>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row>
    <row r="391" spans="2:120">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BS391" s="60"/>
      <c r="BT391" s="60"/>
      <c r="BU391" s="75"/>
      <c r="BV391" s="75"/>
      <c r="BW391" s="75"/>
      <c r="BX391" s="75"/>
      <c r="BY391" s="75"/>
      <c r="BZ391" s="75"/>
      <c r="CA391" s="75"/>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row>
    <row r="392" spans="2:120">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BS392" s="60"/>
      <c r="BT392" s="60"/>
      <c r="BU392" s="75"/>
      <c r="BV392" s="75"/>
      <c r="BW392" s="75"/>
      <c r="BX392" s="75"/>
      <c r="BY392" s="75"/>
      <c r="BZ392" s="75"/>
      <c r="CA392" s="75"/>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row>
    <row r="393" spans="2:120">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BS393" s="60"/>
      <c r="BT393" s="60"/>
      <c r="BU393" s="75"/>
      <c r="BV393" s="75"/>
      <c r="BW393" s="75"/>
      <c r="BX393" s="75"/>
      <c r="BY393" s="75"/>
      <c r="BZ393" s="75"/>
      <c r="CA393" s="75"/>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row>
    <row r="394" spans="2:120">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BS394" s="60"/>
      <c r="BT394" s="60"/>
      <c r="BU394" s="75"/>
      <c r="BV394" s="75"/>
      <c r="BW394" s="75"/>
      <c r="BX394" s="75"/>
      <c r="BY394" s="75"/>
      <c r="BZ394" s="75"/>
      <c r="CA394" s="75"/>
      <c r="CL394" s="60"/>
      <c r="CM394" s="60"/>
      <c r="CN394" s="60"/>
      <c r="CO394" s="60"/>
      <c r="CP394" s="60"/>
      <c r="CQ394" s="60"/>
      <c r="CR394" s="60"/>
      <c r="CS394" s="60"/>
      <c r="CT394" s="60"/>
      <c r="CU394" s="60"/>
      <c r="CV394" s="60"/>
      <c r="CW394" s="60"/>
      <c r="CX394" s="60"/>
      <c r="CY394" s="60"/>
      <c r="CZ394" s="60"/>
      <c r="DA394" s="60"/>
      <c r="DB394" s="60"/>
      <c r="DC394" s="60"/>
      <c r="DD394" s="60"/>
      <c r="DE394" s="60"/>
      <c r="DF394" s="60"/>
      <c r="DG394" s="60"/>
      <c r="DH394" s="60"/>
      <c r="DI394" s="60"/>
      <c r="DJ394" s="60"/>
      <c r="DK394" s="60"/>
      <c r="DL394" s="60"/>
      <c r="DM394" s="60"/>
      <c r="DN394" s="60"/>
      <c r="DO394" s="60"/>
      <c r="DP394" s="60"/>
    </row>
    <row r="395" spans="2:120">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BS395" s="60"/>
      <c r="BT395" s="60"/>
      <c r="BU395" s="75"/>
      <c r="BV395" s="75"/>
      <c r="BW395" s="75"/>
      <c r="BX395" s="75"/>
      <c r="BY395" s="75"/>
      <c r="BZ395" s="75"/>
      <c r="CA395" s="75"/>
      <c r="CL395" s="60"/>
      <c r="CM395" s="60"/>
      <c r="CN395" s="60"/>
      <c r="CO395" s="60"/>
      <c r="CP395" s="60"/>
      <c r="CQ395" s="60"/>
      <c r="CR395" s="60"/>
      <c r="CS395" s="60"/>
      <c r="CT395" s="60"/>
      <c r="CU395" s="60"/>
      <c r="CV395" s="60"/>
      <c r="CW395" s="60"/>
      <c r="CX395" s="60"/>
      <c r="CY395" s="60"/>
      <c r="CZ395" s="60"/>
      <c r="DA395" s="60"/>
      <c r="DB395" s="60"/>
      <c r="DC395" s="60"/>
      <c r="DD395" s="60"/>
      <c r="DE395" s="60"/>
      <c r="DF395" s="60"/>
      <c r="DG395" s="60"/>
      <c r="DH395" s="60"/>
      <c r="DI395" s="60"/>
      <c r="DJ395" s="60"/>
      <c r="DK395" s="60"/>
      <c r="DL395" s="60"/>
      <c r="DM395" s="60"/>
      <c r="DN395" s="60"/>
      <c r="DO395" s="60"/>
      <c r="DP395" s="60"/>
    </row>
    <row r="396" spans="2:120">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BS396" s="60"/>
      <c r="BT396" s="60"/>
      <c r="BU396" s="75"/>
      <c r="BV396" s="75"/>
      <c r="BW396" s="75"/>
      <c r="BX396" s="75"/>
      <c r="BY396" s="75"/>
      <c r="BZ396" s="75"/>
      <c r="CA396" s="75"/>
      <c r="CL396" s="60"/>
      <c r="CM396" s="60"/>
      <c r="CN396" s="60"/>
      <c r="CO396" s="60"/>
      <c r="CP396" s="60"/>
      <c r="CQ396" s="60"/>
      <c r="CR396" s="60"/>
      <c r="CS396" s="60"/>
      <c r="CT396" s="60"/>
      <c r="CU396" s="60"/>
      <c r="CV396" s="60"/>
      <c r="CW396" s="60"/>
      <c r="CX396" s="60"/>
      <c r="CY396" s="60"/>
      <c r="CZ396" s="60"/>
      <c r="DA396" s="60"/>
      <c r="DB396" s="60"/>
      <c r="DC396" s="60"/>
      <c r="DD396" s="60"/>
      <c r="DE396" s="60"/>
      <c r="DF396" s="60"/>
      <c r="DG396" s="60"/>
      <c r="DH396" s="60"/>
      <c r="DI396" s="60"/>
      <c r="DJ396" s="60"/>
      <c r="DK396" s="60"/>
      <c r="DL396" s="60"/>
      <c r="DM396" s="60"/>
      <c r="DN396" s="60"/>
      <c r="DO396" s="60"/>
      <c r="DP396" s="60"/>
    </row>
    <row r="397" spans="2:120">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BS397" s="60"/>
      <c r="BT397" s="60"/>
      <c r="BU397" s="75"/>
      <c r="BV397" s="75"/>
      <c r="BW397" s="75"/>
      <c r="BX397" s="75"/>
      <c r="BY397" s="75"/>
      <c r="BZ397" s="75"/>
      <c r="CA397" s="75"/>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row>
    <row r="398" spans="2:120">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BS398" s="60"/>
      <c r="BT398" s="60"/>
      <c r="BU398" s="75"/>
      <c r="BV398" s="75"/>
      <c r="BW398" s="75"/>
      <c r="BX398" s="75"/>
      <c r="BY398" s="75"/>
      <c r="BZ398" s="75"/>
      <c r="CA398" s="75"/>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60"/>
      <c r="DJ398" s="60"/>
      <c r="DK398" s="60"/>
      <c r="DL398" s="60"/>
      <c r="DM398" s="60"/>
      <c r="DN398" s="60"/>
      <c r="DO398" s="60"/>
      <c r="DP398" s="60"/>
    </row>
    <row r="399" spans="2:120">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BS399" s="60"/>
      <c r="BT399" s="60"/>
      <c r="BU399" s="75"/>
      <c r="BV399" s="75"/>
      <c r="BW399" s="75"/>
      <c r="BX399" s="75"/>
      <c r="BY399" s="75"/>
      <c r="BZ399" s="75"/>
      <c r="CA399" s="75"/>
      <c r="CL399" s="60"/>
      <c r="CM399" s="60"/>
      <c r="CN399" s="60"/>
      <c r="CO399" s="60"/>
      <c r="CP399" s="60"/>
      <c r="CQ399" s="60"/>
      <c r="CR399" s="60"/>
      <c r="CS399" s="60"/>
      <c r="CT399" s="60"/>
      <c r="CU399" s="60"/>
      <c r="CV399" s="60"/>
      <c r="CW399" s="60"/>
      <c r="CX399" s="60"/>
      <c r="CY399" s="60"/>
      <c r="CZ399" s="60"/>
      <c r="DA399" s="60"/>
      <c r="DB399" s="60"/>
      <c r="DC399" s="60"/>
      <c r="DD399" s="60"/>
      <c r="DE399" s="60"/>
      <c r="DF399" s="60"/>
      <c r="DG399" s="60"/>
      <c r="DH399" s="60"/>
      <c r="DI399" s="60"/>
      <c r="DJ399" s="60"/>
      <c r="DK399" s="60"/>
      <c r="DL399" s="60"/>
      <c r="DM399" s="60"/>
      <c r="DN399" s="60"/>
      <c r="DO399" s="60"/>
      <c r="DP399" s="60"/>
    </row>
    <row r="400" spans="2:120">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BS400" s="60"/>
      <c r="BT400" s="60"/>
      <c r="BU400" s="75"/>
      <c r="BV400" s="75"/>
      <c r="BW400" s="75"/>
      <c r="BX400" s="75"/>
      <c r="BY400" s="75"/>
      <c r="BZ400" s="75"/>
      <c r="CA400" s="75"/>
      <c r="CL400" s="60"/>
      <c r="CM400" s="60"/>
      <c r="CN400" s="60"/>
      <c r="CO400" s="60"/>
      <c r="CP400" s="60"/>
      <c r="CQ400" s="60"/>
      <c r="CR400" s="60"/>
      <c r="CS400" s="60"/>
      <c r="CT400" s="60"/>
      <c r="CU400" s="60"/>
      <c r="CV400" s="60"/>
      <c r="CW400" s="60"/>
      <c r="CX400" s="60"/>
      <c r="CY400" s="60"/>
      <c r="CZ400" s="60"/>
      <c r="DA400" s="60"/>
      <c r="DB400" s="60"/>
      <c r="DC400" s="60"/>
      <c r="DD400" s="60"/>
      <c r="DE400" s="60"/>
      <c r="DF400" s="60"/>
      <c r="DG400" s="60"/>
      <c r="DH400" s="60"/>
      <c r="DI400" s="60"/>
      <c r="DJ400" s="60"/>
      <c r="DK400" s="60"/>
      <c r="DL400" s="60"/>
      <c r="DM400" s="60"/>
      <c r="DN400" s="60"/>
      <c r="DO400" s="60"/>
      <c r="DP400" s="60"/>
    </row>
    <row r="401" spans="2:120">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BS401" s="60"/>
      <c r="BT401" s="60"/>
      <c r="BU401" s="75"/>
      <c r="BV401" s="75"/>
      <c r="BW401" s="75"/>
      <c r="BX401" s="75"/>
      <c r="BY401" s="75"/>
      <c r="BZ401" s="75"/>
      <c r="CA401" s="75"/>
      <c r="CL401" s="60"/>
      <c r="CM401" s="60"/>
      <c r="CN401" s="60"/>
      <c r="CO401" s="60"/>
      <c r="CP401" s="60"/>
      <c r="CQ401" s="60"/>
      <c r="CR401" s="60"/>
      <c r="CS401" s="60"/>
      <c r="CT401" s="60"/>
      <c r="CU401" s="60"/>
      <c r="CV401" s="60"/>
      <c r="CW401" s="60"/>
      <c r="CX401" s="60"/>
      <c r="CY401" s="60"/>
      <c r="CZ401" s="60"/>
      <c r="DA401" s="60"/>
      <c r="DB401" s="60"/>
      <c r="DC401" s="60"/>
      <c r="DD401" s="60"/>
      <c r="DE401" s="60"/>
      <c r="DF401" s="60"/>
      <c r="DG401" s="60"/>
      <c r="DH401" s="60"/>
      <c r="DI401" s="60"/>
      <c r="DJ401" s="60"/>
      <c r="DK401" s="60"/>
      <c r="DL401" s="60"/>
      <c r="DM401" s="60"/>
      <c r="DN401" s="60"/>
      <c r="DO401" s="60"/>
      <c r="DP401" s="60"/>
    </row>
    <row r="402" spans="2:120">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BS402" s="60"/>
      <c r="BT402" s="60"/>
      <c r="BU402" s="75"/>
      <c r="BV402" s="75"/>
      <c r="BW402" s="75"/>
      <c r="BX402" s="75"/>
      <c r="BY402" s="75"/>
      <c r="BZ402" s="75"/>
      <c r="CA402" s="75"/>
      <c r="CL402" s="60"/>
      <c r="CM402" s="60"/>
      <c r="CN402" s="60"/>
      <c r="CO402" s="60"/>
      <c r="CP402" s="60"/>
      <c r="CQ402" s="60"/>
      <c r="CR402" s="60"/>
      <c r="CS402" s="60"/>
      <c r="CT402" s="60"/>
      <c r="CU402" s="60"/>
      <c r="CV402" s="60"/>
      <c r="CW402" s="60"/>
      <c r="CX402" s="60"/>
      <c r="CY402" s="60"/>
      <c r="CZ402" s="60"/>
      <c r="DA402" s="60"/>
      <c r="DB402" s="60"/>
      <c r="DC402" s="60"/>
      <c r="DD402" s="60"/>
      <c r="DE402" s="60"/>
      <c r="DF402" s="60"/>
      <c r="DG402" s="60"/>
      <c r="DH402" s="60"/>
      <c r="DI402" s="60"/>
      <c r="DJ402" s="60"/>
      <c r="DK402" s="60"/>
      <c r="DL402" s="60"/>
      <c r="DM402" s="60"/>
      <c r="DN402" s="60"/>
      <c r="DO402" s="60"/>
      <c r="DP402" s="60"/>
    </row>
    <row r="403" spans="2:120">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BS403" s="60"/>
      <c r="BT403" s="60"/>
      <c r="BU403" s="75"/>
      <c r="BV403" s="75"/>
      <c r="BW403" s="75"/>
      <c r="BX403" s="75"/>
      <c r="BY403" s="75"/>
      <c r="BZ403" s="75"/>
      <c r="CA403" s="75"/>
      <c r="CL403" s="60"/>
      <c r="CM403" s="60"/>
      <c r="CN403" s="60"/>
      <c r="CO403" s="60"/>
      <c r="CP403" s="60"/>
      <c r="CQ403" s="60"/>
      <c r="CR403" s="60"/>
      <c r="CS403" s="60"/>
      <c r="CT403" s="60"/>
      <c r="CU403" s="60"/>
      <c r="CV403" s="60"/>
      <c r="CW403" s="60"/>
      <c r="CX403" s="60"/>
      <c r="CY403" s="60"/>
      <c r="CZ403" s="60"/>
      <c r="DA403" s="60"/>
      <c r="DB403" s="60"/>
      <c r="DC403" s="60"/>
      <c r="DD403" s="60"/>
      <c r="DE403" s="60"/>
      <c r="DF403" s="60"/>
      <c r="DG403" s="60"/>
      <c r="DH403" s="60"/>
      <c r="DI403" s="60"/>
      <c r="DJ403" s="60"/>
      <c r="DK403" s="60"/>
      <c r="DL403" s="60"/>
      <c r="DM403" s="60"/>
      <c r="DN403" s="60"/>
      <c r="DO403" s="60"/>
      <c r="DP403" s="60"/>
    </row>
    <row r="404" spans="2:120">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BS404" s="60"/>
      <c r="BT404" s="60"/>
      <c r="BU404" s="75"/>
      <c r="BV404" s="75"/>
      <c r="BW404" s="75"/>
      <c r="BX404" s="75"/>
      <c r="BY404" s="75"/>
      <c r="BZ404" s="75"/>
      <c r="CA404" s="75"/>
      <c r="CL404" s="60"/>
      <c r="CM404" s="60"/>
      <c r="CN404" s="60"/>
      <c r="CO404" s="60"/>
      <c r="CP404" s="60"/>
      <c r="CQ404" s="60"/>
      <c r="CR404" s="60"/>
      <c r="CS404" s="60"/>
      <c r="CT404" s="60"/>
      <c r="CU404" s="60"/>
      <c r="CV404" s="60"/>
      <c r="CW404" s="60"/>
      <c r="CX404" s="60"/>
      <c r="CY404" s="60"/>
      <c r="CZ404" s="60"/>
      <c r="DA404" s="60"/>
      <c r="DB404" s="60"/>
      <c r="DC404" s="60"/>
      <c r="DD404" s="60"/>
      <c r="DE404" s="60"/>
      <c r="DF404" s="60"/>
      <c r="DG404" s="60"/>
      <c r="DH404" s="60"/>
      <c r="DI404" s="60"/>
      <c r="DJ404" s="60"/>
      <c r="DK404" s="60"/>
      <c r="DL404" s="60"/>
      <c r="DM404" s="60"/>
      <c r="DN404" s="60"/>
      <c r="DO404" s="60"/>
      <c r="DP404" s="60"/>
    </row>
    <row r="405" spans="2:120">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BS405" s="60"/>
      <c r="BT405" s="60"/>
      <c r="BU405" s="75"/>
      <c r="BV405" s="75"/>
      <c r="BW405" s="75"/>
      <c r="BX405" s="75"/>
      <c r="BY405" s="75"/>
      <c r="BZ405" s="75"/>
      <c r="CA405" s="75"/>
      <c r="CL405" s="60"/>
      <c r="CM405" s="60"/>
      <c r="CN405" s="60"/>
      <c r="CO405" s="60"/>
      <c r="CP405" s="60"/>
      <c r="CQ405" s="60"/>
      <c r="CR405" s="60"/>
      <c r="CS405" s="60"/>
      <c r="CT405" s="60"/>
      <c r="CU405" s="60"/>
      <c r="CV405" s="60"/>
      <c r="CW405" s="60"/>
      <c r="CX405" s="60"/>
      <c r="CY405" s="60"/>
      <c r="CZ405" s="60"/>
      <c r="DA405" s="60"/>
      <c r="DB405" s="60"/>
      <c r="DC405" s="60"/>
      <c r="DD405" s="60"/>
      <c r="DE405" s="60"/>
      <c r="DF405" s="60"/>
      <c r="DG405" s="60"/>
      <c r="DH405" s="60"/>
      <c r="DI405" s="60"/>
      <c r="DJ405" s="60"/>
      <c r="DK405" s="60"/>
      <c r="DL405" s="60"/>
      <c r="DM405" s="60"/>
      <c r="DN405" s="60"/>
      <c r="DO405" s="60"/>
      <c r="DP405" s="60"/>
    </row>
    <row r="406" spans="2:120">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BS406" s="60"/>
      <c r="BT406" s="60"/>
      <c r="BU406" s="75"/>
      <c r="BV406" s="75"/>
      <c r="BW406" s="75"/>
      <c r="BX406" s="75"/>
      <c r="BY406" s="75"/>
      <c r="BZ406" s="75"/>
      <c r="CA406" s="75"/>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row>
    <row r="407" spans="2:120">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BS407" s="60"/>
      <c r="BT407" s="60"/>
      <c r="BU407" s="75"/>
      <c r="BV407" s="75"/>
      <c r="BW407" s="75"/>
      <c r="BX407" s="75"/>
      <c r="BY407" s="75"/>
      <c r="BZ407" s="75"/>
      <c r="CA407" s="75"/>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row>
    <row r="408" spans="2:120">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BS408" s="60"/>
      <c r="BT408" s="60"/>
      <c r="BU408" s="75"/>
      <c r="BV408" s="75"/>
      <c r="BW408" s="75"/>
      <c r="BX408" s="75"/>
      <c r="BY408" s="75"/>
      <c r="BZ408" s="75"/>
      <c r="CA408" s="75"/>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row>
    <row r="409" spans="2:120">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BS409" s="60"/>
      <c r="BT409" s="60"/>
      <c r="BU409" s="75"/>
      <c r="BV409" s="75"/>
      <c r="BW409" s="75"/>
      <c r="BX409" s="75"/>
      <c r="BY409" s="75"/>
      <c r="BZ409" s="75"/>
      <c r="CA409" s="75"/>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row>
    <row r="410" spans="2:120">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BS410" s="60"/>
      <c r="BT410" s="60"/>
      <c r="BU410" s="75"/>
      <c r="BV410" s="75"/>
      <c r="BW410" s="75"/>
      <c r="BX410" s="75"/>
      <c r="BY410" s="75"/>
      <c r="BZ410" s="75"/>
      <c r="CA410" s="75"/>
      <c r="CL410" s="60"/>
      <c r="CM410" s="60"/>
      <c r="CN410" s="60"/>
      <c r="CO410" s="60"/>
      <c r="CP410" s="60"/>
      <c r="CQ410" s="60"/>
      <c r="CR410" s="60"/>
      <c r="CS410" s="60"/>
      <c r="CT410" s="60"/>
      <c r="CU410" s="60"/>
      <c r="CV410" s="60"/>
      <c r="CW410" s="60"/>
      <c r="CX410" s="60"/>
      <c r="CY410" s="60"/>
      <c r="CZ410" s="60"/>
      <c r="DA410" s="60"/>
      <c r="DB410" s="60"/>
      <c r="DC410" s="60"/>
      <c r="DD410" s="60"/>
      <c r="DE410" s="60"/>
      <c r="DF410" s="60"/>
      <c r="DG410" s="60"/>
      <c r="DH410" s="60"/>
      <c r="DI410" s="60"/>
      <c r="DJ410" s="60"/>
      <c r="DK410" s="60"/>
      <c r="DL410" s="60"/>
      <c r="DM410" s="60"/>
      <c r="DN410" s="60"/>
      <c r="DO410" s="60"/>
      <c r="DP410" s="60"/>
    </row>
    <row r="411" spans="2:120">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BS411" s="60"/>
      <c r="BT411" s="60"/>
      <c r="BU411" s="75"/>
      <c r="BV411" s="75"/>
      <c r="BW411" s="75"/>
      <c r="BX411" s="75"/>
      <c r="BY411" s="75"/>
      <c r="BZ411" s="75"/>
      <c r="CA411" s="75"/>
      <c r="CL411" s="60"/>
      <c r="CM411" s="60"/>
      <c r="CN411" s="60"/>
      <c r="CO411" s="60"/>
      <c r="CP411" s="60"/>
      <c r="CQ411" s="60"/>
      <c r="CR411" s="60"/>
      <c r="CS411" s="60"/>
      <c r="CT411" s="60"/>
      <c r="CU411" s="60"/>
      <c r="CV411" s="60"/>
      <c r="CW411" s="60"/>
      <c r="CX411" s="60"/>
      <c r="CY411" s="60"/>
      <c r="CZ411" s="60"/>
      <c r="DA411" s="60"/>
      <c r="DB411" s="60"/>
      <c r="DC411" s="60"/>
      <c r="DD411" s="60"/>
      <c r="DE411" s="60"/>
      <c r="DF411" s="60"/>
      <c r="DG411" s="60"/>
      <c r="DH411" s="60"/>
      <c r="DI411" s="60"/>
      <c r="DJ411" s="60"/>
      <c r="DK411" s="60"/>
      <c r="DL411" s="60"/>
      <c r="DM411" s="60"/>
      <c r="DN411" s="60"/>
      <c r="DO411" s="60"/>
      <c r="DP411" s="60"/>
    </row>
    <row r="412" spans="2:120">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BS412" s="60"/>
      <c r="BT412" s="60"/>
      <c r="BU412" s="75"/>
      <c r="BV412" s="75"/>
      <c r="BW412" s="75"/>
      <c r="BX412" s="75"/>
      <c r="BY412" s="75"/>
      <c r="BZ412" s="75"/>
      <c r="CA412" s="75"/>
      <c r="CL412" s="60"/>
      <c r="CM412" s="60"/>
      <c r="CN412" s="60"/>
      <c r="CO412" s="60"/>
      <c r="CP412" s="60"/>
      <c r="CQ412" s="60"/>
      <c r="CR412" s="60"/>
      <c r="CS412" s="60"/>
      <c r="CT412" s="60"/>
      <c r="CU412" s="60"/>
      <c r="CV412" s="60"/>
      <c r="CW412" s="60"/>
      <c r="CX412" s="60"/>
      <c r="CY412" s="60"/>
      <c r="CZ412" s="60"/>
      <c r="DA412" s="60"/>
      <c r="DB412" s="60"/>
      <c r="DC412" s="60"/>
      <c r="DD412" s="60"/>
      <c r="DE412" s="60"/>
      <c r="DF412" s="60"/>
      <c r="DG412" s="60"/>
      <c r="DH412" s="60"/>
      <c r="DI412" s="60"/>
      <c r="DJ412" s="60"/>
      <c r="DK412" s="60"/>
      <c r="DL412" s="60"/>
      <c r="DM412" s="60"/>
      <c r="DN412" s="60"/>
      <c r="DO412" s="60"/>
      <c r="DP412" s="60"/>
    </row>
    <row r="413" spans="2:120">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BS413" s="60"/>
      <c r="BT413" s="60"/>
      <c r="BU413" s="75"/>
      <c r="BV413" s="75"/>
      <c r="BW413" s="75"/>
      <c r="BX413" s="75"/>
      <c r="BY413" s="75"/>
      <c r="BZ413" s="75"/>
      <c r="CA413" s="75"/>
      <c r="CL413" s="60"/>
      <c r="CM413" s="60"/>
      <c r="CN413" s="60"/>
      <c r="CO413" s="60"/>
      <c r="CP413" s="60"/>
      <c r="CQ413" s="60"/>
      <c r="CR413" s="60"/>
      <c r="CS413" s="60"/>
      <c r="CT413" s="60"/>
      <c r="CU413" s="60"/>
      <c r="CV413" s="60"/>
      <c r="CW413" s="60"/>
      <c r="CX413" s="60"/>
      <c r="CY413" s="60"/>
      <c r="CZ413" s="60"/>
      <c r="DA413" s="60"/>
      <c r="DB413" s="60"/>
      <c r="DC413" s="60"/>
      <c r="DD413" s="60"/>
      <c r="DE413" s="60"/>
      <c r="DF413" s="60"/>
      <c r="DG413" s="60"/>
      <c r="DH413" s="60"/>
      <c r="DI413" s="60"/>
      <c r="DJ413" s="60"/>
      <c r="DK413" s="60"/>
      <c r="DL413" s="60"/>
      <c r="DM413" s="60"/>
      <c r="DN413" s="60"/>
      <c r="DO413" s="60"/>
      <c r="DP413" s="60"/>
    </row>
    <row r="414" spans="2:120">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BS414" s="60"/>
      <c r="BT414" s="60"/>
      <c r="BU414" s="75"/>
      <c r="BV414" s="75"/>
      <c r="BW414" s="75"/>
      <c r="BX414" s="75"/>
      <c r="BY414" s="75"/>
      <c r="BZ414" s="75"/>
      <c r="CA414" s="75"/>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row>
    <row r="415" spans="2:120">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BS415" s="60"/>
      <c r="BT415" s="60"/>
      <c r="BU415" s="75"/>
      <c r="BV415" s="75"/>
      <c r="BW415" s="75"/>
      <c r="BX415" s="75"/>
      <c r="BY415" s="75"/>
      <c r="BZ415" s="75"/>
      <c r="CA415" s="75"/>
      <c r="CL415" s="60"/>
      <c r="CM415" s="60"/>
      <c r="CN415" s="60"/>
      <c r="CO415" s="60"/>
      <c r="CP415" s="60"/>
      <c r="CQ415" s="60"/>
      <c r="CR415" s="60"/>
      <c r="CS415" s="60"/>
      <c r="CT415" s="60"/>
      <c r="CU415" s="60"/>
      <c r="CV415" s="60"/>
      <c r="CW415" s="60"/>
      <c r="CX415" s="60"/>
      <c r="CY415" s="60"/>
      <c r="CZ415" s="60"/>
      <c r="DA415" s="60"/>
      <c r="DB415" s="60"/>
      <c r="DC415" s="60"/>
      <c r="DD415" s="60"/>
      <c r="DE415" s="60"/>
      <c r="DF415" s="60"/>
      <c r="DG415" s="60"/>
      <c r="DH415" s="60"/>
      <c r="DI415" s="60"/>
      <c r="DJ415" s="60"/>
      <c r="DK415" s="60"/>
      <c r="DL415" s="60"/>
      <c r="DM415" s="60"/>
      <c r="DN415" s="60"/>
      <c r="DO415" s="60"/>
      <c r="DP415" s="60"/>
    </row>
    <row r="416" spans="2:120">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BS416" s="60"/>
      <c r="BT416" s="60"/>
      <c r="BU416" s="75"/>
      <c r="BV416" s="75"/>
      <c r="BW416" s="75"/>
      <c r="BX416" s="75"/>
      <c r="BY416" s="75"/>
      <c r="BZ416" s="75"/>
      <c r="CA416" s="75"/>
      <c r="CL416" s="60"/>
      <c r="CM416" s="60"/>
      <c r="CN416" s="60"/>
      <c r="CO416" s="60"/>
      <c r="CP416" s="60"/>
      <c r="CQ416" s="60"/>
      <c r="CR416" s="60"/>
      <c r="CS416" s="60"/>
      <c r="CT416" s="60"/>
      <c r="CU416" s="60"/>
      <c r="CV416" s="60"/>
      <c r="CW416" s="60"/>
      <c r="CX416" s="60"/>
      <c r="CY416" s="60"/>
      <c r="CZ416" s="60"/>
      <c r="DA416" s="60"/>
      <c r="DB416" s="60"/>
      <c r="DC416" s="60"/>
      <c r="DD416" s="60"/>
      <c r="DE416" s="60"/>
      <c r="DF416" s="60"/>
      <c r="DG416" s="60"/>
      <c r="DH416" s="60"/>
      <c r="DI416" s="60"/>
      <c r="DJ416" s="60"/>
      <c r="DK416" s="60"/>
      <c r="DL416" s="60"/>
      <c r="DM416" s="60"/>
      <c r="DN416" s="60"/>
      <c r="DO416" s="60"/>
      <c r="DP416" s="60"/>
    </row>
    <row r="417" spans="2:120">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BS417" s="60"/>
      <c r="BT417" s="60"/>
      <c r="BU417" s="75"/>
      <c r="BV417" s="75"/>
      <c r="BW417" s="75"/>
      <c r="BX417" s="75"/>
      <c r="BY417" s="75"/>
      <c r="BZ417" s="75"/>
      <c r="CA417" s="75"/>
      <c r="CL417" s="60"/>
      <c r="CM417" s="60"/>
      <c r="CN417" s="60"/>
      <c r="CO417" s="60"/>
      <c r="CP417" s="60"/>
      <c r="CQ417" s="60"/>
      <c r="CR417" s="60"/>
      <c r="CS417" s="60"/>
      <c r="CT417" s="60"/>
      <c r="CU417" s="60"/>
      <c r="CV417" s="60"/>
      <c r="CW417" s="60"/>
      <c r="CX417" s="60"/>
      <c r="CY417" s="60"/>
      <c r="CZ417" s="60"/>
      <c r="DA417" s="60"/>
      <c r="DB417" s="60"/>
      <c r="DC417" s="60"/>
      <c r="DD417" s="60"/>
      <c r="DE417" s="60"/>
      <c r="DF417" s="60"/>
      <c r="DG417" s="60"/>
      <c r="DH417" s="60"/>
      <c r="DI417" s="60"/>
      <c r="DJ417" s="60"/>
      <c r="DK417" s="60"/>
      <c r="DL417" s="60"/>
      <c r="DM417" s="60"/>
      <c r="DN417" s="60"/>
      <c r="DO417" s="60"/>
      <c r="DP417" s="60"/>
    </row>
    <row r="418" spans="2:120">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BS418" s="60"/>
      <c r="BT418" s="60"/>
      <c r="BU418" s="75"/>
      <c r="BV418" s="75"/>
      <c r="BW418" s="75"/>
      <c r="BX418" s="75"/>
      <c r="BY418" s="75"/>
      <c r="BZ418" s="75"/>
      <c r="CA418" s="75"/>
      <c r="CL418" s="60"/>
      <c r="CM418" s="60"/>
      <c r="CN418" s="60"/>
      <c r="CO418" s="60"/>
      <c r="CP418" s="60"/>
      <c r="CQ418" s="60"/>
      <c r="CR418" s="60"/>
      <c r="CS418" s="60"/>
      <c r="CT418" s="60"/>
      <c r="CU418" s="60"/>
      <c r="CV418" s="60"/>
      <c r="CW418" s="60"/>
      <c r="CX418" s="60"/>
      <c r="CY418" s="60"/>
      <c r="CZ418" s="60"/>
      <c r="DA418" s="60"/>
      <c r="DB418" s="60"/>
      <c r="DC418" s="60"/>
      <c r="DD418" s="60"/>
      <c r="DE418" s="60"/>
      <c r="DF418" s="60"/>
      <c r="DG418" s="60"/>
      <c r="DH418" s="60"/>
      <c r="DI418" s="60"/>
      <c r="DJ418" s="60"/>
      <c r="DK418" s="60"/>
      <c r="DL418" s="60"/>
      <c r="DM418" s="60"/>
      <c r="DN418" s="60"/>
      <c r="DO418" s="60"/>
      <c r="DP418" s="60"/>
    </row>
    <row r="419" spans="2:120">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BS419" s="60"/>
      <c r="BT419" s="60"/>
      <c r="BU419" s="75"/>
      <c r="BV419" s="75"/>
      <c r="BW419" s="75"/>
      <c r="BX419" s="75"/>
      <c r="BY419" s="75"/>
      <c r="BZ419" s="75"/>
      <c r="CA419" s="75"/>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row>
    <row r="420" spans="2:120">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BS420" s="60"/>
      <c r="BT420" s="60"/>
      <c r="BU420" s="75"/>
      <c r="BV420" s="75"/>
      <c r="BW420" s="75"/>
      <c r="BX420" s="75"/>
      <c r="BY420" s="75"/>
      <c r="BZ420" s="75"/>
      <c r="CA420" s="75"/>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row>
    <row r="421" spans="2:120">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BS421" s="60"/>
      <c r="BT421" s="60"/>
      <c r="BU421" s="75"/>
      <c r="BV421" s="75"/>
      <c r="BW421" s="75"/>
      <c r="BX421" s="75"/>
      <c r="BY421" s="75"/>
      <c r="BZ421" s="75"/>
      <c r="CA421" s="75"/>
      <c r="CL421" s="60"/>
      <c r="CM421" s="60"/>
      <c r="CN421" s="60"/>
      <c r="CO421" s="60"/>
      <c r="CP421" s="60"/>
      <c r="CQ421" s="60"/>
      <c r="CR421" s="60"/>
      <c r="CS421" s="60"/>
      <c r="CT421" s="60"/>
      <c r="CU421" s="60"/>
      <c r="CV421" s="60"/>
      <c r="CW421" s="60"/>
      <c r="CX421" s="60"/>
      <c r="CY421" s="60"/>
      <c r="CZ421" s="60"/>
      <c r="DA421" s="60"/>
      <c r="DB421" s="60"/>
      <c r="DC421" s="60"/>
      <c r="DD421" s="60"/>
      <c r="DE421" s="60"/>
      <c r="DF421" s="60"/>
      <c r="DG421" s="60"/>
      <c r="DH421" s="60"/>
      <c r="DI421" s="60"/>
      <c r="DJ421" s="60"/>
      <c r="DK421" s="60"/>
      <c r="DL421" s="60"/>
      <c r="DM421" s="60"/>
      <c r="DN421" s="60"/>
      <c r="DO421" s="60"/>
      <c r="DP421" s="60"/>
    </row>
    <row r="422" spans="2:120">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BS422" s="60"/>
      <c r="BT422" s="60"/>
      <c r="BU422" s="75"/>
      <c r="BV422" s="75"/>
      <c r="BW422" s="75"/>
      <c r="BX422" s="75"/>
      <c r="BY422" s="75"/>
      <c r="BZ422" s="75"/>
      <c r="CA422" s="75"/>
      <c r="CL422" s="60"/>
      <c r="CM422" s="60"/>
      <c r="CN422" s="60"/>
      <c r="CO422" s="60"/>
      <c r="CP422" s="60"/>
      <c r="CQ422" s="60"/>
      <c r="CR422" s="60"/>
      <c r="CS422" s="60"/>
      <c r="CT422" s="60"/>
      <c r="CU422" s="60"/>
      <c r="CV422" s="60"/>
      <c r="CW422" s="60"/>
      <c r="CX422" s="60"/>
      <c r="CY422" s="60"/>
      <c r="CZ422" s="60"/>
      <c r="DA422" s="60"/>
      <c r="DB422" s="60"/>
      <c r="DC422" s="60"/>
      <c r="DD422" s="60"/>
      <c r="DE422" s="60"/>
      <c r="DF422" s="60"/>
      <c r="DG422" s="60"/>
      <c r="DH422" s="60"/>
      <c r="DI422" s="60"/>
      <c r="DJ422" s="60"/>
      <c r="DK422" s="60"/>
      <c r="DL422" s="60"/>
      <c r="DM422" s="60"/>
      <c r="DN422" s="60"/>
      <c r="DO422" s="60"/>
      <c r="DP422" s="60"/>
    </row>
    <row r="423" spans="2:120">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BS423" s="60"/>
      <c r="BT423" s="60"/>
      <c r="BU423" s="75"/>
      <c r="BV423" s="75"/>
      <c r="BW423" s="75"/>
      <c r="BX423" s="75"/>
      <c r="BY423" s="75"/>
      <c r="BZ423" s="75"/>
      <c r="CA423" s="75"/>
      <c r="CL423" s="60"/>
      <c r="CM423" s="60"/>
      <c r="CN423" s="60"/>
      <c r="CO423" s="60"/>
      <c r="CP423" s="60"/>
      <c r="CQ423" s="60"/>
      <c r="CR423" s="60"/>
      <c r="CS423" s="60"/>
      <c r="CT423" s="60"/>
      <c r="CU423" s="60"/>
      <c r="CV423" s="60"/>
      <c r="CW423" s="60"/>
      <c r="CX423" s="60"/>
      <c r="CY423" s="60"/>
      <c r="CZ423" s="60"/>
      <c r="DA423" s="60"/>
      <c r="DB423" s="60"/>
      <c r="DC423" s="60"/>
      <c r="DD423" s="60"/>
      <c r="DE423" s="60"/>
      <c r="DF423" s="60"/>
      <c r="DG423" s="60"/>
      <c r="DH423" s="60"/>
      <c r="DI423" s="60"/>
      <c r="DJ423" s="60"/>
      <c r="DK423" s="60"/>
      <c r="DL423" s="60"/>
      <c r="DM423" s="60"/>
      <c r="DN423" s="60"/>
      <c r="DO423" s="60"/>
      <c r="DP423" s="60"/>
    </row>
    <row r="424" spans="2:120">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BS424" s="60"/>
      <c r="BT424" s="60"/>
      <c r="BU424" s="75"/>
      <c r="BV424" s="75"/>
      <c r="BW424" s="75"/>
      <c r="BX424" s="75"/>
      <c r="BY424" s="75"/>
      <c r="BZ424" s="75"/>
      <c r="CA424" s="75"/>
      <c r="CL424" s="60"/>
      <c r="CM424" s="60"/>
      <c r="CN424" s="60"/>
      <c r="CO424" s="60"/>
      <c r="CP424" s="60"/>
      <c r="CQ424" s="60"/>
      <c r="CR424" s="60"/>
      <c r="CS424" s="60"/>
      <c r="CT424" s="60"/>
      <c r="CU424" s="60"/>
      <c r="CV424" s="60"/>
      <c r="CW424" s="60"/>
      <c r="CX424" s="60"/>
      <c r="CY424" s="60"/>
      <c r="CZ424" s="60"/>
      <c r="DA424" s="60"/>
      <c r="DB424" s="60"/>
      <c r="DC424" s="60"/>
      <c r="DD424" s="60"/>
      <c r="DE424" s="60"/>
      <c r="DF424" s="60"/>
      <c r="DG424" s="60"/>
      <c r="DH424" s="60"/>
      <c r="DI424" s="60"/>
      <c r="DJ424" s="60"/>
      <c r="DK424" s="60"/>
      <c r="DL424" s="60"/>
      <c r="DM424" s="60"/>
      <c r="DN424" s="60"/>
      <c r="DO424" s="60"/>
      <c r="DP424" s="60"/>
    </row>
    <row r="425" spans="2:120">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BS425" s="60"/>
      <c r="BT425" s="60"/>
      <c r="BU425" s="75"/>
      <c r="BV425" s="75"/>
      <c r="BW425" s="75"/>
      <c r="BX425" s="75"/>
      <c r="BY425" s="75"/>
      <c r="BZ425" s="75"/>
      <c r="CA425" s="75"/>
      <c r="CL425" s="60"/>
      <c r="CM425" s="60"/>
      <c r="CN425" s="60"/>
      <c r="CO425" s="60"/>
      <c r="CP425" s="60"/>
      <c r="CQ425" s="60"/>
      <c r="CR425" s="60"/>
      <c r="CS425" s="60"/>
      <c r="CT425" s="60"/>
      <c r="CU425" s="60"/>
      <c r="CV425" s="60"/>
      <c r="CW425" s="60"/>
      <c r="CX425" s="60"/>
      <c r="CY425" s="60"/>
      <c r="CZ425" s="60"/>
      <c r="DA425" s="60"/>
      <c r="DB425" s="60"/>
      <c r="DC425" s="60"/>
      <c r="DD425" s="60"/>
      <c r="DE425" s="60"/>
      <c r="DF425" s="60"/>
      <c r="DG425" s="60"/>
      <c r="DH425" s="60"/>
      <c r="DI425" s="60"/>
      <c r="DJ425" s="60"/>
      <c r="DK425" s="60"/>
      <c r="DL425" s="60"/>
      <c r="DM425" s="60"/>
      <c r="DN425" s="60"/>
      <c r="DO425" s="60"/>
      <c r="DP425" s="60"/>
    </row>
    <row r="426" spans="2:120">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BS426" s="60"/>
      <c r="BT426" s="60"/>
      <c r="BU426" s="75"/>
      <c r="BV426" s="75"/>
      <c r="BW426" s="75"/>
      <c r="BX426" s="75"/>
      <c r="BY426" s="75"/>
      <c r="BZ426" s="75"/>
      <c r="CA426" s="75"/>
      <c r="CL426" s="60"/>
      <c r="CM426" s="60"/>
      <c r="CN426" s="60"/>
      <c r="CO426" s="60"/>
      <c r="CP426" s="60"/>
      <c r="CQ426" s="60"/>
      <c r="CR426" s="60"/>
      <c r="CS426" s="60"/>
      <c r="CT426" s="60"/>
      <c r="CU426" s="60"/>
      <c r="CV426" s="60"/>
      <c r="CW426" s="60"/>
      <c r="CX426" s="60"/>
      <c r="CY426" s="60"/>
      <c r="CZ426" s="60"/>
      <c r="DA426" s="60"/>
      <c r="DB426" s="60"/>
      <c r="DC426" s="60"/>
      <c r="DD426" s="60"/>
      <c r="DE426" s="60"/>
      <c r="DF426" s="60"/>
      <c r="DG426" s="60"/>
      <c r="DH426" s="60"/>
      <c r="DI426" s="60"/>
      <c r="DJ426" s="60"/>
      <c r="DK426" s="60"/>
      <c r="DL426" s="60"/>
      <c r="DM426" s="60"/>
      <c r="DN426" s="60"/>
      <c r="DO426" s="60"/>
      <c r="DP426" s="60"/>
    </row>
    <row r="427" spans="2:120">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BS427" s="60"/>
      <c r="BT427" s="60"/>
      <c r="BU427" s="75"/>
      <c r="BV427" s="75"/>
      <c r="BW427" s="75"/>
      <c r="BX427" s="75"/>
      <c r="BY427" s="75"/>
      <c r="BZ427" s="75"/>
      <c r="CA427" s="75"/>
      <c r="CL427" s="60"/>
      <c r="CM427" s="60"/>
      <c r="CN427" s="60"/>
      <c r="CO427" s="60"/>
      <c r="CP427" s="60"/>
      <c r="CQ427" s="60"/>
      <c r="CR427" s="60"/>
      <c r="CS427" s="60"/>
      <c r="CT427" s="60"/>
      <c r="CU427" s="60"/>
      <c r="CV427" s="60"/>
      <c r="CW427" s="60"/>
      <c r="CX427" s="60"/>
      <c r="CY427" s="60"/>
      <c r="CZ427" s="60"/>
      <c r="DA427" s="60"/>
      <c r="DB427" s="60"/>
      <c r="DC427" s="60"/>
      <c r="DD427" s="60"/>
      <c r="DE427" s="60"/>
      <c r="DF427" s="60"/>
      <c r="DG427" s="60"/>
      <c r="DH427" s="60"/>
      <c r="DI427" s="60"/>
      <c r="DJ427" s="60"/>
      <c r="DK427" s="60"/>
      <c r="DL427" s="60"/>
      <c r="DM427" s="60"/>
      <c r="DN427" s="60"/>
      <c r="DO427" s="60"/>
      <c r="DP427" s="60"/>
    </row>
    <row r="428" spans="2:120">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BS428" s="60"/>
      <c r="BT428" s="60"/>
      <c r="BU428" s="75"/>
      <c r="BV428" s="75"/>
      <c r="BW428" s="75"/>
      <c r="BX428" s="75"/>
      <c r="BY428" s="75"/>
      <c r="BZ428" s="75"/>
      <c r="CA428" s="75"/>
      <c r="CL428" s="60"/>
      <c r="CM428" s="60"/>
      <c r="CN428" s="60"/>
      <c r="CO428" s="60"/>
      <c r="CP428" s="60"/>
      <c r="CQ428" s="60"/>
      <c r="CR428" s="60"/>
      <c r="CS428" s="60"/>
      <c r="CT428" s="60"/>
      <c r="CU428" s="60"/>
      <c r="CV428" s="60"/>
      <c r="CW428" s="60"/>
      <c r="CX428" s="60"/>
      <c r="CY428" s="60"/>
      <c r="CZ428" s="60"/>
      <c r="DA428" s="60"/>
      <c r="DB428" s="60"/>
      <c r="DC428" s="60"/>
      <c r="DD428" s="60"/>
      <c r="DE428" s="60"/>
      <c r="DF428" s="60"/>
      <c r="DG428" s="60"/>
      <c r="DH428" s="60"/>
      <c r="DI428" s="60"/>
      <c r="DJ428" s="60"/>
      <c r="DK428" s="60"/>
      <c r="DL428" s="60"/>
      <c r="DM428" s="60"/>
      <c r="DN428" s="60"/>
      <c r="DO428" s="60"/>
      <c r="DP428" s="60"/>
    </row>
    <row r="429" spans="2:120">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BS429" s="60"/>
      <c r="BT429" s="60"/>
      <c r="BU429" s="75"/>
      <c r="BV429" s="75"/>
      <c r="BW429" s="75"/>
      <c r="BX429" s="75"/>
      <c r="BY429" s="75"/>
      <c r="BZ429" s="75"/>
      <c r="CA429" s="75"/>
      <c r="CL429" s="60"/>
      <c r="CM429" s="60"/>
      <c r="CN429" s="60"/>
      <c r="CO429" s="60"/>
      <c r="CP429" s="60"/>
      <c r="CQ429" s="60"/>
      <c r="CR429" s="60"/>
      <c r="CS429" s="60"/>
      <c r="CT429" s="60"/>
      <c r="CU429" s="60"/>
      <c r="CV429" s="60"/>
      <c r="CW429" s="60"/>
      <c r="CX429" s="60"/>
      <c r="CY429" s="60"/>
      <c r="CZ429" s="60"/>
      <c r="DA429" s="60"/>
      <c r="DB429" s="60"/>
      <c r="DC429" s="60"/>
      <c r="DD429" s="60"/>
      <c r="DE429" s="60"/>
      <c r="DF429" s="60"/>
      <c r="DG429" s="60"/>
      <c r="DH429" s="60"/>
      <c r="DI429" s="60"/>
      <c r="DJ429" s="60"/>
      <c r="DK429" s="60"/>
      <c r="DL429" s="60"/>
      <c r="DM429" s="60"/>
      <c r="DN429" s="60"/>
      <c r="DO429" s="60"/>
      <c r="DP429" s="60"/>
    </row>
    <row r="430" spans="2:120">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BS430" s="60"/>
      <c r="BT430" s="60"/>
      <c r="BU430" s="75"/>
      <c r="BV430" s="75"/>
      <c r="BW430" s="75"/>
      <c r="BX430" s="75"/>
      <c r="BY430" s="75"/>
      <c r="BZ430" s="75"/>
      <c r="CA430" s="75"/>
      <c r="CL430" s="60"/>
      <c r="CM430" s="60"/>
      <c r="CN430" s="60"/>
      <c r="CO430" s="60"/>
      <c r="CP430" s="60"/>
      <c r="CQ430" s="60"/>
      <c r="CR430" s="60"/>
      <c r="CS430" s="60"/>
      <c r="CT430" s="60"/>
      <c r="CU430" s="60"/>
      <c r="CV430" s="60"/>
      <c r="CW430" s="60"/>
      <c r="CX430" s="60"/>
      <c r="CY430" s="60"/>
      <c r="CZ430" s="60"/>
      <c r="DA430" s="60"/>
      <c r="DB430" s="60"/>
      <c r="DC430" s="60"/>
      <c r="DD430" s="60"/>
      <c r="DE430" s="60"/>
      <c r="DF430" s="60"/>
      <c r="DG430" s="60"/>
      <c r="DH430" s="60"/>
      <c r="DI430" s="60"/>
      <c r="DJ430" s="60"/>
      <c r="DK430" s="60"/>
      <c r="DL430" s="60"/>
      <c r="DM430" s="60"/>
      <c r="DN430" s="60"/>
      <c r="DO430" s="60"/>
      <c r="DP430" s="60"/>
    </row>
    <row r="431" spans="2:120">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BS431" s="60"/>
      <c r="BT431" s="60"/>
      <c r="BU431" s="75"/>
      <c r="BV431" s="75"/>
      <c r="BW431" s="75"/>
      <c r="BX431" s="75"/>
      <c r="BY431" s="75"/>
      <c r="BZ431" s="75"/>
      <c r="CA431" s="75"/>
      <c r="CL431" s="60"/>
      <c r="CM431" s="60"/>
      <c r="CN431" s="60"/>
      <c r="CO431" s="60"/>
      <c r="CP431" s="60"/>
      <c r="CQ431" s="60"/>
      <c r="CR431" s="60"/>
      <c r="CS431" s="60"/>
      <c r="CT431" s="60"/>
      <c r="CU431" s="60"/>
      <c r="CV431" s="60"/>
      <c r="CW431" s="60"/>
      <c r="CX431" s="60"/>
      <c r="CY431" s="60"/>
      <c r="CZ431" s="60"/>
      <c r="DA431" s="60"/>
      <c r="DB431" s="60"/>
      <c r="DC431" s="60"/>
      <c r="DD431" s="60"/>
      <c r="DE431" s="60"/>
      <c r="DF431" s="60"/>
      <c r="DG431" s="60"/>
      <c r="DH431" s="60"/>
      <c r="DI431" s="60"/>
      <c r="DJ431" s="60"/>
      <c r="DK431" s="60"/>
      <c r="DL431" s="60"/>
      <c r="DM431" s="60"/>
      <c r="DN431" s="60"/>
      <c r="DO431" s="60"/>
      <c r="DP431" s="60"/>
    </row>
    <row r="432" spans="2:120">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BS432" s="60"/>
      <c r="BT432" s="60"/>
      <c r="BU432" s="75"/>
      <c r="BV432" s="75"/>
      <c r="BW432" s="75"/>
      <c r="BX432" s="75"/>
      <c r="BY432" s="75"/>
      <c r="BZ432" s="75"/>
      <c r="CA432" s="75"/>
      <c r="CL432" s="60"/>
      <c r="CM432" s="60"/>
      <c r="CN432" s="60"/>
      <c r="CO432" s="60"/>
      <c r="CP432" s="60"/>
      <c r="CQ432" s="60"/>
      <c r="CR432" s="60"/>
      <c r="CS432" s="60"/>
      <c r="CT432" s="60"/>
      <c r="CU432" s="60"/>
      <c r="CV432" s="60"/>
      <c r="CW432" s="60"/>
      <c r="CX432" s="60"/>
      <c r="CY432" s="60"/>
      <c r="CZ432" s="60"/>
      <c r="DA432" s="60"/>
      <c r="DB432" s="60"/>
      <c r="DC432" s="60"/>
      <c r="DD432" s="60"/>
      <c r="DE432" s="60"/>
      <c r="DF432" s="60"/>
      <c r="DG432" s="60"/>
      <c r="DH432" s="60"/>
      <c r="DI432" s="60"/>
      <c r="DJ432" s="60"/>
      <c r="DK432" s="60"/>
      <c r="DL432" s="60"/>
      <c r="DM432" s="60"/>
      <c r="DN432" s="60"/>
      <c r="DO432" s="60"/>
      <c r="DP432" s="60"/>
    </row>
    <row r="433" spans="2:120">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BS433" s="60"/>
      <c r="BT433" s="60"/>
      <c r="BU433" s="75"/>
      <c r="BV433" s="75"/>
      <c r="BW433" s="75"/>
      <c r="BX433" s="75"/>
      <c r="BY433" s="75"/>
      <c r="BZ433" s="75"/>
      <c r="CA433" s="75"/>
      <c r="CL433" s="60"/>
      <c r="CM433" s="60"/>
      <c r="CN433" s="60"/>
      <c r="CO433" s="60"/>
      <c r="CP433" s="60"/>
      <c r="CQ433" s="60"/>
      <c r="CR433" s="60"/>
      <c r="CS433" s="60"/>
      <c r="CT433" s="60"/>
      <c r="CU433" s="60"/>
      <c r="CV433" s="60"/>
      <c r="CW433" s="60"/>
      <c r="CX433" s="60"/>
      <c r="CY433" s="60"/>
      <c r="CZ433" s="60"/>
      <c r="DA433" s="60"/>
      <c r="DB433" s="60"/>
      <c r="DC433" s="60"/>
      <c r="DD433" s="60"/>
      <c r="DE433" s="60"/>
      <c r="DF433" s="60"/>
      <c r="DG433" s="60"/>
      <c r="DH433" s="60"/>
      <c r="DI433" s="60"/>
      <c r="DJ433" s="60"/>
      <c r="DK433" s="60"/>
      <c r="DL433" s="60"/>
      <c r="DM433" s="60"/>
      <c r="DN433" s="60"/>
      <c r="DO433" s="60"/>
      <c r="DP433" s="60"/>
    </row>
    <row r="434" spans="2:120">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BS434" s="60"/>
      <c r="BT434" s="60"/>
      <c r="BU434" s="75"/>
      <c r="BV434" s="75"/>
      <c r="BW434" s="75"/>
      <c r="BX434" s="75"/>
      <c r="BY434" s="75"/>
      <c r="BZ434" s="75"/>
      <c r="CA434" s="75"/>
      <c r="CL434" s="60"/>
      <c r="CM434" s="60"/>
      <c r="CN434" s="60"/>
      <c r="CO434" s="60"/>
      <c r="CP434" s="60"/>
      <c r="CQ434" s="60"/>
      <c r="CR434" s="60"/>
      <c r="CS434" s="60"/>
      <c r="CT434" s="60"/>
      <c r="CU434" s="60"/>
      <c r="CV434" s="60"/>
      <c r="CW434" s="60"/>
      <c r="CX434" s="60"/>
      <c r="CY434" s="60"/>
      <c r="CZ434" s="60"/>
      <c r="DA434" s="60"/>
      <c r="DB434" s="60"/>
      <c r="DC434" s="60"/>
      <c r="DD434" s="60"/>
      <c r="DE434" s="60"/>
      <c r="DF434" s="60"/>
      <c r="DG434" s="60"/>
      <c r="DH434" s="60"/>
      <c r="DI434" s="60"/>
      <c r="DJ434" s="60"/>
      <c r="DK434" s="60"/>
      <c r="DL434" s="60"/>
      <c r="DM434" s="60"/>
      <c r="DN434" s="60"/>
      <c r="DO434" s="60"/>
      <c r="DP434" s="60"/>
    </row>
    <row r="435" spans="2:120">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BS435" s="60"/>
      <c r="BT435" s="60"/>
      <c r="BU435" s="75"/>
      <c r="BV435" s="75"/>
      <c r="BW435" s="75"/>
      <c r="BX435" s="75"/>
      <c r="BY435" s="75"/>
      <c r="BZ435" s="75"/>
      <c r="CA435" s="75"/>
      <c r="CL435" s="60"/>
      <c r="CM435" s="60"/>
      <c r="CN435" s="60"/>
      <c r="CO435" s="60"/>
      <c r="CP435" s="60"/>
      <c r="CQ435" s="60"/>
      <c r="CR435" s="60"/>
      <c r="CS435" s="60"/>
      <c r="CT435" s="60"/>
      <c r="CU435" s="60"/>
      <c r="CV435" s="60"/>
      <c r="CW435" s="60"/>
      <c r="CX435" s="60"/>
      <c r="CY435" s="60"/>
      <c r="CZ435" s="60"/>
      <c r="DA435" s="60"/>
      <c r="DB435" s="60"/>
      <c r="DC435" s="60"/>
      <c r="DD435" s="60"/>
      <c r="DE435" s="60"/>
      <c r="DF435" s="60"/>
      <c r="DG435" s="60"/>
      <c r="DH435" s="60"/>
      <c r="DI435" s="60"/>
      <c r="DJ435" s="60"/>
      <c r="DK435" s="60"/>
      <c r="DL435" s="60"/>
      <c r="DM435" s="60"/>
      <c r="DN435" s="60"/>
      <c r="DO435" s="60"/>
      <c r="DP435" s="60"/>
    </row>
    <row r="436" spans="2:120">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BS436" s="60"/>
      <c r="BT436" s="60"/>
      <c r="BU436" s="75"/>
      <c r="BV436" s="75"/>
      <c r="BW436" s="75"/>
      <c r="BX436" s="75"/>
      <c r="BY436" s="75"/>
      <c r="BZ436" s="75"/>
      <c r="CA436" s="75"/>
      <c r="CL436" s="60"/>
      <c r="CM436" s="60"/>
      <c r="CN436" s="60"/>
      <c r="CO436" s="60"/>
      <c r="CP436" s="60"/>
      <c r="CQ436" s="60"/>
      <c r="CR436" s="60"/>
      <c r="CS436" s="60"/>
      <c r="CT436" s="60"/>
      <c r="CU436" s="60"/>
      <c r="CV436" s="60"/>
      <c r="CW436" s="60"/>
      <c r="CX436" s="60"/>
      <c r="CY436" s="60"/>
      <c r="CZ436" s="60"/>
      <c r="DA436" s="60"/>
      <c r="DB436" s="60"/>
      <c r="DC436" s="60"/>
      <c r="DD436" s="60"/>
      <c r="DE436" s="60"/>
      <c r="DF436" s="60"/>
      <c r="DG436" s="60"/>
      <c r="DH436" s="60"/>
      <c r="DI436" s="60"/>
      <c r="DJ436" s="60"/>
      <c r="DK436" s="60"/>
      <c r="DL436" s="60"/>
      <c r="DM436" s="60"/>
      <c r="DN436" s="60"/>
      <c r="DO436" s="60"/>
      <c r="DP436" s="60"/>
    </row>
    <row r="437" spans="2:120">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BS437" s="60"/>
      <c r="BT437" s="60"/>
      <c r="BU437" s="75"/>
      <c r="BV437" s="75"/>
      <c r="BW437" s="75"/>
      <c r="BX437" s="75"/>
      <c r="BY437" s="75"/>
      <c r="BZ437" s="75"/>
      <c r="CA437" s="75"/>
      <c r="CL437" s="60"/>
      <c r="CM437" s="60"/>
      <c r="CN437" s="60"/>
      <c r="CO437" s="60"/>
      <c r="CP437" s="60"/>
      <c r="CQ437" s="60"/>
      <c r="CR437" s="60"/>
      <c r="CS437" s="60"/>
      <c r="CT437" s="60"/>
      <c r="CU437" s="60"/>
      <c r="CV437" s="60"/>
      <c r="CW437" s="60"/>
      <c r="CX437" s="60"/>
      <c r="CY437" s="60"/>
      <c r="CZ437" s="60"/>
      <c r="DA437" s="60"/>
      <c r="DB437" s="60"/>
      <c r="DC437" s="60"/>
      <c r="DD437" s="60"/>
      <c r="DE437" s="60"/>
      <c r="DF437" s="60"/>
      <c r="DG437" s="60"/>
      <c r="DH437" s="60"/>
      <c r="DI437" s="60"/>
      <c r="DJ437" s="60"/>
      <c r="DK437" s="60"/>
      <c r="DL437" s="60"/>
      <c r="DM437" s="60"/>
      <c r="DN437" s="60"/>
      <c r="DO437" s="60"/>
      <c r="DP437" s="60"/>
    </row>
    <row r="438" spans="2:120">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BS438" s="60"/>
      <c r="BT438" s="60"/>
      <c r="BU438" s="75"/>
      <c r="BV438" s="75"/>
      <c r="BW438" s="75"/>
      <c r="BX438" s="75"/>
      <c r="BY438" s="75"/>
      <c r="BZ438" s="75"/>
      <c r="CA438" s="75"/>
      <c r="CL438" s="60"/>
      <c r="CM438" s="60"/>
      <c r="CN438" s="60"/>
      <c r="CO438" s="60"/>
      <c r="CP438" s="60"/>
      <c r="CQ438" s="60"/>
      <c r="CR438" s="60"/>
      <c r="CS438" s="60"/>
      <c r="CT438" s="60"/>
      <c r="CU438" s="60"/>
      <c r="CV438" s="60"/>
      <c r="CW438" s="60"/>
      <c r="CX438" s="60"/>
      <c r="CY438" s="60"/>
      <c r="CZ438" s="60"/>
      <c r="DA438" s="60"/>
      <c r="DB438" s="60"/>
      <c r="DC438" s="60"/>
      <c r="DD438" s="60"/>
      <c r="DE438" s="60"/>
      <c r="DF438" s="60"/>
      <c r="DG438" s="60"/>
      <c r="DH438" s="60"/>
      <c r="DI438" s="60"/>
      <c r="DJ438" s="60"/>
      <c r="DK438" s="60"/>
      <c r="DL438" s="60"/>
      <c r="DM438" s="60"/>
      <c r="DN438" s="60"/>
      <c r="DO438" s="60"/>
      <c r="DP438" s="60"/>
    </row>
    <row r="439" spans="2:120">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BS439" s="60"/>
      <c r="BT439" s="60"/>
      <c r="BU439" s="75"/>
      <c r="BV439" s="75"/>
      <c r="BW439" s="75"/>
      <c r="BX439" s="75"/>
      <c r="BY439" s="75"/>
      <c r="BZ439" s="75"/>
      <c r="CA439" s="75"/>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row>
    <row r="440" spans="2:120">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BS440" s="60"/>
      <c r="BT440" s="60"/>
      <c r="BU440" s="75"/>
      <c r="BV440" s="75"/>
      <c r="BW440" s="75"/>
      <c r="BX440" s="75"/>
      <c r="BY440" s="75"/>
      <c r="BZ440" s="75"/>
      <c r="CA440" s="75"/>
      <c r="CL440" s="60"/>
      <c r="CM440" s="60"/>
      <c r="CN440" s="60"/>
      <c r="CO440" s="60"/>
      <c r="CP440" s="60"/>
      <c r="CQ440" s="60"/>
      <c r="CR440" s="60"/>
      <c r="CS440" s="60"/>
      <c r="CT440" s="60"/>
      <c r="CU440" s="60"/>
      <c r="CV440" s="60"/>
      <c r="CW440" s="60"/>
      <c r="CX440" s="60"/>
      <c r="CY440" s="60"/>
      <c r="CZ440" s="60"/>
      <c r="DA440" s="60"/>
      <c r="DB440" s="60"/>
      <c r="DC440" s="60"/>
      <c r="DD440" s="60"/>
      <c r="DE440" s="60"/>
      <c r="DF440" s="60"/>
      <c r="DG440" s="60"/>
      <c r="DH440" s="60"/>
      <c r="DI440" s="60"/>
      <c r="DJ440" s="60"/>
      <c r="DK440" s="60"/>
      <c r="DL440" s="60"/>
      <c r="DM440" s="60"/>
      <c r="DN440" s="60"/>
      <c r="DO440" s="60"/>
      <c r="DP440" s="60"/>
    </row>
    <row r="441" spans="2:120">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BS441" s="60"/>
      <c r="BT441" s="60"/>
      <c r="BU441" s="75"/>
      <c r="BV441" s="75"/>
      <c r="BW441" s="75"/>
      <c r="BX441" s="75"/>
      <c r="BY441" s="75"/>
      <c r="BZ441" s="75"/>
      <c r="CA441" s="75"/>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row>
    <row r="442" spans="2:120">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BS442" s="60"/>
      <c r="BT442" s="60"/>
      <c r="BU442" s="75"/>
      <c r="BV442" s="75"/>
      <c r="BW442" s="75"/>
      <c r="BX442" s="75"/>
      <c r="BY442" s="75"/>
      <c r="BZ442" s="75"/>
      <c r="CA442" s="75"/>
      <c r="CL442" s="60"/>
      <c r="CM442" s="60"/>
      <c r="CN442" s="60"/>
      <c r="CO442" s="60"/>
      <c r="CP442" s="60"/>
      <c r="CQ442" s="60"/>
      <c r="CR442" s="60"/>
      <c r="CS442" s="60"/>
      <c r="CT442" s="60"/>
      <c r="CU442" s="60"/>
      <c r="CV442" s="60"/>
      <c r="CW442" s="60"/>
      <c r="CX442" s="60"/>
      <c r="CY442" s="60"/>
      <c r="CZ442" s="60"/>
      <c r="DA442" s="60"/>
      <c r="DB442" s="60"/>
      <c r="DC442" s="60"/>
      <c r="DD442" s="60"/>
      <c r="DE442" s="60"/>
      <c r="DF442" s="60"/>
      <c r="DG442" s="60"/>
      <c r="DH442" s="60"/>
      <c r="DI442" s="60"/>
      <c r="DJ442" s="60"/>
      <c r="DK442" s="60"/>
      <c r="DL442" s="60"/>
      <c r="DM442" s="60"/>
      <c r="DN442" s="60"/>
      <c r="DO442" s="60"/>
      <c r="DP442" s="60"/>
    </row>
    <row r="443" spans="2:120">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BS443" s="60"/>
      <c r="BT443" s="60"/>
      <c r="BU443" s="75"/>
      <c r="BV443" s="75"/>
      <c r="BW443" s="75"/>
      <c r="BX443" s="75"/>
      <c r="BY443" s="75"/>
      <c r="BZ443" s="75"/>
      <c r="CA443" s="75"/>
      <c r="CL443" s="60"/>
      <c r="CM443" s="60"/>
      <c r="CN443" s="60"/>
      <c r="CO443" s="60"/>
      <c r="CP443" s="60"/>
      <c r="CQ443" s="60"/>
      <c r="CR443" s="60"/>
      <c r="CS443" s="60"/>
      <c r="CT443" s="60"/>
      <c r="CU443" s="60"/>
      <c r="CV443" s="60"/>
      <c r="CW443" s="60"/>
      <c r="CX443" s="60"/>
      <c r="CY443" s="60"/>
      <c r="CZ443" s="60"/>
      <c r="DA443" s="60"/>
      <c r="DB443" s="60"/>
      <c r="DC443" s="60"/>
      <c r="DD443" s="60"/>
      <c r="DE443" s="60"/>
      <c r="DF443" s="60"/>
      <c r="DG443" s="60"/>
      <c r="DH443" s="60"/>
      <c r="DI443" s="60"/>
      <c r="DJ443" s="60"/>
      <c r="DK443" s="60"/>
      <c r="DL443" s="60"/>
      <c r="DM443" s="60"/>
      <c r="DN443" s="60"/>
      <c r="DO443" s="60"/>
      <c r="DP443" s="60"/>
    </row>
    <row r="444" spans="2:120">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BS444" s="60"/>
      <c r="BT444" s="60"/>
      <c r="BU444" s="75"/>
      <c r="BV444" s="75"/>
      <c r="BW444" s="75"/>
      <c r="BX444" s="75"/>
      <c r="BY444" s="75"/>
      <c r="BZ444" s="75"/>
      <c r="CA444" s="75"/>
      <c r="CL444" s="60"/>
      <c r="CM444" s="60"/>
      <c r="CN444" s="60"/>
      <c r="CO444" s="60"/>
      <c r="CP444" s="60"/>
      <c r="CQ444" s="60"/>
      <c r="CR444" s="60"/>
      <c r="CS444" s="60"/>
      <c r="CT444" s="60"/>
      <c r="CU444" s="60"/>
      <c r="CV444" s="60"/>
      <c r="CW444" s="60"/>
      <c r="CX444" s="60"/>
      <c r="CY444" s="60"/>
      <c r="CZ444" s="60"/>
      <c r="DA444" s="60"/>
      <c r="DB444" s="60"/>
      <c r="DC444" s="60"/>
      <c r="DD444" s="60"/>
      <c r="DE444" s="60"/>
      <c r="DF444" s="60"/>
      <c r="DG444" s="60"/>
      <c r="DH444" s="60"/>
      <c r="DI444" s="60"/>
      <c r="DJ444" s="60"/>
      <c r="DK444" s="60"/>
      <c r="DL444" s="60"/>
      <c r="DM444" s="60"/>
      <c r="DN444" s="60"/>
      <c r="DO444" s="60"/>
      <c r="DP444" s="60"/>
    </row>
    <row r="445" spans="2:120">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BS445" s="60"/>
      <c r="BT445" s="60"/>
      <c r="BU445" s="75"/>
      <c r="BV445" s="75"/>
      <c r="BW445" s="75"/>
      <c r="BX445" s="75"/>
      <c r="BY445" s="75"/>
      <c r="BZ445" s="75"/>
      <c r="CA445" s="75"/>
      <c r="CL445" s="60"/>
      <c r="CM445" s="60"/>
      <c r="CN445" s="60"/>
      <c r="CO445" s="60"/>
      <c r="CP445" s="60"/>
      <c r="CQ445" s="60"/>
      <c r="CR445" s="60"/>
      <c r="CS445" s="60"/>
      <c r="CT445" s="60"/>
      <c r="CU445" s="60"/>
      <c r="CV445" s="60"/>
      <c r="CW445" s="60"/>
      <c r="CX445" s="60"/>
      <c r="CY445" s="60"/>
      <c r="CZ445" s="60"/>
      <c r="DA445" s="60"/>
      <c r="DB445" s="60"/>
      <c r="DC445" s="60"/>
      <c r="DD445" s="60"/>
      <c r="DE445" s="60"/>
      <c r="DF445" s="60"/>
      <c r="DG445" s="60"/>
      <c r="DH445" s="60"/>
      <c r="DI445" s="60"/>
      <c r="DJ445" s="60"/>
      <c r="DK445" s="60"/>
      <c r="DL445" s="60"/>
      <c r="DM445" s="60"/>
      <c r="DN445" s="60"/>
      <c r="DO445" s="60"/>
      <c r="DP445" s="60"/>
    </row>
    <row r="446" spans="2:120">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BS446" s="60"/>
      <c r="BT446" s="60"/>
      <c r="BU446" s="75"/>
      <c r="BV446" s="75"/>
      <c r="BW446" s="75"/>
      <c r="BX446" s="75"/>
      <c r="BY446" s="75"/>
      <c r="BZ446" s="75"/>
      <c r="CA446" s="75"/>
      <c r="CL446" s="60"/>
      <c r="CM446" s="60"/>
      <c r="CN446" s="60"/>
      <c r="CO446" s="60"/>
      <c r="CP446" s="60"/>
      <c r="CQ446" s="60"/>
      <c r="CR446" s="60"/>
      <c r="CS446" s="60"/>
      <c r="CT446" s="60"/>
      <c r="CU446" s="60"/>
      <c r="CV446" s="60"/>
      <c r="CW446" s="60"/>
      <c r="CX446" s="60"/>
      <c r="CY446" s="60"/>
      <c r="CZ446" s="60"/>
      <c r="DA446" s="60"/>
      <c r="DB446" s="60"/>
      <c r="DC446" s="60"/>
      <c r="DD446" s="60"/>
      <c r="DE446" s="60"/>
      <c r="DF446" s="60"/>
      <c r="DG446" s="60"/>
      <c r="DH446" s="60"/>
      <c r="DI446" s="60"/>
      <c r="DJ446" s="60"/>
      <c r="DK446" s="60"/>
      <c r="DL446" s="60"/>
      <c r="DM446" s="60"/>
      <c r="DN446" s="60"/>
      <c r="DO446" s="60"/>
      <c r="DP446" s="60"/>
    </row>
    <row r="447" spans="2:120">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BS447" s="60"/>
      <c r="BT447" s="60"/>
      <c r="BU447" s="75"/>
      <c r="BV447" s="75"/>
      <c r="BW447" s="75"/>
      <c r="BX447" s="75"/>
      <c r="BY447" s="75"/>
      <c r="BZ447" s="75"/>
      <c r="CA447" s="75"/>
      <c r="CL447" s="60"/>
      <c r="CM447" s="60"/>
      <c r="CN447" s="60"/>
      <c r="CO447" s="60"/>
      <c r="CP447" s="60"/>
      <c r="CQ447" s="60"/>
      <c r="CR447" s="60"/>
      <c r="CS447" s="60"/>
      <c r="CT447" s="60"/>
      <c r="CU447" s="60"/>
      <c r="CV447" s="60"/>
      <c r="CW447" s="60"/>
      <c r="CX447" s="60"/>
      <c r="CY447" s="60"/>
      <c r="CZ447" s="60"/>
      <c r="DA447" s="60"/>
      <c r="DB447" s="60"/>
      <c r="DC447" s="60"/>
      <c r="DD447" s="60"/>
      <c r="DE447" s="60"/>
      <c r="DF447" s="60"/>
      <c r="DG447" s="60"/>
      <c r="DH447" s="60"/>
      <c r="DI447" s="60"/>
      <c r="DJ447" s="60"/>
      <c r="DK447" s="60"/>
      <c r="DL447" s="60"/>
      <c r="DM447" s="60"/>
      <c r="DN447" s="60"/>
      <c r="DO447" s="60"/>
      <c r="DP447" s="60"/>
    </row>
    <row r="448" spans="2:120">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BS448" s="60"/>
      <c r="BT448" s="60"/>
      <c r="BU448" s="75"/>
      <c r="BV448" s="75"/>
      <c r="BW448" s="75"/>
      <c r="BX448" s="75"/>
      <c r="BY448" s="75"/>
      <c r="BZ448" s="75"/>
      <c r="CA448" s="75"/>
      <c r="CL448" s="60"/>
      <c r="CM448" s="60"/>
      <c r="CN448" s="60"/>
      <c r="CO448" s="60"/>
      <c r="CP448" s="60"/>
      <c r="CQ448" s="60"/>
      <c r="CR448" s="60"/>
      <c r="CS448" s="60"/>
      <c r="CT448" s="60"/>
      <c r="CU448" s="60"/>
      <c r="CV448" s="60"/>
      <c r="CW448" s="60"/>
      <c r="CX448" s="60"/>
      <c r="CY448" s="60"/>
      <c r="CZ448" s="60"/>
      <c r="DA448" s="60"/>
      <c r="DB448" s="60"/>
      <c r="DC448" s="60"/>
      <c r="DD448" s="60"/>
      <c r="DE448" s="60"/>
      <c r="DF448" s="60"/>
      <c r="DG448" s="60"/>
      <c r="DH448" s="60"/>
      <c r="DI448" s="60"/>
      <c r="DJ448" s="60"/>
      <c r="DK448" s="60"/>
      <c r="DL448" s="60"/>
      <c r="DM448" s="60"/>
      <c r="DN448" s="60"/>
      <c r="DO448" s="60"/>
      <c r="DP448" s="60"/>
    </row>
    <row r="449" spans="2:120">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BS449" s="60"/>
      <c r="BT449" s="60"/>
      <c r="BU449" s="75"/>
      <c r="BV449" s="75"/>
      <c r="BW449" s="75"/>
      <c r="BX449" s="75"/>
      <c r="BY449" s="75"/>
      <c r="BZ449" s="75"/>
      <c r="CA449" s="75"/>
      <c r="CL449" s="60"/>
      <c r="CM449" s="60"/>
      <c r="CN449" s="60"/>
      <c r="CO449" s="60"/>
      <c r="CP449" s="60"/>
      <c r="CQ449" s="60"/>
      <c r="CR449" s="60"/>
      <c r="CS449" s="60"/>
      <c r="CT449" s="60"/>
      <c r="CU449" s="60"/>
      <c r="CV449" s="60"/>
      <c r="CW449" s="60"/>
      <c r="CX449" s="60"/>
      <c r="CY449" s="60"/>
      <c r="CZ449" s="60"/>
      <c r="DA449" s="60"/>
      <c r="DB449" s="60"/>
      <c r="DC449" s="60"/>
      <c r="DD449" s="60"/>
      <c r="DE449" s="60"/>
      <c r="DF449" s="60"/>
      <c r="DG449" s="60"/>
      <c r="DH449" s="60"/>
      <c r="DI449" s="60"/>
      <c r="DJ449" s="60"/>
      <c r="DK449" s="60"/>
      <c r="DL449" s="60"/>
      <c r="DM449" s="60"/>
      <c r="DN449" s="60"/>
      <c r="DO449" s="60"/>
      <c r="DP449" s="60"/>
    </row>
    <row r="450" spans="2:120">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BS450" s="60"/>
      <c r="BT450" s="60"/>
      <c r="BU450" s="75"/>
      <c r="BV450" s="75"/>
      <c r="BW450" s="75"/>
      <c r="BX450" s="75"/>
      <c r="BY450" s="75"/>
      <c r="BZ450" s="75"/>
      <c r="CA450" s="75"/>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row>
    <row r="451" spans="2:120">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BS451" s="60"/>
      <c r="BT451" s="60"/>
      <c r="BU451" s="75"/>
      <c r="BV451" s="75"/>
      <c r="BW451" s="75"/>
      <c r="BX451" s="75"/>
      <c r="BY451" s="75"/>
      <c r="BZ451" s="75"/>
      <c r="CA451" s="75"/>
      <c r="CL451" s="60"/>
      <c r="CM451" s="60"/>
      <c r="CN451" s="60"/>
      <c r="CO451" s="60"/>
      <c r="CP451" s="60"/>
      <c r="CQ451" s="60"/>
      <c r="CR451" s="60"/>
      <c r="CS451" s="60"/>
      <c r="CT451" s="60"/>
      <c r="CU451" s="60"/>
      <c r="CV451" s="60"/>
      <c r="CW451" s="60"/>
      <c r="CX451" s="60"/>
      <c r="CY451" s="60"/>
      <c r="CZ451" s="60"/>
      <c r="DA451" s="60"/>
      <c r="DB451" s="60"/>
      <c r="DC451" s="60"/>
      <c r="DD451" s="60"/>
      <c r="DE451" s="60"/>
      <c r="DF451" s="60"/>
      <c r="DG451" s="60"/>
      <c r="DH451" s="60"/>
      <c r="DI451" s="60"/>
      <c r="DJ451" s="60"/>
      <c r="DK451" s="60"/>
      <c r="DL451" s="60"/>
      <c r="DM451" s="60"/>
      <c r="DN451" s="60"/>
      <c r="DO451" s="60"/>
      <c r="DP451" s="60"/>
    </row>
    <row r="452" spans="2:120">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BS452" s="60"/>
      <c r="BT452" s="60"/>
      <c r="BU452" s="75"/>
      <c r="BV452" s="75"/>
      <c r="BW452" s="75"/>
      <c r="BX452" s="75"/>
      <c r="BY452" s="75"/>
      <c r="BZ452" s="75"/>
      <c r="CA452" s="75"/>
      <c r="CL452" s="60"/>
      <c r="CM452" s="60"/>
      <c r="CN452" s="60"/>
      <c r="CO452" s="60"/>
      <c r="CP452" s="60"/>
      <c r="CQ452" s="60"/>
      <c r="CR452" s="60"/>
      <c r="CS452" s="60"/>
      <c r="CT452" s="60"/>
      <c r="CU452" s="60"/>
      <c r="CV452" s="60"/>
      <c r="CW452" s="60"/>
      <c r="CX452" s="60"/>
      <c r="CY452" s="60"/>
      <c r="CZ452" s="60"/>
      <c r="DA452" s="60"/>
      <c r="DB452" s="60"/>
      <c r="DC452" s="60"/>
      <c r="DD452" s="60"/>
      <c r="DE452" s="60"/>
      <c r="DF452" s="60"/>
      <c r="DG452" s="60"/>
      <c r="DH452" s="60"/>
      <c r="DI452" s="60"/>
      <c r="DJ452" s="60"/>
      <c r="DK452" s="60"/>
      <c r="DL452" s="60"/>
      <c r="DM452" s="60"/>
      <c r="DN452" s="60"/>
      <c r="DO452" s="60"/>
      <c r="DP452" s="60"/>
    </row>
    <row r="453" spans="2:120">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BS453" s="60"/>
      <c r="BT453" s="60"/>
      <c r="BU453" s="75"/>
      <c r="BV453" s="75"/>
      <c r="BW453" s="75"/>
      <c r="BX453" s="75"/>
      <c r="BY453" s="75"/>
      <c r="BZ453" s="75"/>
      <c r="CA453" s="75"/>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row>
    <row r="454" spans="2:120">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BS454" s="60"/>
      <c r="BT454" s="60"/>
      <c r="BU454" s="75"/>
      <c r="BV454" s="75"/>
      <c r="BW454" s="75"/>
      <c r="BX454" s="75"/>
      <c r="BY454" s="75"/>
      <c r="BZ454" s="75"/>
      <c r="CA454" s="75"/>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row>
    <row r="455" spans="2:120">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BS455" s="60"/>
      <c r="BT455" s="60"/>
      <c r="BU455" s="75"/>
      <c r="BV455" s="75"/>
      <c r="BW455" s="75"/>
      <c r="BX455" s="75"/>
      <c r="BY455" s="75"/>
      <c r="BZ455" s="75"/>
      <c r="CA455" s="75"/>
      <c r="CL455" s="60"/>
      <c r="CM455" s="60"/>
      <c r="CN455" s="60"/>
      <c r="CO455" s="60"/>
      <c r="CP455" s="60"/>
      <c r="CQ455" s="60"/>
      <c r="CR455" s="60"/>
      <c r="CS455" s="60"/>
      <c r="CT455" s="60"/>
      <c r="CU455" s="60"/>
      <c r="CV455" s="60"/>
      <c r="CW455" s="60"/>
      <c r="CX455" s="60"/>
      <c r="CY455" s="60"/>
      <c r="CZ455" s="60"/>
      <c r="DA455" s="60"/>
      <c r="DB455" s="60"/>
      <c r="DC455" s="60"/>
      <c r="DD455" s="60"/>
      <c r="DE455" s="60"/>
      <c r="DF455" s="60"/>
      <c r="DG455" s="60"/>
      <c r="DH455" s="60"/>
      <c r="DI455" s="60"/>
      <c r="DJ455" s="60"/>
      <c r="DK455" s="60"/>
      <c r="DL455" s="60"/>
      <c r="DM455" s="60"/>
      <c r="DN455" s="60"/>
      <c r="DO455" s="60"/>
      <c r="DP455" s="60"/>
    </row>
    <row r="456" spans="2:120">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BS456" s="60"/>
      <c r="BT456" s="60"/>
      <c r="BU456" s="75"/>
      <c r="BV456" s="75"/>
      <c r="BW456" s="75"/>
      <c r="BX456" s="75"/>
      <c r="BY456" s="75"/>
      <c r="BZ456" s="75"/>
      <c r="CA456" s="75"/>
      <c r="CL456" s="60"/>
      <c r="CM456" s="60"/>
      <c r="CN456" s="60"/>
      <c r="CO456" s="60"/>
      <c r="CP456" s="60"/>
      <c r="CQ456" s="60"/>
      <c r="CR456" s="60"/>
      <c r="CS456" s="60"/>
      <c r="CT456" s="60"/>
      <c r="CU456" s="60"/>
      <c r="CV456" s="60"/>
      <c r="CW456" s="60"/>
      <c r="CX456" s="60"/>
      <c r="CY456" s="60"/>
      <c r="CZ456" s="60"/>
      <c r="DA456" s="60"/>
      <c r="DB456" s="60"/>
      <c r="DC456" s="60"/>
      <c r="DD456" s="60"/>
      <c r="DE456" s="60"/>
      <c r="DF456" s="60"/>
      <c r="DG456" s="60"/>
      <c r="DH456" s="60"/>
      <c r="DI456" s="60"/>
      <c r="DJ456" s="60"/>
      <c r="DK456" s="60"/>
      <c r="DL456" s="60"/>
      <c r="DM456" s="60"/>
      <c r="DN456" s="60"/>
      <c r="DO456" s="60"/>
      <c r="DP456" s="60"/>
    </row>
    <row r="457" spans="2:120">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BS457" s="60"/>
      <c r="BT457" s="60"/>
      <c r="BU457" s="75"/>
      <c r="BV457" s="75"/>
      <c r="BW457" s="75"/>
      <c r="BX457" s="75"/>
      <c r="BY457" s="75"/>
      <c r="BZ457" s="75"/>
      <c r="CA457" s="75"/>
      <c r="CL457" s="60"/>
      <c r="CM457" s="60"/>
      <c r="CN457" s="60"/>
      <c r="CO457" s="60"/>
      <c r="CP457" s="60"/>
      <c r="CQ457" s="60"/>
      <c r="CR457" s="60"/>
      <c r="CS457" s="60"/>
      <c r="CT457" s="60"/>
      <c r="CU457" s="60"/>
      <c r="CV457" s="60"/>
      <c r="CW457" s="60"/>
      <c r="CX457" s="60"/>
      <c r="CY457" s="60"/>
      <c r="CZ457" s="60"/>
      <c r="DA457" s="60"/>
      <c r="DB457" s="60"/>
      <c r="DC457" s="60"/>
      <c r="DD457" s="60"/>
      <c r="DE457" s="60"/>
      <c r="DF457" s="60"/>
      <c r="DG457" s="60"/>
      <c r="DH457" s="60"/>
      <c r="DI457" s="60"/>
      <c r="DJ457" s="60"/>
      <c r="DK457" s="60"/>
      <c r="DL457" s="60"/>
      <c r="DM457" s="60"/>
      <c r="DN457" s="60"/>
      <c r="DO457" s="60"/>
      <c r="DP457" s="60"/>
    </row>
    <row r="458" spans="2:120">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BS458" s="60"/>
      <c r="BT458" s="60"/>
      <c r="BU458" s="75"/>
      <c r="BV458" s="75"/>
      <c r="BW458" s="75"/>
      <c r="BX458" s="75"/>
      <c r="BY458" s="75"/>
      <c r="BZ458" s="75"/>
      <c r="CA458" s="75"/>
      <c r="CL458" s="60"/>
      <c r="CM458" s="60"/>
      <c r="CN458" s="60"/>
      <c r="CO458" s="60"/>
      <c r="CP458" s="60"/>
      <c r="CQ458" s="60"/>
      <c r="CR458" s="60"/>
      <c r="CS458" s="60"/>
      <c r="CT458" s="60"/>
      <c r="CU458" s="60"/>
      <c r="CV458" s="60"/>
      <c r="CW458" s="60"/>
      <c r="CX458" s="60"/>
      <c r="CY458" s="60"/>
      <c r="CZ458" s="60"/>
      <c r="DA458" s="60"/>
      <c r="DB458" s="60"/>
      <c r="DC458" s="60"/>
      <c r="DD458" s="60"/>
      <c r="DE458" s="60"/>
      <c r="DF458" s="60"/>
      <c r="DG458" s="60"/>
      <c r="DH458" s="60"/>
      <c r="DI458" s="60"/>
      <c r="DJ458" s="60"/>
      <c r="DK458" s="60"/>
      <c r="DL458" s="60"/>
      <c r="DM458" s="60"/>
      <c r="DN458" s="60"/>
      <c r="DO458" s="60"/>
      <c r="DP458" s="60"/>
    </row>
    <row r="459" spans="2:120">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BS459" s="60"/>
      <c r="BT459" s="60"/>
      <c r="BU459" s="75"/>
      <c r="BV459" s="75"/>
      <c r="BW459" s="75"/>
      <c r="BX459" s="75"/>
      <c r="BY459" s="75"/>
      <c r="BZ459" s="75"/>
      <c r="CA459" s="75"/>
      <c r="CL459" s="60"/>
      <c r="CM459" s="60"/>
      <c r="CN459" s="60"/>
      <c r="CO459" s="60"/>
      <c r="CP459" s="60"/>
      <c r="CQ459" s="60"/>
      <c r="CR459" s="60"/>
      <c r="CS459" s="60"/>
      <c r="CT459" s="60"/>
      <c r="CU459" s="60"/>
      <c r="CV459" s="60"/>
      <c r="CW459" s="60"/>
      <c r="CX459" s="60"/>
      <c r="CY459" s="60"/>
      <c r="CZ459" s="60"/>
      <c r="DA459" s="60"/>
      <c r="DB459" s="60"/>
      <c r="DC459" s="60"/>
      <c r="DD459" s="60"/>
      <c r="DE459" s="60"/>
      <c r="DF459" s="60"/>
      <c r="DG459" s="60"/>
      <c r="DH459" s="60"/>
      <c r="DI459" s="60"/>
      <c r="DJ459" s="60"/>
      <c r="DK459" s="60"/>
      <c r="DL459" s="60"/>
      <c r="DM459" s="60"/>
      <c r="DN459" s="60"/>
      <c r="DO459" s="60"/>
      <c r="DP459" s="60"/>
    </row>
    <row r="460" spans="2:120">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BS460" s="60"/>
      <c r="BT460" s="60"/>
      <c r="BU460" s="75"/>
      <c r="BV460" s="75"/>
      <c r="BW460" s="75"/>
      <c r="BX460" s="75"/>
      <c r="BY460" s="75"/>
      <c r="BZ460" s="75"/>
      <c r="CA460" s="75"/>
      <c r="CL460" s="60"/>
      <c r="CM460" s="60"/>
      <c r="CN460" s="60"/>
      <c r="CO460" s="60"/>
      <c r="CP460" s="60"/>
      <c r="CQ460" s="60"/>
      <c r="CR460" s="60"/>
      <c r="CS460" s="60"/>
      <c r="CT460" s="60"/>
      <c r="CU460" s="60"/>
      <c r="CV460" s="60"/>
      <c r="CW460" s="60"/>
      <c r="CX460" s="60"/>
      <c r="CY460" s="60"/>
      <c r="CZ460" s="60"/>
      <c r="DA460" s="60"/>
      <c r="DB460" s="60"/>
      <c r="DC460" s="60"/>
      <c r="DD460" s="60"/>
      <c r="DE460" s="60"/>
      <c r="DF460" s="60"/>
      <c r="DG460" s="60"/>
      <c r="DH460" s="60"/>
      <c r="DI460" s="60"/>
      <c r="DJ460" s="60"/>
      <c r="DK460" s="60"/>
      <c r="DL460" s="60"/>
      <c r="DM460" s="60"/>
      <c r="DN460" s="60"/>
      <c r="DO460" s="60"/>
      <c r="DP460" s="60"/>
    </row>
    <row r="461" spans="2:120">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BS461" s="60"/>
      <c r="BT461" s="60"/>
      <c r="BU461" s="75"/>
      <c r="BV461" s="75"/>
      <c r="BW461" s="75"/>
      <c r="BX461" s="75"/>
      <c r="BY461" s="75"/>
      <c r="BZ461" s="75"/>
      <c r="CA461" s="75"/>
      <c r="CL461" s="60"/>
      <c r="CM461" s="60"/>
      <c r="CN461" s="60"/>
      <c r="CO461" s="60"/>
      <c r="CP461" s="60"/>
      <c r="CQ461" s="60"/>
      <c r="CR461" s="60"/>
      <c r="CS461" s="60"/>
      <c r="CT461" s="60"/>
      <c r="CU461" s="60"/>
      <c r="CV461" s="60"/>
      <c r="CW461" s="60"/>
      <c r="CX461" s="60"/>
      <c r="CY461" s="60"/>
      <c r="CZ461" s="60"/>
      <c r="DA461" s="60"/>
      <c r="DB461" s="60"/>
      <c r="DC461" s="60"/>
      <c r="DD461" s="60"/>
      <c r="DE461" s="60"/>
      <c r="DF461" s="60"/>
      <c r="DG461" s="60"/>
      <c r="DH461" s="60"/>
      <c r="DI461" s="60"/>
      <c r="DJ461" s="60"/>
      <c r="DK461" s="60"/>
      <c r="DL461" s="60"/>
      <c r="DM461" s="60"/>
      <c r="DN461" s="60"/>
      <c r="DO461" s="60"/>
      <c r="DP461" s="60"/>
    </row>
    <row r="462" spans="2:120">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BS462" s="60"/>
      <c r="BT462" s="60"/>
      <c r="BU462" s="75"/>
      <c r="BV462" s="75"/>
      <c r="BW462" s="75"/>
      <c r="BX462" s="75"/>
      <c r="BY462" s="75"/>
      <c r="BZ462" s="75"/>
      <c r="CA462" s="75"/>
      <c r="CL462" s="60"/>
      <c r="CM462" s="60"/>
      <c r="CN462" s="60"/>
      <c r="CO462" s="60"/>
      <c r="CP462" s="60"/>
      <c r="CQ462" s="60"/>
      <c r="CR462" s="60"/>
      <c r="CS462" s="60"/>
      <c r="CT462" s="60"/>
      <c r="CU462" s="60"/>
      <c r="CV462" s="60"/>
      <c r="CW462" s="60"/>
      <c r="CX462" s="60"/>
      <c r="CY462" s="60"/>
      <c r="CZ462" s="60"/>
      <c r="DA462" s="60"/>
      <c r="DB462" s="60"/>
      <c r="DC462" s="60"/>
      <c r="DD462" s="60"/>
      <c r="DE462" s="60"/>
      <c r="DF462" s="60"/>
      <c r="DG462" s="60"/>
      <c r="DH462" s="60"/>
      <c r="DI462" s="60"/>
      <c r="DJ462" s="60"/>
      <c r="DK462" s="60"/>
      <c r="DL462" s="60"/>
      <c r="DM462" s="60"/>
      <c r="DN462" s="60"/>
      <c r="DO462" s="60"/>
      <c r="DP462" s="60"/>
    </row>
    <row r="463" spans="2:120">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BS463" s="60"/>
      <c r="BT463" s="60"/>
      <c r="BU463" s="75"/>
      <c r="BV463" s="75"/>
      <c r="BW463" s="75"/>
      <c r="BX463" s="75"/>
      <c r="BY463" s="75"/>
      <c r="BZ463" s="75"/>
      <c r="CA463" s="75"/>
      <c r="CL463" s="60"/>
      <c r="CM463" s="60"/>
      <c r="CN463" s="60"/>
      <c r="CO463" s="60"/>
      <c r="CP463" s="60"/>
      <c r="CQ463" s="60"/>
      <c r="CR463" s="60"/>
      <c r="CS463" s="60"/>
      <c r="CT463" s="60"/>
      <c r="CU463" s="60"/>
      <c r="CV463" s="60"/>
      <c r="CW463" s="60"/>
      <c r="CX463" s="60"/>
      <c r="CY463" s="60"/>
      <c r="CZ463" s="60"/>
      <c r="DA463" s="60"/>
      <c r="DB463" s="60"/>
      <c r="DC463" s="60"/>
      <c r="DD463" s="60"/>
      <c r="DE463" s="60"/>
      <c r="DF463" s="60"/>
      <c r="DG463" s="60"/>
      <c r="DH463" s="60"/>
      <c r="DI463" s="60"/>
      <c r="DJ463" s="60"/>
      <c r="DK463" s="60"/>
      <c r="DL463" s="60"/>
      <c r="DM463" s="60"/>
      <c r="DN463" s="60"/>
      <c r="DO463" s="60"/>
      <c r="DP463" s="60"/>
    </row>
    <row r="464" spans="2:120">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BS464" s="60"/>
      <c r="BT464" s="60"/>
      <c r="BU464" s="75"/>
      <c r="BV464" s="75"/>
      <c r="BW464" s="75"/>
      <c r="BX464" s="75"/>
      <c r="BY464" s="75"/>
      <c r="BZ464" s="75"/>
      <c r="CA464" s="75"/>
      <c r="CL464" s="60"/>
      <c r="CM464" s="60"/>
      <c r="CN464" s="60"/>
      <c r="CO464" s="60"/>
      <c r="CP464" s="60"/>
      <c r="CQ464" s="60"/>
      <c r="CR464" s="60"/>
      <c r="CS464" s="60"/>
      <c r="CT464" s="60"/>
      <c r="CU464" s="60"/>
      <c r="CV464" s="60"/>
      <c r="CW464" s="60"/>
      <c r="CX464" s="60"/>
      <c r="CY464" s="60"/>
      <c r="CZ464" s="60"/>
      <c r="DA464" s="60"/>
      <c r="DB464" s="60"/>
      <c r="DC464" s="60"/>
      <c r="DD464" s="60"/>
      <c r="DE464" s="60"/>
      <c r="DF464" s="60"/>
      <c r="DG464" s="60"/>
      <c r="DH464" s="60"/>
      <c r="DI464" s="60"/>
      <c r="DJ464" s="60"/>
      <c r="DK464" s="60"/>
      <c r="DL464" s="60"/>
      <c r="DM464" s="60"/>
      <c r="DN464" s="60"/>
      <c r="DO464" s="60"/>
      <c r="DP464" s="60"/>
    </row>
    <row r="465" spans="2:120">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BS465" s="60"/>
      <c r="BT465" s="60"/>
      <c r="BU465" s="75"/>
      <c r="BV465" s="75"/>
      <c r="BW465" s="75"/>
      <c r="BX465" s="75"/>
      <c r="BY465" s="75"/>
      <c r="BZ465" s="75"/>
      <c r="CA465" s="75"/>
      <c r="CL465" s="60"/>
      <c r="CM465" s="60"/>
      <c r="CN465" s="60"/>
      <c r="CO465" s="60"/>
      <c r="CP465" s="60"/>
      <c r="CQ465" s="60"/>
      <c r="CR465" s="60"/>
      <c r="CS465" s="60"/>
      <c r="CT465" s="60"/>
      <c r="CU465" s="60"/>
      <c r="CV465" s="60"/>
      <c r="CW465" s="60"/>
      <c r="CX465" s="60"/>
      <c r="CY465" s="60"/>
      <c r="CZ465" s="60"/>
      <c r="DA465" s="60"/>
      <c r="DB465" s="60"/>
      <c r="DC465" s="60"/>
      <c r="DD465" s="60"/>
      <c r="DE465" s="60"/>
      <c r="DF465" s="60"/>
      <c r="DG465" s="60"/>
      <c r="DH465" s="60"/>
      <c r="DI465" s="60"/>
      <c r="DJ465" s="60"/>
      <c r="DK465" s="60"/>
      <c r="DL465" s="60"/>
      <c r="DM465" s="60"/>
      <c r="DN465" s="60"/>
      <c r="DO465" s="60"/>
      <c r="DP465" s="60"/>
    </row>
    <row r="466" spans="2:120">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BS466" s="60"/>
      <c r="BT466" s="60"/>
      <c r="BU466" s="75"/>
      <c r="BV466" s="75"/>
      <c r="BW466" s="75"/>
      <c r="BX466" s="75"/>
      <c r="BY466" s="75"/>
      <c r="BZ466" s="75"/>
      <c r="CA466" s="75"/>
      <c r="CL466" s="60"/>
      <c r="CM466" s="60"/>
      <c r="CN466" s="60"/>
      <c r="CO466" s="60"/>
      <c r="CP466" s="60"/>
      <c r="CQ466" s="60"/>
      <c r="CR466" s="60"/>
      <c r="CS466" s="60"/>
      <c r="CT466" s="60"/>
      <c r="CU466" s="60"/>
      <c r="CV466" s="60"/>
      <c r="CW466" s="60"/>
      <c r="CX466" s="60"/>
      <c r="CY466" s="60"/>
      <c r="CZ466" s="60"/>
      <c r="DA466" s="60"/>
      <c r="DB466" s="60"/>
      <c r="DC466" s="60"/>
      <c r="DD466" s="60"/>
      <c r="DE466" s="60"/>
      <c r="DF466" s="60"/>
      <c r="DG466" s="60"/>
      <c r="DH466" s="60"/>
      <c r="DI466" s="60"/>
      <c r="DJ466" s="60"/>
      <c r="DK466" s="60"/>
      <c r="DL466" s="60"/>
      <c r="DM466" s="60"/>
      <c r="DN466" s="60"/>
      <c r="DO466" s="60"/>
      <c r="DP466" s="60"/>
    </row>
    <row r="467" spans="2:120">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BS467" s="60"/>
      <c r="BT467" s="60"/>
      <c r="BU467" s="75"/>
      <c r="BV467" s="75"/>
      <c r="BW467" s="75"/>
      <c r="BX467" s="75"/>
      <c r="BY467" s="75"/>
      <c r="BZ467" s="75"/>
      <c r="CA467" s="75"/>
      <c r="CL467" s="60"/>
      <c r="CM467" s="60"/>
      <c r="CN467" s="60"/>
      <c r="CO467" s="60"/>
      <c r="CP467" s="60"/>
      <c r="CQ467" s="60"/>
      <c r="CR467" s="60"/>
      <c r="CS467" s="60"/>
      <c r="CT467" s="60"/>
      <c r="CU467" s="60"/>
      <c r="CV467" s="60"/>
      <c r="CW467" s="60"/>
      <c r="CX467" s="60"/>
      <c r="CY467" s="60"/>
      <c r="CZ467" s="60"/>
      <c r="DA467" s="60"/>
      <c r="DB467" s="60"/>
      <c r="DC467" s="60"/>
      <c r="DD467" s="60"/>
      <c r="DE467" s="60"/>
      <c r="DF467" s="60"/>
      <c r="DG467" s="60"/>
      <c r="DH467" s="60"/>
      <c r="DI467" s="60"/>
      <c r="DJ467" s="60"/>
      <c r="DK467" s="60"/>
      <c r="DL467" s="60"/>
      <c r="DM467" s="60"/>
      <c r="DN467" s="60"/>
      <c r="DO467" s="60"/>
      <c r="DP467" s="60"/>
    </row>
    <row r="468" spans="2:120">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BS468" s="60"/>
      <c r="BT468" s="60"/>
      <c r="BU468" s="75"/>
      <c r="BV468" s="75"/>
      <c r="BW468" s="75"/>
      <c r="BX468" s="75"/>
      <c r="BY468" s="75"/>
      <c r="BZ468" s="75"/>
      <c r="CA468" s="75"/>
      <c r="CL468" s="60"/>
      <c r="CM468" s="60"/>
      <c r="CN468" s="60"/>
      <c r="CO468" s="60"/>
      <c r="CP468" s="60"/>
      <c r="CQ468" s="60"/>
      <c r="CR468" s="60"/>
      <c r="CS468" s="60"/>
      <c r="CT468" s="60"/>
      <c r="CU468" s="60"/>
      <c r="CV468" s="60"/>
      <c r="CW468" s="60"/>
      <c r="CX468" s="60"/>
      <c r="CY468" s="60"/>
      <c r="CZ468" s="60"/>
      <c r="DA468" s="60"/>
      <c r="DB468" s="60"/>
      <c r="DC468" s="60"/>
      <c r="DD468" s="60"/>
      <c r="DE468" s="60"/>
      <c r="DF468" s="60"/>
      <c r="DG468" s="60"/>
      <c r="DH468" s="60"/>
      <c r="DI468" s="60"/>
      <c r="DJ468" s="60"/>
      <c r="DK468" s="60"/>
      <c r="DL468" s="60"/>
      <c r="DM468" s="60"/>
      <c r="DN468" s="60"/>
      <c r="DO468" s="60"/>
      <c r="DP468" s="60"/>
    </row>
    <row r="469" spans="2:120">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BS469" s="60"/>
      <c r="BT469" s="60"/>
      <c r="BU469" s="75"/>
      <c r="BV469" s="75"/>
      <c r="BW469" s="75"/>
      <c r="BX469" s="75"/>
      <c r="BY469" s="75"/>
      <c r="BZ469" s="75"/>
      <c r="CA469" s="75"/>
      <c r="CL469" s="60"/>
      <c r="CM469" s="60"/>
      <c r="CN469" s="60"/>
      <c r="CO469" s="60"/>
      <c r="CP469" s="60"/>
      <c r="CQ469" s="60"/>
      <c r="CR469" s="60"/>
      <c r="CS469" s="60"/>
      <c r="CT469" s="60"/>
      <c r="CU469" s="60"/>
      <c r="CV469" s="60"/>
      <c r="CW469" s="60"/>
      <c r="CX469" s="60"/>
      <c r="CY469" s="60"/>
      <c r="CZ469" s="60"/>
      <c r="DA469" s="60"/>
      <c r="DB469" s="60"/>
      <c r="DC469" s="60"/>
      <c r="DD469" s="60"/>
      <c r="DE469" s="60"/>
      <c r="DF469" s="60"/>
      <c r="DG469" s="60"/>
      <c r="DH469" s="60"/>
      <c r="DI469" s="60"/>
      <c r="DJ469" s="60"/>
      <c r="DK469" s="60"/>
      <c r="DL469" s="60"/>
      <c r="DM469" s="60"/>
      <c r="DN469" s="60"/>
      <c r="DO469" s="60"/>
      <c r="DP469" s="60"/>
    </row>
    <row r="470" spans="2:120">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BS470" s="60"/>
      <c r="BT470" s="60"/>
      <c r="BU470" s="75"/>
      <c r="BV470" s="75"/>
      <c r="BW470" s="75"/>
      <c r="BX470" s="75"/>
      <c r="BY470" s="75"/>
      <c r="BZ470" s="75"/>
      <c r="CA470" s="75"/>
      <c r="CL470" s="60"/>
      <c r="CM470" s="60"/>
      <c r="CN470" s="60"/>
      <c r="CO470" s="60"/>
      <c r="CP470" s="60"/>
      <c r="CQ470" s="60"/>
      <c r="CR470" s="60"/>
      <c r="CS470" s="60"/>
      <c r="CT470" s="60"/>
      <c r="CU470" s="60"/>
      <c r="CV470" s="60"/>
      <c r="CW470" s="60"/>
      <c r="CX470" s="60"/>
      <c r="CY470" s="60"/>
      <c r="CZ470" s="60"/>
      <c r="DA470" s="60"/>
      <c r="DB470" s="60"/>
      <c r="DC470" s="60"/>
      <c r="DD470" s="60"/>
      <c r="DE470" s="60"/>
      <c r="DF470" s="60"/>
      <c r="DG470" s="60"/>
      <c r="DH470" s="60"/>
      <c r="DI470" s="60"/>
      <c r="DJ470" s="60"/>
      <c r="DK470" s="60"/>
      <c r="DL470" s="60"/>
      <c r="DM470" s="60"/>
      <c r="DN470" s="60"/>
      <c r="DO470" s="60"/>
      <c r="DP470" s="60"/>
    </row>
    <row r="471" spans="2:120">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BS471" s="60"/>
      <c r="BT471" s="60"/>
      <c r="BU471" s="75"/>
      <c r="BV471" s="75"/>
      <c r="BW471" s="75"/>
      <c r="BX471" s="75"/>
      <c r="BY471" s="75"/>
      <c r="BZ471" s="75"/>
      <c r="CA471" s="75"/>
      <c r="CL471" s="60"/>
      <c r="CM471" s="60"/>
      <c r="CN471" s="60"/>
      <c r="CO471" s="60"/>
      <c r="CP471" s="60"/>
      <c r="CQ471" s="60"/>
      <c r="CR471" s="60"/>
      <c r="CS471" s="60"/>
      <c r="CT471" s="60"/>
      <c r="CU471" s="60"/>
      <c r="CV471" s="60"/>
      <c r="CW471" s="60"/>
      <c r="CX471" s="60"/>
      <c r="CY471" s="60"/>
      <c r="CZ471" s="60"/>
      <c r="DA471" s="60"/>
      <c r="DB471" s="60"/>
      <c r="DC471" s="60"/>
      <c r="DD471" s="60"/>
      <c r="DE471" s="60"/>
      <c r="DF471" s="60"/>
      <c r="DG471" s="60"/>
      <c r="DH471" s="60"/>
      <c r="DI471" s="60"/>
      <c r="DJ471" s="60"/>
      <c r="DK471" s="60"/>
      <c r="DL471" s="60"/>
      <c r="DM471" s="60"/>
      <c r="DN471" s="60"/>
      <c r="DO471" s="60"/>
      <c r="DP471" s="60"/>
    </row>
    <row r="472" spans="2:120">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BS472" s="60"/>
      <c r="BT472" s="60"/>
      <c r="BU472" s="75"/>
      <c r="BV472" s="75"/>
      <c r="BW472" s="75"/>
      <c r="BX472" s="75"/>
      <c r="BY472" s="75"/>
      <c r="BZ472" s="75"/>
      <c r="CA472" s="75"/>
      <c r="CL472" s="60"/>
      <c r="CM472" s="60"/>
      <c r="CN472" s="60"/>
      <c r="CO472" s="60"/>
      <c r="CP472" s="60"/>
      <c r="CQ472" s="60"/>
      <c r="CR472" s="60"/>
      <c r="CS472" s="60"/>
      <c r="CT472" s="60"/>
      <c r="CU472" s="60"/>
      <c r="CV472" s="60"/>
      <c r="CW472" s="60"/>
      <c r="CX472" s="60"/>
      <c r="CY472" s="60"/>
      <c r="CZ472" s="60"/>
      <c r="DA472" s="60"/>
      <c r="DB472" s="60"/>
      <c r="DC472" s="60"/>
      <c r="DD472" s="60"/>
      <c r="DE472" s="60"/>
      <c r="DF472" s="60"/>
      <c r="DG472" s="60"/>
      <c r="DH472" s="60"/>
      <c r="DI472" s="60"/>
      <c r="DJ472" s="60"/>
      <c r="DK472" s="60"/>
      <c r="DL472" s="60"/>
      <c r="DM472" s="60"/>
      <c r="DN472" s="60"/>
      <c r="DO472" s="60"/>
      <c r="DP472" s="60"/>
    </row>
    <row r="473" spans="2:120">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BS473" s="60"/>
      <c r="BT473" s="60"/>
      <c r="BU473" s="75"/>
      <c r="BV473" s="75"/>
      <c r="BW473" s="75"/>
      <c r="BX473" s="75"/>
      <c r="BY473" s="75"/>
      <c r="BZ473" s="75"/>
      <c r="CA473" s="75"/>
      <c r="CL473" s="60"/>
      <c r="CM473" s="60"/>
      <c r="CN473" s="60"/>
      <c r="CO473" s="60"/>
      <c r="CP473" s="60"/>
      <c r="CQ473" s="60"/>
      <c r="CR473" s="60"/>
      <c r="CS473" s="60"/>
      <c r="CT473" s="60"/>
      <c r="CU473" s="60"/>
      <c r="CV473" s="60"/>
      <c r="CW473" s="60"/>
      <c r="CX473" s="60"/>
      <c r="CY473" s="60"/>
      <c r="CZ473" s="60"/>
      <c r="DA473" s="60"/>
      <c r="DB473" s="60"/>
      <c r="DC473" s="60"/>
      <c r="DD473" s="60"/>
      <c r="DE473" s="60"/>
      <c r="DF473" s="60"/>
      <c r="DG473" s="60"/>
      <c r="DH473" s="60"/>
      <c r="DI473" s="60"/>
      <c r="DJ473" s="60"/>
      <c r="DK473" s="60"/>
      <c r="DL473" s="60"/>
      <c r="DM473" s="60"/>
      <c r="DN473" s="60"/>
      <c r="DO473" s="60"/>
      <c r="DP473" s="60"/>
    </row>
    <row r="474" spans="2:120">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BS474" s="60"/>
      <c r="BT474" s="60"/>
      <c r="BU474" s="75"/>
      <c r="BV474" s="75"/>
      <c r="BW474" s="75"/>
      <c r="BX474" s="75"/>
      <c r="BY474" s="75"/>
      <c r="BZ474" s="75"/>
      <c r="CA474" s="75"/>
      <c r="CL474" s="60"/>
      <c r="CM474" s="60"/>
      <c r="CN474" s="60"/>
      <c r="CO474" s="60"/>
      <c r="CP474" s="60"/>
      <c r="CQ474" s="60"/>
      <c r="CR474" s="60"/>
      <c r="CS474" s="60"/>
      <c r="CT474" s="60"/>
      <c r="CU474" s="60"/>
      <c r="CV474" s="60"/>
      <c r="CW474" s="60"/>
      <c r="CX474" s="60"/>
      <c r="CY474" s="60"/>
      <c r="CZ474" s="60"/>
      <c r="DA474" s="60"/>
      <c r="DB474" s="60"/>
      <c r="DC474" s="60"/>
      <c r="DD474" s="60"/>
      <c r="DE474" s="60"/>
      <c r="DF474" s="60"/>
      <c r="DG474" s="60"/>
      <c r="DH474" s="60"/>
      <c r="DI474" s="60"/>
      <c r="DJ474" s="60"/>
      <c r="DK474" s="60"/>
      <c r="DL474" s="60"/>
      <c r="DM474" s="60"/>
      <c r="DN474" s="60"/>
      <c r="DO474" s="60"/>
      <c r="DP474" s="60"/>
    </row>
    <row r="475" spans="2:120">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BS475" s="60"/>
      <c r="BT475" s="60"/>
      <c r="BU475" s="75"/>
      <c r="BV475" s="75"/>
      <c r="BW475" s="75"/>
      <c r="BX475" s="75"/>
      <c r="BY475" s="75"/>
      <c r="BZ475" s="75"/>
      <c r="CA475" s="75"/>
      <c r="CL475" s="60"/>
      <c r="CM475" s="60"/>
      <c r="CN475" s="60"/>
      <c r="CO475" s="60"/>
      <c r="CP475" s="60"/>
      <c r="CQ475" s="60"/>
      <c r="CR475" s="60"/>
      <c r="CS475" s="60"/>
      <c r="CT475" s="60"/>
      <c r="CU475" s="60"/>
      <c r="CV475" s="60"/>
      <c r="CW475" s="60"/>
      <c r="CX475" s="60"/>
      <c r="CY475" s="60"/>
      <c r="CZ475" s="60"/>
      <c r="DA475" s="60"/>
      <c r="DB475" s="60"/>
      <c r="DC475" s="60"/>
      <c r="DD475" s="60"/>
      <c r="DE475" s="60"/>
      <c r="DF475" s="60"/>
      <c r="DG475" s="60"/>
      <c r="DH475" s="60"/>
      <c r="DI475" s="60"/>
      <c r="DJ475" s="60"/>
      <c r="DK475" s="60"/>
      <c r="DL475" s="60"/>
      <c r="DM475" s="60"/>
      <c r="DN475" s="60"/>
      <c r="DO475" s="60"/>
      <c r="DP475" s="60"/>
    </row>
    <row r="476" spans="2:120">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BS476" s="60"/>
      <c r="BT476" s="60"/>
      <c r="BU476" s="75"/>
      <c r="BV476" s="75"/>
      <c r="BW476" s="75"/>
      <c r="BX476" s="75"/>
      <c r="BY476" s="75"/>
      <c r="BZ476" s="75"/>
      <c r="CA476" s="75"/>
      <c r="CL476" s="60"/>
      <c r="CM476" s="60"/>
      <c r="CN476" s="60"/>
      <c r="CO476" s="60"/>
      <c r="CP476" s="60"/>
      <c r="CQ476" s="60"/>
      <c r="CR476" s="60"/>
      <c r="CS476" s="60"/>
      <c r="CT476" s="60"/>
      <c r="CU476" s="60"/>
      <c r="CV476" s="60"/>
      <c r="CW476" s="60"/>
      <c r="CX476" s="60"/>
      <c r="CY476" s="60"/>
      <c r="CZ476" s="60"/>
      <c r="DA476" s="60"/>
      <c r="DB476" s="60"/>
      <c r="DC476" s="60"/>
      <c r="DD476" s="60"/>
      <c r="DE476" s="60"/>
      <c r="DF476" s="60"/>
      <c r="DG476" s="60"/>
      <c r="DH476" s="60"/>
      <c r="DI476" s="60"/>
      <c r="DJ476" s="60"/>
      <c r="DK476" s="60"/>
      <c r="DL476" s="60"/>
      <c r="DM476" s="60"/>
      <c r="DN476" s="60"/>
      <c r="DO476" s="60"/>
      <c r="DP476" s="60"/>
    </row>
    <row r="477" spans="2:120">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BS477" s="60"/>
      <c r="BT477" s="60"/>
      <c r="BU477" s="75"/>
      <c r="BV477" s="75"/>
      <c r="BW477" s="75"/>
      <c r="BX477" s="75"/>
      <c r="BY477" s="75"/>
      <c r="BZ477" s="75"/>
      <c r="CA477" s="75"/>
      <c r="CL477" s="60"/>
      <c r="CM477" s="60"/>
      <c r="CN477" s="60"/>
      <c r="CO477" s="60"/>
      <c r="CP477" s="60"/>
      <c r="CQ477" s="60"/>
      <c r="CR477" s="60"/>
      <c r="CS477" s="60"/>
      <c r="CT477" s="60"/>
      <c r="CU477" s="60"/>
      <c r="CV477" s="60"/>
      <c r="CW477" s="60"/>
      <c r="CX477" s="60"/>
      <c r="CY477" s="60"/>
      <c r="CZ477" s="60"/>
      <c r="DA477" s="60"/>
      <c r="DB477" s="60"/>
      <c r="DC477" s="60"/>
      <c r="DD477" s="60"/>
      <c r="DE477" s="60"/>
      <c r="DF477" s="60"/>
      <c r="DG477" s="60"/>
      <c r="DH477" s="60"/>
      <c r="DI477" s="60"/>
      <c r="DJ477" s="60"/>
      <c r="DK477" s="60"/>
      <c r="DL477" s="60"/>
      <c r="DM477" s="60"/>
      <c r="DN477" s="60"/>
      <c r="DO477" s="60"/>
      <c r="DP477" s="60"/>
    </row>
    <row r="478" spans="2:120">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BS478" s="60"/>
      <c r="BT478" s="60"/>
      <c r="BU478" s="75"/>
      <c r="BV478" s="75"/>
      <c r="BW478" s="75"/>
      <c r="BX478" s="75"/>
      <c r="BY478" s="75"/>
      <c r="BZ478" s="75"/>
      <c r="CA478" s="75"/>
      <c r="CL478" s="60"/>
      <c r="CM478" s="60"/>
      <c r="CN478" s="60"/>
      <c r="CO478" s="60"/>
      <c r="CP478" s="60"/>
      <c r="CQ478" s="60"/>
      <c r="CR478" s="60"/>
      <c r="CS478" s="60"/>
      <c r="CT478" s="60"/>
      <c r="CU478" s="60"/>
      <c r="CV478" s="60"/>
      <c r="CW478" s="60"/>
      <c r="CX478" s="60"/>
      <c r="CY478" s="60"/>
      <c r="CZ478" s="60"/>
      <c r="DA478" s="60"/>
      <c r="DB478" s="60"/>
      <c r="DC478" s="60"/>
      <c r="DD478" s="60"/>
      <c r="DE478" s="60"/>
      <c r="DF478" s="60"/>
      <c r="DG478" s="60"/>
      <c r="DH478" s="60"/>
      <c r="DI478" s="60"/>
      <c r="DJ478" s="60"/>
      <c r="DK478" s="60"/>
      <c r="DL478" s="60"/>
      <c r="DM478" s="60"/>
      <c r="DN478" s="60"/>
      <c r="DO478" s="60"/>
      <c r="DP478" s="60"/>
    </row>
    <row r="479" spans="2:120">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BS479" s="60"/>
      <c r="BT479" s="60"/>
      <c r="BU479" s="75"/>
      <c r="BV479" s="75"/>
      <c r="BW479" s="75"/>
      <c r="BX479" s="75"/>
      <c r="BY479" s="75"/>
      <c r="BZ479" s="75"/>
      <c r="CA479" s="75"/>
      <c r="CL479" s="60"/>
      <c r="CM479" s="60"/>
      <c r="CN479" s="60"/>
      <c r="CO479" s="60"/>
      <c r="CP479" s="60"/>
      <c r="CQ479" s="60"/>
      <c r="CR479" s="60"/>
      <c r="CS479" s="60"/>
      <c r="CT479" s="60"/>
      <c r="CU479" s="60"/>
      <c r="CV479" s="60"/>
      <c r="CW479" s="60"/>
      <c r="CX479" s="60"/>
      <c r="CY479" s="60"/>
      <c r="CZ479" s="60"/>
      <c r="DA479" s="60"/>
      <c r="DB479" s="60"/>
      <c r="DC479" s="60"/>
      <c r="DD479" s="60"/>
      <c r="DE479" s="60"/>
      <c r="DF479" s="60"/>
      <c r="DG479" s="60"/>
      <c r="DH479" s="60"/>
      <c r="DI479" s="60"/>
      <c r="DJ479" s="60"/>
      <c r="DK479" s="60"/>
      <c r="DL479" s="60"/>
      <c r="DM479" s="60"/>
      <c r="DN479" s="60"/>
      <c r="DO479" s="60"/>
      <c r="DP479" s="60"/>
    </row>
    <row r="480" spans="2:120">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BS480" s="60"/>
      <c r="BT480" s="60"/>
      <c r="BU480" s="75"/>
      <c r="BV480" s="75"/>
      <c r="BW480" s="75"/>
      <c r="BX480" s="75"/>
      <c r="BY480" s="75"/>
      <c r="BZ480" s="75"/>
      <c r="CA480" s="75"/>
      <c r="CL480" s="60"/>
      <c r="CM480" s="60"/>
      <c r="CN480" s="60"/>
      <c r="CO480" s="60"/>
      <c r="CP480" s="60"/>
      <c r="CQ480" s="60"/>
      <c r="CR480" s="60"/>
      <c r="CS480" s="60"/>
      <c r="CT480" s="60"/>
      <c r="CU480" s="60"/>
      <c r="CV480" s="60"/>
      <c r="CW480" s="60"/>
      <c r="CX480" s="60"/>
      <c r="CY480" s="60"/>
      <c r="CZ480" s="60"/>
      <c r="DA480" s="60"/>
      <c r="DB480" s="60"/>
      <c r="DC480" s="60"/>
      <c r="DD480" s="60"/>
      <c r="DE480" s="60"/>
      <c r="DF480" s="60"/>
      <c r="DG480" s="60"/>
      <c r="DH480" s="60"/>
      <c r="DI480" s="60"/>
      <c r="DJ480" s="60"/>
      <c r="DK480" s="60"/>
      <c r="DL480" s="60"/>
      <c r="DM480" s="60"/>
      <c r="DN480" s="60"/>
      <c r="DO480" s="60"/>
      <c r="DP480" s="60"/>
    </row>
    <row r="481" spans="2:120">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BS481" s="60"/>
      <c r="BT481" s="60"/>
      <c r="BU481" s="75"/>
      <c r="BV481" s="75"/>
      <c r="BW481" s="75"/>
      <c r="BX481" s="75"/>
      <c r="BY481" s="75"/>
      <c r="BZ481" s="75"/>
      <c r="CA481" s="75"/>
      <c r="CL481" s="60"/>
      <c r="CM481" s="60"/>
      <c r="CN481" s="60"/>
      <c r="CO481" s="60"/>
      <c r="CP481" s="60"/>
      <c r="CQ481" s="60"/>
      <c r="CR481" s="60"/>
      <c r="CS481" s="60"/>
      <c r="CT481" s="60"/>
      <c r="CU481" s="60"/>
      <c r="CV481" s="60"/>
      <c r="CW481" s="60"/>
      <c r="CX481" s="60"/>
      <c r="CY481" s="60"/>
      <c r="CZ481" s="60"/>
      <c r="DA481" s="60"/>
      <c r="DB481" s="60"/>
      <c r="DC481" s="60"/>
      <c r="DD481" s="60"/>
      <c r="DE481" s="60"/>
      <c r="DF481" s="60"/>
      <c r="DG481" s="60"/>
      <c r="DH481" s="60"/>
      <c r="DI481" s="60"/>
      <c r="DJ481" s="60"/>
      <c r="DK481" s="60"/>
      <c r="DL481" s="60"/>
      <c r="DM481" s="60"/>
      <c r="DN481" s="60"/>
      <c r="DO481" s="60"/>
      <c r="DP481" s="60"/>
    </row>
    <row r="482" spans="2:120">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BS482" s="60"/>
      <c r="BT482" s="60"/>
      <c r="BU482" s="75"/>
      <c r="BV482" s="75"/>
      <c r="BW482" s="75"/>
      <c r="BX482" s="75"/>
      <c r="BY482" s="75"/>
      <c r="BZ482" s="75"/>
      <c r="CA482" s="75"/>
      <c r="CL482" s="60"/>
      <c r="CM482" s="60"/>
      <c r="CN482" s="60"/>
      <c r="CO482" s="60"/>
      <c r="CP482" s="60"/>
      <c r="CQ482" s="60"/>
      <c r="CR482" s="60"/>
      <c r="CS482" s="60"/>
      <c r="CT482" s="60"/>
      <c r="CU482" s="60"/>
      <c r="CV482" s="60"/>
      <c r="CW482" s="60"/>
      <c r="CX482" s="60"/>
      <c r="CY482" s="60"/>
      <c r="CZ482" s="60"/>
      <c r="DA482" s="60"/>
      <c r="DB482" s="60"/>
      <c r="DC482" s="60"/>
      <c r="DD482" s="60"/>
      <c r="DE482" s="60"/>
      <c r="DF482" s="60"/>
      <c r="DG482" s="60"/>
      <c r="DH482" s="60"/>
      <c r="DI482" s="60"/>
      <c r="DJ482" s="60"/>
      <c r="DK482" s="60"/>
      <c r="DL482" s="60"/>
      <c r="DM482" s="60"/>
      <c r="DN482" s="60"/>
      <c r="DO482" s="60"/>
      <c r="DP482" s="60"/>
    </row>
    <row r="483" spans="2:120">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BS483" s="60"/>
      <c r="BT483" s="60"/>
      <c r="BU483" s="75"/>
      <c r="BV483" s="75"/>
      <c r="BW483" s="75"/>
      <c r="BX483" s="75"/>
      <c r="BY483" s="75"/>
      <c r="BZ483" s="75"/>
      <c r="CA483" s="75"/>
      <c r="CL483" s="60"/>
      <c r="CM483" s="60"/>
      <c r="CN483" s="60"/>
      <c r="CO483" s="60"/>
      <c r="CP483" s="60"/>
      <c r="CQ483" s="60"/>
      <c r="CR483" s="60"/>
      <c r="CS483" s="60"/>
      <c r="CT483" s="60"/>
      <c r="CU483" s="60"/>
      <c r="CV483" s="60"/>
      <c r="CW483" s="60"/>
      <c r="CX483" s="60"/>
      <c r="CY483" s="60"/>
      <c r="CZ483" s="60"/>
      <c r="DA483" s="60"/>
      <c r="DB483" s="60"/>
      <c r="DC483" s="60"/>
      <c r="DD483" s="60"/>
      <c r="DE483" s="60"/>
      <c r="DF483" s="60"/>
      <c r="DG483" s="60"/>
      <c r="DH483" s="60"/>
      <c r="DI483" s="60"/>
      <c r="DJ483" s="60"/>
      <c r="DK483" s="60"/>
      <c r="DL483" s="60"/>
      <c r="DM483" s="60"/>
      <c r="DN483" s="60"/>
      <c r="DO483" s="60"/>
      <c r="DP483" s="60"/>
    </row>
    <row r="484" spans="2:120">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BS484" s="60"/>
      <c r="BT484" s="60"/>
      <c r="BU484" s="75"/>
      <c r="BV484" s="75"/>
      <c r="BW484" s="75"/>
      <c r="BX484" s="75"/>
      <c r="BY484" s="75"/>
      <c r="BZ484" s="75"/>
      <c r="CA484" s="75"/>
      <c r="CL484" s="60"/>
      <c r="CM484" s="60"/>
      <c r="CN484" s="60"/>
      <c r="CO484" s="60"/>
      <c r="CP484" s="60"/>
      <c r="CQ484" s="60"/>
      <c r="CR484" s="60"/>
      <c r="CS484" s="60"/>
      <c r="CT484" s="60"/>
      <c r="CU484" s="60"/>
      <c r="CV484" s="60"/>
      <c r="CW484" s="60"/>
      <c r="CX484" s="60"/>
      <c r="CY484" s="60"/>
      <c r="CZ484" s="60"/>
      <c r="DA484" s="60"/>
      <c r="DB484" s="60"/>
      <c r="DC484" s="60"/>
      <c r="DD484" s="60"/>
      <c r="DE484" s="60"/>
      <c r="DF484" s="60"/>
      <c r="DG484" s="60"/>
      <c r="DH484" s="60"/>
      <c r="DI484" s="60"/>
      <c r="DJ484" s="60"/>
      <c r="DK484" s="60"/>
      <c r="DL484" s="60"/>
      <c r="DM484" s="60"/>
      <c r="DN484" s="60"/>
      <c r="DO484" s="60"/>
      <c r="DP484" s="60"/>
    </row>
    <row r="485" spans="2:120">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BS485" s="60"/>
      <c r="BT485" s="60"/>
      <c r="BU485" s="75"/>
      <c r="BV485" s="75"/>
      <c r="BW485" s="75"/>
      <c r="BX485" s="75"/>
      <c r="BY485" s="75"/>
      <c r="BZ485" s="75"/>
      <c r="CA485" s="75"/>
      <c r="CL485" s="60"/>
      <c r="CM485" s="60"/>
      <c r="CN485" s="60"/>
      <c r="CO485" s="60"/>
      <c r="CP485" s="60"/>
      <c r="CQ485" s="60"/>
      <c r="CR485" s="60"/>
      <c r="CS485" s="60"/>
      <c r="CT485" s="60"/>
      <c r="CU485" s="60"/>
      <c r="CV485" s="60"/>
      <c r="CW485" s="60"/>
      <c r="CX485" s="60"/>
      <c r="CY485" s="60"/>
      <c r="CZ485" s="60"/>
      <c r="DA485" s="60"/>
      <c r="DB485" s="60"/>
      <c r="DC485" s="60"/>
      <c r="DD485" s="60"/>
      <c r="DE485" s="60"/>
      <c r="DF485" s="60"/>
      <c r="DG485" s="60"/>
      <c r="DH485" s="60"/>
      <c r="DI485" s="60"/>
      <c r="DJ485" s="60"/>
      <c r="DK485" s="60"/>
      <c r="DL485" s="60"/>
      <c r="DM485" s="60"/>
      <c r="DN485" s="60"/>
      <c r="DO485" s="60"/>
      <c r="DP485" s="60"/>
    </row>
    <row r="486" spans="2:120">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BS486" s="60"/>
      <c r="BT486" s="60"/>
      <c r="BU486" s="75"/>
      <c r="BV486" s="75"/>
      <c r="BW486" s="75"/>
      <c r="BX486" s="75"/>
      <c r="BY486" s="75"/>
      <c r="BZ486" s="75"/>
      <c r="CA486" s="75"/>
      <c r="CL486" s="60"/>
      <c r="CM486" s="60"/>
      <c r="CN486" s="60"/>
      <c r="CO486" s="60"/>
      <c r="CP486" s="60"/>
      <c r="CQ486" s="60"/>
      <c r="CR486" s="60"/>
      <c r="CS486" s="60"/>
      <c r="CT486" s="60"/>
      <c r="CU486" s="60"/>
      <c r="CV486" s="60"/>
      <c r="CW486" s="60"/>
      <c r="CX486" s="60"/>
      <c r="CY486" s="60"/>
      <c r="CZ486" s="60"/>
      <c r="DA486" s="60"/>
      <c r="DB486" s="60"/>
      <c r="DC486" s="60"/>
      <c r="DD486" s="60"/>
      <c r="DE486" s="60"/>
      <c r="DF486" s="60"/>
      <c r="DG486" s="60"/>
      <c r="DH486" s="60"/>
      <c r="DI486" s="60"/>
      <c r="DJ486" s="60"/>
      <c r="DK486" s="60"/>
      <c r="DL486" s="60"/>
      <c r="DM486" s="60"/>
      <c r="DN486" s="60"/>
      <c r="DO486" s="60"/>
      <c r="DP486" s="60"/>
    </row>
    <row r="487" spans="2:120">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BS487" s="60"/>
      <c r="BT487" s="60"/>
      <c r="BU487" s="75"/>
      <c r="BV487" s="75"/>
      <c r="BW487" s="75"/>
      <c r="BX487" s="75"/>
      <c r="BY487" s="75"/>
      <c r="BZ487" s="75"/>
      <c r="CA487" s="75"/>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0"/>
      <c r="DO487" s="60"/>
      <c r="DP487" s="60"/>
    </row>
    <row r="488" spans="2:120">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BS488" s="60"/>
      <c r="BT488" s="60"/>
      <c r="BU488" s="75"/>
      <c r="BV488" s="75"/>
      <c r="BW488" s="75"/>
      <c r="BX488" s="75"/>
      <c r="BY488" s="75"/>
      <c r="BZ488" s="75"/>
      <c r="CA488" s="75"/>
      <c r="CL488" s="60"/>
      <c r="CM488" s="60"/>
      <c r="CN488" s="60"/>
      <c r="CO488" s="60"/>
      <c r="CP488" s="60"/>
      <c r="CQ488" s="60"/>
      <c r="CR488" s="60"/>
      <c r="CS488" s="60"/>
      <c r="CT488" s="60"/>
      <c r="CU488" s="60"/>
      <c r="CV488" s="60"/>
      <c r="CW488" s="60"/>
      <c r="CX488" s="60"/>
      <c r="CY488" s="60"/>
      <c r="CZ488" s="60"/>
      <c r="DA488" s="60"/>
      <c r="DB488" s="60"/>
      <c r="DC488" s="60"/>
      <c r="DD488" s="60"/>
      <c r="DE488" s="60"/>
      <c r="DF488" s="60"/>
      <c r="DG488" s="60"/>
      <c r="DH488" s="60"/>
      <c r="DI488" s="60"/>
      <c r="DJ488" s="60"/>
      <c r="DK488" s="60"/>
      <c r="DL488" s="60"/>
      <c r="DM488" s="60"/>
      <c r="DN488" s="60"/>
      <c r="DO488" s="60"/>
      <c r="DP488" s="60"/>
    </row>
    <row r="489" spans="2:120">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BS489" s="60"/>
      <c r="BT489" s="60"/>
      <c r="BU489" s="75"/>
      <c r="BV489" s="75"/>
      <c r="BW489" s="75"/>
      <c r="BX489" s="75"/>
      <c r="BY489" s="75"/>
      <c r="BZ489" s="75"/>
      <c r="CA489" s="75"/>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row>
    <row r="490" spans="2:120">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BS490" s="60"/>
      <c r="BT490" s="60"/>
      <c r="BU490" s="75"/>
      <c r="BV490" s="75"/>
      <c r="BW490" s="75"/>
      <c r="BX490" s="75"/>
      <c r="BY490" s="75"/>
      <c r="BZ490" s="75"/>
      <c r="CA490" s="75"/>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60"/>
      <c r="DL490" s="60"/>
      <c r="DM490" s="60"/>
      <c r="DN490" s="60"/>
      <c r="DO490" s="60"/>
      <c r="DP490" s="60"/>
    </row>
    <row r="491" spans="2:120">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BS491" s="60"/>
      <c r="BT491" s="60"/>
      <c r="BU491" s="75"/>
      <c r="BV491" s="75"/>
      <c r="BW491" s="75"/>
      <c r="BX491" s="75"/>
      <c r="BY491" s="75"/>
      <c r="BZ491" s="75"/>
      <c r="CA491" s="75"/>
      <c r="CL491" s="60"/>
      <c r="CM491" s="60"/>
      <c r="CN491" s="60"/>
      <c r="CO491" s="60"/>
      <c r="CP491" s="60"/>
      <c r="CQ491" s="60"/>
      <c r="CR491" s="60"/>
      <c r="CS491" s="60"/>
      <c r="CT491" s="60"/>
      <c r="CU491" s="60"/>
      <c r="CV491" s="60"/>
      <c r="CW491" s="60"/>
      <c r="CX491" s="60"/>
      <c r="CY491" s="60"/>
      <c r="CZ491" s="60"/>
      <c r="DA491" s="60"/>
      <c r="DB491" s="60"/>
      <c r="DC491" s="60"/>
      <c r="DD491" s="60"/>
      <c r="DE491" s="60"/>
      <c r="DF491" s="60"/>
      <c r="DG491" s="60"/>
      <c r="DH491" s="60"/>
      <c r="DI491" s="60"/>
      <c r="DJ491" s="60"/>
      <c r="DK491" s="60"/>
      <c r="DL491" s="60"/>
      <c r="DM491" s="60"/>
      <c r="DN491" s="60"/>
      <c r="DO491" s="60"/>
      <c r="DP491" s="60"/>
    </row>
    <row r="492" spans="2:120">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BS492" s="60"/>
      <c r="BT492" s="60"/>
      <c r="BU492" s="75"/>
      <c r="BV492" s="75"/>
      <c r="BW492" s="75"/>
      <c r="BX492" s="75"/>
      <c r="BY492" s="75"/>
      <c r="BZ492" s="75"/>
      <c r="CA492" s="75"/>
      <c r="CL492" s="60"/>
      <c r="CM492" s="60"/>
      <c r="CN492" s="60"/>
      <c r="CO492" s="60"/>
      <c r="CP492" s="60"/>
      <c r="CQ492" s="60"/>
      <c r="CR492" s="60"/>
      <c r="CS492" s="60"/>
      <c r="CT492" s="60"/>
      <c r="CU492" s="60"/>
      <c r="CV492" s="60"/>
      <c r="CW492" s="60"/>
      <c r="CX492" s="60"/>
      <c r="CY492" s="60"/>
      <c r="CZ492" s="60"/>
      <c r="DA492" s="60"/>
      <c r="DB492" s="60"/>
      <c r="DC492" s="60"/>
      <c r="DD492" s="60"/>
      <c r="DE492" s="60"/>
      <c r="DF492" s="60"/>
      <c r="DG492" s="60"/>
      <c r="DH492" s="60"/>
      <c r="DI492" s="60"/>
      <c r="DJ492" s="60"/>
      <c r="DK492" s="60"/>
      <c r="DL492" s="60"/>
      <c r="DM492" s="60"/>
      <c r="DN492" s="60"/>
      <c r="DO492" s="60"/>
      <c r="DP492" s="60"/>
    </row>
    <row r="493" spans="2:120">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BS493" s="60"/>
      <c r="BT493" s="60"/>
      <c r="BU493" s="75"/>
      <c r="BV493" s="75"/>
      <c r="BW493" s="75"/>
      <c r="BX493" s="75"/>
      <c r="BY493" s="75"/>
      <c r="BZ493" s="75"/>
      <c r="CA493" s="75"/>
      <c r="CL493" s="60"/>
      <c r="CM493" s="60"/>
      <c r="CN493" s="60"/>
      <c r="CO493" s="60"/>
      <c r="CP493" s="60"/>
      <c r="CQ493" s="60"/>
      <c r="CR493" s="60"/>
      <c r="CS493" s="60"/>
      <c r="CT493" s="60"/>
      <c r="CU493" s="60"/>
      <c r="CV493" s="60"/>
      <c r="CW493" s="60"/>
      <c r="CX493" s="60"/>
      <c r="CY493" s="60"/>
      <c r="CZ493" s="60"/>
      <c r="DA493" s="60"/>
      <c r="DB493" s="60"/>
      <c r="DC493" s="60"/>
      <c r="DD493" s="60"/>
      <c r="DE493" s="60"/>
      <c r="DF493" s="60"/>
      <c r="DG493" s="60"/>
      <c r="DH493" s="60"/>
      <c r="DI493" s="60"/>
      <c r="DJ493" s="60"/>
      <c r="DK493" s="60"/>
      <c r="DL493" s="60"/>
      <c r="DM493" s="60"/>
      <c r="DN493" s="60"/>
      <c r="DO493" s="60"/>
      <c r="DP493" s="60"/>
    </row>
    <row r="494" spans="2:120">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BS494" s="60"/>
      <c r="BT494" s="60"/>
      <c r="BU494" s="75"/>
      <c r="BV494" s="75"/>
      <c r="BW494" s="75"/>
      <c r="BX494" s="75"/>
      <c r="BY494" s="75"/>
      <c r="BZ494" s="75"/>
      <c r="CA494" s="75"/>
      <c r="CL494" s="60"/>
      <c r="CM494" s="60"/>
      <c r="CN494" s="60"/>
      <c r="CO494" s="60"/>
      <c r="CP494" s="60"/>
      <c r="CQ494" s="60"/>
      <c r="CR494" s="60"/>
      <c r="CS494" s="60"/>
      <c r="CT494" s="60"/>
      <c r="CU494" s="60"/>
      <c r="CV494" s="60"/>
      <c r="CW494" s="60"/>
      <c r="CX494" s="60"/>
      <c r="CY494" s="60"/>
      <c r="CZ494" s="60"/>
      <c r="DA494" s="60"/>
      <c r="DB494" s="60"/>
      <c r="DC494" s="60"/>
      <c r="DD494" s="60"/>
      <c r="DE494" s="60"/>
      <c r="DF494" s="60"/>
      <c r="DG494" s="60"/>
      <c r="DH494" s="60"/>
      <c r="DI494" s="60"/>
      <c r="DJ494" s="60"/>
      <c r="DK494" s="60"/>
      <c r="DL494" s="60"/>
      <c r="DM494" s="60"/>
      <c r="DN494" s="60"/>
      <c r="DO494" s="60"/>
      <c r="DP494" s="60"/>
    </row>
    <row r="495" spans="2:120">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BS495" s="60"/>
      <c r="BT495" s="60"/>
      <c r="BU495" s="75"/>
      <c r="BV495" s="75"/>
      <c r="BW495" s="75"/>
      <c r="BX495" s="75"/>
      <c r="BY495" s="75"/>
      <c r="BZ495" s="75"/>
      <c r="CA495" s="75"/>
      <c r="CL495" s="60"/>
      <c r="CM495" s="60"/>
      <c r="CN495" s="60"/>
      <c r="CO495" s="60"/>
      <c r="CP495" s="60"/>
      <c r="CQ495" s="60"/>
      <c r="CR495" s="60"/>
      <c r="CS495" s="60"/>
      <c r="CT495" s="60"/>
      <c r="CU495" s="60"/>
      <c r="CV495" s="60"/>
      <c r="CW495" s="60"/>
      <c r="CX495" s="60"/>
      <c r="CY495" s="60"/>
      <c r="CZ495" s="60"/>
      <c r="DA495" s="60"/>
      <c r="DB495" s="60"/>
      <c r="DC495" s="60"/>
      <c r="DD495" s="60"/>
      <c r="DE495" s="60"/>
      <c r="DF495" s="60"/>
      <c r="DG495" s="60"/>
      <c r="DH495" s="60"/>
      <c r="DI495" s="60"/>
      <c r="DJ495" s="60"/>
      <c r="DK495" s="60"/>
      <c r="DL495" s="60"/>
      <c r="DM495" s="60"/>
      <c r="DN495" s="60"/>
      <c r="DO495" s="60"/>
      <c r="DP495" s="60"/>
    </row>
    <row r="496" spans="2:120">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BS496" s="60"/>
      <c r="BT496" s="60"/>
      <c r="BU496" s="75"/>
      <c r="BV496" s="75"/>
      <c r="BW496" s="75"/>
      <c r="BX496" s="75"/>
      <c r="BY496" s="75"/>
      <c r="BZ496" s="75"/>
      <c r="CA496" s="75"/>
      <c r="CL496" s="60"/>
      <c r="CM496" s="60"/>
      <c r="CN496" s="60"/>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row>
    <row r="497" spans="2:120">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BS497" s="60"/>
      <c r="BT497" s="60"/>
      <c r="BU497" s="75"/>
      <c r="BV497" s="75"/>
      <c r="BW497" s="75"/>
      <c r="BX497" s="75"/>
      <c r="BY497" s="75"/>
      <c r="BZ497" s="75"/>
      <c r="CA497" s="75"/>
      <c r="CL497" s="60"/>
      <c r="CM497" s="60"/>
      <c r="CN497" s="60"/>
      <c r="CO497" s="60"/>
      <c r="CP497" s="60"/>
      <c r="CQ497" s="60"/>
      <c r="CR497" s="60"/>
      <c r="CS497" s="60"/>
      <c r="CT497" s="60"/>
      <c r="CU497" s="60"/>
      <c r="CV497" s="60"/>
      <c r="CW497" s="60"/>
      <c r="CX497" s="60"/>
      <c r="CY497" s="60"/>
      <c r="CZ497" s="60"/>
      <c r="DA497" s="60"/>
      <c r="DB497" s="60"/>
      <c r="DC497" s="60"/>
      <c r="DD497" s="60"/>
      <c r="DE497" s="60"/>
      <c r="DF497" s="60"/>
      <c r="DG497" s="60"/>
      <c r="DH497" s="60"/>
      <c r="DI497" s="60"/>
      <c r="DJ497" s="60"/>
      <c r="DK497" s="60"/>
      <c r="DL497" s="60"/>
      <c r="DM497" s="60"/>
      <c r="DN497" s="60"/>
      <c r="DO497" s="60"/>
      <c r="DP497" s="60"/>
    </row>
    <row r="498" spans="2:120">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BS498" s="60"/>
      <c r="BT498" s="60"/>
      <c r="BU498" s="75"/>
      <c r="BV498" s="75"/>
      <c r="BW498" s="75"/>
      <c r="BX498" s="75"/>
      <c r="BY498" s="75"/>
      <c r="BZ498" s="75"/>
      <c r="CA498" s="75"/>
      <c r="CL498" s="60"/>
      <c r="CM498" s="60"/>
      <c r="CN498" s="60"/>
      <c r="CO498" s="60"/>
      <c r="CP498" s="60"/>
      <c r="CQ498" s="60"/>
      <c r="CR498" s="60"/>
      <c r="CS498" s="60"/>
      <c r="CT498" s="60"/>
      <c r="CU498" s="60"/>
      <c r="CV498" s="60"/>
      <c r="CW498" s="60"/>
      <c r="CX498" s="60"/>
      <c r="CY498" s="60"/>
      <c r="CZ498" s="60"/>
      <c r="DA498" s="60"/>
      <c r="DB498" s="60"/>
      <c r="DC498" s="60"/>
      <c r="DD498" s="60"/>
      <c r="DE498" s="60"/>
      <c r="DF498" s="60"/>
      <c r="DG498" s="60"/>
      <c r="DH498" s="60"/>
      <c r="DI498" s="60"/>
      <c r="DJ498" s="60"/>
      <c r="DK498" s="60"/>
      <c r="DL498" s="60"/>
      <c r="DM498" s="60"/>
      <c r="DN498" s="60"/>
      <c r="DO498" s="60"/>
      <c r="DP498" s="60"/>
    </row>
    <row r="499" spans="2:120">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BS499" s="60"/>
      <c r="BT499" s="60"/>
      <c r="BU499" s="75"/>
      <c r="BV499" s="75"/>
      <c r="BW499" s="75"/>
      <c r="BX499" s="75"/>
      <c r="BY499" s="75"/>
      <c r="BZ499" s="75"/>
      <c r="CA499" s="75"/>
      <c r="CL499" s="60"/>
      <c r="CM499" s="60"/>
      <c r="CN499" s="60"/>
      <c r="CO499" s="60"/>
      <c r="CP499" s="60"/>
      <c r="CQ499" s="60"/>
      <c r="CR499" s="60"/>
      <c r="CS499" s="60"/>
      <c r="CT499" s="60"/>
      <c r="CU499" s="60"/>
      <c r="CV499" s="60"/>
      <c r="CW499" s="60"/>
      <c r="CX499" s="60"/>
      <c r="CY499" s="60"/>
      <c r="CZ499" s="60"/>
      <c r="DA499" s="60"/>
      <c r="DB499" s="60"/>
      <c r="DC499" s="60"/>
      <c r="DD499" s="60"/>
      <c r="DE499" s="60"/>
      <c r="DF499" s="60"/>
      <c r="DG499" s="60"/>
      <c r="DH499" s="60"/>
      <c r="DI499" s="60"/>
      <c r="DJ499" s="60"/>
      <c r="DK499" s="60"/>
      <c r="DL499" s="60"/>
      <c r="DM499" s="60"/>
      <c r="DN499" s="60"/>
      <c r="DO499" s="60"/>
      <c r="DP499" s="60"/>
    </row>
    <row r="500" spans="2:120">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BS500" s="60"/>
      <c r="BT500" s="60"/>
      <c r="BU500" s="75"/>
      <c r="BV500" s="75"/>
      <c r="BW500" s="75"/>
      <c r="BX500" s="75"/>
      <c r="BY500" s="75"/>
      <c r="BZ500" s="75"/>
      <c r="CA500" s="75"/>
      <c r="CL500" s="60"/>
      <c r="CM500" s="60"/>
      <c r="CN500" s="60"/>
      <c r="CO500" s="60"/>
      <c r="CP500" s="60"/>
      <c r="CQ500" s="60"/>
      <c r="CR500" s="60"/>
      <c r="CS500" s="60"/>
      <c r="CT500" s="60"/>
      <c r="CU500" s="60"/>
      <c r="CV500" s="60"/>
      <c r="CW500" s="60"/>
      <c r="CX500" s="60"/>
      <c r="CY500" s="60"/>
      <c r="CZ500" s="60"/>
      <c r="DA500" s="60"/>
      <c r="DB500" s="60"/>
      <c r="DC500" s="60"/>
      <c r="DD500" s="60"/>
      <c r="DE500" s="60"/>
      <c r="DF500" s="60"/>
      <c r="DG500" s="60"/>
      <c r="DH500" s="60"/>
      <c r="DI500" s="60"/>
      <c r="DJ500" s="60"/>
      <c r="DK500" s="60"/>
      <c r="DL500" s="60"/>
      <c r="DM500" s="60"/>
      <c r="DN500" s="60"/>
      <c r="DO500" s="60"/>
      <c r="DP500" s="60"/>
    </row>
    <row r="501" spans="2:120">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BS501" s="60"/>
      <c r="BT501" s="60"/>
      <c r="BU501" s="75"/>
      <c r="BV501" s="75"/>
      <c r="BW501" s="75"/>
      <c r="BX501" s="75"/>
      <c r="BY501" s="75"/>
      <c r="BZ501" s="75"/>
      <c r="CA501" s="75"/>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60"/>
      <c r="DL501" s="60"/>
      <c r="DM501" s="60"/>
      <c r="DN501" s="60"/>
      <c r="DO501" s="60"/>
      <c r="DP501" s="60"/>
    </row>
    <row r="502" spans="2:120">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BS502" s="60"/>
      <c r="BT502" s="60"/>
      <c r="BU502" s="75"/>
      <c r="BV502" s="75"/>
      <c r="BW502" s="75"/>
      <c r="BX502" s="75"/>
      <c r="BY502" s="75"/>
      <c r="BZ502" s="75"/>
      <c r="CA502" s="75"/>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row>
    <row r="503" spans="2:120">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BS503" s="60"/>
      <c r="BT503" s="60"/>
      <c r="BU503" s="75"/>
      <c r="BV503" s="75"/>
      <c r="BW503" s="75"/>
      <c r="BX503" s="75"/>
      <c r="BY503" s="75"/>
      <c r="BZ503" s="75"/>
      <c r="CA503" s="75"/>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row>
    <row r="504" spans="2:120">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BS504" s="60"/>
      <c r="BT504" s="60"/>
      <c r="BU504" s="75"/>
      <c r="BV504" s="75"/>
      <c r="BW504" s="75"/>
      <c r="BX504" s="75"/>
      <c r="BY504" s="75"/>
      <c r="BZ504" s="75"/>
      <c r="CA504" s="75"/>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row>
    <row r="505" spans="2:120">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BS505" s="60"/>
      <c r="BT505" s="60"/>
      <c r="BU505" s="75"/>
      <c r="BV505" s="75"/>
      <c r="BW505" s="75"/>
      <c r="BX505" s="75"/>
      <c r="BY505" s="75"/>
      <c r="BZ505" s="75"/>
      <c r="CA505" s="75"/>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row>
    <row r="506" spans="2:120">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BS506" s="60"/>
      <c r="BT506" s="60"/>
      <c r="BU506" s="75"/>
      <c r="BV506" s="75"/>
      <c r="BW506" s="75"/>
      <c r="BX506" s="75"/>
      <c r="BY506" s="75"/>
      <c r="BZ506" s="75"/>
      <c r="CA506" s="75"/>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row>
    <row r="507" spans="2:120">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BS507" s="60"/>
      <c r="BT507" s="60"/>
      <c r="BU507" s="75"/>
      <c r="BV507" s="75"/>
      <c r="BW507" s="75"/>
      <c r="BX507" s="75"/>
      <c r="BY507" s="75"/>
      <c r="BZ507" s="75"/>
      <c r="CA507" s="75"/>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row>
    <row r="508" spans="2:120">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BS508" s="60"/>
      <c r="BT508" s="60"/>
      <c r="BU508" s="75"/>
      <c r="BV508" s="75"/>
      <c r="BW508" s="75"/>
      <c r="BX508" s="75"/>
      <c r="BY508" s="75"/>
      <c r="BZ508" s="75"/>
      <c r="CA508" s="75"/>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row>
    <row r="509" spans="2:120">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BS509" s="60"/>
      <c r="BT509" s="60"/>
      <c r="BU509" s="75"/>
      <c r="BV509" s="75"/>
      <c r="BW509" s="75"/>
      <c r="BX509" s="75"/>
      <c r="BY509" s="75"/>
      <c r="BZ509" s="75"/>
      <c r="CA509" s="75"/>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row>
    <row r="510" spans="2:120">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BS510" s="60"/>
      <c r="BT510" s="60"/>
      <c r="BU510" s="75"/>
      <c r="BV510" s="75"/>
      <c r="BW510" s="75"/>
      <c r="BX510" s="75"/>
      <c r="BY510" s="75"/>
      <c r="BZ510" s="75"/>
      <c r="CA510" s="75"/>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row>
    <row r="511" spans="2:120">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BS511" s="60"/>
      <c r="BT511" s="60"/>
      <c r="BU511" s="75"/>
      <c r="BV511" s="75"/>
      <c r="BW511" s="75"/>
      <c r="BX511" s="75"/>
      <c r="BY511" s="75"/>
      <c r="BZ511" s="75"/>
      <c r="CA511" s="75"/>
      <c r="CL511" s="60"/>
      <c r="CM511" s="60"/>
      <c r="CN511" s="60"/>
      <c r="CO511" s="60"/>
      <c r="CP511" s="60"/>
      <c r="CQ511" s="60"/>
      <c r="CR511" s="60"/>
      <c r="CS511" s="60"/>
      <c r="CT511" s="60"/>
      <c r="CU511" s="60"/>
      <c r="CV511" s="60"/>
      <c r="CW511" s="60"/>
      <c r="CX511" s="60"/>
      <c r="CY511" s="60"/>
      <c r="CZ511" s="60"/>
      <c r="DA511" s="60"/>
      <c r="DB511" s="60"/>
      <c r="DC511" s="60"/>
      <c r="DD511" s="60"/>
      <c r="DE511" s="60"/>
      <c r="DF511" s="60"/>
      <c r="DG511" s="60"/>
      <c r="DH511" s="60"/>
      <c r="DI511" s="60"/>
      <c r="DJ511" s="60"/>
      <c r="DK511" s="60"/>
      <c r="DL511" s="60"/>
      <c r="DM511" s="60"/>
      <c r="DN511" s="60"/>
      <c r="DO511" s="60"/>
      <c r="DP511" s="60"/>
    </row>
    <row r="512" spans="2:120">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BS512" s="60"/>
      <c r="BT512" s="60"/>
      <c r="BU512" s="75"/>
      <c r="BV512" s="75"/>
      <c r="BW512" s="75"/>
      <c r="BX512" s="75"/>
      <c r="BY512" s="75"/>
      <c r="BZ512" s="75"/>
      <c r="CA512" s="75"/>
      <c r="CL512" s="60"/>
      <c r="CM512" s="60"/>
      <c r="CN512" s="60"/>
      <c r="CO512" s="60"/>
      <c r="CP512" s="60"/>
      <c r="CQ512" s="60"/>
      <c r="CR512" s="60"/>
      <c r="CS512" s="60"/>
      <c r="CT512" s="60"/>
      <c r="CU512" s="60"/>
      <c r="CV512" s="60"/>
      <c r="CW512" s="60"/>
      <c r="CX512" s="60"/>
      <c r="CY512" s="60"/>
      <c r="CZ512" s="60"/>
      <c r="DA512" s="60"/>
      <c r="DB512" s="60"/>
      <c r="DC512" s="60"/>
      <c r="DD512" s="60"/>
      <c r="DE512" s="60"/>
      <c r="DF512" s="60"/>
      <c r="DG512" s="60"/>
      <c r="DH512" s="60"/>
      <c r="DI512" s="60"/>
      <c r="DJ512" s="60"/>
      <c r="DK512" s="60"/>
      <c r="DL512" s="60"/>
      <c r="DM512" s="60"/>
      <c r="DN512" s="60"/>
      <c r="DO512" s="60"/>
      <c r="DP512" s="60"/>
    </row>
    <row r="513" spans="2:120">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BS513" s="60"/>
      <c r="BT513" s="60"/>
      <c r="BU513" s="75"/>
      <c r="BV513" s="75"/>
      <c r="BW513" s="75"/>
      <c r="BX513" s="75"/>
      <c r="BY513" s="75"/>
      <c r="BZ513" s="75"/>
      <c r="CA513" s="75"/>
      <c r="CL513" s="60"/>
      <c r="CM513" s="60"/>
      <c r="CN513" s="60"/>
      <c r="CO513" s="60"/>
      <c r="CP513" s="60"/>
      <c r="CQ513" s="60"/>
      <c r="CR513" s="60"/>
      <c r="CS513" s="60"/>
      <c r="CT513" s="60"/>
      <c r="CU513" s="60"/>
      <c r="CV513" s="60"/>
      <c r="CW513" s="60"/>
      <c r="CX513" s="60"/>
      <c r="CY513" s="60"/>
      <c r="CZ513" s="60"/>
      <c r="DA513" s="60"/>
      <c r="DB513" s="60"/>
      <c r="DC513" s="60"/>
      <c r="DD513" s="60"/>
      <c r="DE513" s="60"/>
      <c r="DF513" s="60"/>
      <c r="DG513" s="60"/>
      <c r="DH513" s="60"/>
      <c r="DI513" s="60"/>
      <c r="DJ513" s="60"/>
      <c r="DK513" s="60"/>
      <c r="DL513" s="60"/>
      <c r="DM513" s="60"/>
      <c r="DN513" s="60"/>
      <c r="DO513" s="60"/>
      <c r="DP513" s="60"/>
    </row>
    <row r="514" spans="2:120">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BS514" s="60"/>
      <c r="BT514" s="60"/>
      <c r="BU514" s="75"/>
      <c r="BV514" s="75"/>
      <c r="BW514" s="75"/>
      <c r="BX514" s="75"/>
      <c r="BY514" s="75"/>
      <c r="BZ514" s="75"/>
      <c r="CA514" s="75"/>
      <c r="CL514" s="60"/>
      <c r="CM514" s="60"/>
      <c r="CN514" s="60"/>
      <c r="CO514" s="60"/>
      <c r="CP514" s="60"/>
      <c r="CQ514" s="60"/>
      <c r="CR514" s="60"/>
      <c r="CS514" s="60"/>
      <c r="CT514" s="60"/>
      <c r="CU514" s="60"/>
      <c r="CV514" s="60"/>
      <c r="CW514" s="60"/>
      <c r="CX514" s="60"/>
      <c r="CY514" s="60"/>
      <c r="CZ514" s="60"/>
      <c r="DA514" s="60"/>
      <c r="DB514" s="60"/>
      <c r="DC514" s="60"/>
      <c r="DD514" s="60"/>
      <c r="DE514" s="60"/>
      <c r="DF514" s="60"/>
      <c r="DG514" s="60"/>
      <c r="DH514" s="60"/>
      <c r="DI514" s="60"/>
      <c r="DJ514" s="60"/>
      <c r="DK514" s="60"/>
      <c r="DL514" s="60"/>
      <c r="DM514" s="60"/>
      <c r="DN514" s="60"/>
      <c r="DO514" s="60"/>
      <c r="DP514" s="60"/>
    </row>
    <row r="515" spans="2:120">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BS515" s="60"/>
      <c r="BT515" s="60"/>
      <c r="BU515" s="75"/>
      <c r="BV515" s="75"/>
      <c r="BW515" s="75"/>
      <c r="BX515" s="75"/>
      <c r="BY515" s="75"/>
      <c r="BZ515" s="75"/>
      <c r="CA515" s="75"/>
      <c r="CL515" s="60"/>
      <c r="CM515" s="60"/>
      <c r="CN515" s="60"/>
      <c r="CO515" s="60"/>
      <c r="CP515" s="60"/>
      <c r="CQ515" s="60"/>
      <c r="CR515" s="60"/>
      <c r="CS515" s="60"/>
      <c r="CT515" s="60"/>
      <c r="CU515" s="60"/>
      <c r="CV515" s="60"/>
      <c r="CW515" s="60"/>
      <c r="CX515" s="60"/>
      <c r="CY515" s="60"/>
      <c r="CZ515" s="60"/>
      <c r="DA515" s="60"/>
      <c r="DB515" s="60"/>
      <c r="DC515" s="60"/>
      <c r="DD515" s="60"/>
      <c r="DE515" s="60"/>
      <c r="DF515" s="60"/>
      <c r="DG515" s="60"/>
      <c r="DH515" s="60"/>
      <c r="DI515" s="60"/>
      <c r="DJ515" s="60"/>
      <c r="DK515" s="60"/>
      <c r="DL515" s="60"/>
      <c r="DM515" s="60"/>
      <c r="DN515" s="60"/>
      <c r="DO515" s="60"/>
      <c r="DP515" s="60"/>
    </row>
    <row r="516" spans="2:120">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BS516" s="60"/>
      <c r="BT516" s="60"/>
      <c r="BU516" s="75"/>
      <c r="BV516" s="75"/>
      <c r="BW516" s="75"/>
      <c r="BX516" s="75"/>
      <c r="BY516" s="75"/>
      <c r="BZ516" s="75"/>
      <c r="CA516" s="75"/>
      <c r="CL516" s="60"/>
      <c r="CM516" s="60"/>
      <c r="CN516" s="60"/>
      <c r="CO516" s="60"/>
      <c r="CP516" s="60"/>
      <c r="CQ516" s="60"/>
      <c r="CR516" s="60"/>
      <c r="CS516" s="60"/>
      <c r="CT516" s="60"/>
      <c r="CU516" s="60"/>
      <c r="CV516" s="60"/>
      <c r="CW516" s="60"/>
      <c r="CX516" s="60"/>
      <c r="CY516" s="60"/>
      <c r="CZ516" s="60"/>
      <c r="DA516" s="60"/>
      <c r="DB516" s="60"/>
      <c r="DC516" s="60"/>
      <c r="DD516" s="60"/>
      <c r="DE516" s="60"/>
      <c r="DF516" s="60"/>
      <c r="DG516" s="60"/>
      <c r="DH516" s="60"/>
      <c r="DI516" s="60"/>
      <c r="DJ516" s="60"/>
      <c r="DK516" s="60"/>
      <c r="DL516" s="60"/>
      <c r="DM516" s="60"/>
      <c r="DN516" s="60"/>
      <c r="DO516" s="60"/>
      <c r="DP516" s="60"/>
    </row>
    <row r="517" spans="2:120">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BS517" s="60"/>
      <c r="BT517" s="60"/>
      <c r="BU517" s="75"/>
      <c r="BV517" s="75"/>
      <c r="BW517" s="75"/>
      <c r="BX517" s="75"/>
      <c r="BY517" s="75"/>
      <c r="BZ517" s="75"/>
      <c r="CA517" s="75"/>
      <c r="CL517" s="60"/>
      <c r="CM517" s="60"/>
      <c r="CN517" s="60"/>
      <c r="CO517" s="60"/>
      <c r="CP517" s="60"/>
      <c r="CQ517" s="60"/>
      <c r="CR517" s="60"/>
      <c r="CS517" s="60"/>
      <c r="CT517" s="60"/>
      <c r="CU517" s="60"/>
      <c r="CV517" s="60"/>
      <c r="CW517" s="60"/>
      <c r="CX517" s="60"/>
      <c r="CY517" s="60"/>
      <c r="CZ517" s="60"/>
      <c r="DA517" s="60"/>
      <c r="DB517" s="60"/>
      <c r="DC517" s="60"/>
      <c r="DD517" s="60"/>
      <c r="DE517" s="60"/>
      <c r="DF517" s="60"/>
      <c r="DG517" s="60"/>
      <c r="DH517" s="60"/>
      <c r="DI517" s="60"/>
      <c r="DJ517" s="60"/>
      <c r="DK517" s="60"/>
      <c r="DL517" s="60"/>
      <c r="DM517" s="60"/>
      <c r="DN517" s="60"/>
      <c r="DO517" s="60"/>
      <c r="DP517" s="60"/>
    </row>
    <row r="518" spans="2:120">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BS518" s="60"/>
      <c r="BT518" s="60"/>
      <c r="BU518" s="75"/>
      <c r="BV518" s="75"/>
      <c r="BW518" s="75"/>
      <c r="BX518" s="75"/>
      <c r="BY518" s="75"/>
      <c r="BZ518" s="75"/>
      <c r="CA518" s="75"/>
      <c r="CL518" s="60"/>
      <c r="CM518" s="60"/>
      <c r="CN518" s="60"/>
      <c r="CO518" s="60"/>
      <c r="CP518" s="60"/>
      <c r="CQ518" s="60"/>
      <c r="CR518" s="60"/>
      <c r="CS518" s="60"/>
      <c r="CT518" s="60"/>
      <c r="CU518" s="60"/>
      <c r="CV518" s="60"/>
      <c r="CW518" s="60"/>
      <c r="CX518" s="60"/>
      <c r="CY518" s="60"/>
      <c r="CZ518" s="60"/>
      <c r="DA518" s="60"/>
      <c r="DB518" s="60"/>
      <c r="DC518" s="60"/>
      <c r="DD518" s="60"/>
      <c r="DE518" s="60"/>
      <c r="DF518" s="60"/>
      <c r="DG518" s="60"/>
      <c r="DH518" s="60"/>
      <c r="DI518" s="60"/>
      <c r="DJ518" s="60"/>
      <c r="DK518" s="60"/>
      <c r="DL518" s="60"/>
      <c r="DM518" s="60"/>
      <c r="DN518" s="60"/>
      <c r="DO518" s="60"/>
      <c r="DP518" s="60"/>
    </row>
    <row r="519" spans="2:120">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BS519" s="60"/>
      <c r="BT519" s="60"/>
      <c r="BU519" s="75"/>
      <c r="BV519" s="75"/>
      <c r="BW519" s="75"/>
      <c r="BX519" s="75"/>
      <c r="BY519" s="75"/>
      <c r="BZ519" s="75"/>
      <c r="CA519" s="75"/>
      <c r="CL519" s="60"/>
      <c r="CM519" s="60"/>
      <c r="CN519" s="60"/>
      <c r="CO519" s="60"/>
      <c r="CP519" s="60"/>
      <c r="CQ519" s="60"/>
      <c r="CR519" s="60"/>
      <c r="CS519" s="60"/>
      <c r="CT519" s="60"/>
      <c r="CU519" s="60"/>
      <c r="CV519" s="60"/>
      <c r="CW519" s="60"/>
      <c r="CX519" s="60"/>
      <c r="CY519" s="60"/>
      <c r="CZ519" s="60"/>
      <c r="DA519" s="60"/>
      <c r="DB519" s="60"/>
      <c r="DC519" s="60"/>
      <c r="DD519" s="60"/>
      <c r="DE519" s="60"/>
      <c r="DF519" s="60"/>
      <c r="DG519" s="60"/>
      <c r="DH519" s="60"/>
      <c r="DI519" s="60"/>
      <c r="DJ519" s="60"/>
      <c r="DK519" s="60"/>
      <c r="DL519" s="60"/>
      <c r="DM519" s="60"/>
      <c r="DN519" s="60"/>
      <c r="DO519" s="60"/>
      <c r="DP519" s="60"/>
    </row>
    <row r="520" spans="2:120">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BS520" s="60"/>
      <c r="BT520" s="60"/>
      <c r="BU520" s="75"/>
      <c r="BV520" s="75"/>
      <c r="BW520" s="75"/>
      <c r="BX520" s="75"/>
      <c r="BY520" s="75"/>
      <c r="BZ520" s="75"/>
      <c r="CA520" s="75"/>
      <c r="CL520" s="60"/>
      <c r="CM520" s="60"/>
      <c r="CN520" s="60"/>
      <c r="CO520" s="60"/>
      <c r="CP520" s="60"/>
      <c r="CQ520" s="60"/>
      <c r="CR520" s="60"/>
      <c r="CS520" s="60"/>
      <c r="CT520" s="60"/>
      <c r="CU520" s="60"/>
      <c r="CV520" s="60"/>
      <c r="CW520" s="60"/>
      <c r="CX520" s="60"/>
      <c r="CY520" s="60"/>
      <c r="CZ520" s="60"/>
      <c r="DA520" s="60"/>
      <c r="DB520" s="60"/>
      <c r="DC520" s="60"/>
      <c r="DD520" s="60"/>
      <c r="DE520" s="60"/>
      <c r="DF520" s="60"/>
      <c r="DG520" s="60"/>
      <c r="DH520" s="60"/>
      <c r="DI520" s="60"/>
      <c r="DJ520" s="60"/>
      <c r="DK520" s="60"/>
      <c r="DL520" s="60"/>
      <c r="DM520" s="60"/>
      <c r="DN520" s="60"/>
      <c r="DO520" s="60"/>
      <c r="DP520" s="60"/>
    </row>
    <row r="521" spans="2:120">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BS521" s="60"/>
      <c r="BT521" s="60"/>
      <c r="BU521" s="75"/>
      <c r="BV521" s="75"/>
      <c r="BW521" s="75"/>
      <c r="BX521" s="75"/>
      <c r="BY521" s="75"/>
      <c r="BZ521" s="75"/>
      <c r="CA521" s="75"/>
      <c r="CL521" s="60"/>
      <c r="CM521" s="60"/>
      <c r="CN521" s="60"/>
      <c r="CO521" s="60"/>
      <c r="CP521" s="60"/>
      <c r="CQ521" s="60"/>
      <c r="CR521" s="60"/>
      <c r="CS521" s="60"/>
      <c r="CT521" s="60"/>
      <c r="CU521" s="60"/>
      <c r="CV521" s="60"/>
      <c r="CW521" s="60"/>
      <c r="CX521" s="60"/>
      <c r="CY521" s="60"/>
      <c r="CZ521" s="60"/>
      <c r="DA521" s="60"/>
      <c r="DB521" s="60"/>
      <c r="DC521" s="60"/>
      <c r="DD521" s="60"/>
      <c r="DE521" s="60"/>
      <c r="DF521" s="60"/>
      <c r="DG521" s="60"/>
      <c r="DH521" s="60"/>
      <c r="DI521" s="60"/>
      <c r="DJ521" s="60"/>
      <c r="DK521" s="60"/>
      <c r="DL521" s="60"/>
      <c r="DM521" s="60"/>
      <c r="DN521" s="60"/>
      <c r="DO521" s="60"/>
      <c r="DP521" s="60"/>
    </row>
  </sheetData>
  <sheetProtection algorithmName="SHA-512" hashValue="/53GMIkwOCksPjjvsURdBixA4RRqziDfTaW4qrNc5Cgj07c0F9qJ1Nogw1KcEzjxNNiE3+ObDh7W2u05yRZLRw==" saltValue="8ZoErl79oUmOxQx1QiafHA==" spinCount="100000" sheet="1" objects="1" scenarios="1"/>
  <mergeCells count="187">
    <mergeCell ref="B6:AA6"/>
    <mergeCell ref="B7:AA7"/>
    <mergeCell ref="B8:AA8"/>
    <mergeCell ref="B9:AA9"/>
    <mergeCell ref="B10:AA10"/>
    <mergeCell ref="B11:AA11"/>
    <mergeCell ref="D1:T2"/>
    <mergeCell ref="U1:AA2"/>
    <mergeCell ref="D3:T3"/>
    <mergeCell ref="U3:Z3"/>
    <mergeCell ref="B4:AA4"/>
    <mergeCell ref="B5:AA5"/>
    <mergeCell ref="B18:AA18"/>
    <mergeCell ref="B19:AA19"/>
    <mergeCell ref="B20:L20"/>
    <mergeCell ref="N20:AB20"/>
    <mergeCell ref="B21:I21"/>
    <mergeCell ref="J21:L21"/>
    <mergeCell ref="O21:W21"/>
    <mergeCell ref="X21:Z21"/>
    <mergeCell ref="B12:AA12"/>
    <mergeCell ref="B13:AA13"/>
    <mergeCell ref="B14:AA14"/>
    <mergeCell ref="B15:AA15"/>
    <mergeCell ref="B16:AA16"/>
    <mergeCell ref="B17:AA17"/>
    <mergeCell ref="B22:I22"/>
    <mergeCell ref="J22:L22"/>
    <mergeCell ref="O22:W22"/>
    <mergeCell ref="X22:Z22"/>
    <mergeCell ref="B23:G23"/>
    <mergeCell ref="H23:I23"/>
    <mergeCell ref="J23:L23"/>
    <mergeCell ref="O23:W23"/>
    <mergeCell ref="X23:Z23"/>
    <mergeCell ref="B24:E24"/>
    <mergeCell ref="F24:I24"/>
    <mergeCell ref="J24:L24"/>
    <mergeCell ref="O24:W24"/>
    <mergeCell ref="X24:Z24"/>
    <mergeCell ref="B25:I25"/>
    <mergeCell ref="J25:L25"/>
    <mergeCell ref="O25:W25"/>
    <mergeCell ref="X25:Z25"/>
    <mergeCell ref="B28:I28"/>
    <mergeCell ref="J28:L28"/>
    <mergeCell ref="N28:AB28"/>
    <mergeCell ref="B29:I29"/>
    <mergeCell ref="J29:L29"/>
    <mergeCell ref="O29:W29"/>
    <mergeCell ref="X29:Z29"/>
    <mergeCell ref="B26:I26"/>
    <mergeCell ref="J26:L26"/>
    <mergeCell ref="O26:W26"/>
    <mergeCell ref="X26:Z26"/>
    <mergeCell ref="B27:I27"/>
    <mergeCell ref="J27:L27"/>
    <mergeCell ref="B32:I32"/>
    <mergeCell ref="J32:L32"/>
    <mergeCell ref="O32:W32"/>
    <mergeCell ref="X32:Z32"/>
    <mergeCell ref="B33:I33"/>
    <mergeCell ref="J33:L33"/>
    <mergeCell ref="B30:I30"/>
    <mergeCell ref="J30:L30"/>
    <mergeCell ref="O30:W30"/>
    <mergeCell ref="X30:Z30"/>
    <mergeCell ref="B31:I31"/>
    <mergeCell ref="J31:L31"/>
    <mergeCell ref="O31:W31"/>
    <mergeCell ref="X31:Z31"/>
    <mergeCell ref="B36:I36"/>
    <mergeCell ref="J36:L36"/>
    <mergeCell ref="O36:W36"/>
    <mergeCell ref="X36:Z36"/>
    <mergeCell ref="B37:I37"/>
    <mergeCell ref="J37:L37"/>
    <mergeCell ref="O37:W37"/>
    <mergeCell ref="X37:Z37"/>
    <mergeCell ref="B34:I34"/>
    <mergeCell ref="J34:L34"/>
    <mergeCell ref="N34:AB34"/>
    <mergeCell ref="B35:I35"/>
    <mergeCell ref="J35:L35"/>
    <mergeCell ref="O35:W35"/>
    <mergeCell ref="X35:Z35"/>
    <mergeCell ref="B40:I40"/>
    <mergeCell ref="J40:L40"/>
    <mergeCell ref="X40:Z40"/>
    <mergeCell ref="B41:I41"/>
    <mergeCell ref="J41:L41"/>
    <mergeCell ref="O41:W41"/>
    <mergeCell ref="X41:Z41"/>
    <mergeCell ref="B38:I38"/>
    <mergeCell ref="J38:L38"/>
    <mergeCell ref="O38:W38"/>
    <mergeCell ref="X38:Z38"/>
    <mergeCell ref="B39:I39"/>
    <mergeCell ref="J39:L39"/>
    <mergeCell ref="N39:AB39"/>
    <mergeCell ref="AH43:AV43"/>
    <mergeCell ref="BS43:BT43"/>
    <mergeCell ref="B44:I44"/>
    <mergeCell ref="J44:L44"/>
    <mergeCell ref="O44:W44"/>
    <mergeCell ref="X44:Z44"/>
    <mergeCell ref="AH44:AV44"/>
    <mergeCell ref="BS44:BT44"/>
    <mergeCell ref="B42:F42"/>
    <mergeCell ref="G42:I42"/>
    <mergeCell ref="J42:L42"/>
    <mergeCell ref="O42:W42"/>
    <mergeCell ref="X42:Z42"/>
    <mergeCell ref="B43:I43"/>
    <mergeCell ref="J43:L43"/>
    <mergeCell ref="O43:Z43"/>
    <mergeCell ref="B46:I46"/>
    <mergeCell ref="J46:L46"/>
    <mergeCell ref="O46:W46"/>
    <mergeCell ref="X46:Z46"/>
    <mergeCell ref="AH46:AV46"/>
    <mergeCell ref="BS46:BT46"/>
    <mergeCell ref="B45:I45"/>
    <mergeCell ref="J45:L45"/>
    <mergeCell ref="O45:W45"/>
    <mergeCell ref="X45:Z45"/>
    <mergeCell ref="AH45:AV45"/>
    <mergeCell ref="BS45:BT45"/>
    <mergeCell ref="B48:I48"/>
    <mergeCell ref="J48:L48"/>
    <mergeCell ref="O48:W48"/>
    <mergeCell ref="X48:Z48"/>
    <mergeCell ref="AH48:AV48"/>
    <mergeCell ref="BS48:BT48"/>
    <mergeCell ref="B47:I47"/>
    <mergeCell ref="J47:L47"/>
    <mergeCell ref="O47:W47"/>
    <mergeCell ref="X47:Z47"/>
    <mergeCell ref="AH47:AV47"/>
    <mergeCell ref="BS47:BT47"/>
    <mergeCell ref="B50:I50"/>
    <mergeCell ref="J50:L50"/>
    <mergeCell ref="O50:W50"/>
    <mergeCell ref="AH50:AV50"/>
    <mergeCell ref="BS50:BT50"/>
    <mergeCell ref="B49:I49"/>
    <mergeCell ref="J49:L49"/>
    <mergeCell ref="O49:W49"/>
    <mergeCell ref="X50:Z50"/>
    <mergeCell ref="AH49:AV49"/>
    <mergeCell ref="BS49:BT49"/>
    <mergeCell ref="X49:Z49"/>
    <mergeCell ref="A51:A58"/>
    <mergeCell ref="B51:I51"/>
    <mergeCell ref="J51:L51"/>
    <mergeCell ref="O51:W51"/>
    <mergeCell ref="X51:Z51"/>
    <mergeCell ref="AC51:AC58"/>
    <mergeCell ref="B53:I53"/>
    <mergeCell ref="J53:L53"/>
    <mergeCell ref="O53:W53"/>
    <mergeCell ref="X53:Z53"/>
    <mergeCell ref="B57:I57"/>
    <mergeCell ref="J57:L57"/>
    <mergeCell ref="O57:W57"/>
    <mergeCell ref="X57:Z57"/>
    <mergeCell ref="B55:I55"/>
    <mergeCell ref="J55:L55"/>
    <mergeCell ref="B56:I56"/>
    <mergeCell ref="J56:L56"/>
    <mergeCell ref="O56:W56"/>
    <mergeCell ref="X56:Z56"/>
    <mergeCell ref="O55:W55"/>
    <mergeCell ref="X55:Z55"/>
    <mergeCell ref="AH53:AV53"/>
    <mergeCell ref="BS53:BT53"/>
    <mergeCell ref="B54:I54"/>
    <mergeCell ref="J54:L54"/>
    <mergeCell ref="AH54:AV54"/>
    <mergeCell ref="BS54:BT54"/>
    <mergeCell ref="AH51:AV51"/>
    <mergeCell ref="BS51:BT51"/>
    <mergeCell ref="B52:I52"/>
    <mergeCell ref="J52:L52"/>
    <mergeCell ref="AH52:AV52"/>
    <mergeCell ref="BS52:BT52"/>
    <mergeCell ref="O54:Z54"/>
  </mergeCells>
  <conditionalFormatting sqref="J21:L21">
    <cfRule type="containsBlanks" dxfId="69" priority="40">
      <formula>LEN(TRIM(J21))=0</formula>
    </cfRule>
  </conditionalFormatting>
  <conditionalFormatting sqref="J22:L22">
    <cfRule type="containsBlanks" dxfId="68" priority="26">
      <formula>LEN(TRIM(J22))=0</formula>
    </cfRule>
  </conditionalFormatting>
  <conditionalFormatting sqref="J23:L28">
    <cfRule type="containsBlanks" dxfId="67" priority="39">
      <formula>LEN(TRIM(J23))=0</formula>
    </cfRule>
  </conditionalFormatting>
  <conditionalFormatting sqref="J29:L29">
    <cfRule type="containsBlanks" dxfId="66" priority="25">
      <formula>LEN(TRIM(J29))=0</formula>
    </cfRule>
  </conditionalFormatting>
  <conditionalFormatting sqref="J30:L31">
    <cfRule type="containsBlanks" dxfId="65" priority="38">
      <formula>LEN(TRIM(J30))=0</formula>
    </cfRule>
  </conditionalFormatting>
  <conditionalFormatting sqref="J32:L32">
    <cfRule type="containsBlanks" dxfId="64" priority="24">
      <formula>LEN(TRIM(J32))=0</formula>
    </cfRule>
  </conditionalFormatting>
  <conditionalFormatting sqref="J33:L33">
    <cfRule type="containsBlanks" dxfId="63" priority="37">
      <formula>LEN(TRIM(J33))=0</formula>
    </cfRule>
  </conditionalFormatting>
  <conditionalFormatting sqref="J34:L34">
    <cfRule type="containsBlanks" dxfId="62" priority="23">
      <formula>LEN(TRIM(J34))=0</formula>
    </cfRule>
  </conditionalFormatting>
  <conditionalFormatting sqref="J35:L35">
    <cfRule type="containsBlanks" dxfId="61" priority="36">
      <formula>LEN(TRIM(J35))=0</formula>
    </cfRule>
  </conditionalFormatting>
  <conditionalFormatting sqref="J36:L37">
    <cfRule type="containsBlanks" dxfId="60" priority="22">
      <formula>LEN(TRIM(J36))=0</formula>
    </cfRule>
  </conditionalFormatting>
  <conditionalFormatting sqref="J38:L41">
    <cfRule type="containsBlanks" dxfId="59" priority="35">
      <formula>LEN(TRIM(J38))=0</formula>
    </cfRule>
  </conditionalFormatting>
  <conditionalFormatting sqref="J42:L42">
    <cfRule type="containsBlanks" dxfId="58" priority="21">
      <formula>LEN(TRIM(J42))=0</formula>
    </cfRule>
  </conditionalFormatting>
  <conditionalFormatting sqref="J43:L56">
    <cfRule type="containsBlanks" dxfId="57" priority="33">
      <formula>LEN(TRIM(J43))=0</formula>
    </cfRule>
  </conditionalFormatting>
  <conditionalFormatting sqref="X21:Z21">
    <cfRule type="containsBlanks" dxfId="56" priority="19">
      <formula>LEN(TRIM(X21))=0</formula>
    </cfRule>
  </conditionalFormatting>
  <conditionalFormatting sqref="X22:Z25">
    <cfRule type="containsBlanks" dxfId="55" priority="27">
      <formula>LEN(TRIM(X22))=0</formula>
    </cfRule>
  </conditionalFormatting>
  <conditionalFormatting sqref="X29:Z31">
    <cfRule type="containsBlanks" dxfId="54" priority="28">
      <formula>LEN(TRIM(X29))=0</formula>
    </cfRule>
  </conditionalFormatting>
  <conditionalFormatting sqref="X35:Z36">
    <cfRule type="containsBlanks" dxfId="53" priority="29">
      <formula>LEN(TRIM(X35))=0</formula>
    </cfRule>
  </conditionalFormatting>
  <conditionalFormatting sqref="X40:Z42">
    <cfRule type="containsBlanks" dxfId="52" priority="5">
      <formula>LEN(TRIM(X40))=0</formula>
    </cfRule>
  </conditionalFormatting>
  <conditionalFormatting sqref="X44:Z46">
    <cfRule type="containsBlanks" dxfId="51" priority="2">
      <formula>LEN(TRIM(X44))=0</formula>
    </cfRule>
  </conditionalFormatting>
  <conditionalFormatting sqref="X47:Z47">
    <cfRule type="containsBlanks" dxfId="50" priority="4">
      <formula>LEN(TRIM(X47))=0</formula>
    </cfRule>
  </conditionalFormatting>
  <conditionalFormatting sqref="X50:Z50">
    <cfRule type="expression" priority="6">
      <formula>LEN($X$50:$Z$55)</formula>
    </cfRule>
  </conditionalFormatting>
  <conditionalFormatting sqref="X50:Z51">
    <cfRule type="containsBlanks" dxfId="49" priority="1">
      <formula>LEN(TRIM(X50))=0</formula>
    </cfRule>
  </conditionalFormatting>
  <conditionalFormatting sqref="X55:Z55">
    <cfRule type="containsBlanks" dxfId="48" priority="3">
      <formula>LEN(TRIM(X55))=0</formula>
    </cfRule>
  </conditionalFormatting>
  <dataValidations count="5">
    <dataValidation allowBlank="1" showInputMessage="1" showErrorMessage="1" promptTitle="Enter any unlisted expenses here" prompt="Please specify any additional expenses not included in the above categories._x000a_" sqref="B51:I56" xr:uid="{D29E567D-9F6F-4AE8-AC88-814912113D61}"/>
    <dataValidation type="list" allowBlank="1" showInputMessage="1" showErrorMessage="1" sqref="S9:AA9" xr:uid="{45C11B63-26A3-4730-B4CF-AA6F63F7A83A}">
      <formula1>$AY$67:$AY$71</formula1>
    </dataValidation>
    <dataValidation type="list" allowBlank="1" showInputMessage="1" showErrorMessage="1" sqref="B15:J15" xr:uid="{225D8545-50CD-4AD6-ABB6-F183C2EEC116}">
      <formula1>$BL$29:$BL$33</formula1>
    </dataValidation>
    <dataValidation type="list" allowBlank="1" showInputMessage="1" showErrorMessage="1" sqref="U14:AA14" xr:uid="{8A30420F-0B1D-4119-B5F4-FEAF4AFC8938}">
      <formula1>$BL$30:$BL$34</formula1>
    </dataValidation>
    <dataValidation type="list" allowBlank="1" showInputMessage="1" showErrorMessage="1" sqref="M14:N14" xr:uid="{BFB92C6E-7192-47A8-92CE-5596AE497C02}">
      <formula1>$AY$25:$AY$30</formula1>
    </dataValidation>
  </dataValidations>
  <hyperlinks>
    <hyperlink ref="S7:Y7" r:id="rId1" display="Business Activity Codes" xr:uid="{27B9EC27-A48B-4297-AA4A-F2D10FBBAD43}"/>
    <hyperlink ref="CD23:CK23" r:id="rId2" display="Payroll Processing Fee" xr:uid="{3B765957-70EC-4565-A201-F70A154FFACD}"/>
    <hyperlink ref="CD35:CK35" r:id="rId3" display="Home Office ( Safe Harbor)" xr:uid="{1BB7DBA9-6604-4BA0-8266-E974446835F6}"/>
    <hyperlink ref="U3" r:id="rId4" xr:uid="{A195D358-08F0-4D89-B2FD-DDF51033A7E7}"/>
    <hyperlink ref="B34:I34" r:id="rId5" display="Payroll Processing Fee" xr:uid="{2852A74E-ED00-4CF2-9AD6-85F6BF8F5CB3}"/>
    <hyperlink ref="B49:I49" location="'Basic Information'!A1" display="Other Exp not listed Above" xr:uid="{E9342FD7-CCE5-4D48-8A87-386469D037BD}"/>
  </hyperlinks>
  <pageMargins left="0.25" right="0.25" top="0.25" bottom="0" header="0.05" footer="0"/>
  <pageSetup orientation="portrait" r:id="rId6"/>
  <headerFooter alignWithMargins="0"/>
  <drawing r:id="rId7"/>
  <legacyDrawing r:id="rId8"/>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1DD16-EC37-4044-9472-BCBFCE454737}">
  <sheetPr>
    <tabColor theme="8" tint="0.39997558519241921"/>
  </sheetPr>
  <dimension ref="A1:GV521"/>
  <sheetViews>
    <sheetView zoomScale="115" zoomScaleNormal="115" workbookViewId="0">
      <selection activeCell="X21" sqref="X21:Z21"/>
    </sheetView>
  </sheetViews>
  <sheetFormatPr defaultRowHeight="12.75"/>
  <cols>
    <col min="1" max="1" width="3.5703125" style="74" customWidth="1"/>
    <col min="2" max="2" width="3.140625" style="74" customWidth="1"/>
    <col min="3" max="3" width="12.7109375" style="74" customWidth="1"/>
    <col min="4" max="6" width="3.140625" style="74" customWidth="1"/>
    <col min="7" max="8" width="2" style="74" customWidth="1"/>
    <col min="9" max="9" width="1.28515625" style="74" customWidth="1"/>
    <col min="10" max="11" width="3.140625" style="74" customWidth="1"/>
    <col min="12" max="12" width="7.140625" style="74" customWidth="1"/>
    <col min="13" max="13" width="1.7109375" style="74" customWidth="1"/>
    <col min="14" max="22" width="3.140625" style="74" customWidth="1"/>
    <col min="23" max="23" width="4.42578125" style="74" customWidth="1"/>
    <col min="24" max="24" width="3.140625" style="74" customWidth="1"/>
    <col min="25" max="25" width="5.42578125" style="74" customWidth="1"/>
    <col min="26" max="26" width="5.28515625" style="74" customWidth="1"/>
    <col min="27" max="27" width="3.140625" style="74" customWidth="1"/>
    <col min="28" max="28" width="1.42578125" style="74" customWidth="1"/>
    <col min="29" max="29" width="3.5703125" style="74" customWidth="1"/>
    <col min="30" max="30" width="5.7109375" style="60" hidden="1" customWidth="1"/>
    <col min="31" max="31" width="10.140625" style="60" hidden="1" customWidth="1"/>
    <col min="32" max="32" width="3.140625" style="60" hidden="1" customWidth="1"/>
    <col min="33" max="48" width="3.140625" style="60" customWidth="1"/>
    <col min="49" max="58" width="3.140625" style="60" hidden="1" customWidth="1"/>
    <col min="59" max="59" width="5.28515625" style="60" hidden="1" customWidth="1"/>
    <col min="60" max="66" width="3.140625" style="60" hidden="1" customWidth="1"/>
    <col min="67" max="70" width="9.140625" style="60" hidden="1" customWidth="1"/>
    <col min="71" max="72" width="9.140625" style="58"/>
    <col min="73" max="73" width="9.140625" style="68"/>
    <col min="74" max="79" width="9.140625" style="68" customWidth="1"/>
    <col min="80" max="81" width="9.140625" style="75" customWidth="1"/>
    <col min="82" max="84" width="9.140625" style="75"/>
    <col min="85" max="85" width="11.7109375" style="75" bestFit="1" customWidth="1"/>
    <col min="86" max="89" width="9.140625" style="75"/>
    <col min="90" max="196" width="9.140625" style="76"/>
    <col min="197" max="204" width="9.140625" style="77"/>
    <col min="205" max="16384" width="9.140625" style="74"/>
  </cols>
  <sheetData>
    <row r="1" spans="1:88" ht="10.5" customHeight="1">
      <c r="A1" s="58"/>
      <c r="B1" s="402"/>
      <c r="C1" s="403"/>
      <c r="D1" s="666" t="s">
        <v>82</v>
      </c>
      <c r="E1" s="666"/>
      <c r="F1" s="666"/>
      <c r="G1" s="666"/>
      <c r="H1" s="666"/>
      <c r="I1" s="666"/>
      <c r="J1" s="666"/>
      <c r="K1" s="666"/>
      <c r="L1" s="666"/>
      <c r="M1" s="666"/>
      <c r="N1" s="666"/>
      <c r="O1" s="666"/>
      <c r="P1" s="666"/>
      <c r="Q1" s="666"/>
      <c r="R1" s="666"/>
      <c r="S1" s="666"/>
      <c r="T1" s="666"/>
      <c r="U1" s="795">
        <v>46327</v>
      </c>
      <c r="V1" s="796"/>
      <c r="W1" s="796"/>
      <c r="X1" s="796"/>
      <c r="Y1" s="796"/>
      <c r="Z1" s="796"/>
      <c r="AA1" s="796"/>
      <c r="AB1" s="404"/>
      <c r="AC1" s="58"/>
      <c r="BS1" s="60"/>
      <c r="BT1" s="60"/>
      <c r="BU1" s="75"/>
      <c r="BV1" s="75"/>
      <c r="BW1" s="75"/>
      <c r="BX1" s="75"/>
      <c r="BY1" s="75"/>
      <c r="BZ1" s="75"/>
      <c r="CA1" s="75"/>
    </row>
    <row r="2" spans="1:88" ht="20.25" customHeight="1">
      <c r="A2" s="58"/>
      <c r="B2" s="405"/>
      <c r="C2" s="79"/>
      <c r="D2" s="667"/>
      <c r="E2" s="667"/>
      <c r="F2" s="667"/>
      <c r="G2" s="667"/>
      <c r="H2" s="667"/>
      <c r="I2" s="667"/>
      <c r="J2" s="667"/>
      <c r="K2" s="667"/>
      <c r="L2" s="667"/>
      <c r="M2" s="667"/>
      <c r="N2" s="667"/>
      <c r="O2" s="667"/>
      <c r="P2" s="667"/>
      <c r="Q2" s="667"/>
      <c r="R2" s="667"/>
      <c r="S2" s="667"/>
      <c r="T2" s="667"/>
      <c r="U2" s="797"/>
      <c r="V2" s="797"/>
      <c r="W2" s="797"/>
      <c r="X2" s="797"/>
      <c r="Y2" s="797"/>
      <c r="Z2" s="797"/>
      <c r="AA2" s="797"/>
      <c r="AB2" s="406"/>
      <c r="AC2" s="58"/>
      <c r="AH2" s="80"/>
      <c r="AI2" s="80"/>
      <c r="AJ2" s="80"/>
      <c r="AK2" s="80"/>
      <c r="AL2" s="80"/>
      <c r="AM2" s="80"/>
      <c r="AN2" s="80"/>
      <c r="AO2" s="80"/>
      <c r="AP2" s="80"/>
      <c r="AQ2" s="80"/>
      <c r="AR2" s="80"/>
      <c r="AS2" s="80"/>
      <c r="AT2" s="80"/>
      <c r="AU2" s="80"/>
      <c r="BL2" s="62" t="s">
        <v>83</v>
      </c>
      <c r="BS2" s="60"/>
      <c r="BT2" s="60"/>
      <c r="BU2" s="75"/>
      <c r="BV2" s="75"/>
      <c r="BW2" s="75"/>
      <c r="BX2" s="75"/>
      <c r="BY2" s="75"/>
      <c r="BZ2" s="75"/>
      <c r="CA2" s="75"/>
    </row>
    <row r="3" spans="1:88" ht="20.25" customHeight="1">
      <c r="A3" s="58"/>
      <c r="B3" s="407"/>
      <c r="C3" s="82"/>
      <c r="D3" s="668" t="s">
        <v>84</v>
      </c>
      <c r="E3" s="669"/>
      <c r="F3" s="669"/>
      <c r="G3" s="669"/>
      <c r="H3" s="669"/>
      <c r="I3" s="669"/>
      <c r="J3" s="669"/>
      <c r="K3" s="669"/>
      <c r="L3" s="669"/>
      <c r="M3" s="669"/>
      <c r="N3" s="669"/>
      <c r="O3" s="669"/>
      <c r="P3" s="669"/>
      <c r="Q3" s="669"/>
      <c r="R3" s="669"/>
      <c r="S3" s="669"/>
      <c r="T3" s="669"/>
      <c r="U3" s="798" t="s">
        <v>325</v>
      </c>
      <c r="V3" s="799"/>
      <c r="W3" s="799"/>
      <c r="X3" s="799"/>
      <c r="Y3" s="799"/>
      <c r="Z3" s="799"/>
      <c r="AA3" s="210"/>
      <c r="AB3" s="408"/>
      <c r="AC3" s="58"/>
      <c r="AH3" s="80"/>
      <c r="AI3" s="80"/>
      <c r="AJ3" s="80"/>
      <c r="AK3" s="80"/>
      <c r="AL3" s="80"/>
      <c r="AM3" s="80"/>
      <c r="AN3" s="80"/>
      <c r="AO3" s="80"/>
      <c r="AP3" s="80"/>
      <c r="AQ3" s="80"/>
      <c r="AR3" s="80"/>
      <c r="AS3" s="80"/>
      <c r="AT3" s="80"/>
      <c r="AU3" s="80"/>
      <c r="AY3" s="62" t="s">
        <v>65</v>
      </c>
      <c r="BL3" s="60" t="s">
        <v>221</v>
      </c>
      <c r="BS3" s="60"/>
      <c r="BT3" s="60"/>
      <c r="BU3" s="75"/>
      <c r="BV3" s="75"/>
      <c r="BW3" s="75"/>
      <c r="BX3" s="75"/>
      <c r="BY3" s="75"/>
      <c r="BZ3" s="75"/>
      <c r="CA3" s="75"/>
    </row>
    <row r="4" spans="1:88" ht="4.5" hidden="1" customHeight="1">
      <c r="A4" s="58"/>
      <c r="B4" s="696"/>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409"/>
      <c r="AC4" s="58"/>
      <c r="AY4" s="62" t="s">
        <v>66</v>
      </c>
      <c r="BL4" s="62" t="s">
        <v>85</v>
      </c>
      <c r="BS4" s="60"/>
      <c r="BT4" s="60"/>
      <c r="BU4" s="75"/>
      <c r="BV4" s="75"/>
      <c r="BW4" s="75"/>
      <c r="BX4" s="75"/>
      <c r="BY4" s="75"/>
      <c r="BZ4" s="75"/>
      <c r="CA4" s="75"/>
    </row>
    <row r="5" spans="1:88" ht="16.5" hidden="1" customHeight="1">
      <c r="A5" s="58"/>
      <c r="B5" s="696" t="s">
        <v>86</v>
      </c>
      <c r="C5" s="697"/>
      <c r="D5" s="697" t="s">
        <v>217</v>
      </c>
      <c r="E5" s="697"/>
      <c r="F5" s="697"/>
      <c r="G5" s="697"/>
      <c r="H5" s="697"/>
      <c r="I5" s="697"/>
      <c r="J5" s="697"/>
      <c r="K5" s="697"/>
      <c r="L5" s="697"/>
      <c r="M5" s="697"/>
      <c r="N5" s="697"/>
      <c r="O5" s="697" t="s">
        <v>67</v>
      </c>
      <c r="P5" s="697"/>
      <c r="Q5" s="697"/>
      <c r="R5" s="697"/>
      <c r="S5" s="697"/>
      <c r="T5" s="697"/>
      <c r="U5" s="697" t="s">
        <v>87</v>
      </c>
      <c r="V5" s="697"/>
      <c r="W5" s="697"/>
      <c r="X5" s="697"/>
      <c r="Y5" s="697"/>
      <c r="Z5" s="697"/>
      <c r="AA5" s="697"/>
      <c r="AB5" s="409"/>
      <c r="AC5" s="58"/>
      <c r="AF5" s="83">
        <f>Q5</f>
        <v>0</v>
      </c>
      <c r="AG5" s="61"/>
      <c r="AH5" s="61"/>
      <c r="AY5" s="60" t="s">
        <v>88</v>
      </c>
      <c r="BL5" s="60" t="s">
        <v>89</v>
      </c>
      <c r="BS5" s="60"/>
      <c r="BT5" s="60"/>
      <c r="BU5" s="75"/>
      <c r="BV5" s="75"/>
      <c r="BW5" s="75"/>
      <c r="BX5" s="75"/>
      <c r="BY5" s="75"/>
      <c r="BZ5" s="75"/>
      <c r="CA5" s="75"/>
    </row>
    <row r="6" spans="1:88" ht="4.5" hidden="1" customHeight="1">
      <c r="A6" s="58"/>
      <c r="B6" s="696"/>
      <c r="C6" s="697"/>
      <c r="D6" s="697"/>
      <c r="E6" s="697"/>
      <c r="F6" s="697"/>
      <c r="G6" s="697"/>
      <c r="H6" s="697"/>
      <c r="I6" s="697"/>
      <c r="J6" s="697"/>
      <c r="K6" s="697"/>
      <c r="L6" s="697"/>
      <c r="M6" s="697"/>
      <c r="N6" s="697"/>
      <c r="O6" s="697"/>
      <c r="P6" s="697"/>
      <c r="Q6" s="697"/>
      <c r="R6" s="697"/>
      <c r="S6" s="697"/>
      <c r="T6" s="697"/>
      <c r="U6" s="697"/>
      <c r="V6" s="697"/>
      <c r="W6" s="697"/>
      <c r="X6" s="697"/>
      <c r="Y6" s="697"/>
      <c r="Z6" s="697"/>
      <c r="AA6" s="697"/>
      <c r="AB6" s="409"/>
      <c r="AC6" s="58"/>
      <c r="BL6" s="60" t="s">
        <v>220</v>
      </c>
      <c r="BS6" s="60"/>
      <c r="BT6" s="60"/>
      <c r="BU6" s="75"/>
      <c r="BV6" s="75"/>
      <c r="BW6" s="75"/>
      <c r="BX6" s="75"/>
      <c r="BY6" s="75"/>
      <c r="BZ6" s="75"/>
      <c r="CA6" s="75"/>
    </row>
    <row r="7" spans="1:88" ht="15" hidden="1" customHeight="1">
      <c r="A7" s="58"/>
      <c r="B7" s="696" t="s">
        <v>83</v>
      </c>
      <c r="C7" s="697"/>
      <c r="D7" s="697"/>
      <c r="E7" s="697"/>
      <c r="F7" s="697"/>
      <c r="G7" s="697"/>
      <c r="H7" s="697"/>
      <c r="I7" s="697"/>
      <c r="J7" s="697" t="s">
        <v>90</v>
      </c>
      <c r="K7" s="697"/>
      <c r="L7" s="697"/>
      <c r="M7" s="697"/>
      <c r="N7" s="697"/>
      <c r="O7" s="697"/>
      <c r="P7" s="697"/>
      <c r="Q7" s="697"/>
      <c r="R7" s="697"/>
      <c r="S7" s="697" t="s">
        <v>91</v>
      </c>
      <c r="T7" s="697"/>
      <c r="U7" s="697"/>
      <c r="V7" s="697"/>
      <c r="W7" s="697"/>
      <c r="X7" s="697"/>
      <c r="Y7" s="697"/>
      <c r="Z7" s="697"/>
      <c r="AA7" s="697"/>
      <c r="AB7" s="409"/>
      <c r="AC7" s="58"/>
      <c r="BS7" s="60"/>
      <c r="BT7" s="60"/>
      <c r="BU7" s="75"/>
      <c r="BV7" s="75"/>
      <c r="BW7" s="75"/>
      <c r="BX7" s="75"/>
      <c r="BY7" s="75"/>
      <c r="BZ7" s="75"/>
      <c r="CA7" s="75"/>
    </row>
    <row r="8" spans="1:88" ht="9" hidden="1" customHeight="1">
      <c r="A8" s="58"/>
      <c r="B8" s="696"/>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409"/>
      <c r="AC8" s="58"/>
      <c r="BS8" s="60"/>
      <c r="BT8" s="60"/>
      <c r="BU8" s="75"/>
      <c r="BV8" s="75"/>
      <c r="BW8" s="75"/>
      <c r="BX8" s="75"/>
      <c r="BY8" s="75"/>
      <c r="BZ8" s="75"/>
      <c r="CA8" s="75"/>
    </row>
    <row r="9" spans="1:88" ht="16.5" hidden="1" customHeight="1">
      <c r="A9" s="58"/>
      <c r="B9" s="696" t="s">
        <v>227</v>
      </c>
      <c r="C9" s="697"/>
      <c r="D9" s="697"/>
      <c r="E9" s="697"/>
      <c r="F9" s="697"/>
      <c r="G9" s="697"/>
      <c r="H9" s="697"/>
      <c r="I9" s="697"/>
      <c r="J9" s="697"/>
      <c r="K9" s="697"/>
      <c r="L9" s="697"/>
      <c r="M9" s="697"/>
      <c r="N9" s="697"/>
      <c r="O9" s="697"/>
      <c r="P9" s="697"/>
      <c r="Q9" s="697"/>
      <c r="R9" s="697"/>
      <c r="S9" s="697" t="s">
        <v>222</v>
      </c>
      <c r="T9" s="697"/>
      <c r="U9" s="697"/>
      <c r="V9" s="697"/>
      <c r="W9" s="697"/>
      <c r="X9" s="697"/>
      <c r="Y9" s="697"/>
      <c r="Z9" s="697"/>
      <c r="AA9" s="697"/>
      <c r="AB9" s="409"/>
      <c r="AC9" s="58"/>
      <c r="BS9" s="60"/>
      <c r="BT9" s="60"/>
      <c r="BU9" s="75"/>
      <c r="BV9" s="75"/>
      <c r="BW9" s="75"/>
      <c r="BX9" s="75"/>
      <c r="BY9" s="75"/>
      <c r="BZ9" s="75"/>
      <c r="CA9" s="75"/>
    </row>
    <row r="10" spans="1:88" ht="7.5" hidden="1" customHeight="1">
      <c r="A10" s="58"/>
      <c r="B10" s="696"/>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409"/>
      <c r="AC10" s="58"/>
      <c r="AY10" s="60" t="s">
        <v>92</v>
      </c>
      <c r="BL10" s="60" t="s">
        <v>93</v>
      </c>
      <c r="BS10" s="60"/>
      <c r="BT10" s="60"/>
      <c r="BU10" s="75"/>
      <c r="BV10" s="75"/>
      <c r="BW10" s="75"/>
      <c r="BX10" s="75"/>
      <c r="BY10" s="75"/>
      <c r="BZ10" s="75"/>
      <c r="CA10" s="75"/>
    </row>
    <row r="11" spans="1:88" ht="15" hidden="1" customHeight="1">
      <c r="A11" s="58"/>
      <c r="B11" s="696" t="s">
        <v>94</v>
      </c>
      <c r="C11" s="697"/>
      <c r="D11" s="697"/>
      <c r="E11" s="697"/>
      <c r="F11" s="697"/>
      <c r="G11" s="697"/>
      <c r="H11" s="697"/>
      <c r="I11" s="697"/>
      <c r="J11" s="697" t="s">
        <v>95</v>
      </c>
      <c r="K11" s="697"/>
      <c r="L11" s="697"/>
      <c r="M11" s="697"/>
      <c r="N11" s="697"/>
      <c r="O11" s="697"/>
      <c r="P11" s="697"/>
      <c r="Q11" s="697"/>
      <c r="R11" s="697"/>
      <c r="S11" s="697"/>
      <c r="T11" s="697"/>
      <c r="U11" s="697"/>
      <c r="V11" s="697"/>
      <c r="W11" s="697"/>
      <c r="X11" s="697"/>
      <c r="Y11" s="697"/>
      <c r="Z11" s="697"/>
      <c r="AA11" s="697"/>
      <c r="AB11" s="409"/>
      <c r="AC11" s="58"/>
      <c r="BL11" s="60" t="s">
        <v>96</v>
      </c>
      <c r="BS11" s="60"/>
      <c r="BT11" s="60"/>
      <c r="BU11" s="75"/>
      <c r="BV11" s="75"/>
      <c r="BW11" s="75"/>
      <c r="BX11" s="75"/>
      <c r="BY11" s="75"/>
      <c r="BZ11" s="75"/>
      <c r="CA11" s="75"/>
      <c r="CJ11" s="75" t="s">
        <v>44</v>
      </c>
    </row>
    <row r="12" spans="1:88" ht="4.5" hidden="1" customHeight="1">
      <c r="A12" s="58"/>
      <c r="B12" s="696"/>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409"/>
      <c r="AC12" s="58"/>
      <c r="BL12" s="60" t="s">
        <v>97</v>
      </c>
      <c r="BS12" s="60"/>
      <c r="BT12" s="60"/>
      <c r="BU12" s="75"/>
      <c r="BV12" s="75"/>
      <c r="BW12" s="75"/>
      <c r="BX12" s="75"/>
      <c r="BY12" s="75"/>
      <c r="BZ12" s="75"/>
      <c r="CA12" s="75"/>
    </row>
    <row r="13" spans="1:88" ht="15.75" hidden="1" customHeight="1">
      <c r="A13" s="58"/>
      <c r="B13" s="696" t="s">
        <v>98</v>
      </c>
      <c r="C13" s="697" t="s">
        <v>99</v>
      </c>
      <c r="D13" s="697"/>
      <c r="E13" s="697"/>
      <c r="F13" s="697"/>
      <c r="G13" s="697"/>
      <c r="H13" s="697"/>
      <c r="I13" s="697" t="s">
        <v>218</v>
      </c>
      <c r="J13" s="697"/>
      <c r="K13" s="697"/>
      <c r="L13" s="697"/>
      <c r="M13" s="697" t="s">
        <v>219</v>
      </c>
      <c r="N13" s="697"/>
      <c r="O13" s="697"/>
      <c r="P13" s="697"/>
      <c r="Q13" s="697"/>
      <c r="R13" s="697"/>
      <c r="S13" s="697"/>
      <c r="T13" s="697" t="s">
        <v>99</v>
      </c>
      <c r="U13" s="697"/>
      <c r="V13" s="697"/>
      <c r="W13" s="697"/>
      <c r="X13" s="697"/>
      <c r="Y13" s="697"/>
      <c r="Z13" s="697"/>
      <c r="AA13" s="697"/>
      <c r="AB13" s="409"/>
      <c r="AC13" s="58"/>
      <c r="BL13" s="60" t="s">
        <v>92</v>
      </c>
      <c r="BS13" s="60"/>
      <c r="BT13" s="60"/>
      <c r="BU13" s="75"/>
      <c r="BV13" s="75"/>
      <c r="BW13" s="75"/>
      <c r="BX13" s="75"/>
      <c r="BY13" s="75"/>
      <c r="BZ13" s="75"/>
      <c r="CA13" s="75"/>
    </row>
    <row r="14" spans="1:88" ht="5.25" hidden="1" customHeight="1">
      <c r="A14" s="58"/>
      <c r="B14" s="696"/>
      <c r="C14" s="697"/>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409"/>
      <c r="AC14" s="58"/>
      <c r="BL14" s="60" t="s">
        <v>100</v>
      </c>
      <c r="BS14" s="60"/>
      <c r="BT14" s="60"/>
      <c r="BU14" s="75"/>
      <c r="BV14" s="75"/>
      <c r="BW14" s="75"/>
      <c r="BX14" s="75"/>
      <c r="BY14" s="75"/>
      <c r="BZ14" s="75"/>
      <c r="CA14" s="75"/>
    </row>
    <row r="15" spans="1:88" ht="15.75" hidden="1" customHeight="1">
      <c r="A15" s="58"/>
      <c r="B15" s="696" t="s">
        <v>101</v>
      </c>
      <c r="C15" s="697"/>
      <c r="D15" s="697"/>
      <c r="E15" s="697"/>
      <c r="F15" s="697"/>
      <c r="G15" s="697"/>
      <c r="H15" s="697"/>
      <c r="I15" s="697"/>
      <c r="J15" s="697"/>
      <c r="K15" s="697" t="s">
        <v>102</v>
      </c>
      <c r="L15" s="697"/>
      <c r="M15" s="697"/>
      <c r="N15" s="697"/>
      <c r="O15" s="697"/>
      <c r="P15" s="697"/>
      <c r="Q15" s="697"/>
      <c r="R15" s="697"/>
      <c r="S15" s="697"/>
      <c r="T15" s="697"/>
      <c r="U15" s="697"/>
      <c r="V15" s="697"/>
      <c r="W15" s="697"/>
      <c r="X15" s="697"/>
      <c r="Y15" s="697"/>
      <c r="Z15" s="697"/>
      <c r="AA15" s="697"/>
      <c r="AB15" s="409"/>
      <c r="AC15" s="58"/>
      <c r="BS15" s="60"/>
      <c r="BT15" s="60"/>
      <c r="BU15" s="75"/>
      <c r="BV15" s="75"/>
      <c r="BW15" s="75"/>
      <c r="BX15" s="75"/>
      <c r="BY15" s="75"/>
      <c r="BZ15" s="75"/>
      <c r="CA15" s="75"/>
    </row>
    <row r="16" spans="1:88" ht="5.25" hidden="1" customHeight="1">
      <c r="A16" s="58"/>
      <c r="B16" s="696"/>
      <c r="C16" s="697"/>
      <c r="D16" s="697"/>
      <c r="E16" s="697"/>
      <c r="F16" s="697"/>
      <c r="G16" s="697"/>
      <c r="H16" s="697"/>
      <c r="I16" s="697"/>
      <c r="J16" s="697"/>
      <c r="K16" s="697"/>
      <c r="L16" s="697"/>
      <c r="M16" s="697"/>
      <c r="N16" s="697"/>
      <c r="O16" s="697"/>
      <c r="P16" s="697"/>
      <c r="Q16" s="697"/>
      <c r="R16" s="697"/>
      <c r="S16" s="697"/>
      <c r="T16" s="697"/>
      <c r="U16" s="697"/>
      <c r="V16" s="697"/>
      <c r="W16" s="697"/>
      <c r="X16" s="697"/>
      <c r="Y16" s="697"/>
      <c r="Z16" s="697"/>
      <c r="AA16" s="697"/>
      <c r="AB16" s="409"/>
      <c r="AC16" s="58"/>
      <c r="BS16" s="60"/>
      <c r="BT16" s="60"/>
      <c r="BU16" s="75"/>
      <c r="BV16" s="75"/>
      <c r="BW16" s="75"/>
      <c r="BX16" s="75"/>
      <c r="BY16" s="75"/>
      <c r="BZ16" s="75"/>
      <c r="CA16" s="75"/>
    </row>
    <row r="17" spans="1:204" s="107" customFormat="1" ht="15" hidden="1" customHeight="1">
      <c r="A17" s="72"/>
      <c r="B17" s="696"/>
      <c r="C17" s="697" t="s">
        <v>103</v>
      </c>
      <c r="D17" s="697"/>
      <c r="E17" s="697"/>
      <c r="F17" s="697"/>
      <c r="G17" s="697"/>
      <c r="H17" s="697"/>
      <c r="I17" s="697"/>
      <c r="J17" s="697"/>
      <c r="K17" s="697"/>
      <c r="L17" s="697" t="s">
        <v>104</v>
      </c>
      <c r="M17" s="697"/>
      <c r="N17" s="697"/>
      <c r="O17" s="697"/>
      <c r="P17" s="697"/>
      <c r="Q17" s="697"/>
      <c r="R17" s="697"/>
      <c r="S17" s="697" t="s">
        <v>105</v>
      </c>
      <c r="T17" s="697"/>
      <c r="U17" s="697"/>
      <c r="V17" s="697"/>
      <c r="W17" s="697"/>
      <c r="X17" s="697"/>
      <c r="Y17" s="697"/>
      <c r="Z17" s="697"/>
      <c r="AA17" s="697"/>
      <c r="AB17" s="409"/>
      <c r="AC17" s="72"/>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75"/>
      <c r="BV17" s="75"/>
      <c r="BW17" s="75"/>
      <c r="BX17" s="75"/>
      <c r="BY17" s="75"/>
      <c r="BZ17" s="75"/>
      <c r="CA17" s="75"/>
      <c r="CB17" s="75"/>
      <c r="CC17" s="75"/>
      <c r="CD17" s="75"/>
      <c r="CE17" s="75"/>
      <c r="CF17" s="75"/>
      <c r="CG17" s="75"/>
      <c r="CH17" s="75"/>
      <c r="CI17" s="75"/>
      <c r="CJ17" s="75"/>
      <c r="CK17" s="75"/>
      <c r="CL17" s="76"/>
      <c r="CM17" s="76"/>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6"/>
      <c r="GP17" s="106"/>
      <c r="GQ17" s="106"/>
      <c r="GR17" s="106"/>
      <c r="GS17" s="106"/>
      <c r="GT17" s="106"/>
      <c r="GU17" s="106"/>
      <c r="GV17" s="106"/>
    </row>
    <row r="18" spans="1:204" s="107" customFormat="1" ht="15" customHeight="1">
      <c r="A18" s="72"/>
      <c r="B18" s="698" t="s">
        <v>494</v>
      </c>
      <c r="C18" s="699"/>
      <c r="D18" s="699"/>
      <c r="E18" s="699"/>
      <c r="F18" s="699"/>
      <c r="G18" s="699"/>
      <c r="H18" s="699"/>
      <c r="I18" s="699"/>
      <c r="J18" s="699"/>
      <c r="K18" s="699"/>
      <c r="L18" s="699"/>
      <c r="M18" s="699"/>
      <c r="N18" s="699"/>
      <c r="O18" s="699"/>
      <c r="P18" s="699"/>
      <c r="Q18" s="699"/>
      <c r="R18" s="699"/>
      <c r="S18" s="699"/>
      <c r="T18" s="699"/>
      <c r="U18" s="699"/>
      <c r="V18" s="699"/>
      <c r="W18" s="699"/>
      <c r="X18" s="699"/>
      <c r="Y18" s="699"/>
      <c r="Z18" s="699"/>
      <c r="AA18" s="699"/>
      <c r="AB18" s="419"/>
      <c r="AC18" s="72"/>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75"/>
      <c r="BV18" s="75"/>
      <c r="BW18" s="75"/>
      <c r="BX18" s="75"/>
      <c r="BY18" s="75"/>
      <c r="BZ18" s="75"/>
      <c r="CA18" s="75"/>
      <c r="CB18" s="75"/>
      <c r="CC18" s="75"/>
      <c r="CD18" s="75"/>
      <c r="CE18" s="75"/>
      <c r="CF18" s="75"/>
      <c r="CG18" s="75"/>
      <c r="CH18" s="75"/>
      <c r="CI18" s="75"/>
      <c r="CJ18" s="75"/>
      <c r="CK18" s="75"/>
      <c r="CL18" s="76"/>
      <c r="CM18" s="76"/>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6"/>
      <c r="GP18" s="106"/>
      <c r="GQ18" s="106"/>
      <c r="GR18" s="106"/>
      <c r="GS18" s="106"/>
      <c r="GT18" s="106"/>
      <c r="GU18" s="106"/>
      <c r="GV18" s="106"/>
    </row>
    <row r="19" spans="1:204" ht="15" hidden="1" customHeight="1">
      <c r="A19" s="58"/>
      <c r="B19" s="696" t="s">
        <v>106</v>
      </c>
      <c r="C19" s="697"/>
      <c r="D19" s="697"/>
      <c r="E19" s="697"/>
      <c r="F19" s="697"/>
      <c r="G19" s="697"/>
      <c r="H19" s="697"/>
      <c r="I19" s="697"/>
      <c r="J19" s="697"/>
      <c r="K19" s="697"/>
      <c r="L19" s="697"/>
      <c r="M19" s="697"/>
      <c r="N19" s="697"/>
      <c r="O19" s="697"/>
      <c r="P19" s="697"/>
      <c r="Q19" s="697"/>
      <c r="R19" s="697"/>
      <c r="S19" s="697"/>
      <c r="T19" s="697"/>
      <c r="U19" s="697"/>
      <c r="V19" s="697"/>
      <c r="W19" s="697"/>
      <c r="X19" s="697"/>
      <c r="Y19" s="697"/>
      <c r="Z19" s="697"/>
      <c r="AA19" s="697"/>
      <c r="AB19" s="410"/>
      <c r="AC19" s="58"/>
      <c r="BL19" s="60" t="s">
        <v>44</v>
      </c>
      <c r="BS19" s="60"/>
      <c r="BT19" s="60"/>
      <c r="BU19" s="75"/>
      <c r="BV19" s="75"/>
      <c r="BW19" s="75"/>
      <c r="BX19" s="75"/>
      <c r="BY19" s="75"/>
      <c r="BZ19" s="75"/>
      <c r="CA19" s="75"/>
    </row>
    <row r="20" spans="1:204" ht="15" customHeight="1">
      <c r="A20" s="58"/>
      <c r="B20" s="690" t="s">
        <v>107</v>
      </c>
      <c r="C20" s="691"/>
      <c r="D20" s="691"/>
      <c r="E20" s="691"/>
      <c r="F20" s="691"/>
      <c r="G20" s="691"/>
      <c r="H20" s="691"/>
      <c r="I20" s="691"/>
      <c r="J20" s="691"/>
      <c r="K20" s="691"/>
      <c r="L20" s="691"/>
      <c r="M20" s="417"/>
      <c r="N20" s="694" t="s">
        <v>115</v>
      </c>
      <c r="O20" s="694"/>
      <c r="P20" s="694"/>
      <c r="Q20" s="694"/>
      <c r="R20" s="694"/>
      <c r="S20" s="694"/>
      <c r="T20" s="694"/>
      <c r="U20" s="694"/>
      <c r="V20" s="694"/>
      <c r="W20" s="694"/>
      <c r="X20" s="694"/>
      <c r="Y20" s="694"/>
      <c r="Z20" s="694"/>
      <c r="AA20" s="694"/>
      <c r="AB20" s="695"/>
      <c r="AC20" s="58"/>
      <c r="BS20" s="60"/>
      <c r="BT20" s="60"/>
      <c r="BU20" s="75"/>
      <c r="BV20" s="75"/>
      <c r="BW20" s="75"/>
      <c r="BX20" s="75"/>
      <c r="BY20" s="75"/>
      <c r="BZ20" s="75"/>
      <c r="CA20" s="75"/>
    </row>
    <row r="21" spans="1:204" ht="15" customHeight="1">
      <c r="A21" s="58"/>
      <c r="B21" s="670" t="s">
        <v>329</v>
      </c>
      <c r="C21" s="671"/>
      <c r="D21" s="671"/>
      <c r="E21" s="671"/>
      <c r="F21" s="671"/>
      <c r="G21" s="671"/>
      <c r="H21" s="671"/>
      <c r="I21" s="672"/>
      <c r="J21" s="1036"/>
      <c r="K21" s="1037"/>
      <c r="L21" s="1038"/>
      <c r="M21" s="58"/>
      <c r="N21" s="85"/>
      <c r="O21" s="676" t="s">
        <v>118</v>
      </c>
      <c r="P21" s="677"/>
      <c r="Q21" s="677"/>
      <c r="R21" s="677"/>
      <c r="S21" s="677"/>
      <c r="T21" s="677"/>
      <c r="U21" s="677"/>
      <c r="V21" s="677"/>
      <c r="W21" s="678"/>
      <c r="X21" s="1036"/>
      <c r="Y21" s="1037"/>
      <c r="Z21" s="1038"/>
      <c r="AA21" s="114"/>
      <c r="AB21" s="410"/>
      <c r="AC21" s="58"/>
      <c r="BL21" s="60" t="s">
        <v>65</v>
      </c>
      <c r="BS21" s="60"/>
      <c r="BT21" s="60"/>
      <c r="BU21" s="75"/>
      <c r="BV21" s="75"/>
      <c r="BW21" s="75"/>
      <c r="BX21" s="75"/>
      <c r="BY21" s="75"/>
      <c r="BZ21" s="75"/>
      <c r="CA21" s="75"/>
    </row>
    <row r="22" spans="1:204" ht="15" customHeight="1">
      <c r="A22" s="58"/>
      <c r="B22" s="682" t="s">
        <v>308</v>
      </c>
      <c r="C22" s="683"/>
      <c r="D22" s="683"/>
      <c r="E22" s="683"/>
      <c r="F22" s="683"/>
      <c r="G22" s="683"/>
      <c r="H22" s="683"/>
      <c r="I22" s="684"/>
      <c r="J22" s="1036"/>
      <c r="K22" s="1037"/>
      <c r="L22" s="1038"/>
      <c r="M22" s="58"/>
      <c r="N22" s="85"/>
      <c r="O22" s="685" t="s">
        <v>393</v>
      </c>
      <c r="P22" s="686"/>
      <c r="Q22" s="686"/>
      <c r="R22" s="686"/>
      <c r="S22" s="686"/>
      <c r="T22" s="686"/>
      <c r="U22" s="686"/>
      <c r="V22" s="686"/>
      <c r="W22" s="687"/>
      <c r="X22" s="1036"/>
      <c r="Y22" s="1037"/>
      <c r="Z22" s="1038"/>
      <c r="AA22" s="415"/>
      <c r="AB22" s="410"/>
      <c r="AC22" s="58"/>
      <c r="BL22" s="60" t="s">
        <v>109</v>
      </c>
      <c r="BS22" s="60"/>
      <c r="BT22" s="60"/>
      <c r="BU22" s="75"/>
      <c r="BV22" s="75"/>
      <c r="BW22" s="75"/>
      <c r="BX22" s="75"/>
      <c r="BY22" s="75"/>
      <c r="BZ22" s="75"/>
      <c r="CA22" s="75"/>
    </row>
    <row r="23" spans="1:204" ht="15" customHeight="1">
      <c r="A23" s="58"/>
      <c r="B23" s="670" t="s">
        <v>309</v>
      </c>
      <c r="C23" s="671"/>
      <c r="D23" s="671"/>
      <c r="E23" s="671"/>
      <c r="F23" s="671"/>
      <c r="G23" s="671"/>
      <c r="H23" s="727" t="s">
        <v>44</v>
      </c>
      <c r="I23" s="728"/>
      <c r="J23" s="1036"/>
      <c r="K23" s="1037"/>
      <c r="L23" s="1038"/>
      <c r="M23" s="58"/>
      <c r="N23" s="58"/>
      <c r="O23" s="670" t="s">
        <v>394</v>
      </c>
      <c r="P23" s="671"/>
      <c r="Q23" s="671"/>
      <c r="R23" s="671"/>
      <c r="S23" s="671"/>
      <c r="T23" s="671"/>
      <c r="U23" s="671"/>
      <c r="V23" s="671"/>
      <c r="W23" s="672"/>
      <c r="X23" s="1036"/>
      <c r="Y23" s="1037"/>
      <c r="Z23" s="1038"/>
      <c r="AA23" s="114"/>
      <c r="AB23" s="410"/>
      <c r="AC23" s="58"/>
      <c r="BL23" s="60" t="s">
        <v>100</v>
      </c>
      <c r="BS23" s="60"/>
      <c r="BT23" s="60"/>
      <c r="BU23" s="75"/>
      <c r="BV23" s="75"/>
      <c r="BW23" s="75"/>
      <c r="BX23" s="75"/>
      <c r="BY23" s="75"/>
      <c r="BZ23" s="75"/>
      <c r="CA23" s="75"/>
    </row>
    <row r="24" spans="1:204" ht="15" customHeight="1">
      <c r="A24" s="58"/>
      <c r="B24" s="730" t="s">
        <v>366</v>
      </c>
      <c r="C24" s="729"/>
      <c r="D24" s="729"/>
      <c r="E24" s="608"/>
      <c r="F24" s="607">
        <f>J24/2</f>
        <v>0</v>
      </c>
      <c r="G24" s="729"/>
      <c r="H24" s="729"/>
      <c r="I24" s="608"/>
      <c r="J24" s="1036"/>
      <c r="K24" s="1037"/>
      <c r="L24" s="1038"/>
      <c r="M24" s="58"/>
      <c r="N24" s="58"/>
      <c r="O24" s="670" t="s">
        <v>395</v>
      </c>
      <c r="P24" s="671"/>
      <c r="Q24" s="671"/>
      <c r="R24" s="671"/>
      <c r="S24" s="671"/>
      <c r="T24" s="671"/>
      <c r="U24" s="671"/>
      <c r="V24" s="671"/>
      <c r="W24" s="672"/>
      <c r="X24" s="1036"/>
      <c r="Y24" s="1037"/>
      <c r="Z24" s="1038"/>
      <c r="AA24" s="114"/>
      <c r="AB24" s="410"/>
      <c r="AC24" s="58"/>
      <c r="AY24" s="60" t="s">
        <v>90</v>
      </c>
      <c r="BS24" s="60"/>
      <c r="BT24" s="60"/>
      <c r="BU24" s="75"/>
      <c r="BV24" s="75"/>
      <c r="BW24" s="75"/>
      <c r="BX24" s="75"/>
      <c r="BY24" s="75"/>
      <c r="BZ24" s="75"/>
      <c r="CA24" s="75"/>
    </row>
    <row r="25" spans="1:204" ht="15" customHeight="1">
      <c r="A25" s="58"/>
      <c r="B25" s="670" t="s">
        <v>365</v>
      </c>
      <c r="C25" s="671"/>
      <c r="D25" s="671"/>
      <c r="E25" s="671"/>
      <c r="F25" s="671"/>
      <c r="G25" s="671"/>
      <c r="H25" s="671" t="s">
        <v>44</v>
      </c>
      <c r="I25" s="672"/>
      <c r="J25" s="1036"/>
      <c r="K25" s="1037"/>
      <c r="L25" s="1038"/>
      <c r="M25" s="58"/>
      <c r="N25" s="58"/>
      <c r="O25" s="730">
        <f>'2026 YTD'!O25</f>
        <v>0</v>
      </c>
      <c r="P25" s="815"/>
      <c r="Q25" s="815"/>
      <c r="R25" s="815"/>
      <c r="S25" s="815"/>
      <c r="T25" s="815"/>
      <c r="U25" s="815"/>
      <c r="V25" s="815"/>
      <c r="W25" s="816"/>
      <c r="X25" s="1036"/>
      <c r="Y25" s="1037"/>
      <c r="Z25" s="1038"/>
      <c r="AA25" s="114"/>
      <c r="AB25" s="410"/>
      <c r="AC25" s="58"/>
      <c r="AY25" s="60" t="s">
        <v>110</v>
      </c>
      <c r="BL25" s="60" t="s">
        <v>65</v>
      </c>
      <c r="BS25" s="60"/>
      <c r="BT25" s="60"/>
      <c r="BU25" s="75"/>
      <c r="BV25" s="75"/>
      <c r="BW25" s="75"/>
      <c r="BX25" s="75"/>
      <c r="BY25" s="75"/>
      <c r="BZ25" s="75"/>
      <c r="CA25" s="75"/>
    </row>
    <row r="26" spans="1:204" ht="15" customHeight="1">
      <c r="A26" s="58"/>
      <c r="B26" s="670" t="s">
        <v>207</v>
      </c>
      <c r="C26" s="671"/>
      <c r="D26" s="671"/>
      <c r="E26" s="671"/>
      <c r="F26" s="671"/>
      <c r="G26" s="671"/>
      <c r="H26" s="671"/>
      <c r="I26" s="704"/>
      <c r="J26" s="1036"/>
      <c r="K26" s="1037"/>
      <c r="L26" s="1038"/>
      <c r="M26" s="58"/>
      <c r="N26" s="58"/>
      <c r="O26" s="705" t="s">
        <v>123</v>
      </c>
      <c r="P26" s="706"/>
      <c r="Q26" s="706"/>
      <c r="R26" s="706"/>
      <c r="S26" s="706"/>
      <c r="T26" s="706"/>
      <c r="U26" s="706"/>
      <c r="V26" s="706"/>
      <c r="W26" s="707"/>
      <c r="X26" s="708">
        <f>X21-X22+X23+X24+X25</f>
        <v>0</v>
      </c>
      <c r="Y26" s="709"/>
      <c r="Z26" s="710"/>
      <c r="AA26" s="114"/>
      <c r="AB26" s="410"/>
      <c r="AC26" s="58"/>
      <c r="AY26" s="60" t="s">
        <v>112</v>
      </c>
      <c r="BL26" s="60" t="s">
        <v>66</v>
      </c>
      <c r="BS26" s="60"/>
      <c r="BT26" s="60"/>
      <c r="BU26" s="75"/>
      <c r="BV26" s="75"/>
      <c r="BW26" s="75"/>
      <c r="BX26" s="75"/>
      <c r="BY26" s="75"/>
      <c r="BZ26" s="75"/>
      <c r="CA26" s="75"/>
    </row>
    <row r="27" spans="1:204" ht="15" customHeight="1">
      <c r="A27" s="58"/>
      <c r="B27" s="670" t="s">
        <v>111</v>
      </c>
      <c r="C27" s="671"/>
      <c r="D27" s="671"/>
      <c r="E27" s="671"/>
      <c r="F27" s="671"/>
      <c r="G27" s="671"/>
      <c r="H27" s="671"/>
      <c r="I27" s="704"/>
      <c r="J27" s="1036"/>
      <c r="K27" s="1037"/>
      <c r="L27" s="1038"/>
      <c r="M27" s="58"/>
      <c r="N27" s="58"/>
      <c r="O27" s="58"/>
      <c r="P27" s="58"/>
      <c r="Q27" s="58"/>
      <c r="R27" s="58"/>
      <c r="S27" s="58"/>
      <c r="T27" s="58"/>
      <c r="U27" s="58"/>
      <c r="V27" s="58"/>
      <c r="W27" s="58"/>
      <c r="X27" s="58"/>
      <c r="Y27" s="58"/>
      <c r="Z27" s="58"/>
      <c r="AA27" s="58"/>
      <c r="AB27" s="410"/>
      <c r="AC27" s="58"/>
      <c r="AY27" s="60" t="s">
        <v>113</v>
      </c>
      <c r="BG27" s="60">
        <f>J47*5</f>
        <v>0</v>
      </c>
      <c r="BL27" s="60" t="s">
        <v>100</v>
      </c>
      <c r="BS27" s="60"/>
      <c r="BT27" s="60"/>
      <c r="BU27" s="75"/>
      <c r="BV27" s="75"/>
      <c r="BW27" s="75"/>
      <c r="BX27" s="75"/>
      <c r="BY27" s="75"/>
      <c r="BZ27" s="75"/>
      <c r="CA27" s="75"/>
    </row>
    <row r="28" spans="1:204" ht="15" customHeight="1">
      <c r="A28" s="58"/>
      <c r="B28" s="670" t="s">
        <v>310</v>
      </c>
      <c r="C28" s="671"/>
      <c r="D28" s="671"/>
      <c r="E28" s="671"/>
      <c r="F28" s="671"/>
      <c r="G28" s="671"/>
      <c r="H28" s="671"/>
      <c r="I28" s="704"/>
      <c r="J28" s="1036"/>
      <c r="K28" s="1037"/>
      <c r="L28" s="1038"/>
      <c r="M28" s="417"/>
      <c r="N28" s="712" t="s">
        <v>255</v>
      </c>
      <c r="O28" s="712"/>
      <c r="P28" s="712"/>
      <c r="Q28" s="712"/>
      <c r="R28" s="712"/>
      <c r="S28" s="712"/>
      <c r="T28" s="712"/>
      <c r="U28" s="712"/>
      <c r="V28" s="712"/>
      <c r="W28" s="712"/>
      <c r="X28" s="712"/>
      <c r="Y28" s="712"/>
      <c r="Z28" s="712"/>
      <c r="AA28" s="712"/>
      <c r="AB28" s="713"/>
      <c r="AC28" s="58"/>
      <c r="AY28" s="60" t="s">
        <v>116</v>
      </c>
      <c r="BG28" s="60">
        <v>1500</v>
      </c>
      <c r="BS28" s="60"/>
      <c r="BT28" s="60"/>
      <c r="BU28" s="75"/>
      <c r="BV28" s="75"/>
      <c r="BW28" s="75"/>
      <c r="BX28" s="75"/>
      <c r="BY28" s="75"/>
      <c r="BZ28" s="75"/>
      <c r="CA28" s="75"/>
    </row>
    <row r="29" spans="1:204" ht="15" customHeight="1">
      <c r="A29" s="58"/>
      <c r="B29" s="682" t="s">
        <v>114</v>
      </c>
      <c r="C29" s="683"/>
      <c r="D29" s="683"/>
      <c r="E29" s="683"/>
      <c r="F29" s="683"/>
      <c r="G29" s="683"/>
      <c r="H29" s="683"/>
      <c r="I29" s="714"/>
      <c r="J29" s="1036"/>
      <c r="K29" s="1037"/>
      <c r="L29" s="1038"/>
      <c r="M29" s="58"/>
      <c r="N29" s="58" t="s">
        <v>44</v>
      </c>
      <c r="O29" s="715" t="s">
        <v>552</v>
      </c>
      <c r="P29" s="716"/>
      <c r="Q29" s="716"/>
      <c r="R29" s="716"/>
      <c r="S29" s="716"/>
      <c r="T29" s="716"/>
      <c r="U29" s="716"/>
      <c r="V29" s="716"/>
      <c r="W29" s="717"/>
      <c r="X29" s="1036">
        <f>'Oct 2026'!X31</f>
        <v>0</v>
      </c>
      <c r="Y29" s="1037"/>
      <c r="Z29" s="1038"/>
      <c r="AA29" s="399"/>
      <c r="AB29" s="410"/>
      <c r="AC29" s="58"/>
      <c r="AY29" s="60" t="s">
        <v>119</v>
      </c>
      <c r="BL29" s="60" t="s">
        <v>101</v>
      </c>
      <c r="BS29" s="60"/>
      <c r="BT29" s="60"/>
      <c r="BU29" s="75"/>
      <c r="BV29" s="75"/>
      <c r="BW29" s="75"/>
      <c r="BX29" s="75"/>
      <c r="BY29" s="75"/>
      <c r="BZ29" s="75"/>
      <c r="CA29" s="75"/>
    </row>
    <row r="30" spans="1:204" ht="15" customHeight="1">
      <c r="A30" s="58"/>
      <c r="B30" s="670" t="s">
        <v>117</v>
      </c>
      <c r="C30" s="671"/>
      <c r="D30" s="671"/>
      <c r="E30" s="671"/>
      <c r="F30" s="671"/>
      <c r="G30" s="671"/>
      <c r="H30" s="671"/>
      <c r="I30" s="704"/>
      <c r="J30" s="1036"/>
      <c r="K30" s="1037"/>
      <c r="L30" s="1038"/>
      <c r="M30" s="58"/>
      <c r="N30" s="58" t="s">
        <v>44</v>
      </c>
      <c r="O30" s="715" t="s">
        <v>320</v>
      </c>
      <c r="P30" s="716"/>
      <c r="Q30" s="716"/>
      <c r="R30" s="716"/>
      <c r="S30" s="716"/>
      <c r="T30" s="716"/>
      <c r="U30" s="716"/>
      <c r="V30" s="716"/>
      <c r="W30" s="717"/>
      <c r="X30" s="1036"/>
      <c r="Y30" s="1037"/>
      <c r="Z30" s="1038"/>
      <c r="AA30" s="399"/>
      <c r="AB30" s="410"/>
      <c r="AC30" s="58"/>
      <c r="BL30" s="60" t="s">
        <v>121</v>
      </c>
      <c r="BS30" s="60"/>
      <c r="BT30" s="60"/>
      <c r="BU30" s="75"/>
      <c r="BV30" s="75"/>
      <c r="BW30" s="75"/>
      <c r="BX30" s="75"/>
      <c r="BY30" s="75"/>
      <c r="BZ30" s="75"/>
      <c r="CA30" s="75"/>
    </row>
    <row r="31" spans="1:204" ht="15" customHeight="1">
      <c r="A31" s="58"/>
      <c r="B31" s="670" t="s">
        <v>311</v>
      </c>
      <c r="C31" s="671"/>
      <c r="D31" s="671">
        <v>0</v>
      </c>
      <c r="E31" s="671"/>
      <c r="F31" s="671"/>
      <c r="G31" s="671"/>
      <c r="H31" s="671"/>
      <c r="I31" s="704"/>
      <c r="J31" s="1036"/>
      <c r="K31" s="1037"/>
      <c r="L31" s="1038"/>
      <c r="M31" s="58"/>
      <c r="N31" s="58" t="s">
        <v>44</v>
      </c>
      <c r="O31" s="670" t="s">
        <v>553</v>
      </c>
      <c r="P31" s="671"/>
      <c r="Q31" s="671"/>
      <c r="R31" s="671"/>
      <c r="S31" s="671"/>
      <c r="T31" s="671"/>
      <c r="U31" s="671"/>
      <c r="V31" s="671"/>
      <c r="W31" s="704"/>
      <c r="X31" s="1036"/>
      <c r="Y31" s="1037"/>
      <c r="Z31" s="1038"/>
      <c r="AA31" s="399"/>
      <c r="AB31" s="410"/>
      <c r="AC31" s="58"/>
      <c r="BL31" s="60" t="s">
        <v>122</v>
      </c>
      <c r="BS31" s="60"/>
      <c r="BT31" s="60"/>
      <c r="BU31" s="75"/>
      <c r="BV31" s="75"/>
      <c r="BW31" s="75"/>
      <c r="BX31" s="75"/>
      <c r="BY31" s="75"/>
      <c r="BZ31" s="75"/>
      <c r="CA31" s="75"/>
    </row>
    <row r="32" spans="1:204" ht="15" customHeight="1">
      <c r="A32" s="58"/>
      <c r="B32" s="682" t="s">
        <v>208</v>
      </c>
      <c r="C32" s="683"/>
      <c r="D32" s="683"/>
      <c r="E32" s="683"/>
      <c r="F32" s="683"/>
      <c r="G32" s="683"/>
      <c r="H32" s="683"/>
      <c r="I32" s="714"/>
      <c r="J32" s="1036"/>
      <c r="K32" s="1037"/>
      <c r="L32" s="1038"/>
      <c r="M32" s="58"/>
      <c r="N32" s="70"/>
      <c r="O32" s="721" t="s">
        <v>321</v>
      </c>
      <c r="P32" s="722"/>
      <c r="Q32" s="722"/>
      <c r="R32" s="722"/>
      <c r="S32" s="722"/>
      <c r="T32" s="722"/>
      <c r="U32" s="722"/>
      <c r="V32" s="722"/>
      <c r="W32" s="723"/>
      <c r="X32" s="724">
        <f>X29+X30-X31</f>
        <v>0</v>
      </c>
      <c r="Y32" s="725"/>
      <c r="Z32" s="726"/>
      <c r="AA32" s="70"/>
      <c r="AB32" s="411"/>
      <c r="AC32" s="58"/>
      <c r="BL32" s="60" t="s">
        <v>124</v>
      </c>
      <c r="BS32" s="60"/>
      <c r="BT32" s="60"/>
      <c r="BU32" s="75"/>
      <c r="BV32" s="75"/>
      <c r="BW32" s="75"/>
      <c r="BX32" s="75"/>
      <c r="BY32" s="75"/>
      <c r="BZ32" s="75"/>
      <c r="CA32" s="75"/>
    </row>
    <row r="33" spans="1:88" ht="15" customHeight="1">
      <c r="A33" s="58"/>
      <c r="B33" s="670" t="s">
        <v>312</v>
      </c>
      <c r="C33" s="671"/>
      <c r="D33" s="671"/>
      <c r="E33" s="671"/>
      <c r="F33" s="671"/>
      <c r="G33" s="671"/>
      <c r="H33" s="671"/>
      <c r="I33" s="704"/>
      <c r="J33" s="1036"/>
      <c r="K33" s="1037"/>
      <c r="L33" s="1038"/>
      <c r="M33" s="58"/>
      <c r="N33" s="58"/>
      <c r="O33" s="58"/>
      <c r="P33" s="58"/>
      <c r="Q33" s="58"/>
      <c r="R33" s="58"/>
      <c r="S33" s="58"/>
      <c r="T33" s="58"/>
      <c r="U33" s="58"/>
      <c r="V33" s="58"/>
      <c r="W33" s="58"/>
      <c r="X33" s="58"/>
      <c r="Y33" s="58"/>
      <c r="Z33" s="58"/>
      <c r="AA33" s="58"/>
      <c r="AB33" s="410"/>
      <c r="AC33" s="58"/>
      <c r="BL33" s="60" t="s">
        <v>125</v>
      </c>
      <c r="BS33" s="60"/>
      <c r="BT33" s="60"/>
      <c r="BU33" s="75"/>
      <c r="BV33" s="75"/>
      <c r="BW33" s="75"/>
      <c r="BX33" s="75"/>
      <c r="BY33" s="75"/>
      <c r="BZ33" s="75"/>
      <c r="CA33" s="75"/>
    </row>
    <row r="34" spans="1:88" ht="15" customHeight="1">
      <c r="A34" s="58"/>
      <c r="B34" s="735" t="s">
        <v>126</v>
      </c>
      <c r="C34" s="736"/>
      <c r="D34" s="736"/>
      <c r="E34" s="736"/>
      <c r="F34" s="736"/>
      <c r="G34" s="736"/>
      <c r="H34" s="736"/>
      <c r="I34" s="737"/>
      <c r="J34" s="1036"/>
      <c r="K34" s="1037"/>
      <c r="L34" s="1037"/>
      <c r="M34" s="417"/>
      <c r="N34" s="739" t="s">
        <v>127</v>
      </c>
      <c r="O34" s="739"/>
      <c r="P34" s="739"/>
      <c r="Q34" s="739"/>
      <c r="R34" s="739"/>
      <c r="S34" s="739"/>
      <c r="T34" s="739"/>
      <c r="U34" s="739"/>
      <c r="V34" s="739"/>
      <c r="W34" s="739"/>
      <c r="X34" s="739"/>
      <c r="Y34" s="739"/>
      <c r="Z34" s="739"/>
      <c r="AA34" s="739"/>
      <c r="AB34" s="740"/>
      <c r="AC34" s="58"/>
      <c r="BS34" s="60"/>
      <c r="BT34" s="60"/>
      <c r="BU34" s="75"/>
      <c r="BV34" s="75"/>
      <c r="BW34" s="75"/>
      <c r="BX34" s="75"/>
      <c r="BY34" s="75"/>
      <c r="BZ34" s="75"/>
      <c r="CA34" s="75"/>
    </row>
    <row r="35" spans="1:88" ht="15" customHeight="1">
      <c r="A35" s="58"/>
      <c r="B35" s="670" t="s">
        <v>313</v>
      </c>
      <c r="C35" s="671"/>
      <c r="D35" s="671"/>
      <c r="E35" s="671"/>
      <c r="F35" s="671"/>
      <c r="G35" s="671"/>
      <c r="H35" s="671"/>
      <c r="I35" s="704"/>
      <c r="J35" s="1036"/>
      <c r="K35" s="1037"/>
      <c r="L35" s="1038"/>
      <c r="M35" s="58"/>
      <c r="N35" s="58"/>
      <c r="O35" s="670" t="s">
        <v>128</v>
      </c>
      <c r="P35" s="671"/>
      <c r="Q35" s="671"/>
      <c r="R35" s="671"/>
      <c r="S35" s="671"/>
      <c r="T35" s="671"/>
      <c r="U35" s="671"/>
      <c r="V35" s="671"/>
      <c r="W35" s="704"/>
      <c r="X35" s="1036"/>
      <c r="Y35" s="1037"/>
      <c r="Z35" s="1038"/>
      <c r="AA35" s="400">
        <f>X35</f>
        <v>0</v>
      </c>
      <c r="AB35" s="410"/>
      <c r="AC35" s="58"/>
      <c r="BS35" s="60"/>
      <c r="BT35" s="60"/>
      <c r="BU35" s="75"/>
      <c r="BV35" s="75"/>
      <c r="BW35" s="75"/>
      <c r="BX35" s="75"/>
      <c r="BY35" s="75"/>
      <c r="BZ35" s="75"/>
      <c r="CA35" s="75"/>
    </row>
    <row r="36" spans="1:88" ht="15" customHeight="1">
      <c r="A36" s="58"/>
      <c r="B36" s="741" t="s">
        <v>314</v>
      </c>
      <c r="C36" s="742"/>
      <c r="D36" s="742"/>
      <c r="E36" s="742"/>
      <c r="F36" s="742"/>
      <c r="G36" s="743"/>
      <c r="H36" s="743"/>
      <c r="I36" s="744"/>
      <c r="J36" s="1036"/>
      <c r="K36" s="1037"/>
      <c r="L36" s="1038"/>
      <c r="M36" s="58"/>
      <c r="N36" s="58"/>
      <c r="O36" s="745" t="s">
        <v>322</v>
      </c>
      <c r="P36" s="746"/>
      <c r="Q36" s="746"/>
      <c r="R36" s="746"/>
      <c r="S36" s="746"/>
      <c r="T36" s="746"/>
      <c r="U36" s="746"/>
      <c r="V36" s="746"/>
      <c r="W36" s="747"/>
      <c r="X36" s="1036"/>
      <c r="Y36" s="1037"/>
      <c r="Z36" s="1038"/>
      <c r="AA36" s="400">
        <f>X36</f>
        <v>0</v>
      </c>
      <c r="AB36" s="410"/>
      <c r="AC36" s="58"/>
      <c r="BS36" s="60"/>
      <c r="BT36" s="60"/>
      <c r="BU36" s="75"/>
      <c r="BV36" s="75"/>
      <c r="BW36" s="75"/>
      <c r="BX36" s="75"/>
      <c r="BY36" s="75"/>
      <c r="BZ36" s="75"/>
      <c r="CA36" s="75"/>
    </row>
    <row r="37" spans="1:88" ht="15" customHeight="1">
      <c r="A37" s="58"/>
      <c r="B37" s="682" t="s">
        <v>130</v>
      </c>
      <c r="C37" s="683"/>
      <c r="D37" s="683"/>
      <c r="E37" s="683"/>
      <c r="F37" s="683"/>
      <c r="G37" s="683"/>
      <c r="H37" s="683"/>
      <c r="I37" s="714"/>
      <c r="J37" s="1036"/>
      <c r="K37" s="1037"/>
      <c r="L37" s="1038"/>
      <c r="M37" s="58"/>
      <c r="N37" s="58"/>
      <c r="O37" s="734" t="s">
        <v>131</v>
      </c>
      <c r="P37" s="671"/>
      <c r="Q37" s="671"/>
      <c r="R37" s="671"/>
      <c r="S37" s="671"/>
      <c r="T37" s="671"/>
      <c r="U37" s="671"/>
      <c r="V37" s="671"/>
      <c r="W37" s="704"/>
      <c r="X37" s="731">
        <f>SUM(X35:Z36)</f>
        <v>0</v>
      </c>
      <c r="Y37" s="732"/>
      <c r="Z37" s="733"/>
      <c r="AA37" s="58"/>
      <c r="AB37" s="410"/>
      <c r="AC37" s="58"/>
      <c r="BS37" s="60"/>
      <c r="BT37" s="60"/>
      <c r="BU37" s="75"/>
      <c r="BV37" s="75"/>
      <c r="BW37" s="75"/>
      <c r="BX37" s="75"/>
      <c r="BY37" s="75"/>
      <c r="BZ37" s="75"/>
      <c r="CA37" s="75"/>
    </row>
    <row r="38" spans="1:88" ht="15" customHeight="1">
      <c r="A38" s="58"/>
      <c r="B38" s="670" t="s">
        <v>271</v>
      </c>
      <c r="C38" s="671"/>
      <c r="D38" s="671"/>
      <c r="E38" s="671"/>
      <c r="F38" s="671"/>
      <c r="G38" s="671"/>
      <c r="H38" s="671"/>
      <c r="I38" s="704"/>
      <c r="J38" s="1036"/>
      <c r="K38" s="1037"/>
      <c r="L38" s="1038"/>
      <c r="M38" s="58"/>
      <c r="N38" s="58"/>
      <c r="O38" s="757" t="s">
        <v>44</v>
      </c>
      <c r="P38" s="671"/>
      <c r="Q38" s="671"/>
      <c r="R38" s="671"/>
      <c r="S38" s="671"/>
      <c r="T38" s="671"/>
      <c r="U38" s="671"/>
      <c r="V38" s="671"/>
      <c r="W38" s="671"/>
      <c r="X38" s="758" t="s">
        <v>44</v>
      </c>
      <c r="Y38" s="759"/>
      <c r="Z38" s="759"/>
      <c r="AA38" s="108"/>
      <c r="AB38" s="410"/>
      <c r="AC38" s="58"/>
      <c r="BS38" s="60"/>
      <c r="BT38" s="60"/>
      <c r="BU38" s="75"/>
      <c r="BV38" s="75"/>
      <c r="BW38" s="75"/>
      <c r="BX38" s="75"/>
      <c r="BY38" s="75"/>
      <c r="BZ38" s="75"/>
      <c r="CA38" s="75"/>
    </row>
    <row r="39" spans="1:88" ht="15" customHeight="1">
      <c r="A39" s="58"/>
      <c r="B39" s="670" t="s">
        <v>133</v>
      </c>
      <c r="C39" s="671"/>
      <c r="D39" s="671"/>
      <c r="E39" s="671"/>
      <c r="F39" s="671"/>
      <c r="G39" s="671"/>
      <c r="H39" s="671"/>
      <c r="I39" s="704"/>
      <c r="J39" s="1036"/>
      <c r="K39" s="1037"/>
      <c r="L39" s="1037"/>
      <c r="M39" s="417"/>
      <c r="N39" s="761" t="s">
        <v>134</v>
      </c>
      <c r="O39" s="761"/>
      <c r="P39" s="761"/>
      <c r="Q39" s="761"/>
      <c r="R39" s="761"/>
      <c r="S39" s="761"/>
      <c r="T39" s="761"/>
      <c r="U39" s="761"/>
      <c r="V39" s="761"/>
      <c r="W39" s="761"/>
      <c r="X39" s="761"/>
      <c r="Y39" s="761"/>
      <c r="Z39" s="761"/>
      <c r="AA39" s="761"/>
      <c r="AB39" s="762"/>
      <c r="AC39" s="58"/>
      <c r="BS39" s="60"/>
      <c r="BT39" s="60"/>
      <c r="BU39" s="75"/>
      <c r="BV39" s="75"/>
      <c r="BW39" s="75"/>
      <c r="BX39" s="75"/>
      <c r="BY39" s="75"/>
      <c r="BZ39" s="75"/>
      <c r="CA39" s="75"/>
      <c r="CJ39" s="75" t="s">
        <v>44</v>
      </c>
    </row>
    <row r="40" spans="1:88" ht="15" customHeight="1">
      <c r="A40" s="58"/>
      <c r="B40" s="670" t="s">
        <v>132</v>
      </c>
      <c r="C40" s="671"/>
      <c r="D40" s="671"/>
      <c r="E40" s="671"/>
      <c r="F40" s="671"/>
      <c r="G40" s="671"/>
      <c r="H40" s="671"/>
      <c r="I40" s="704"/>
      <c r="J40" s="1036"/>
      <c r="K40" s="1037"/>
      <c r="L40" s="1038"/>
      <c r="M40" s="71"/>
      <c r="N40" s="71"/>
      <c r="O40" s="397" t="s">
        <v>527</v>
      </c>
      <c r="P40" s="110"/>
      <c r="Q40" s="398"/>
      <c r="R40" s="110"/>
      <c r="S40" s="110"/>
      <c r="T40" s="110"/>
      <c r="U40" s="110"/>
      <c r="V40" s="110"/>
      <c r="W40" s="111"/>
      <c r="X40" s="873"/>
      <c r="Y40" s="874"/>
      <c r="Z40" s="875"/>
      <c r="AA40" s="401"/>
      <c r="AB40" s="412"/>
      <c r="AC40" s="71">
        <f>X40</f>
        <v>0</v>
      </c>
      <c r="AD40" s="129">
        <v>1500</v>
      </c>
      <c r="AE40" s="129"/>
      <c r="AF40" s="129"/>
      <c r="BS40" s="60"/>
      <c r="BT40" s="60"/>
      <c r="BU40" s="75"/>
      <c r="BV40" s="75"/>
      <c r="BW40" s="75"/>
      <c r="BX40" s="75"/>
      <c r="BY40" s="75"/>
      <c r="BZ40" s="75"/>
      <c r="CA40" s="75"/>
      <c r="CD40" s="61"/>
      <c r="CE40" s="61"/>
      <c r="CF40" s="61"/>
      <c r="CG40" s="61"/>
    </row>
    <row r="41" spans="1:88" ht="15" customHeight="1">
      <c r="A41" s="58"/>
      <c r="B41" s="670" t="s">
        <v>137</v>
      </c>
      <c r="C41" s="671"/>
      <c r="D41" s="671"/>
      <c r="E41" s="671"/>
      <c r="F41" s="671"/>
      <c r="G41" s="671"/>
      <c r="H41" s="671"/>
      <c r="I41" s="704"/>
      <c r="J41" s="1036"/>
      <c r="K41" s="1037"/>
      <c r="L41" s="1038"/>
      <c r="M41" s="71"/>
      <c r="N41" s="71"/>
      <c r="O41" s="750" t="s">
        <v>138</v>
      </c>
      <c r="P41" s="671"/>
      <c r="Q41" s="671"/>
      <c r="R41" s="671"/>
      <c r="S41" s="671"/>
      <c r="T41" s="671"/>
      <c r="U41" s="671"/>
      <c r="V41" s="671"/>
      <c r="W41" s="704"/>
      <c r="X41" s="873"/>
      <c r="Y41" s="874"/>
      <c r="Z41" s="875"/>
      <c r="AA41" s="112"/>
      <c r="AB41" s="413"/>
      <c r="AC41" s="71"/>
      <c r="AD41" s="129">
        <f>J48*5</f>
        <v>0</v>
      </c>
      <c r="AE41" s="129"/>
      <c r="AF41" s="129"/>
      <c r="BS41" s="60"/>
      <c r="BT41" s="60"/>
      <c r="BU41" s="75"/>
      <c r="BV41" s="75"/>
      <c r="BW41" s="75"/>
      <c r="BX41" s="75"/>
      <c r="BY41" s="75"/>
      <c r="BZ41" s="75"/>
      <c r="CA41" s="75"/>
      <c r="CD41" s="61" t="s">
        <v>139</v>
      </c>
      <c r="CE41" s="61"/>
      <c r="CF41" s="61"/>
      <c r="CG41" s="113">
        <f>J50</f>
        <v>0</v>
      </c>
    </row>
    <row r="42" spans="1:88" ht="15" customHeight="1">
      <c r="A42" s="58"/>
      <c r="B42" s="764" t="s">
        <v>140</v>
      </c>
      <c r="C42" s="765"/>
      <c r="D42" s="765"/>
      <c r="E42" s="765"/>
      <c r="F42" s="765"/>
      <c r="G42" s="683"/>
      <c r="H42" s="671"/>
      <c r="I42" s="672"/>
      <c r="J42" s="1036"/>
      <c r="K42" s="1037"/>
      <c r="L42" s="1038"/>
      <c r="M42" s="71"/>
      <c r="N42" s="71"/>
      <c r="O42" s="764" t="s">
        <v>141</v>
      </c>
      <c r="P42" s="683"/>
      <c r="Q42" s="683"/>
      <c r="R42" s="683"/>
      <c r="S42" s="683"/>
      <c r="T42" s="683"/>
      <c r="U42" s="683"/>
      <c r="V42" s="683"/>
      <c r="W42" s="714"/>
      <c r="X42" s="873"/>
      <c r="Y42" s="874"/>
      <c r="Z42" s="875"/>
      <c r="AA42" s="112"/>
      <c r="AB42" s="410"/>
      <c r="AC42" s="71"/>
      <c r="AD42" s="129"/>
      <c r="AE42" s="129"/>
      <c r="AF42" s="129"/>
      <c r="BS42" s="60"/>
      <c r="BT42" s="60"/>
      <c r="BU42" s="75"/>
      <c r="BV42" s="75"/>
      <c r="BW42" s="75"/>
      <c r="BX42" s="75"/>
      <c r="BY42" s="75"/>
      <c r="BZ42" s="75"/>
      <c r="CA42" s="75"/>
      <c r="CD42" s="61" t="s">
        <v>107</v>
      </c>
      <c r="CE42" s="61"/>
      <c r="CF42" s="61"/>
      <c r="CG42" s="113">
        <f>SUM(J50:L56)</f>
        <v>0</v>
      </c>
    </row>
    <row r="43" spans="1:88" ht="15" customHeight="1">
      <c r="A43" s="58"/>
      <c r="B43" s="670" t="s">
        <v>142</v>
      </c>
      <c r="C43" s="671"/>
      <c r="D43" s="671"/>
      <c r="E43" s="671"/>
      <c r="F43" s="671"/>
      <c r="G43" s="671"/>
      <c r="H43" s="671"/>
      <c r="I43" s="704"/>
      <c r="J43" s="1036"/>
      <c r="K43" s="1037"/>
      <c r="L43" s="1038"/>
      <c r="M43" s="71"/>
      <c r="N43" s="71"/>
      <c r="O43" s="730" t="s">
        <v>528</v>
      </c>
      <c r="P43" s="729"/>
      <c r="Q43" s="729"/>
      <c r="R43" s="729"/>
      <c r="S43" s="729"/>
      <c r="T43" s="729"/>
      <c r="U43" s="729"/>
      <c r="V43" s="729"/>
      <c r="W43" s="729"/>
      <c r="X43" s="729"/>
      <c r="Y43" s="729"/>
      <c r="Z43" s="608"/>
      <c r="AA43" s="112"/>
      <c r="AB43" s="410"/>
      <c r="AC43" s="71"/>
      <c r="AD43" s="129"/>
      <c r="AE43" s="129"/>
      <c r="AF43" s="129"/>
      <c r="AH43" s="763"/>
      <c r="AI43" s="763"/>
      <c r="AJ43" s="763"/>
      <c r="AK43" s="763"/>
      <c r="AL43" s="763"/>
      <c r="AM43" s="763"/>
      <c r="AN43" s="763"/>
      <c r="AO43" s="763"/>
      <c r="AP43" s="763"/>
      <c r="AQ43" s="763"/>
      <c r="AR43" s="763"/>
      <c r="AS43" s="763"/>
      <c r="AT43" s="763"/>
      <c r="AU43" s="763"/>
      <c r="AV43" s="763"/>
      <c r="BS43" s="763"/>
      <c r="BT43" s="763"/>
      <c r="BU43" s="75"/>
      <c r="BV43" s="75"/>
      <c r="BW43" s="75"/>
      <c r="BX43" s="75"/>
      <c r="BY43" s="75"/>
      <c r="BZ43" s="75"/>
      <c r="CA43" s="75"/>
      <c r="CD43" s="61" t="s">
        <v>131</v>
      </c>
      <c r="CE43" s="61"/>
      <c r="CF43" s="61"/>
      <c r="CG43" s="61">
        <f>X37</f>
        <v>0</v>
      </c>
    </row>
    <row r="44" spans="1:88" ht="15" customHeight="1">
      <c r="A44" s="58"/>
      <c r="B44" s="670" t="s">
        <v>315</v>
      </c>
      <c r="C44" s="671"/>
      <c r="D44" s="671"/>
      <c r="E44" s="671"/>
      <c r="F44" s="671"/>
      <c r="G44" s="671"/>
      <c r="H44" s="671"/>
      <c r="I44" s="704"/>
      <c r="J44" s="1036"/>
      <c r="K44" s="1037"/>
      <c r="L44" s="1038"/>
      <c r="M44" s="71"/>
      <c r="N44" s="71"/>
      <c r="O44" s="764" t="s">
        <v>529</v>
      </c>
      <c r="P44" s="683"/>
      <c r="Q44" s="683"/>
      <c r="R44" s="683"/>
      <c r="S44" s="683"/>
      <c r="T44" s="683"/>
      <c r="U44" s="683"/>
      <c r="V44" s="683"/>
      <c r="W44" s="714"/>
      <c r="X44" s="873"/>
      <c r="Y44" s="874"/>
      <c r="Z44" s="875"/>
      <c r="AA44" s="482">
        <f>X40*0.25</f>
        <v>0</v>
      </c>
      <c r="AB44" s="483"/>
      <c r="AC44" s="71">
        <f>X47</f>
        <v>0</v>
      </c>
      <c r="AF44" s="62" t="s">
        <v>44</v>
      </c>
      <c r="AH44" s="748"/>
      <c r="AI44" s="748"/>
      <c r="AJ44" s="748"/>
      <c r="AK44" s="748"/>
      <c r="AL44" s="748"/>
      <c r="AM44" s="748"/>
      <c r="AN44" s="748"/>
      <c r="AO44" s="748"/>
      <c r="AP44" s="748"/>
      <c r="AQ44" s="748"/>
      <c r="AR44" s="748"/>
      <c r="AS44" s="748"/>
      <c r="AT44" s="748"/>
      <c r="AU44" s="748"/>
      <c r="AV44" s="748"/>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749"/>
      <c r="BT44" s="749"/>
      <c r="BU44" s="75"/>
      <c r="BV44" s="75"/>
      <c r="BW44" s="75"/>
      <c r="BX44" s="75"/>
      <c r="BY44" s="75"/>
      <c r="BZ44" s="75"/>
      <c r="CA44" s="75"/>
      <c r="CD44" s="61" t="s">
        <v>136</v>
      </c>
      <c r="CE44" s="61"/>
      <c r="CF44" s="61"/>
      <c r="CG44" s="61">
        <f>X40</f>
        <v>0</v>
      </c>
    </row>
    <row r="45" spans="1:88" ht="15" customHeight="1">
      <c r="A45" s="58"/>
      <c r="B45" s="670" t="s">
        <v>397</v>
      </c>
      <c r="C45" s="671"/>
      <c r="D45" s="671"/>
      <c r="E45" s="671"/>
      <c r="F45" s="671"/>
      <c r="G45" s="671"/>
      <c r="H45" s="671"/>
      <c r="I45" s="704"/>
      <c r="J45" s="1036"/>
      <c r="K45" s="1037"/>
      <c r="L45" s="1038"/>
      <c r="M45" s="71">
        <f>MIN(AD40,AD41)</f>
        <v>0</v>
      </c>
      <c r="N45" s="71"/>
      <c r="O45" s="764" t="s">
        <v>530</v>
      </c>
      <c r="P45" s="683"/>
      <c r="Q45" s="683"/>
      <c r="R45" s="683"/>
      <c r="S45" s="683"/>
      <c r="T45" s="683"/>
      <c r="U45" s="683"/>
      <c r="V45" s="683"/>
      <c r="W45" s="714"/>
      <c r="X45" s="873"/>
      <c r="Y45" s="874"/>
      <c r="Z45" s="875"/>
      <c r="AA45" s="484">
        <f>X41*0.25</f>
        <v>0</v>
      </c>
      <c r="AB45" s="483"/>
      <c r="AC45" s="58"/>
      <c r="AF45" s="62" t="s">
        <v>44</v>
      </c>
      <c r="AH45" s="748"/>
      <c r="AI45" s="748"/>
      <c r="AJ45" s="748"/>
      <c r="AK45" s="748"/>
      <c r="AL45" s="748"/>
      <c r="AM45" s="748"/>
      <c r="AN45" s="748"/>
      <c r="AO45" s="748"/>
      <c r="AP45" s="748"/>
      <c r="AQ45" s="748"/>
      <c r="AR45" s="748"/>
      <c r="AS45" s="748"/>
      <c r="AT45" s="748"/>
      <c r="AU45" s="748"/>
      <c r="AV45" s="748"/>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749"/>
      <c r="BT45" s="749"/>
      <c r="BU45" s="75"/>
      <c r="BV45" s="75"/>
      <c r="BW45" s="75"/>
      <c r="BX45" s="75"/>
      <c r="BY45" s="75"/>
      <c r="BZ45" s="75"/>
      <c r="CA45" s="75"/>
      <c r="CD45" s="61" t="s">
        <v>145</v>
      </c>
      <c r="CE45" s="61"/>
      <c r="CF45" s="61"/>
      <c r="CG45" s="113">
        <f>X41+X42+X43</f>
        <v>0</v>
      </c>
    </row>
    <row r="46" spans="1:88" ht="15" customHeight="1">
      <c r="A46" s="58"/>
      <c r="B46" s="670" t="s">
        <v>147</v>
      </c>
      <c r="C46" s="671"/>
      <c r="D46" s="671"/>
      <c r="E46" s="671"/>
      <c r="F46" s="671"/>
      <c r="G46" s="671"/>
      <c r="H46" s="671"/>
      <c r="I46" s="704"/>
      <c r="J46" s="1036"/>
      <c r="K46" s="1037"/>
      <c r="L46" s="1038"/>
      <c r="M46" s="71"/>
      <c r="N46" s="71"/>
      <c r="O46" s="767" t="s">
        <v>531</v>
      </c>
      <c r="P46" s="768"/>
      <c r="Q46" s="768"/>
      <c r="R46" s="768"/>
      <c r="S46" s="768"/>
      <c r="T46" s="768"/>
      <c r="U46" s="768"/>
      <c r="V46" s="768"/>
      <c r="W46" s="769"/>
      <c r="X46" s="1042">
        <f>AA47+AA46</f>
        <v>0</v>
      </c>
      <c r="Y46" s="1043"/>
      <c r="Z46" s="1044"/>
      <c r="AA46" s="400">
        <f>IF(X44&gt;0,MIN(X44,AA44),0)</f>
        <v>0</v>
      </c>
      <c r="AB46" s="483"/>
      <c r="AC46" s="58"/>
      <c r="AH46" s="766"/>
      <c r="AI46" s="766"/>
      <c r="AJ46" s="766"/>
      <c r="AK46" s="766"/>
      <c r="AL46" s="766"/>
      <c r="AM46" s="766"/>
      <c r="AN46" s="766"/>
      <c r="AO46" s="766"/>
      <c r="AP46" s="766"/>
      <c r="AQ46" s="766"/>
      <c r="AR46" s="766"/>
      <c r="AS46" s="766"/>
      <c r="AT46" s="766"/>
      <c r="AU46" s="766"/>
      <c r="AV46" s="766"/>
      <c r="BS46" s="766"/>
      <c r="BT46" s="766"/>
      <c r="BU46" s="75"/>
      <c r="BV46" s="75"/>
      <c r="BW46" s="75"/>
      <c r="BX46" s="75"/>
      <c r="BY46" s="75"/>
      <c r="BZ46" s="75"/>
      <c r="CA46" s="75"/>
      <c r="CD46" s="61" t="s">
        <v>146</v>
      </c>
      <c r="CE46" s="61"/>
      <c r="CF46" s="61"/>
      <c r="CG46" s="113">
        <f>X54</f>
        <v>0</v>
      </c>
    </row>
    <row r="47" spans="1:88" ht="15" customHeight="1">
      <c r="A47" s="58"/>
      <c r="B47" s="670" t="s">
        <v>318</v>
      </c>
      <c r="C47" s="671"/>
      <c r="D47" s="671"/>
      <c r="E47" s="671"/>
      <c r="F47" s="671"/>
      <c r="G47" s="671"/>
      <c r="H47" s="671"/>
      <c r="I47" s="704"/>
      <c r="J47" s="1036"/>
      <c r="K47" s="1037"/>
      <c r="L47" s="1038"/>
      <c r="M47" s="71"/>
      <c r="N47" s="71"/>
      <c r="O47" s="767" t="s">
        <v>143</v>
      </c>
      <c r="P47" s="768"/>
      <c r="Q47" s="768"/>
      <c r="R47" s="768"/>
      <c r="S47" s="768"/>
      <c r="T47" s="768"/>
      <c r="U47" s="768"/>
      <c r="V47" s="768"/>
      <c r="W47" s="769"/>
      <c r="X47" s="782"/>
      <c r="Y47" s="783"/>
      <c r="Z47" s="784"/>
      <c r="AA47" s="400">
        <f>IF(X45&gt;0,MIN(X45,AA45),0)</f>
        <v>0</v>
      </c>
      <c r="AB47" s="410"/>
      <c r="AC47" s="58"/>
      <c r="AH47" s="753"/>
      <c r="AI47" s="753"/>
      <c r="AJ47" s="753"/>
      <c r="AK47" s="753"/>
      <c r="AL47" s="753"/>
      <c r="AM47" s="753"/>
      <c r="AN47" s="753"/>
      <c r="AO47" s="753"/>
      <c r="AP47" s="753"/>
      <c r="AQ47" s="753"/>
      <c r="AR47" s="753"/>
      <c r="AS47" s="753"/>
      <c r="AT47" s="753"/>
      <c r="AU47" s="753"/>
      <c r="AV47" s="753"/>
      <c r="BS47" s="700"/>
      <c r="BT47" s="700"/>
      <c r="BU47" s="75"/>
      <c r="BV47" s="75"/>
      <c r="BW47" s="75"/>
      <c r="BX47" s="75"/>
      <c r="BY47" s="75"/>
      <c r="BZ47" s="75"/>
      <c r="CA47" s="75"/>
      <c r="CD47" s="61"/>
      <c r="CE47" s="61"/>
      <c r="CF47" s="61"/>
      <c r="CG47" s="61"/>
    </row>
    <row r="48" spans="1:88" ht="15" customHeight="1">
      <c r="A48" s="58"/>
      <c r="B48" s="670" t="s">
        <v>148</v>
      </c>
      <c r="C48" s="671"/>
      <c r="D48" s="671"/>
      <c r="E48" s="671"/>
      <c r="F48" s="671"/>
      <c r="G48" s="671"/>
      <c r="H48" s="671"/>
      <c r="I48" s="704"/>
      <c r="J48" s="1036"/>
      <c r="K48" s="1037"/>
      <c r="L48" s="1038"/>
      <c r="M48" s="71" t="e">
        <f>J48/J47</f>
        <v>#DIV/0!</v>
      </c>
      <c r="N48" s="71"/>
      <c r="O48" s="754" t="s">
        <v>144</v>
      </c>
      <c r="P48" s="755"/>
      <c r="Q48" s="755"/>
      <c r="R48" s="755"/>
      <c r="S48" s="755"/>
      <c r="T48" s="755"/>
      <c r="U48" s="755"/>
      <c r="V48" s="755"/>
      <c r="W48" s="756"/>
      <c r="X48" s="806">
        <f>SUM(X40:Z42)+X46</f>
        <v>0</v>
      </c>
      <c r="Y48" s="807"/>
      <c r="Z48" s="808"/>
      <c r="AA48" s="485"/>
      <c r="AB48" s="410"/>
      <c r="AC48" s="58"/>
      <c r="AH48" s="753"/>
      <c r="AI48" s="753"/>
      <c r="AJ48" s="753"/>
      <c r="AK48" s="753"/>
      <c r="AL48" s="753"/>
      <c r="AM48" s="753"/>
      <c r="AN48" s="753"/>
      <c r="AO48" s="753"/>
      <c r="AP48" s="753"/>
      <c r="AQ48" s="753"/>
      <c r="AR48" s="753"/>
      <c r="AS48" s="753"/>
      <c r="AT48" s="753"/>
      <c r="AU48" s="753"/>
      <c r="AV48" s="753"/>
      <c r="BS48" s="700"/>
      <c r="BT48" s="700"/>
      <c r="BU48" s="75"/>
      <c r="BV48" s="75"/>
      <c r="BW48" s="75"/>
      <c r="BX48" s="75"/>
      <c r="BY48" s="75"/>
      <c r="BZ48" s="75"/>
      <c r="CA48" s="75"/>
      <c r="CD48" s="75" t="s">
        <v>44</v>
      </c>
    </row>
    <row r="49" spans="1:120" ht="15" customHeight="1">
      <c r="A49" s="58"/>
      <c r="B49" s="770" t="s">
        <v>319</v>
      </c>
      <c r="C49" s="771"/>
      <c r="D49" s="771"/>
      <c r="E49" s="771"/>
      <c r="F49" s="771"/>
      <c r="G49" s="771"/>
      <c r="H49" s="771"/>
      <c r="I49" s="772"/>
      <c r="J49" s="1036"/>
      <c r="K49" s="1037"/>
      <c r="L49" s="1038"/>
      <c r="M49" s="71"/>
      <c r="N49" s="71"/>
      <c r="O49" s="730" t="s">
        <v>328</v>
      </c>
      <c r="P49" s="815"/>
      <c r="Q49" s="815"/>
      <c r="R49" s="815"/>
      <c r="S49" s="815"/>
      <c r="T49" s="815"/>
      <c r="U49" s="815"/>
      <c r="V49" s="815"/>
      <c r="W49" s="816"/>
      <c r="X49" s="1045">
        <f>MIN(AA50,AA51)</f>
        <v>0</v>
      </c>
      <c r="Y49" s="626"/>
      <c r="Z49" s="627"/>
      <c r="AA49" s="112"/>
      <c r="AB49" s="410"/>
      <c r="AC49" s="58"/>
      <c r="AH49" s="753"/>
      <c r="AI49" s="753"/>
      <c r="AJ49" s="753"/>
      <c r="AK49" s="753"/>
      <c r="AL49" s="753"/>
      <c r="AM49" s="753"/>
      <c r="AN49" s="753"/>
      <c r="AO49" s="753"/>
      <c r="AP49" s="753"/>
      <c r="AQ49" s="753"/>
      <c r="AR49" s="753"/>
      <c r="AS49" s="753"/>
      <c r="AT49" s="753"/>
      <c r="AU49" s="753"/>
      <c r="AV49" s="753"/>
      <c r="BS49" s="700"/>
      <c r="BT49" s="700"/>
      <c r="BU49" s="75"/>
      <c r="BV49" s="75"/>
      <c r="BW49" s="75"/>
      <c r="BX49" s="75"/>
      <c r="BY49" s="75"/>
      <c r="BZ49" s="75"/>
      <c r="CA49" s="75"/>
    </row>
    <row r="50" spans="1:120" ht="15" customHeight="1">
      <c r="A50" s="58"/>
      <c r="B50" s="770" t="s">
        <v>151</v>
      </c>
      <c r="C50" s="771"/>
      <c r="D50" s="771"/>
      <c r="E50" s="771"/>
      <c r="F50" s="771"/>
      <c r="G50" s="771"/>
      <c r="H50" s="771"/>
      <c r="I50" s="772"/>
      <c r="J50" s="1036"/>
      <c r="K50" s="1037"/>
      <c r="L50" s="1038"/>
      <c r="M50" s="71"/>
      <c r="N50" s="460"/>
      <c r="O50" s="779" t="s">
        <v>316</v>
      </c>
      <c r="P50" s="780"/>
      <c r="Q50" s="780"/>
      <c r="R50" s="780"/>
      <c r="S50" s="780"/>
      <c r="T50" s="780"/>
      <c r="U50" s="780"/>
      <c r="V50" s="780"/>
      <c r="W50" s="781"/>
      <c r="X50" s="806">
        <f>MIN(AA50,AA51)</f>
        <v>0</v>
      </c>
      <c r="Y50" s="807"/>
      <c r="Z50" s="808"/>
      <c r="AA50" s="112">
        <v>1500</v>
      </c>
      <c r="AB50" s="410"/>
      <c r="AC50" s="58"/>
      <c r="AH50" s="753"/>
      <c r="AI50" s="753"/>
      <c r="AJ50" s="753"/>
      <c r="AK50" s="753"/>
      <c r="AL50" s="753"/>
      <c r="AM50" s="753"/>
      <c r="AN50" s="753"/>
      <c r="AO50" s="753"/>
      <c r="AP50" s="753"/>
      <c r="AQ50" s="753"/>
      <c r="AR50" s="753"/>
      <c r="AS50" s="753"/>
      <c r="AT50" s="753"/>
      <c r="AU50" s="753"/>
      <c r="AV50" s="753"/>
      <c r="BS50" s="700"/>
      <c r="BT50" s="700"/>
      <c r="BU50" s="75"/>
      <c r="BV50" s="75"/>
      <c r="BW50" s="75"/>
      <c r="BX50" s="75"/>
      <c r="BY50" s="75"/>
      <c r="BZ50" s="75"/>
      <c r="CA50" s="75"/>
    </row>
    <row r="51" spans="1:120" ht="15" customHeight="1">
      <c r="A51" s="789"/>
      <c r="B51" s="770" t="s">
        <v>331</v>
      </c>
      <c r="C51" s="771"/>
      <c r="D51" s="771"/>
      <c r="E51" s="771"/>
      <c r="F51" s="771"/>
      <c r="G51" s="771"/>
      <c r="H51" s="771"/>
      <c r="I51" s="772"/>
      <c r="J51" s="1036"/>
      <c r="K51" s="1037"/>
      <c r="L51" s="1038"/>
      <c r="M51" s="71"/>
      <c r="N51" s="71"/>
      <c r="O51" s="779" t="s">
        <v>317</v>
      </c>
      <c r="P51" s="780"/>
      <c r="Q51" s="780"/>
      <c r="R51" s="780"/>
      <c r="S51" s="780"/>
      <c r="T51" s="780"/>
      <c r="U51" s="780"/>
      <c r="V51" s="780"/>
      <c r="W51" s="781"/>
      <c r="X51" s="782"/>
      <c r="Y51" s="783"/>
      <c r="Z51" s="784"/>
      <c r="AA51" s="205">
        <f>X51*5</f>
        <v>0</v>
      </c>
      <c r="AB51" s="413"/>
      <c r="AC51" s="789"/>
      <c r="AH51" s="753"/>
      <c r="AI51" s="753"/>
      <c r="AJ51" s="753"/>
      <c r="AK51" s="753"/>
      <c r="AL51" s="753"/>
      <c r="AM51" s="753"/>
      <c r="AN51" s="753"/>
      <c r="AO51" s="753"/>
      <c r="AP51" s="753"/>
      <c r="AQ51" s="753"/>
      <c r="AR51" s="753"/>
      <c r="AS51" s="753"/>
      <c r="AT51" s="753"/>
      <c r="AU51" s="753"/>
      <c r="AV51" s="753"/>
      <c r="BS51" s="700"/>
      <c r="BT51" s="700"/>
      <c r="BU51" s="75"/>
      <c r="BV51" s="75"/>
      <c r="BW51" s="75"/>
      <c r="BX51" s="75"/>
      <c r="BY51" s="75"/>
      <c r="BZ51" s="75"/>
      <c r="CA51" s="75"/>
    </row>
    <row r="52" spans="1:120" ht="15" customHeight="1">
      <c r="A52" s="790"/>
      <c r="B52" s="770">
        <f>'2026 YTD'!B52</f>
        <v>0</v>
      </c>
      <c r="C52" s="771"/>
      <c r="D52" s="771"/>
      <c r="E52" s="771"/>
      <c r="F52" s="771"/>
      <c r="G52" s="771"/>
      <c r="H52" s="771"/>
      <c r="I52" s="772"/>
      <c r="J52" s="1036"/>
      <c r="K52" s="1037"/>
      <c r="L52" s="1038"/>
      <c r="M52" s="71"/>
      <c r="N52" s="71"/>
      <c r="O52" s="58"/>
      <c r="P52" s="58"/>
      <c r="Q52" s="58"/>
      <c r="R52" s="58"/>
      <c r="S52" s="58"/>
      <c r="T52" s="58"/>
      <c r="U52" s="58"/>
      <c r="V52" s="58"/>
      <c r="W52" s="58"/>
      <c r="X52" s="58"/>
      <c r="Y52" s="58"/>
      <c r="Z52" s="58"/>
      <c r="AA52" s="71"/>
      <c r="AB52" s="413"/>
      <c r="AC52" s="790"/>
      <c r="AH52" s="753"/>
      <c r="AI52" s="753"/>
      <c r="AJ52" s="753"/>
      <c r="AK52" s="753"/>
      <c r="AL52" s="753"/>
      <c r="AM52" s="753"/>
      <c r="AN52" s="753"/>
      <c r="AO52" s="753"/>
      <c r="AP52" s="753"/>
      <c r="AQ52" s="753"/>
      <c r="AR52" s="753"/>
      <c r="AS52" s="753"/>
      <c r="AT52" s="753"/>
      <c r="AU52" s="753"/>
      <c r="AV52" s="753"/>
      <c r="BS52" s="785"/>
      <c r="BT52" s="785"/>
      <c r="BU52" s="75"/>
      <c r="BV52" s="75"/>
      <c r="BW52" s="75"/>
      <c r="BX52" s="75"/>
      <c r="BY52" s="75"/>
      <c r="BZ52" s="75"/>
      <c r="CA52" s="75"/>
    </row>
    <row r="53" spans="1:120" ht="15" customHeight="1">
      <c r="A53" s="790"/>
      <c r="B53" s="770">
        <f>'2026 YTD'!B53</f>
        <v>0</v>
      </c>
      <c r="C53" s="771"/>
      <c r="D53" s="771"/>
      <c r="E53" s="771"/>
      <c r="F53" s="771"/>
      <c r="G53" s="771"/>
      <c r="H53" s="771"/>
      <c r="I53" s="772"/>
      <c r="J53" s="1036"/>
      <c r="K53" s="1037"/>
      <c r="L53" s="1038"/>
      <c r="M53" s="71"/>
      <c r="N53" s="71"/>
      <c r="O53" s="773" t="s">
        <v>146</v>
      </c>
      <c r="P53" s="774"/>
      <c r="Q53" s="774"/>
      <c r="R53" s="774"/>
      <c r="S53" s="774"/>
      <c r="T53" s="774"/>
      <c r="U53" s="774"/>
      <c r="V53" s="774"/>
      <c r="W53" s="775"/>
      <c r="X53" s="776">
        <f>X26-J57</f>
        <v>0</v>
      </c>
      <c r="Y53" s="777"/>
      <c r="Z53" s="778"/>
      <c r="AA53" s="71"/>
      <c r="AB53" s="413"/>
      <c r="AC53" s="790"/>
      <c r="AD53" s="125"/>
      <c r="AH53" s="753"/>
      <c r="AI53" s="753"/>
      <c r="AJ53" s="753"/>
      <c r="AK53" s="753"/>
      <c r="AL53" s="753"/>
      <c r="AM53" s="753"/>
      <c r="AN53" s="753"/>
      <c r="AO53" s="753"/>
      <c r="AP53" s="753"/>
      <c r="AQ53" s="753"/>
      <c r="AR53" s="753"/>
      <c r="AS53" s="753"/>
      <c r="AT53" s="753"/>
      <c r="AU53" s="753"/>
      <c r="AV53" s="753"/>
      <c r="BS53" s="700"/>
      <c r="BT53" s="700"/>
      <c r="BU53" s="75"/>
      <c r="BV53" s="75"/>
      <c r="BW53" s="75"/>
      <c r="BX53" s="75"/>
      <c r="BY53" s="75"/>
      <c r="BZ53" s="75"/>
      <c r="CA53" s="75"/>
    </row>
    <row r="54" spans="1:120" ht="15" customHeight="1">
      <c r="A54" s="790"/>
      <c r="B54" s="770">
        <f>'2026 YTD'!B54</f>
        <v>0</v>
      </c>
      <c r="C54" s="771"/>
      <c r="D54" s="771"/>
      <c r="E54" s="771"/>
      <c r="F54" s="771"/>
      <c r="G54" s="771"/>
      <c r="H54" s="771"/>
      <c r="I54" s="772"/>
      <c r="J54" s="1036"/>
      <c r="K54" s="1037"/>
      <c r="L54" s="1038"/>
      <c r="M54" s="71"/>
      <c r="N54" s="71" t="s">
        <v>150</v>
      </c>
      <c r="O54" s="820" t="s">
        <v>464</v>
      </c>
      <c r="P54" s="820"/>
      <c r="Q54" s="820"/>
      <c r="R54" s="820"/>
      <c r="S54" s="820"/>
      <c r="T54" s="820"/>
      <c r="U54" s="820"/>
      <c r="V54" s="820">
        <v>0</v>
      </c>
      <c r="W54" s="820"/>
      <c r="X54" s="821"/>
      <c r="Y54" s="821"/>
      <c r="Z54" s="821"/>
      <c r="AA54" s="460"/>
      <c r="AB54" s="410"/>
      <c r="AC54" s="790">
        <f>X53</f>
        <v>0</v>
      </c>
      <c r="AD54" s="125"/>
      <c r="AE54" s="75">
        <v>0</v>
      </c>
      <c r="AF54" s="75"/>
      <c r="AH54" s="753"/>
      <c r="AI54" s="753"/>
      <c r="AJ54" s="753"/>
      <c r="AK54" s="753"/>
      <c r="AL54" s="753"/>
      <c r="AM54" s="753"/>
      <c r="AN54" s="753"/>
      <c r="AO54" s="753"/>
      <c r="AP54" s="753"/>
      <c r="AQ54" s="794"/>
      <c r="AR54" s="794"/>
      <c r="AS54" s="794"/>
      <c r="AT54" s="794"/>
      <c r="AU54" s="794"/>
      <c r="AV54" s="794"/>
      <c r="BS54" s="700"/>
      <c r="BT54" s="700"/>
      <c r="BU54" s="75"/>
      <c r="BV54" s="75"/>
      <c r="BW54" s="75"/>
      <c r="BX54" s="75"/>
      <c r="BY54" s="75"/>
      <c r="BZ54" s="75"/>
      <c r="CA54" s="75"/>
    </row>
    <row r="55" spans="1:120" ht="15" customHeight="1">
      <c r="A55" s="790"/>
      <c r="B55" s="770">
        <f>'2026 YTD'!B55</f>
        <v>0</v>
      </c>
      <c r="C55" s="771"/>
      <c r="D55" s="771"/>
      <c r="E55" s="771"/>
      <c r="F55" s="771"/>
      <c r="G55" s="771"/>
      <c r="H55" s="771"/>
      <c r="I55" s="772"/>
      <c r="J55" s="1036"/>
      <c r="K55" s="1037"/>
      <c r="L55" s="1038"/>
      <c r="M55" s="71"/>
      <c r="N55" s="71"/>
      <c r="O55" s="779" t="s">
        <v>532</v>
      </c>
      <c r="P55" s="780"/>
      <c r="Q55" s="780"/>
      <c r="R55" s="780"/>
      <c r="S55" s="780"/>
      <c r="T55" s="780"/>
      <c r="U55" s="780"/>
      <c r="V55" s="780"/>
      <c r="W55" s="780"/>
      <c r="X55" s="782"/>
      <c r="Y55" s="783"/>
      <c r="Z55" s="784"/>
      <c r="AA55" s="71"/>
      <c r="AB55" s="413"/>
      <c r="AC55" s="790"/>
      <c r="AD55" s="126"/>
      <c r="AE55" s="124">
        <f>X54*V55</f>
        <v>0</v>
      </c>
      <c r="AF55" s="75"/>
      <c r="BS55" s="60"/>
      <c r="BT55" s="60"/>
      <c r="BU55" s="75"/>
      <c r="BV55" s="75"/>
      <c r="BW55" s="75"/>
      <c r="BX55" s="75"/>
      <c r="BY55" s="75"/>
      <c r="BZ55" s="75"/>
      <c r="CA55" s="75"/>
    </row>
    <row r="56" spans="1:120" ht="15" customHeight="1" thickBot="1">
      <c r="A56" s="790"/>
      <c r="B56" s="770">
        <f>'2026 YTD'!B56</f>
        <v>0</v>
      </c>
      <c r="C56" s="771"/>
      <c r="D56" s="771"/>
      <c r="E56" s="771"/>
      <c r="F56" s="771"/>
      <c r="G56" s="771"/>
      <c r="H56" s="771"/>
      <c r="I56" s="772"/>
      <c r="J56" s="1036"/>
      <c r="K56" s="1037"/>
      <c r="L56" s="1038"/>
      <c r="M56" s="71"/>
      <c r="N56" s="71"/>
      <c r="O56" s="791" t="s">
        <v>465</v>
      </c>
      <c r="P56" s="792"/>
      <c r="Q56" s="792"/>
      <c r="R56" s="792"/>
      <c r="S56" s="792"/>
      <c r="T56" s="792"/>
      <c r="U56" s="792"/>
      <c r="V56" s="792" t="e">
        <f>#REF!</f>
        <v>#REF!</v>
      </c>
      <c r="W56" s="793">
        <v>0.18</v>
      </c>
      <c r="X56" s="809"/>
      <c r="Y56" s="810"/>
      <c r="Z56" s="811"/>
      <c r="AA56" s="71"/>
      <c r="AB56" s="413"/>
      <c r="AC56" s="790"/>
      <c r="AD56" s="126">
        <f>X54*0.8</f>
        <v>0</v>
      </c>
      <c r="AE56" s="124" t="e">
        <f>(AD56+X40-X44)*V56</f>
        <v>#REF!</v>
      </c>
      <c r="AF56" s="75"/>
      <c r="BS56" s="60"/>
      <c r="BT56" s="60"/>
      <c r="BU56" s="75"/>
      <c r="BV56" s="75"/>
      <c r="BW56" s="75"/>
      <c r="BX56" s="75"/>
      <c r="BY56" s="75"/>
      <c r="BZ56" s="75"/>
      <c r="CA56" s="75"/>
    </row>
    <row r="57" spans="1:120" ht="15" customHeight="1" thickTop="1">
      <c r="A57" s="790"/>
      <c r="B57" s="803" t="s">
        <v>152</v>
      </c>
      <c r="C57" s="804"/>
      <c r="D57" s="804"/>
      <c r="E57" s="804"/>
      <c r="F57" s="804"/>
      <c r="G57" s="804"/>
      <c r="H57" s="804"/>
      <c r="I57" s="805"/>
      <c r="J57" s="812">
        <f>SUM(J21:L56)-F24+X32+X37+X48+X49+X55</f>
        <v>0</v>
      </c>
      <c r="K57" s="813"/>
      <c r="L57" s="814"/>
      <c r="M57" s="71"/>
      <c r="N57" s="71"/>
      <c r="O57" s="791" t="s">
        <v>466</v>
      </c>
      <c r="P57" s="792"/>
      <c r="Q57" s="792"/>
      <c r="R57" s="792"/>
      <c r="S57" s="792"/>
      <c r="T57" s="792"/>
      <c r="U57" s="792"/>
      <c r="V57" s="792">
        <v>0</v>
      </c>
      <c r="W57" s="793">
        <v>4.9500000000000002E-2</v>
      </c>
      <c r="X57" s="800">
        <f>X53-X56</f>
        <v>0</v>
      </c>
      <c r="Y57" s="801">
        <f>(X53*0.8)-X47*W57</f>
        <v>0</v>
      </c>
      <c r="Z57" s="802"/>
      <c r="AA57" s="71"/>
      <c r="AB57" s="413"/>
      <c r="AC57" s="790"/>
      <c r="AD57" s="75"/>
      <c r="AE57" s="75">
        <f>(AD56+X40-X44)*V57</f>
        <v>0</v>
      </c>
      <c r="AF57" s="75"/>
      <c r="BS57" s="60"/>
      <c r="BT57" s="60"/>
      <c r="BU57" s="75"/>
      <c r="BV57" s="75"/>
      <c r="BW57" s="75"/>
      <c r="BX57" s="75"/>
      <c r="BY57" s="75"/>
      <c r="BZ57" s="75"/>
      <c r="CA57" s="75"/>
    </row>
    <row r="58" spans="1:120" ht="10.5" customHeight="1">
      <c r="A58" s="790"/>
      <c r="B58" s="397"/>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486"/>
      <c r="AB58" s="414"/>
      <c r="AC58" s="790"/>
      <c r="AD58" s="75"/>
      <c r="AE58" s="75"/>
      <c r="AF58" s="75"/>
      <c r="BS58" s="60"/>
      <c r="BT58" s="60"/>
      <c r="BU58" s="75"/>
      <c r="BV58" s="75"/>
      <c r="BW58" s="75"/>
      <c r="BX58" s="75"/>
      <c r="BY58" s="75"/>
      <c r="BZ58" s="75"/>
      <c r="CA58" s="75"/>
    </row>
    <row r="59" spans="1:120">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BS59" s="60"/>
      <c r="BT59" s="60"/>
      <c r="BU59" s="75"/>
      <c r="BV59" s="75"/>
      <c r="BW59" s="75"/>
      <c r="BX59" s="75"/>
      <c r="BY59" s="75"/>
      <c r="BZ59" s="75"/>
      <c r="CA59" s="75"/>
    </row>
    <row r="60" spans="1:120">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BS60" s="60"/>
      <c r="BT60" s="60"/>
      <c r="BU60" s="75"/>
      <c r="BV60" s="75"/>
      <c r="BW60" s="75"/>
      <c r="BX60" s="75"/>
      <c r="BY60" s="75"/>
      <c r="BZ60" s="75"/>
      <c r="CA60" s="75"/>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row>
    <row r="61" spans="1:120">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BS61" s="60"/>
      <c r="BT61" s="60"/>
      <c r="BU61" s="75"/>
      <c r="BV61" s="75"/>
      <c r="BW61" s="75"/>
      <c r="BX61" s="75"/>
      <c r="BY61" s="75"/>
      <c r="BZ61" s="75"/>
      <c r="CA61" s="75"/>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row>
    <row r="62" spans="1:120">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BS62" s="60"/>
      <c r="BT62" s="60"/>
      <c r="BU62" s="75"/>
      <c r="BV62" s="75"/>
      <c r="BW62" s="75"/>
      <c r="BX62" s="75"/>
      <c r="BY62" s="75"/>
      <c r="BZ62" s="75"/>
      <c r="CA62" s="75"/>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row>
    <row r="63" spans="1:120">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BS63" s="60"/>
      <c r="BT63" s="60"/>
      <c r="BU63" s="75"/>
      <c r="BV63" s="75"/>
      <c r="BW63" s="75"/>
      <c r="BX63" s="75"/>
      <c r="BY63" s="75"/>
      <c r="BZ63" s="75"/>
      <c r="CA63" s="75"/>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row>
    <row r="64" spans="1:120">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BS64" s="60"/>
      <c r="BT64" s="60"/>
      <c r="BU64" s="75"/>
      <c r="BV64" s="75"/>
      <c r="BW64" s="75"/>
      <c r="BX64" s="75"/>
      <c r="BY64" s="75"/>
      <c r="BZ64" s="75"/>
      <c r="CA64" s="75"/>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row>
    <row r="65" spans="1:120">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BS65" s="60"/>
      <c r="BT65" s="60"/>
      <c r="BU65" s="75"/>
      <c r="BV65" s="75"/>
      <c r="BW65" s="75"/>
      <c r="BX65" s="75"/>
      <c r="BY65" s="75"/>
      <c r="BZ65" s="75"/>
      <c r="CA65" s="75"/>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row>
    <row r="66" spans="1:120">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BS66" s="60"/>
      <c r="BT66" s="60"/>
      <c r="BU66" s="75"/>
      <c r="BV66" s="75"/>
      <c r="BW66" s="75"/>
      <c r="BX66" s="75"/>
      <c r="BY66" s="75"/>
      <c r="BZ66" s="75"/>
      <c r="CA66" s="75"/>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row>
    <row r="67" spans="1:120">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Y67" s="60" t="s">
        <v>226</v>
      </c>
      <c r="BS67" s="60"/>
      <c r="BT67" s="60"/>
      <c r="BU67" s="75"/>
      <c r="BV67" s="75"/>
      <c r="BW67" s="75"/>
      <c r="BX67" s="75"/>
      <c r="BY67" s="75"/>
      <c r="BZ67" s="75"/>
      <c r="CA67" s="75"/>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row>
    <row r="68" spans="1:120">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Y68" s="60" t="s">
        <v>222</v>
      </c>
      <c r="BS68" s="60"/>
      <c r="BT68" s="60"/>
      <c r="BU68" s="75"/>
      <c r="BV68" s="75"/>
      <c r="BW68" s="75"/>
      <c r="BX68" s="75"/>
      <c r="BY68" s="75"/>
      <c r="BZ68" s="75"/>
      <c r="CA68" s="75"/>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row>
    <row r="69" spans="1:120">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Y69" s="60" t="s">
        <v>223</v>
      </c>
      <c r="BS69" s="60"/>
      <c r="BT69" s="60"/>
      <c r="BU69" s="75"/>
      <c r="BV69" s="75"/>
      <c r="BW69" s="75"/>
      <c r="BX69" s="75"/>
      <c r="BY69" s="75"/>
      <c r="BZ69" s="75"/>
      <c r="CA69" s="75"/>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row>
    <row r="70" spans="1:120">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Y70" s="60" t="s">
        <v>224</v>
      </c>
      <c r="BS70" s="60"/>
      <c r="BT70" s="60"/>
      <c r="BU70" s="75"/>
      <c r="BV70" s="75"/>
      <c r="BW70" s="75"/>
      <c r="BX70" s="75"/>
      <c r="BY70" s="75"/>
      <c r="BZ70" s="75"/>
      <c r="CA70" s="75"/>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row>
    <row r="71" spans="1:120">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Y71" s="60" t="s">
        <v>225</v>
      </c>
      <c r="BS71" s="60"/>
      <c r="BT71" s="60"/>
      <c r="BU71" s="75"/>
      <c r="BV71" s="75"/>
      <c r="BW71" s="75"/>
      <c r="BX71" s="75"/>
      <c r="BY71" s="75"/>
      <c r="BZ71" s="75"/>
      <c r="CA71" s="75"/>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row>
    <row r="72" spans="1:120">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BS72" s="60"/>
      <c r="BT72" s="60"/>
      <c r="BU72" s="75"/>
      <c r="BV72" s="75"/>
      <c r="BW72" s="75"/>
      <c r="BX72" s="75"/>
      <c r="BY72" s="75"/>
      <c r="BZ72" s="75"/>
      <c r="CA72" s="75"/>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row>
    <row r="73" spans="1:120">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BS73" s="60"/>
      <c r="BT73" s="60"/>
      <c r="BU73" s="75"/>
      <c r="BV73" s="75"/>
      <c r="BW73" s="75"/>
      <c r="BX73" s="75"/>
      <c r="BY73" s="75"/>
      <c r="BZ73" s="75"/>
      <c r="CA73" s="75"/>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row>
    <row r="74" spans="1:120">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BS74" s="60"/>
      <c r="BT74" s="60"/>
      <c r="BU74" s="75"/>
      <c r="BV74" s="75"/>
      <c r="BW74" s="75"/>
      <c r="BX74" s="75"/>
      <c r="BY74" s="75"/>
      <c r="BZ74" s="75"/>
      <c r="CA74" s="75"/>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row>
    <row r="75" spans="1:120">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BS75" s="60"/>
      <c r="BT75" s="60"/>
      <c r="BU75" s="75"/>
      <c r="BV75" s="75"/>
      <c r="BW75" s="75"/>
      <c r="BX75" s="75"/>
      <c r="BY75" s="75"/>
      <c r="BZ75" s="75"/>
      <c r="CA75" s="75"/>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row>
    <row r="76" spans="1:120">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BS76" s="60"/>
      <c r="BT76" s="60"/>
      <c r="BU76" s="75"/>
      <c r="BV76" s="75"/>
      <c r="BW76" s="75"/>
      <c r="BX76" s="75"/>
      <c r="BY76" s="75"/>
      <c r="BZ76" s="75"/>
      <c r="CA76" s="75"/>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row>
    <row r="77" spans="1:120">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BS77" s="60"/>
      <c r="BT77" s="60"/>
      <c r="BU77" s="75"/>
      <c r="BV77" s="75"/>
      <c r="BW77" s="75"/>
      <c r="BX77" s="75"/>
      <c r="BY77" s="75"/>
      <c r="BZ77" s="75"/>
      <c r="CA77" s="75"/>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row>
    <row r="78" spans="1:120">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BS78" s="60"/>
      <c r="BT78" s="60"/>
      <c r="BU78" s="75"/>
      <c r="BV78" s="75"/>
      <c r="BW78" s="75"/>
      <c r="BX78" s="75"/>
      <c r="BY78" s="75"/>
      <c r="BZ78" s="75"/>
      <c r="CA78" s="75"/>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row>
    <row r="79" spans="1:120">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BS79" s="60"/>
      <c r="BT79" s="60"/>
      <c r="BU79" s="75"/>
      <c r="BV79" s="75"/>
      <c r="BW79" s="75"/>
      <c r="BX79" s="75"/>
      <c r="BY79" s="75"/>
      <c r="BZ79" s="75"/>
      <c r="CA79" s="75"/>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row>
    <row r="80" spans="1:120">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BS80" s="60"/>
      <c r="BT80" s="60"/>
      <c r="BU80" s="75"/>
      <c r="BV80" s="75"/>
      <c r="BW80" s="75"/>
      <c r="BX80" s="75"/>
      <c r="BY80" s="75"/>
      <c r="BZ80" s="75"/>
      <c r="CA80" s="75"/>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row>
    <row r="81" spans="1:120">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BS81" s="60"/>
      <c r="BT81" s="60"/>
      <c r="BU81" s="75"/>
      <c r="BV81" s="75"/>
      <c r="BW81" s="75"/>
      <c r="BX81" s="75"/>
      <c r="BY81" s="75"/>
      <c r="BZ81" s="75"/>
      <c r="CA81" s="75"/>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row>
    <row r="82" spans="1:120">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BS82" s="60"/>
      <c r="BT82" s="60"/>
      <c r="BU82" s="75"/>
      <c r="BV82" s="75"/>
      <c r="BW82" s="75"/>
      <c r="BX82" s="75"/>
      <c r="BY82" s="75"/>
      <c r="BZ82" s="75"/>
      <c r="CA82" s="75"/>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row>
    <row r="83" spans="1:120">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BS83" s="60"/>
      <c r="BT83" s="60"/>
      <c r="BU83" s="75"/>
      <c r="BV83" s="75"/>
      <c r="BW83" s="75"/>
      <c r="BX83" s="75"/>
      <c r="BY83" s="75"/>
      <c r="BZ83" s="75"/>
      <c r="CA83" s="75"/>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row>
    <row r="84" spans="1:120">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BS84" s="60"/>
      <c r="BT84" s="60"/>
      <c r="BU84" s="75"/>
      <c r="BV84" s="75"/>
      <c r="BW84" s="75"/>
      <c r="BX84" s="75"/>
      <c r="BY84" s="75"/>
      <c r="BZ84" s="75"/>
      <c r="CA84" s="75"/>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row>
    <row r="85" spans="1:120">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BS85" s="60"/>
      <c r="BT85" s="60"/>
      <c r="BU85" s="75"/>
      <c r="BV85" s="75"/>
      <c r="BW85" s="75"/>
      <c r="BX85" s="75"/>
      <c r="BY85" s="75"/>
      <c r="BZ85" s="75"/>
      <c r="CA85" s="75"/>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row>
    <row r="86" spans="1:120">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BS86" s="60"/>
      <c r="BT86" s="60"/>
      <c r="BU86" s="75"/>
      <c r="BV86" s="75"/>
      <c r="BW86" s="75"/>
      <c r="BX86" s="75"/>
      <c r="BY86" s="75"/>
      <c r="BZ86" s="75"/>
      <c r="CA86" s="75"/>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row>
    <row r="87" spans="1:120">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BS87" s="60"/>
      <c r="BT87" s="60"/>
      <c r="BU87" s="75"/>
      <c r="BV87" s="75"/>
      <c r="BW87" s="75"/>
      <c r="BX87" s="75"/>
      <c r="BY87" s="75"/>
      <c r="BZ87" s="75"/>
      <c r="CA87" s="75"/>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row>
    <row r="88" spans="1:120">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BS88" s="60"/>
      <c r="BT88" s="60"/>
      <c r="BU88" s="75"/>
      <c r="BV88" s="75"/>
      <c r="BW88" s="75"/>
      <c r="BX88" s="75"/>
      <c r="BY88" s="75"/>
      <c r="BZ88" s="75"/>
      <c r="CA88" s="75"/>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row>
    <row r="89" spans="1:120">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BS89" s="60"/>
      <c r="BT89" s="60"/>
      <c r="BU89" s="75"/>
      <c r="BV89" s="75"/>
      <c r="BW89" s="75"/>
      <c r="BX89" s="75"/>
      <c r="BY89" s="75"/>
      <c r="BZ89" s="75"/>
      <c r="CA89" s="75"/>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row>
    <row r="90" spans="1:120">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BS90" s="60"/>
      <c r="BT90" s="60"/>
      <c r="BU90" s="75"/>
      <c r="BV90" s="75"/>
      <c r="BW90" s="75"/>
      <c r="BX90" s="75"/>
      <c r="BY90" s="75"/>
      <c r="BZ90" s="75"/>
      <c r="CA90" s="75"/>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row>
    <row r="91" spans="1:120">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BS91" s="60"/>
      <c r="BT91" s="60"/>
      <c r="BU91" s="75"/>
      <c r="BV91" s="75"/>
      <c r="BW91" s="75"/>
      <c r="BX91" s="75"/>
      <c r="BY91" s="75"/>
      <c r="BZ91" s="75"/>
      <c r="CA91" s="75"/>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row>
    <row r="92" spans="1:120">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BS92" s="60"/>
      <c r="BT92" s="60"/>
      <c r="BU92" s="75"/>
      <c r="BV92" s="75"/>
      <c r="BW92" s="75"/>
      <c r="BX92" s="75"/>
      <c r="BY92" s="75"/>
      <c r="BZ92" s="75"/>
      <c r="CA92" s="75"/>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row>
    <row r="93" spans="1:120">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BS93" s="60"/>
      <c r="BT93" s="60"/>
      <c r="BU93" s="75"/>
      <c r="BV93" s="75"/>
      <c r="BW93" s="75"/>
      <c r="BX93" s="75"/>
      <c r="BY93" s="75"/>
      <c r="BZ93" s="75"/>
      <c r="CA93" s="75"/>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row>
    <row r="94" spans="1:120">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BS94" s="60"/>
      <c r="BT94" s="60"/>
      <c r="BU94" s="75"/>
      <c r="BV94" s="75"/>
      <c r="BW94" s="75"/>
      <c r="BX94" s="75"/>
      <c r="BY94" s="75"/>
      <c r="BZ94" s="75"/>
      <c r="CA94" s="75"/>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row>
    <row r="95" spans="1:120">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BS95" s="60"/>
      <c r="BT95" s="60"/>
      <c r="BU95" s="75"/>
      <c r="BV95" s="75"/>
      <c r="BW95" s="75"/>
      <c r="BX95" s="75"/>
      <c r="BY95" s="75"/>
      <c r="BZ95" s="75"/>
      <c r="CA95" s="75"/>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row>
    <row r="96" spans="1:120">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BS96" s="60"/>
      <c r="BT96" s="60"/>
      <c r="BU96" s="75"/>
      <c r="BV96" s="75"/>
      <c r="BW96" s="75"/>
      <c r="BX96" s="75"/>
      <c r="BY96" s="75"/>
      <c r="BZ96" s="75"/>
      <c r="CA96" s="75"/>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0"/>
      <c r="DJ96" s="60"/>
      <c r="DK96" s="60"/>
      <c r="DL96" s="60"/>
      <c r="DM96" s="60"/>
      <c r="DN96" s="60"/>
      <c r="DO96" s="60"/>
      <c r="DP96" s="60"/>
    </row>
    <row r="97" spans="1:120">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BS97" s="60"/>
      <c r="BT97" s="60"/>
      <c r="BU97" s="75"/>
      <c r="BV97" s="75"/>
      <c r="BW97" s="75"/>
      <c r="BX97" s="75"/>
      <c r="BY97" s="75"/>
      <c r="BZ97" s="75"/>
      <c r="CA97" s="75"/>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row>
    <row r="98" spans="1:120">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BS98" s="60"/>
      <c r="BT98" s="60"/>
      <c r="BU98" s="75"/>
      <c r="BV98" s="75"/>
      <c r="BW98" s="75"/>
      <c r="BX98" s="75"/>
      <c r="BY98" s="75"/>
      <c r="BZ98" s="75"/>
      <c r="CA98" s="75"/>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0"/>
      <c r="DJ98" s="60"/>
      <c r="DK98" s="60"/>
      <c r="DL98" s="60"/>
      <c r="DM98" s="60"/>
      <c r="DN98" s="60"/>
      <c r="DO98" s="60"/>
      <c r="DP98" s="60"/>
    </row>
    <row r="99" spans="1:120">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BS99" s="60"/>
      <c r="BT99" s="60"/>
      <c r="BU99" s="75"/>
      <c r="BV99" s="75"/>
      <c r="BW99" s="75"/>
      <c r="BX99" s="75"/>
      <c r="BY99" s="75"/>
      <c r="BZ99" s="75"/>
      <c r="CA99" s="75"/>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row>
    <row r="100" spans="1:120">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BS100" s="60"/>
      <c r="BT100" s="60"/>
      <c r="BU100" s="75"/>
      <c r="BV100" s="75"/>
      <c r="BW100" s="75"/>
      <c r="BX100" s="75"/>
      <c r="BY100" s="75"/>
      <c r="BZ100" s="75"/>
      <c r="CA100" s="75"/>
      <c r="CL100" s="60"/>
      <c r="CM100" s="60"/>
      <c r="CN100" s="60"/>
      <c r="CO100" s="60"/>
      <c r="CP100" s="60"/>
      <c r="CQ100" s="60"/>
      <c r="CR100" s="60"/>
      <c r="CS100" s="60"/>
      <c r="CT100" s="60"/>
      <c r="CU100" s="60"/>
      <c r="CV100" s="60"/>
      <c r="CW100" s="60"/>
      <c r="CX100" s="60"/>
      <c r="CY100" s="60"/>
      <c r="CZ100" s="60"/>
      <c r="DA100" s="60"/>
      <c r="DB100" s="60"/>
      <c r="DC100" s="60"/>
      <c r="DD100" s="60"/>
      <c r="DE100" s="60"/>
      <c r="DF100" s="60"/>
      <c r="DG100" s="60"/>
      <c r="DH100" s="60"/>
      <c r="DI100" s="60"/>
      <c r="DJ100" s="60"/>
      <c r="DK100" s="60"/>
      <c r="DL100" s="60"/>
      <c r="DM100" s="60"/>
      <c r="DN100" s="60"/>
      <c r="DO100" s="60"/>
      <c r="DP100" s="60"/>
    </row>
    <row r="101" spans="1:120">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BS101" s="60"/>
      <c r="BT101" s="60"/>
      <c r="BU101" s="75"/>
      <c r="BV101" s="75"/>
      <c r="BW101" s="75"/>
      <c r="BX101" s="75"/>
      <c r="BY101" s="75"/>
      <c r="BZ101" s="75"/>
      <c r="CA101" s="75"/>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60"/>
      <c r="DJ101" s="60"/>
      <c r="DK101" s="60"/>
      <c r="DL101" s="60"/>
      <c r="DM101" s="60"/>
      <c r="DN101" s="60"/>
      <c r="DO101" s="60"/>
      <c r="DP101" s="60"/>
    </row>
    <row r="102" spans="1:120">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BS102" s="60"/>
      <c r="BT102" s="60"/>
      <c r="BU102" s="75"/>
      <c r="BV102" s="75"/>
      <c r="BW102" s="75"/>
      <c r="BX102" s="75"/>
      <c r="BY102" s="75"/>
      <c r="BZ102" s="75"/>
      <c r="CA102" s="75"/>
      <c r="CL102" s="60"/>
      <c r="CM102" s="60"/>
      <c r="CN102" s="60"/>
      <c r="CO102" s="60"/>
      <c r="CP102" s="60"/>
      <c r="CQ102" s="60"/>
      <c r="CR102" s="60"/>
      <c r="CS102" s="60"/>
      <c r="CT102" s="60"/>
      <c r="CU102" s="60"/>
      <c r="CV102" s="60"/>
      <c r="CW102" s="60"/>
      <c r="CX102" s="60"/>
      <c r="CY102" s="60"/>
      <c r="CZ102" s="60"/>
      <c r="DA102" s="60"/>
      <c r="DB102" s="60"/>
      <c r="DC102" s="60"/>
      <c r="DD102" s="60"/>
      <c r="DE102" s="60"/>
      <c r="DF102" s="60"/>
      <c r="DG102" s="60"/>
      <c r="DH102" s="60"/>
      <c r="DI102" s="60"/>
      <c r="DJ102" s="60"/>
      <c r="DK102" s="60"/>
      <c r="DL102" s="60"/>
      <c r="DM102" s="60"/>
      <c r="DN102" s="60"/>
      <c r="DO102" s="60"/>
      <c r="DP102" s="60"/>
    </row>
    <row r="103" spans="1:120">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BS103" s="60"/>
      <c r="BT103" s="60"/>
      <c r="BU103" s="75"/>
      <c r="BV103" s="75"/>
      <c r="BW103" s="75"/>
      <c r="BX103" s="75"/>
      <c r="BY103" s="75"/>
      <c r="BZ103" s="75"/>
      <c r="CA103" s="75"/>
      <c r="CL103" s="60"/>
      <c r="CM103" s="60"/>
      <c r="CN103" s="60"/>
      <c r="CO103" s="60"/>
      <c r="CP103" s="60"/>
      <c r="CQ103" s="60"/>
      <c r="CR103" s="60"/>
      <c r="CS103" s="60"/>
      <c r="CT103" s="60"/>
      <c r="CU103" s="60"/>
      <c r="CV103" s="60"/>
      <c r="CW103" s="60"/>
      <c r="CX103" s="60"/>
      <c r="CY103" s="60"/>
      <c r="CZ103" s="60"/>
      <c r="DA103" s="60"/>
      <c r="DB103" s="60"/>
      <c r="DC103" s="60"/>
      <c r="DD103" s="60"/>
      <c r="DE103" s="60"/>
      <c r="DF103" s="60"/>
      <c r="DG103" s="60"/>
      <c r="DH103" s="60"/>
      <c r="DI103" s="60"/>
      <c r="DJ103" s="60"/>
      <c r="DK103" s="60"/>
      <c r="DL103" s="60"/>
      <c r="DM103" s="60"/>
      <c r="DN103" s="60"/>
      <c r="DO103" s="60"/>
      <c r="DP103" s="60"/>
    </row>
    <row r="104" spans="1:120">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BS104" s="60"/>
      <c r="BT104" s="60"/>
      <c r="BU104" s="75"/>
      <c r="BV104" s="75"/>
      <c r="BW104" s="75"/>
      <c r="BX104" s="75"/>
      <c r="BY104" s="75"/>
      <c r="BZ104" s="75"/>
      <c r="CA104" s="75"/>
      <c r="CL104" s="60"/>
      <c r="CM104" s="60"/>
      <c r="CN104" s="60"/>
      <c r="CO104" s="60"/>
      <c r="CP104" s="60"/>
      <c r="CQ104" s="60"/>
      <c r="CR104" s="60"/>
      <c r="CS104" s="60"/>
      <c r="CT104" s="60"/>
      <c r="CU104" s="60"/>
      <c r="CV104" s="60"/>
      <c r="CW104" s="60"/>
      <c r="CX104" s="60"/>
      <c r="CY104" s="60"/>
      <c r="CZ104" s="60"/>
      <c r="DA104" s="60"/>
      <c r="DB104" s="60"/>
      <c r="DC104" s="60"/>
      <c r="DD104" s="60"/>
      <c r="DE104" s="60"/>
      <c r="DF104" s="60"/>
      <c r="DG104" s="60"/>
      <c r="DH104" s="60"/>
      <c r="DI104" s="60"/>
      <c r="DJ104" s="60"/>
      <c r="DK104" s="60"/>
      <c r="DL104" s="60"/>
      <c r="DM104" s="60"/>
      <c r="DN104" s="60"/>
      <c r="DO104" s="60"/>
      <c r="DP104" s="60"/>
    </row>
    <row r="105" spans="1:120">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BS105" s="60"/>
      <c r="BT105" s="60"/>
      <c r="BU105" s="75"/>
      <c r="BV105" s="75"/>
      <c r="BW105" s="75"/>
      <c r="BX105" s="75"/>
      <c r="BY105" s="75"/>
      <c r="BZ105" s="75"/>
      <c r="CA105" s="75"/>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0"/>
      <c r="DJ105" s="60"/>
      <c r="DK105" s="60"/>
      <c r="DL105" s="60"/>
      <c r="DM105" s="60"/>
      <c r="DN105" s="60"/>
      <c r="DO105" s="60"/>
      <c r="DP105" s="60"/>
    </row>
    <row r="106" spans="1:120">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BS106" s="60"/>
      <c r="BT106" s="60"/>
      <c r="BU106" s="75"/>
      <c r="BV106" s="75"/>
      <c r="BW106" s="75"/>
      <c r="BX106" s="75"/>
      <c r="BY106" s="75"/>
      <c r="BZ106" s="75"/>
      <c r="CA106" s="75"/>
      <c r="CL106" s="60"/>
      <c r="CM106" s="60"/>
      <c r="CN106" s="60"/>
      <c r="CO106" s="60"/>
      <c r="CP106" s="60"/>
      <c r="CQ106" s="60"/>
      <c r="CR106" s="60"/>
      <c r="CS106" s="60"/>
      <c r="CT106" s="60"/>
      <c r="CU106" s="60"/>
      <c r="CV106" s="60"/>
      <c r="CW106" s="60"/>
      <c r="CX106" s="60"/>
      <c r="CY106" s="60"/>
      <c r="CZ106" s="60"/>
      <c r="DA106" s="60"/>
      <c r="DB106" s="60"/>
      <c r="DC106" s="60"/>
      <c r="DD106" s="60"/>
      <c r="DE106" s="60"/>
      <c r="DF106" s="60"/>
      <c r="DG106" s="60"/>
      <c r="DH106" s="60"/>
      <c r="DI106" s="60"/>
      <c r="DJ106" s="60"/>
      <c r="DK106" s="60"/>
      <c r="DL106" s="60"/>
      <c r="DM106" s="60"/>
      <c r="DN106" s="60"/>
      <c r="DO106" s="60"/>
      <c r="DP106" s="60"/>
    </row>
    <row r="107" spans="1:120">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BS107" s="60"/>
      <c r="BT107" s="60"/>
      <c r="BU107" s="75"/>
      <c r="BV107" s="75"/>
      <c r="BW107" s="75"/>
      <c r="BX107" s="75"/>
      <c r="BY107" s="75"/>
      <c r="BZ107" s="75"/>
      <c r="CA107" s="75"/>
      <c r="CL107" s="60"/>
      <c r="CM107" s="60"/>
      <c r="CN107" s="60"/>
      <c r="CO107" s="60"/>
      <c r="CP107" s="60"/>
      <c r="CQ107" s="60"/>
      <c r="CR107" s="60"/>
      <c r="CS107" s="60"/>
      <c r="CT107" s="60"/>
      <c r="CU107" s="60"/>
      <c r="CV107" s="60"/>
      <c r="CW107" s="60"/>
      <c r="CX107" s="60"/>
      <c r="CY107" s="60"/>
      <c r="CZ107" s="60"/>
      <c r="DA107" s="60"/>
      <c r="DB107" s="60"/>
      <c r="DC107" s="60"/>
      <c r="DD107" s="60"/>
      <c r="DE107" s="60"/>
      <c r="DF107" s="60"/>
      <c r="DG107" s="60"/>
      <c r="DH107" s="60"/>
      <c r="DI107" s="60"/>
      <c r="DJ107" s="60"/>
      <c r="DK107" s="60"/>
      <c r="DL107" s="60"/>
      <c r="DM107" s="60"/>
      <c r="DN107" s="60"/>
      <c r="DO107" s="60"/>
      <c r="DP107" s="60"/>
    </row>
    <row r="108" spans="1:120">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BS108" s="60"/>
      <c r="BT108" s="60"/>
      <c r="BU108" s="75"/>
      <c r="BV108" s="75"/>
      <c r="BW108" s="75"/>
      <c r="BX108" s="75"/>
      <c r="BY108" s="75"/>
      <c r="BZ108" s="75"/>
      <c r="CA108" s="75"/>
      <c r="CL108" s="60"/>
      <c r="CM108" s="60"/>
      <c r="CN108" s="60"/>
      <c r="CO108" s="60"/>
      <c r="CP108" s="60"/>
      <c r="CQ108" s="60"/>
      <c r="CR108" s="60"/>
      <c r="CS108" s="60"/>
      <c r="CT108" s="60"/>
      <c r="CU108" s="60"/>
      <c r="CV108" s="60"/>
      <c r="CW108" s="60"/>
      <c r="CX108" s="60"/>
      <c r="CY108" s="60"/>
      <c r="CZ108" s="60"/>
      <c r="DA108" s="60"/>
      <c r="DB108" s="60"/>
      <c r="DC108" s="60"/>
      <c r="DD108" s="60"/>
      <c r="DE108" s="60"/>
      <c r="DF108" s="60"/>
      <c r="DG108" s="60"/>
      <c r="DH108" s="60"/>
      <c r="DI108" s="60"/>
      <c r="DJ108" s="60"/>
      <c r="DK108" s="60"/>
      <c r="DL108" s="60"/>
      <c r="DM108" s="60"/>
      <c r="DN108" s="60"/>
      <c r="DO108" s="60"/>
      <c r="DP108" s="60"/>
    </row>
    <row r="109" spans="1:120">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BS109" s="60"/>
      <c r="BT109" s="60"/>
      <c r="BU109" s="75"/>
      <c r="BV109" s="75"/>
      <c r="BW109" s="75"/>
      <c r="BX109" s="75"/>
      <c r="BY109" s="75"/>
      <c r="BZ109" s="75"/>
      <c r="CA109" s="75"/>
      <c r="CL109" s="60"/>
      <c r="CM109" s="60"/>
      <c r="CN109" s="60"/>
      <c r="CO109" s="60"/>
      <c r="CP109" s="60"/>
      <c r="CQ109" s="60"/>
      <c r="CR109" s="60"/>
      <c r="CS109" s="60"/>
      <c r="CT109" s="60"/>
      <c r="CU109" s="60"/>
      <c r="CV109" s="60"/>
      <c r="CW109" s="60"/>
      <c r="CX109" s="60"/>
      <c r="CY109" s="60"/>
      <c r="CZ109" s="60"/>
      <c r="DA109" s="60"/>
      <c r="DB109" s="60"/>
      <c r="DC109" s="60"/>
      <c r="DD109" s="60"/>
      <c r="DE109" s="60"/>
      <c r="DF109" s="60"/>
      <c r="DG109" s="60"/>
      <c r="DH109" s="60"/>
      <c r="DI109" s="60"/>
      <c r="DJ109" s="60"/>
      <c r="DK109" s="60"/>
      <c r="DL109" s="60"/>
      <c r="DM109" s="60"/>
      <c r="DN109" s="60"/>
      <c r="DO109" s="60"/>
      <c r="DP109" s="60"/>
    </row>
    <row r="110" spans="1:120">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BS110" s="60"/>
      <c r="BT110" s="60"/>
      <c r="BU110" s="75"/>
      <c r="BV110" s="75"/>
      <c r="BW110" s="75"/>
      <c r="BX110" s="75"/>
      <c r="BY110" s="75"/>
      <c r="BZ110" s="75"/>
      <c r="CA110" s="75"/>
      <c r="CL110" s="60"/>
      <c r="CM110" s="60"/>
      <c r="CN110" s="60"/>
      <c r="CO110" s="60"/>
      <c r="CP110" s="60"/>
      <c r="CQ110" s="60"/>
      <c r="CR110" s="60"/>
      <c r="CS110" s="60"/>
      <c r="CT110" s="60"/>
      <c r="CU110" s="60"/>
      <c r="CV110" s="60"/>
      <c r="CW110" s="60"/>
      <c r="CX110" s="60"/>
      <c r="CY110" s="60"/>
      <c r="CZ110" s="60"/>
      <c r="DA110" s="60"/>
      <c r="DB110" s="60"/>
      <c r="DC110" s="60"/>
      <c r="DD110" s="60"/>
      <c r="DE110" s="60"/>
      <c r="DF110" s="60"/>
      <c r="DG110" s="60"/>
      <c r="DH110" s="60"/>
      <c r="DI110" s="60"/>
      <c r="DJ110" s="60"/>
      <c r="DK110" s="60"/>
      <c r="DL110" s="60"/>
      <c r="DM110" s="60"/>
      <c r="DN110" s="60"/>
      <c r="DO110" s="60"/>
      <c r="DP110" s="60"/>
    </row>
    <row r="111" spans="1:120">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BS111" s="60"/>
      <c r="BT111" s="60"/>
      <c r="BU111" s="75"/>
      <c r="BV111" s="75"/>
      <c r="BW111" s="75"/>
      <c r="BX111" s="75"/>
      <c r="BY111" s="75"/>
      <c r="BZ111" s="75"/>
      <c r="CA111" s="75"/>
      <c r="CL111" s="60"/>
      <c r="CM111" s="60"/>
      <c r="CN111" s="60"/>
      <c r="CO111" s="60"/>
      <c r="CP111" s="60"/>
      <c r="CQ111" s="60"/>
      <c r="CR111" s="60"/>
      <c r="CS111" s="60"/>
      <c r="CT111" s="60"/>
      <c r="CU111" s="60"/>
      <c r="CV111" s="60"/>
      <c r="CW111" s="60"/>
      <c r="CX111" s="60"/>
      <c r="CY111" s="60"/>
      <c r="CZ111" s="60"/>
      <c r="DA111" s="60"/>
      <c r="DB111" s="60"/>
      <c r="DC111" s="60"/>
      <c r="DD111" s="60"/>
      <c r="DE111" s="60"/>
      <c r="DF111" s="60"/>
      <c r="DG111" s="60"/>
      <c r="DH111" s="60"/>
      <c r="DI111" s="60"/>
      <c r="DJ111" s="60"/>
      <c r="DK111" s="60"/>
      <c r="DL111" s="60"/>
      <c r="DM111" s="60"/>
      <c r="DN111" s="60"/>
      <c r="DO111" s="60"/>
      <c r="DP111" s="60"/>
    </row>
    <row r="112" spans="1:120">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BS112" s="60"/>
      <c r="BT112" s="60"/>
      <c r="BU112" s="75"/>
      <c r="BV112" s="75"/>
      <c r="BW112" s="75"/>
      <c r="BX112" s="75"/>
      <c r="BY112" s="75"/>
      <c r="BZ112" s="75"/>
      <c r="CA112" s="75"/>
      <c r="CL112" s="60"/>
      <c r="CM112" s="60"/>
      <c r="CN112" s="60"/>
      <c r="CO112" s="60"/>
      <c r="CP112" s="60"/>
      <c r="CQ112" s="60"/>
      <c r="CR112" s="60"/>
      <c r="CS112" s="60"/>
      <c r="CT112" s="60"/>
      <c r="CU112" s="60"/>
      <c r="CV112" s="60"/>
      <c r="CW112" s="60"/>
      <c r="CX112" s="60"/>
      <c r="CY112" s="60"/>
      <c r="CZ112" s="60"/>
      <c r="DA112" s="60"/>
      <c r="DB112" s="60"/>
      <c r="DC112" s="60"/>
      <c r="DD112" s="60"/>
      <c r="DE112" s="60"/>
      <c r="DF112" s="60"/>
      <c r="DG112" s="60"/>
      <c r="DH112" s="60"/>
      <c r="DI112" s="60"/>
      <c r="DJ112" s="60"/>
      <c r="DK112" s="60"/>
      <c r="DL112" s="60"/>
      <c r="DM112" s="60"/>
      <c r="DN112" s="60"/>
      <c r="DO112" s="60"/>
      <c r="DP112" s="60"/>
    </row>
    <row r="113" spans="1:120">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BS113" s="60"/>
      <c r="BT113" s="60"/>
      <c r="BU113" s="75"/>
      <c r="BV113" s="75"/>
      <c r="BW113" s="75"/>
      <c r="BX113" s="75"/>
      <c r="BY113" s="75"/>
      <c r="BZ113" s="75"/>
      <c r="CA113" s="75"/>
      <c r="CL113" s="60"/>
      <c r="CM113" s="60"/>
      <c r="CN113" s="60"/>
      <c r="CO113" s="60"/>
      <c r="CP113" s="60"/>
      <c r="CQ113" s="60"/>
      <c r="CR113" s="60"/>
      <c r="CS113" s="60"/>
      <c r="CT113" s="60"/>
      <c r="CU113" s="60"/>
      <c r="CV113" s="60"/>
      <c r="CW113" s="60"/>
      <c r="CX113" s="60"/>
      <c r="CY113" s="60"/>
      <c r="CZ113" s="60"/>
      <c r="DA113" s="60"/>
      <c r="DB113" s="60"/>
      <c r="DC113" s="60"/>
      <c r="DD113" s="60"/>
      <c r="DE113" s="60"/>
      <c r="DF113" s="60"/>
      <c r="DG113" s="60"/>
      <c r="DH113" s="60"/>
      <c r="DI113" s="60"/>
      <c r="DJ113" s="60"/>
      <c r="DK113" s="60"/>
      <c r="DL113" s="60"/>
      <c r="DM113" s="60"/>
      <c r="DN113" s="60"/>
      <c r="DO113" s="60"/>
      <c r="DP113" s="60"/>
    </row>
    <row r="114" spans="1:120">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BS114" s="60"/>
      <c r="BT114" s="60"/>
      <c r="BU114" s="75"/>
      <c r="BV114" s="75"/>
      <c r="BW114" s="75"/>
      <c r="BX114" s="75"/>
      <c r="BY114" s="75"/>
      <c r="BZ114" s="75"/>
      <c r="CA114" s="75"/>
      <c r="CL114" s="60"/>
      <c r="CM114" s="60"/>
      <c r="CN114" s="60"/>
      <c r="CO114" s="60"/>
      <c r="CP114" s="60"/>
      <c r="CQ114" s="60"/>
      <c r="CR114" s="60"/>
      <c r="CS114" s="60"/>
      <c r="CT114" s="60"/>
      <c r="CU114" s="60"/>
      <c r="CV114" s="60"/>
      <c r="CW114" s="60"/>
      <c r="CX114" s="60"/>
      <c r="CY114" s="60"/>
      <c r="CZ114" s="60"/>
      <c r="DA114" s="60"/>
      <c r="DB114" s="60"/>
      <c r="DC114" s="60"/>
      <c r="DD114" s="60"/>
      <c r="DE114" s="60"/>
      <c r="DF114" s="60"/>
      <c r="DG114" s="60"/>
      <c r="DH114" s="60"/>
      <c r="DI114" s="60"/>
      <c r="DJ114" s="60"/>
      <c r="DK114" s="60"/>
      <c r="DL114" s="60"/>
      <c r="DM114" s="60"/>
      <c r="DN114" s="60"/>
      <c r="DO114" s="60"/>
      <c r="DP114" s="60"/>
    </row>
    <row r="115" spans="1:120">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BS115" s="60"/>
      <c r="BT115" s="60"/>
      <c r="BU115" s="75"/>
      <c r="BV115" s="75"/>
      <c r="BW115" s="75"/>
      <c r="BX115" s="75"/>
      <c r="BY115" s="75"/>
      <c r="BZ115" s="75"/>
      <c r="CA115" s="75"/>
      <c r="CL115" s="60"/>
      <c r="CM115" s="60"/>
      <c r="CN115" s="60"/>
      <c r="CO115" s="60"/>
      <c r="CP115" s="60"/>
      <c r="CQ115" s="60"/>
      <c r="CR115" s="60"/>
      <c r="CS115" s="60"/>
      <c r="CT115" s="60"/>
      <c r="CU115" s="60"/>
      <c r="CV115" s="60"/>
      <c r="CW115" s="60"/>
      <c r="CX115" s="60"/>
      <c r="CY115" s="60"/>
      <c r="CZ115" s="60"/>
      <c r="DA115" s="60"/>
      <c r="DB115" s="60"/>
      <c r="DC115" s="60"/>
      <c r="DD115" s="60"/>
      <c r="DE115" s="60"/>
      <c r="DF115" s="60"/>
      <c r="DG115" s="60"/>
      <c r="DH115" s="60"/>
      <c r="DI115" s="60"/>
      <c r="DJ115" s="60"/>
      <c r="DK115" s="60"/>
      <c r="DL115" s="60"/>
      <c r="DM115" s="60"/>
      <c r="DN115" s="60"/>
      <c r="DO115" s="60"/>
      <c r="DP115" s="60"/>
    </row>
    <row r="116" spans="1:120">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BS116" s="60"/>
      <c r="BT116" s="60"/>
      <c r="BU116" s="75"/>
      <c r="BV116" s="75"/>
      <c r="BW116" s="75"/>
      <c r="BX116" s="75"/>
      <c r="BY116" s="75"/>
      <c r="BZ116" s="75"/>
      <c r="CA116" s="75"/>
      <c r="CL116" s="60"/>
      <c r="CM116" s="60"/>
      <c r="CN116" s="60"/>
      <c r="CO116" s="60"/>
      <c r="CP116" s="60"/>
      <c r="CQ116" s="60"/>
      <c r="CR116" s="60"/>
      <c r="CS116" s="60"/>
      <c r="CT116" s="60"/>
      <c r="CU116" s="60"/>
      <c r="CV116" s="60"/>
      <c r="CW116" s="60"/>
      <c r="CX116" s="60"/>
      <c r="CY116" s="60"/>
      <c r="CZ116" s="60"/>
      <c r="DA116" s="60"/>
      <c r="DB116" s="60"/>
      <c r="DC116" s="60"/>
      <c r="DD116" s="60"/>
      <c r="DE116" s="60"/>
      <c r="DF116" s="60"/>
      <c r="DG116" s="60"/>
      <c r="DH116" s="60"/>
      <c r="DI116" s="60"/>
      <c r="DJ116" s="60"/>
      <c r="DK116" s="60"/>
      <c r="DL116" s="60"/>
      <c r="DM116" s="60"/>
      <c r="DN116" s="60"/>
      <c r="DO116" s="60"/>
      <c r="DP116" s="60"/>
    </row>
    <row r="117" spans="1:120">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BS117" s="60"/>
      <c r="BT117" s="60"/>
      <c r="BU117" s="75"/>
      <c r="BV117" s="75"/>
      <c r="BW117" s="75"/>
      <c r="BX117" s="75"/>
      <c r="BY117" s="75"/>
      <c r="BZ117" s="75"/>
      <c r="CA117" s="75"/>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row>
    <row r="118" spans="1:120">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BS118" s="60"/>
      <c r="BT118" s="60"/>
      <c r="BU118" s="75"/>
      <c r="BV118" s="75"/>
      <c r="BW118" s="75"/>
      <c r="BX118" s="75"/>
      <c r="BY118" s="75"/>
      <c r="BZ118" s="75"/>
      <c r="CA118" s="75"/>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0"/>
      <c r="DJ118" s="60"/>
      <c r="DK118" s="60"/>
      <c r="DL118" s="60"/>
      <c r="DM118" s="60"/>
      <c r="DN118" s="60"/>
      <c r="DO118" s="60"/>
      <c r="DP118" s="60"/>
    </row>
    <row r="119" spans="1:120">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BS119" s="60"/>
      <c r="BT119" s="60"/>
      <c r="BU119" s="75"/>
      <c r="BV119" s="75"/>
      <c r="BW119" s="75"/>
      <c r="BX119" s="75"/>
      <c r="BY119" s="75"/>
      <c r="BZ119" s="75"/>
      <c r="CA119" s="75"/>
      <c r="CL119" s="60"/>
      <c r="CM119" s="60"/>
      <c r="CN119" s="60"/>
      <c r="CO119" s="60"/>
      <c r="CP119" s="60"/>
      <c r="CQ119" s="60"/>
      <c r="CR119" s="60"/>
      <c r="CS119" s="60"/>
      <c r="CT119" s="60"/>
      <c r="CU119" s="60"/>
      <c r="CV119" s="60"/>
      <c r="CW119" s="60"/>
      <c r="CX119" s="60"/>
      <c r="CY119" s="60"/>
      <c r="CZ119" s="60"/>
      <c r="DA119" s="60"/>
      <c r="DB119" s="60"/>
      <c r="DC119" s="60"/>
      <c r="DD119" s="60"/>
      <c r="DE119" s="60"/>
      <c r="DF119" s="60"/>
      <c r="DG119" s="60"/>
      <c r="DH119" s="60"/>
      <c r="DI119" s="60"/>
      <c r="DJ119" s="60"/>
      <c r="DK119" s="60"/>
      <c r="DL119" s="60"/>
      <c r="DM119" s="60"/>
      <c r="DN119" s="60"/>
      <c r="DO119" s="60"/>
      <c r="DP119" s="60"/>
    </row>
    <row r="120" spans="1:120">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BS120" s="60"/>
      <c r="BT120" s="60"/>
      <c r="BU120" s="75"/>
      <c r="BV120" s="75"/>
      <c r="BW120" s="75"/>
      <c r="BX120" s="75"/>
      <c r="BY120" s="75"/>
      <c r="BZ120" s="75"/>
      <c r="CA120" s="75"/>
      <c r="CL120" s="60"/>
      <c r="CM120" s="60"/>
      <c r="CN120" s="60"/>
      <c r="CO120" s="60"/>
      <c r="CP120" s="60"/>
      <c r="CQ120" s="60"/>
      <c r="CR120" s="60"/>
      <c r="CS120" s="60"/>
      <c r="CT120" s="60"/>
      <c r="CU120" s="60"/>
      <c r="CV120" s="60"/>
      <c r="CW120" s="60"/>
      <c r="CX120" s="60"/>
      <c r="CY120" s="60"/>
      <c r="CZ120" s="60"/>
      <c r="DA120" s="60"/>
      <c r="DB120" s="60"/>
      <c r="DC120" s="60"/>
      <c r="DD120" s="60"/>
      <c r="DE120" s="60"/>
      <c r="DF120" s="60"/>
      <c r="DG120" s="60"/>
      <c r="DH120" s="60"/>
      <c r="DI120" s="60"/>
      <c r="DJ120" s="60"/>
      <c r="DK120" s="60"/>
      <c r="DL120" s="60"/>
      <c r="DM120" s="60"/>
      <c r="DN120" s="60"/>
      <c r="DO120" s="60"/>
      <c r="DP120" s="60"/>
    </row>
    <row r="121" spans="1:120">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BS121" s="60"/>
      <c r="BT121" s="60"/>
      <c r="BU121" s="75"/>
      <c r="BV121" s="75"/>
      <c r="BW121" s="75"/>
      <c r="BX121" s="75"/>
      <c r="BY121" s="75"/>
      <c r="BZ121" s="75"/>
      <c r="CA121" s="75"/>
      <c r="CL121" s="60"/>
      <c r="CM121" s="60"/>
      <c r="CN121" s="60"/>
      <c r="CO121" s="60"/>
      <c r="CP121" s="60"/>
      <c r="CQ121" s="60"/>
      <c r="CR121" s="60"/>
      <c r="CS121" s="60"/>
      <c r="CT121" s="60"/>
      <c r="CU121" s="60"/>
      <c r="CV121" s="60"/>
      <c r="CW121" s="60"/>
      <c r="CX121" s="60"/>
      <c r="CY121" s="60"/>
      <c r="CZ121" s="60"/>
      <c r="DA121" s="60"/>
      <c r="DB121" s="60"/>
      <c r="DC121" s="60"/>
      <c r="DD121" s="60"/>
      <c r="DE121" s="60"/>
      <c r="DF121" s="60"/>
      <c r="DG121" s="60"/>
      <c r="DH121" s="60"/>
      <c r="DI121" s="60"/>
      <c r="DJ121" s="60"/>
      <c r="DK121" s="60"/>
      <c r="DL121" s="60"/>
      <c r="DM121" s="60"/>
      <c r="DN121" s="60"/>
      <c r="DO121" s="60"/>
      <c r="DP121" s="60"/>
    </row>
    <row r="122" spans="1:120">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BS122" s="60"/>
      <c r="BT122" s="60"/>
      <c r="BU122" s="75"/>
      <c r="BV122" s="75"/>
      <c r="BW122" s="75"/>
      <c r="BX122" s="75"/>
      <c r="BY122" s="75"/>
      <c r="BZ122" s="75"/>
      <c r="CA122" s="75"/>
      <c r="CL122" s="60"/>
      <c r="CM122" s="60"/>
      <c r="CN122" s="60"/>
      <c r="CO122" s="60"/>
      <c r="CP122" s="60"/>
      <c r="CQ122" s="60"/>
      <c r="CR122" s="60"/>
      <c r="CS122" s="60"/>
      <c r="CT122" s="60"/>
      <c r="CU122" s="60"/>
      <c r="CV122" s="60"/>
      <c r="CW122" s="60"/>
      <c r="CX122" s="60"/>
      <c r="CY122" s="60"/>
      <c r="CZ122" s="60"/>
      <c r="DA122" s="60"/>
      <c r="DB122" s="60"/>
      <c r="DC122" s="60"/>
      <c r="DD122" s="60"/>
      <c r="DE122" s="60"/>
      <c r="DF122" s="60"/>
      <c r="DG122" s="60"/>
      <c r="DH122" s="60"/>
      <c r="DI122" s="60"/>
      <c r="DJ122" s="60"/>
      <c r="DK122" s="60"/>
      <c r="DL122" s="60"/>
      <c r="DM122" s="60"/>
      <c r="DN122" s="60"/>
      <c r="DO122" s="60"/>
      <c r="DP122" s="60"/>
    </row>
    <row r="123" spans="1:120">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BS123" s="60"/>
      <c r="BT123" s="60"/>
      <c r="BU123" s="75"/>
      <c r="BV123" s="75"/>
      <c r="BW123" s="75"/>
      <c r="BX123" s="75"/>
      <c r="BY123" s="75"/>
      <c r="BZ123" s="75"/>
      <c r="CA123" s="75"/>
      <c r="CL123" s="60"/>
      <c r="CM123" s="60"/>
      <c r="CN123" s="60"/>
      <c r="CO123" s="60"/>
      <c r="CP123" s="60"/>
      <c r="CQ123" s="60"/>
      <c r="CR123" s="60"/>
      <c r="CS123" s="60"/>
      <c r="CT123" s="60"/>
      <c r="CU123" s="60"/>
      <c r="CV123" s="60"/>
      <c r="CW123" s="60"/>
      <c r="CX123" s="60"/>
      <c r="CY123" s="60"/>
      <c r="CZ123" s="60"/>
      <c r="DA123" s="60"/>
      <c r="DB123" s="60"/>
      <c r="DC123" s="60"/>
      <c r="DD123" s="60"/>
      <c r="DE123" s="60"/>
      <c r="DF123" s="60"/>
      <c r="DG123" s="60"/>
      <c r="DH123" s="60"/>
      <c r="DI123" s="60"/>
      <c r="DJ123" s="60"/>
      <c r="DK123" s="60"/>
      <c r="DL123" s="60"/>
      <c r="DM123" s="60"/>
      <c r="DN123" s="60"/>
      <c r="DO123" s="60"/>
      <c r="DP123" s="60"/>
    </row>
    <row r="124" spans="1:120">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BS124" s="60"/>
      <c r="BT124" s="60"/>
      <c r="BU124" s="75"/>
      <c r="BV124" s="75"/>
      <c r="BW124" s="75"/>
      <c r="BX124" s="75"/>
      <c r="BY124" s="75"/>
      <c r="BZ124" s="75"/>
      <c r="CA124" s="75"/>
      <c r="CL124" s="60"/>
      <c r="CM124" s="60"/>
      <c r="CN124" s="60"/>
      <c r="CO124" s="60"/>
      <c r="CP124" s="60"/>
      <c r="CQ124" s="60"/>
      <c r="CR124" s="60"/>
      <c r="CS124" s="60"/>
      <c r="CT124" s="60"/>
      <c r="CU124" s="60"/>
      <c r="CV124" s="60"/>
      <c r="CW124" s="60"/>
      <c r="CX124" s="60"/>
      <c r="CY124" s="60"/>
      <c r="CZ124" s="60"/>
      <c r="DA124" s="60"/>
      <c r="DB124" s="60"/>
      <c r="DC124" s="60"/>
      <c r="DD124" s="60"/>
      <c r="DE124" s="60"/>
      <c r="DF124" s="60"/>
      <c r="DG124" s="60"/>
      <c r="DH124" s="60"/>
      <c r="DI124" s="60"/>
      <c r="DJ124" s="60"/>
      <c r="DK124" s="60"/>
      <c r="DL124" s="60"/>
      <c r="DM124" s="60"/>
      <c r="DN124" s="60"/>
      <c r="DO124" s="60"/>
      <c r="DP124" s="60"/>
    </row>
    <row r="125" spans="1:120">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BS125" s="60"/>
      <c r="BT125" s="60"/>
      <c r="BU125" s="75"/>
      <c r="BV125" s="75"/>
      <c r="BW125" s="75"/>
      <c r="BX125" s="75"/>
      <c r="BY125" s="75"/>
      <c r="BZ125" s="75"/>
      <c r="CA125" s="75"/>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row>
    <row r="126" spans="1:120">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BS126" s="60"/>
      <c r="BT126" s="60"/>
      <c r="BU126" s="75"/>
      <c r="BV126" s="75"/>
      <c r="BW126" s="75"/>
      <c r="BX126" s="75"/>
      <c r="BY126" s="75"/>
      <c r="BZ126" s="75"/>
      <c r="CA126" s="75"/>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row>
    <row r="127" spans="1:120">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BS127" s="60"/>
      <c r="BT127" s="60"/>
      <c r="BU127" s="75"/>
      <c r="BV127" s="75"/>
      <c r="BW127" s="75"/>
      <c r="BX127" s="75"/>
      <c r="BY127" s="75"/>
      <c r="BZ127" s="75"/>
      <c r="CA127" s="75"/>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row>
    <row r="128" spans="1:120">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BS128" s="60"/>
      <c r="BT128" s="60"/>
      <c r="BU128" s="75"/>
      <c r="BV128" s="75"/>
      <c r="BW128" s="75"/>
      <c r="BX128" s="75"/>
      <c r="BY128" s="75"/>
      <c r="BZ128" s="75"/>
      <c r="CA128" s="75"/>
      <c r="CL128" s="60"/>
      <c r="CM128" s="60"/>
      <c r="CN128" s="60"/>
      <c r="CO128" s="60"/>
      <c r="CP128" s="60"/>
      <c r="CQ128" s="60"/>
      <c r="CR128" s="60"/>
      <c r="CS128" s="60"/>
      <c r="CT128" s="60"/>
      <c r="CU128" s="60"/>
      <c r="CV128" s="60"/>
      <c r="CW128" s="60"/>
      <c r="CX128" s="60"/>
      <c r="CY128" s="60"/>
      <c r="CZ128" s="60"/>
      <c r="DA128" s="60"/>
      <c r="DB128" s="60"/>
      <c r="DC128" s="60"/>
      <c r="DD128" s="60"/>
      <c r="DE128" s="60"/>
      <c r="DF128" s="60"/>
      <c r="DG128" s="60"/>
      <c r="DH128" s="60"/>
      <c r="DI128" s="60"/>
      <c r="DJ128" s="60"/>
      <c r="DK128" s="60"/>
      <c r="DL128" s="60"/>
      <c r="DM128" s="60"/>
      <c r="DN128" s="60"/>
      <c r="DO128" s="60"/>
      <c r="DP128" s="60"/>
    </row>
    <row r="129" spans="1:120">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BS129" s="60"/>
      <c r="BT129" s="60"/>
      <c r="BU129" s="75"/>
      <c r="BV129" s="75"/>
      <c r="BW129" s="75"/>
      <c r="BX129" s="75"/>
      <c r="BY129" s="75"/>
      <c r="BZ129" s="75"/>
      <c r="CA129" s="75"/>
      <c r="CL129" s="60"/>
      <c r="CM129" s="60"/>
      <c r="CN129" s="60"/>
      <c r="CO129" s="60"/>
      <c r="CP129" s="60"/>
      <c r="CQ129" s="60"/>
      <c r="CR129" s="60"/>
      <c r="CS129" s="60"/>
      <c r="CT129" s="60"/>
      <c r="CU129" s="60"/>
      <c r="CV129" s="60"/>
      <c r="CW129" s="60"/>
      <c r="CX129" s="60"/>
      <c r="CY129" s="60"/>
      <c r="CZ129" s="60"/>
      <c r="DA129" s="60"/>
      <c r="DB129" s="60"/>
      <c r="DC129" s="60"/>
      <c r="DD129" s="60"/>
      <c r="DE129" s="60"/>
      <c r="DF129" s="60"/>
      <c r="DG129" s="60"/>
      <c r="DH129" s="60"/>
      <c r="DI129" s="60"/>
      <c r="DJ129" s="60"/>
      <c r="DK129" s="60"/>
      <c r="DL129" s="60"/>
      <c r="DM129" s="60"/>
      <c r="DN129" s="60"/>
      <c r="DO129" s="60"/>
      <c r="DP129" s="60"/>
    </row>
    <row r="130" spans="1:120">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BS130" s="60"/>
      <c r="BT130" s="60"/>
      <c r="BU130" s="75"/>
      <c r="BV130" s="75"/>
      <c r="BW130" s="75"/>
      <c r="BX130" s="75"/>
      <c r="BY130" s="75"/>
      <c r="BZ130" s="75"/>
      <c r="CA130" s="75"/>
      <c r="CL130" s="60"/>
      <c r="CM130" s="60"/>
      <c r="CN130" s="60"/>
      <c r="CO130" s="60"/>
      <c r="CP130" s="60"/>
      <c r="CQ130" s="60"/>
      <c r="CR130" s="60"/>
      <c r="CS130" s="60"/>
      <c r="CT130" s="60"/>
      <c r="CU130" s="60"/>
      <c r="CV130" s="60"/>
      <c r="CW130" s="60"/>
      <c r="CX130" s="60"/>
      <c r="CY130" s="60"/>
      <c r="CZ130" s="60"/>
      <c r="DA130" s="60"/>
      <c r="DB130" s="60"/>
      <c r="DC130" s="60"/>
      <c r="DD130" s="60"/>
      <c r="DE130" s="60"/>
      <c r="DF130" s="60"/>
      <c r="DG130" s="60"/>
      <c r="DH130" s="60"/>
      <c r="DI130" s="60"/>
      <c r="DJ130" s="60"/>
      <c r="DK130" s="60"/>
      <c r="DL130" s="60"/>
      <c r="DM130" s="60"/>
      <c r="DN130" s="60"/>
      <c r="DO130" s="60"/>
      <c r="DP130" s="60"/>
    </row>
    <row r="131" spans="1:120">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BS131" s="60"/>
      <c r="BT131" s="60"/>
      <c r="BU131" s="75"/>
      <c r="BV131" s="75"/>
      <c r="BW131" s="75"/>
      <c r="BX131" s="75"/>
      <c r="BY131" s="75"/>
      <c r="BZ131" s="75"/>
      <c r="CA131" s="75"/>
      <c r="CL131" s="60"/>
      <c r="CM131" s="60"/>
      <c r="CN131" s="60"/>
      <c r="CO131" s="60"/>
      <c r="CP131" s="60"/>
      <c r="CQ131" s="60"/>
      <c r="CR131" s="60"/>
      <c r="CS131" s="60"/>
      <c r="CT131" s="60"/>
      <c r="CU131" s="60"/>
      <c r="CV131" s="60"/>
      <c r="CW131" s="60"/>
      <c r="CX131" s="60"/>
      <c r="CY131" s="60"/>
      <c r="CZ131" s="60"/>
      <c r="DA131" s="60"/>
      <c r="DB131" s="60"/>
      <c r="DC131" s="60"/>
      <c r="DD131" s="60"/>
      <c r="DE131" s="60"/>
      <c r="DF131" s="60"/>
      <c r="DG131" s="60"/>
      <c r="DH131" s="60"/>
      <c r="DI131" s="60"/>
      <c r="DJ131" s="60"/>
      <c r="DK131" s="60"/>
      <c r="DL131" s="60"/>
      <c r="DM131" s="60"/>
      <c r="DN131" s="60"/>
      <c r="DO131" s="60"/>
      <c r="DP131" s="60"/>
    </row>
    <row r="132" spans="1:120">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BS132" s="60"/>
      <c r="BT132" s="60"/>
      <c r="BU132" s="75"/>
      <c r="BV132" s="75"/>
      <c r="BW132" s="75"/>
      <c r="BX132" s="75"/>
      <c r="BY132" s="75"/>
      <c r="BZ132" s="75"/>
      <c r="CA132" s="75"/>
      <c r="CL132" s="60"/>
      <c r="CM132" s="60"/>
      <c r="CN132" s="60"/>
      <c r="CO132" s="60"/>
      <c r="CP132" s="60"/>
      <c r="CQ132" s="60"/>
      <c r="CR132" s="60"/>
      <c r="CS132" s="60"/>
      <c r="CT132" s="60"/>
      <c r="CU132" s="60"/>
      <c r="CV132" s="60"/>
      <c r="CW132" s="60"/>
      <c r="CX132" s="60"/>
      <c r="CY132" s="60"/>
      <c r="CZ132" s="60"/>
      <c r="DA132" s="60"/>
      <c r="DB132" s="60"/>
      <c r="DC132" s="60"/>
      <c r="DD132" s="60"/>
      <c r="DE132" s="60"/>
      <c r="DF132" s="60"/>
      <c r="DG132" s="60"/>
      <c r="DH132" s="60"/>
      <c r="DI132" s="60"/>
      <c r="DJ132" s="60"/>
      <c r="DK132" s="60"/>
      <c r="DL132" s="60"/>
      <c r="DM132" s="60"/>
      <c r="DN132" s="60"/>
      <c r="DO132" s="60"/>
      <c r="DP132" s="60"/>
    </row>
    <row r="133" spans="1:120">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BS133" s="60"/>
      <c r="BT133" s="60"/>
      <c r="BU133" s="75"/>
      <c r="BV133" s="75"/>
      <c r="BW133" s="75"/>
      <c r="BX133" s="75"/>
      <c r="BY133" s="75"/>
      <c r="BZ133" s="75"/>
      <c r="CA133" s="75"/>
      <c r="CL133" s="60"/>
      <c r="CM133" s="60"/>
      <c r="CN133" s="60"/>
      <c r="CO133" s="60"/>
      <c r="CP133" s="60"/>
      <c r="CQ133" s="60"/>
      <c r="CR133" s="60"/>
      <c r="CS133" s="60"/>
      <c r="CT133" s="60"/>
      <c r="CU133" s="60"/>
      <c r="CV133" s="60"/>
      <c r="CW133" s="60"/>
      <c r="CX133" s="60"/>
      <c r="CY133" s="60"/>
      <c r="CZ133" s="60"/>
      <c r="DA133" s="60"/>
      <c r="DB133" s="60"/>
      <c r="DC133" s="60"/>
      <c r="DD133" s="60"/>
      <c r="DE133" s="60"/>
      <c r="DF133" s="60"/>
      <c r="DG133" s="60"/>
      <c r="DH133" s="60"/>
      <c r="DI133" s="60"/>
      <c r="DJ133" s="60"/>
      <c r="DK133" s="60"/>
      <c r="DL133" s="60"/>
      <c r="DM133" s="60"/>
      <c r="DN133" s="60"/>
      <c r="DO133" s="60"/>
      <c r="DP133" s="60"/>
    </row>
    <row r="134" spans="1:120">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BS134" s="60"/>
      <c r="BT134" s="60"/>
      <c r="BU134" s="75"/>
      <c r="BV134" s="75"/>
      <c r="BW134" s="75"/>
      <c r="BX134" s="75"/>
      <c r="BY134" s="75"/>
      <c r="BZ134" s="75"/>
      <c r="CA134" s="75"/>
      <c r="CL134" s="60"/>
      <c r="CM134" s="60"/>
      <c r="CN134" s="60"/>
      <c r="CO134" s="60"/>
      <c r="CP134" s="60"/>
      <c r="CQ134" s="60"/>
      <c r="CR134" s="60"/>
      <c r="CS134" s="60"/>
      <c r="CT134" s="60"/>
      <c r="CU134" s="60"/>
      <c r="CV134" s="60"/>
      <c r="CW134" s="60"/>
      <c r="CX134" s="60"/>
      <c r="CY134" s="60"/>
      <c r="CZ134" s="60"/>
      <c r="DA134" s="60"/>
      <c r="DB134" s="60"/>
      <c r="DC134" s="60"/>
      <c r="DD134" s="60"/>
      <c r="DE134" s="60"/>
      <c r="DF134" s="60"/>
      <c r="DG134" s="60"/>
      <c r="DH134" s="60"/>
      <c r="DI134" s="60"/>
      <c r="DJ134" s="60"/>
      <c r="DK134" s="60"/>
      <c r="DL134" s="60"/>
      <c r="DM134" s="60"/>
      <c r="DN134" s="60"/>
      <c r="DO134" s="60"/>
      <c r="DP134" s="60"/>
    </row>
    <row r="135" spans="1:120">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BS135" s="60"/>
      <c r="BT135" s="60"/>
      <c r="BU135" s="75"/>
      <c r="BV135" s="75"/>
      <c r="BW135" s="75"/>
      <c r="BX135" s="75"/>
      <c r="BY135" s="75"/>
      <c r="BZ135" s="75"/>
      <c r="CA135" s="75"/>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60"/>
      <c r="DI135" s="60"/>
      <c r="DJ135" s="60"/>
      <c r="DK135" s="60"/>
      <c r="DL135" s="60"/>
      <c r="DM135" s="60"/>
      <c r="DN135" s="60"/>
      <c r="DO135" s="60"/>
      <c r="DP135" s="60"/>
    </row>
    <row r="136" spans="1:120">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BS136" s="60"/>
      <c r="BT136" s="60"/>
      <c r="BU136" s="75"/>
      <c r="BV136" s="75"/>
      <c r="BW136" s="75"/>
      <c r="BX136" s="75"/>
      <c r="BY136" s="75"/>
      <c r="BZ136" s="75"/>
      <c r="CA136" s="75"/>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60"/>
      <c r="DJ136" s="60"/>
      <c r="DK136" s="60"/>
      <c r="DL136" s="60"/>
      <c r="DM136" s="60"/>
      <c r="DN136" s="60"/>
      <c r="DO136" s="60"/>
      <c r="DP136" s="60"/>
    </row>
    <row r="137" spans="1:120">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BS137" s="60"/>
      <c r="BT137" s="60"/>
      <c r="BU137" s="75"/>
      <c r="BV137" s="75"/>
      <c r="BW137" s="75"/>
      <c r="BX137" s="75"/>
      <c r="BY137" s="75"/>
      <c r="BZ137" s="75"/>
      <c r="CA137" s="75"/>
      <c r="CL137" s="60"/>
      <c r="CM137" s="60"/>
      <c r="CN137" s="60"/>
      <c r="CO137" s="60"/>
      <c r="CP137" s="60"/>
      <c r="CQ137" s="60"/>
      <c r="CR137" s="60"/>
      <c r="CS137" s="60"/>
      <c r="CT137" s="60"/>
      <c r="CU137" s="60"/>
      <c r="CV137" s="60"/>
      <c r="CW137" s="60"/>
      <c r="CX137" s="60"/>
      <c r="CY137" s="60"/>
      <c r="CZ137" s="60"/>
      <c r="DA137" s="60"/>
      <c r="DB137" s="60"/>
      <c r="DC137" s="60"/>
      <c r="DD137" s="60"/>
      <c r="DE137" s="60"/>
      <c r="DF137" s="60"/>
      <c r="DG137" s="60"/>
      <c r="DH137" s="60"/>
      <c r="DI137" s="60"/>
      <c r="DJ137" s="60"/>
      <c r="DK137" s="60"/>
      <c r="DL137" s="60"/>
      <c r="DM137" s="60"/>
      <c r="DN137" s="60"/>
      <c r="DO137" s="60"/>
      <c r="DP137" s="60"/>
    </row>
    <row r="138" spans="1:120">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BS138" s="60"/>
      <c r="BT138" s="60"/>
      <c r="BU138" s="75"/>
      <c r="BV138" s="75"/>
      <c r="BW138" s="75"/>
      <c r="BX138" s="75"/>
      <c r="BY138" s="75"/>
      <c r="BZ138" s="75"/>
      <c r="CA138" s="75"/>
      <c r="CL138" s="60"/>
      <c r="CM138" s="60"/>
      <c r="CN138" s="60"/>
      <c r="CO138" s="60"/>
      <c r="CP138" s="60"/>
      <c r="CQ138" s="60"/>
      <c r="CR138" s="60"/>
      <c r="CS138" s="60"/>
      <c r="CT138" s="60"/>
      <c r="CU138" s="60"/>
      <c r="CV138" s="60"/>
      <c r="CW138" s="60"/>
      <c r="CX138" s="60"/>
      <c r="CY138" s="60"/>
      <c r="CZ138" s="60"/>
      <c r="DA138" s="60"/>
      <c r="DB138" s="60"/>
      <c r="DC138" s="60"/>
      <c r="DD138" s="60"/>
      <c r="DE138" s="60"/>
      <c r="DF138" s="60"/>
      <c r="DG138" s="60"/>
      <c r="DH138" s="60"/>
      <c r="DI138" s="60"/>
      <c r="DJ138" s="60"/>
      <c r="DK138" s="60"/>
      <c r="DL138" s="60"/>
      <c r="DM138" s="60"/>
      <c r="DN138" s="60"/>
      <c r="DO138" s="60"/>
      <c r="DP138" s="60"/>
    </row>
    <row r="139" spans="1:120">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BS139" s="60"/>
      <c r="BT139" s="60"/>
      <c r="BU139" s="75"/>
      <c r="BV139" s="75"/>
      <c r="BW139" s="75"/>
      <c r="BX139" s="75"/>
      <c r="BY139" s="75"/>
      <c r="BZ139" s="75"/>
      <c r="CA139" s="75"/>
      <c r="CL139" s="60"/>
      <c r="CM139" s="60"/>
      <c r="CN139" s="60"/>
      <c r="CO139" s="60"/>
      <c r="CP139" s="60"/>
      <c r="CQ139" s="60"/>
      <c r="CR139" s="60"/>
      <c r="CS139" s="60"/>
      <c r="CT139" s="60"/>
      <c r="CU139" s="60"/>
      <c r="CV139" s="60"/>
      <c r="CW139" s="60"/>
      <c r="CX139" s="60"/>
      <c r="CY139" s="60"/>
      <c r="CZ139" s="60"/>
      <c r="DA139" s="60"/>
      <c r="DB139" s="60"/>
      <c r="DC139" s="60"/>
      <c r="DD139" s="60"/>
      <c r="DE139" s="60"/>
      <c r="DF139" s="60"/>
      <c r="DG139" s="60"/>
      <c r="DH139" s="60"/>
      <c r="DI139" s="60"/>
      <c r="DJ139" s="60"/>
      <c r="DK139" s="60"/>
      <c r="DL139" s="60"/>
      <c r="DM139" s="60"/>
      <c r="DN139" s="60"/>
      <c r="DO139" s="60"/>
      <c r="DP139" s="60"/>
    </row>
    <row r="140" spans="1:120">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BS140" s="60"/>
      <c r="BT140" s="60"/>
      <c r="BU140" s="75"/>
      <c r="BV140" s="75"/>
      <c r="BW140" s="75"/>
      <c r="BX140" s="75"/>
      <c r="BY140" s="75"/>
      <c r="BZ140" s="75"/>
      <c r="CA140" s="75"/>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row>
    <row r="141" spans="1:120">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BS141" s="60"/>
      <c r="BT141" s="60"/>
      <c r="BU141" s="75"/>
      <c r="BV141" s="75"/>
      <c r="BW141" s="75"/>
      <c r="BX141" s="75"/>
      <c r="BY141" s="75"/>
      <c r="BZ141" s="75"/>
      <c r="CA141" s="75"/>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60"/>
      <c r="DN141" s="60"/>
      <c r="DO141" s="60"/>
      <c r="DP141" s="60"/>
    </row>
    <row r="142" spans="1:120">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BS142" s="60"/>
      <c r="BT142" s="60"/>
      <c r="BU142" s="75"/>
      <c r="BV142" s="75"/>
      <c r="BW142" s="75"/>
      <c r="BX142" s="75"/>
      <c r="BY142" s="75"/>
      <c r="BZ142" s="75"/>
      <c r="CA142" s="75"/>
      <c r="CL142" s="60"/>
      <c r="CM142" s="60"/>
      <c r="CN142" s="60"/>
      <c r="CO142" s="60"/>
      <c r="CP142" s="60"/>
      <c r="CQ142" s="60"/>
      <c r="CR142" s="60"/>
      <c r="CS142" s="60"/>
      <c r="CT142" s="60"/>
      <c r="CU142" s="60"/>
      <c r="CV142" s="60"/>
      <c r="CW142" s="60"/>
      <c r="CX142" s="60"/>
      <c r="CY142" s="60"/>
      <c r="CZ142" s="60"/>
      <c r="DA142" s="60"/>
      <c r="DB142" s="60"/>
      <c r="DC142" s="60"/>
      <c r="DD142" s="60"/>
      <c r="DE142" s="60"/>
      <c r="DF142" s="60"/>
      <c r="DG142" s="60"/>
      <c r="DH142" s="60"/>
      <c r="DI142" s="60"/>
      <c r="DJ142" s="60"/>
      <c r="DK142" s="60"/>
      <c r="DL142" s="60"/>
      <c r="DM142" s="60"/>
      <c r="DN142" s="60"/>
      <c r="DO142" s="60"/>
      <c r="DP142" s="60"/>
    </row>
    <row r="143" spans="1:120">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BS143" s="60"/>
      <c r="BT143" s="60"/>
      <c r="BU143" s="75"/>
      <c r="BV143" s="75"/>
      <c r="BW143" s="75"/>
      <c r="BX143" s="75"/>
      <c r="BY143" s="75"/>
      <c r="BZ143" s="75"/>
      <c r="CA143" s="75"/>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row>
    <row r="144" spans="1:120">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BS144" s="60"/>
      <c r="BT144" s="60"/>
      <c r="BU144" s="75"/>
      <c r="BV144" s="75"/>
      <c r="BW144" s="75"/>
      <c r="BX144" s="75"/>
      <c r="BY144" s="75"/>
      <c r="BZ144" s="75"/>
      <c r="CA144" s="75"/>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60"/>
      <c r="DI144" s="60"/>
      <c r="DJ144" s="60"/>
      <c r="DK144" s="60"/>
      <c r="DL144" s="60"/>
      <c r="DM144" s="60"/>
      <c r="DN144" s="60"/>
      <c r="DO144" s="60"/>
      <c r="DP144" s="60"/>
    </row>
    <row r="145" spans="1:120">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BS145" s="60"/>
      <c r="BT145" s="60"/>
      <c r="BU145" s="75"/>
      <c r="BV145" s="75"/>
      <c r="BW145" s="75"/>
      <c r="BX145" s="75"/>
      <c r="BY145" s="75"/>
      <c r="BZ145" s="75"/>
      <c r="CA145" s="75"/>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row>
    <row r="146" spans="1:120">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BS146" s="60"/>
      <c r="BT146" s="60"/>
      <c r="BU146" s="75"/>
      <c r="BV146" s="75"/>
      <c r="BW146" s="75"/>
      <c r="BX146" s="75"/>
      <c r="BY146" s="75"/>
      <c r="BZ146" s="75"/>
      <c r="CA146" s="75"/>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row>
    <row r="147" spans="1:120">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BS147" s="60"/>
      <c r="BT147" s="60"/>
      <c r="BU147" s="75"/>
      <c r="BV147" s="75"/>
      <c r="BW147" s="75"/>
      <c r="BX147" s="75"/>
      <c r="BY147" s="75"/>
      <c r="BZ147" s="75"/>
      <c r="CA147" s="75"/>
      <c r="CL147" s="60"/>
      <c r="CM147" s="60"/>
      <c r="CN147" s="60"/>
      <c r="CO147" s="60"/>
      <c r="CP147" s="60"/>
      <c r="CQ147" s="60"/>
      <c r="CR147" s="60"/>
      <c r="CS147" s="60"/>
      <c r="CT147" s="60"/>
      <c r="CU147" s="60"/>
      <c r="CV147" s="60"/>
      <c r="CW147" s="60"/>
      <c r="CX147" s="60"/>
      <c r="CY147" s="60"/>
      <c r="CZ147" s="60"/>
      <c r="DA147" s="60"/>
      <c r="DB147" s="60"/>
      <c r="DC147" s="60"/>
      <c r="DD147" s="60"/>
      <c r="DE147" s="60"/>
      <c r="DF147" s="60"/>
      <c r="DG147" s="60"/>
      <c r="DH147" s="60"/>
      <c r="DI147" s="60"/>
      <c r="DJ147" s="60"/>
      <c r="DK147" s="60"/>
      <c r="DL147" s="60"/>
      <c r="DM147" s="60"/>
      <c r="DN147" s="60"/>
      <c r="DO147" s="60"/>
      <c r="DP147" s="60"/>
    </row>
    <row r="148" spans="1:120">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BS148" s="60"/>
      <c r="BT148" s="60"/>
      <c r="BU148" s="75"/>
      <c r="BV148" s="75"/>
      <c r="BW148" s="75"/>
      <c r="BX148" s="75"/>
      <c r="BY148" s="75"/>
      <c r="BZ148" s="75"/>
      <c r="CA148" s="75"/>
      <c r="CL148" s="60"/>
      <c r="CM148" s="60"/>
      <c r="CN148" s="60"/>
      <c r="CO148" s="60"/>
      <c r="CP148" s="60"/>
      <c r="CQ148" s="60"/>
      <c r="CR148" s="60"/>
      <c r="CS148" s="60"/>
      <c r="CT148" s="60"/>
      <c r="CU148" s="60"/>
      <c r="CV148" s="60"/>
      <c r="CW148" s="60"/>
      <c r="CX148" s="60"/>
      <c r="CY148" s="60"/>
      <c r="CZ148" s="60"/>
      <c r="DA148" s="60"/>
      <c r="DB148" s="60"/>
      <c r="DC148" s="60"/>
      <c r="DD148" s="60"/>
      <c r="DE148" s="60"/>
      <c r="DF148" s="60"/>
      <c r="DG148" s="60"/>
      <c r="DH148" s="60"/>
      <c r="DI148" s="60"/>
      <c r="DJ148" s="60"/>
      <c r="DK148" s="60"/>
      <c r="DL148" s="60"/>
      <c r="DM148" s="60"/>
      <c r="DN148" s="60"/>
      <c r="DO148" s="60"/>
      <c r="DP148" s="60"/>
    </row>
    <row r="149" spans="1:120">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BS149" s="60"/>
      <c r="BT149" s="60"/>
      <c r="BU149" s="75"/>
      <c r="BV149" s="75"/>
      <c r="BW149" s="75"/>
      <c r="BX149" s="75"/>
      <c r="BY149" s="75"/>
      <c r="BZ149" s="75"/>
      <c r="CA149" s="75"/>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row>
    <row r="150" spans="1:120">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BS150" s="60"/>
      <c r="BT150" s="60"/>
      <c r="BU150" s="75"/>
      <c r="BV150" s="75"/>
      <c r="BW150" s="75"/>
      <c r="BX150" s="75"/>
      <c r="BY150" s="75"/>
      <c r="BZ150" s="75"/>
      <c r="CA150" s="75"/>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row>
    <row r="151" spans="1:120">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BS151" s="60"/>
      <c r="BT151" s="60"/>
      <c r="BU151" s="75"/>
      <c r="BV151" s="75"/>
      <c r="BW151" s="75"/>
      <c r="BX151" s="75"/>
      <c r="BY151" s="75"/>
      <c r="BZ151" s="75"/>
      <c r="CA151" s="75"/>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row>
    <row r="152" spans="1:120">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BS152" s="60"/>
      <c r="BT152" s="60"/>
      <c r="BU152" s="75"/>
      <c r="BV152" s="75"/>
      <c r="BW152" s="75"/>
      <c r="BX152" s="75"/>
      <c r="BY152" s="75"/>
      <c r="BZ152" s="75"/>
      <c r="CA152" s="75"/>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0"/>
      <c r="DO152" s="60"/>
      <c r="DP152" s="60"/>
    </row>
    <row r="153" spans="1:120">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BS153" s="60"/>
      <c r="BT153" s="60"/>
      <c r="BU153" s="75"/>
      <c r="BV153" s="75"/>
      <c r="BW153" s="75"/>
      <c r="BX153" s="75"/>
      <c r="BY153" s="75"/>
      <c r="BZ153" s="75"/>
      <c r="CA153" s="75"/>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row>
    <row r="154" spans="1:120">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BS154" s="60"/>
      <c r="BT154" s="60"/>
      <c r="BU154" s="75"/>
      <c r="BV154" s="75"/>
      <c r="BW154" s="75"/>
      <c r="BX154" s="75"/>
      <c r="BY154" s="75"/>
      <c r="BZ154" s="75"/>
      <c r="CA154" s="75"/>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row>
    <row r="155" spans="1:120">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BS155" s="60"/>
      <c r="BT155" s="60"/>
      <c r="BU155" s="75"/>
      <c r="BV155" s="75"/>
      <c r="BW155" s="75"/>
      <c r="BX155" s="75"/>
      <c r="BY155" s="75"/>
      <c r="BZ155" s="75"/>
      <c r="CA155" s="75"/>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row>
    <row r="156" spans="1:120">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BS156" s="60"/>
      <c r="BT156" s="60"/>
      <c r="BU156" s="75"/>
      <c r="BV156" s="75"/>
      <c r="BW156" s="75"/>
      <c r="BX156" s="75"/>
      <c r="BY156" s="75"/>
      <c r="BZ156" s="75"/>
      <c r="CA156" s="75"/>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row>
    <row r="157" spans="1:120">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BS157" s="60"/>
      <c r="BT157" s="60"/>
      <c r="BU157" s="75"/>
      <c r="BV157" s="75"/>
      <c r="BW157" s="75"/>
      <c r="BX157" s="75"/>
      <c r="BY157" s="75"/>
      <c r="BZ157" s="75"/>
      <c r="CA157" s="75"/>
      <c r="CL157" s="60"/>
      <c r="CM157" s="60"/>
      <c r="CN157" s="60"/>
      <c r="CO157" s="60"/>
      <c r="CP157" s="60"/>
      <c r="CQ157" s="60"/>
      <c r="CR157" s="60"/>
      <c r="CS157" s="60"/>
      <c r="CT157" s="60"/>
      <c r="CU157" s="60"/>
      <c r="CV157" s="60"/>
      <c r="CW157" s="60"/>
      <c r="CX157" s="60"/>
      <c r="CY157" s="60"/>
      <c r="CZ157" s="60"/>
      <c r="DA157" s="60"/>
      <c r="DB157" s="60"/>
      <c r="DC157" s="60"/>
      <c r="DD157" s="60"/>
      <c r="DE157" s="60"/>
      <c r="DF157" s="60"/>
      <c r="DG157" s="60"/>
      <c r="DH157" s="60"/>
      <c r="DI157" s="60"/>
      <c r="DJ157" s="60"/>
      <c r="DK157" s="60"/>
      <c r="DL157" s="60"/>
      <c r="DM157" s="60"/>
      <c r="DN157" s="60"/>
      <c r="DO157" s="60"/>
      <c r="DP157" s="60"/>
    </row>
    <row r="158" spans="1:120">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BS158" s="60"/>
      <c r="BT158" s="60"/>
      <c r="BU158" s="75"/>
      <c r="BV158" s="75"/>
      <c r="BW158" s="75"/>
      <c r="BX158" s="75"/>
      <c r="BY158" s="75"/>
      <c r="BZ158" s="75"/>
      <c r="CA158" s="75"/>
      <c r="CL158" s="60"/>
      <c r="CM158" s="60"/>
      <c r="CN158" s="60"/>
      <c r="CO158" s="60"/>
      <c r="CP158" s="60"/>
      <c r="CQ158" s="60"/>
      <c r="CR158" s="60"/>
      <c r="CS158" s="60"/>
      <c r="CT158" s="60"/>
      <c r="CU158" s="60"/>
      <c r="CV158" s="60"/>
      <c r="CW158" s="60"/>
      <c r="CX158" s="60"/>
      <c r="CY158" s="60"/>
      <c r="CZ158" s="60"/>
      <c r="DA158" s="60"/>
      <c r="DB158" s="60"/>
      <c r="DC158" s="60"/>
      <c r="DD158" s="60"/>
      <c r="DE158" s="60"/>
      <c r="DF158" s="60"/>
      <c r="DG158" s="60"/>
      <c r="DH158" s="60"/>
      <c r="DI158" s="60"/>
      <c r="DJ158" s="60"/>
      <c r="DK158" s="60"/>
      <c r="DL158" s="60"/>
      <c r="DM158" s="60"/>
      <c r="DN158" s="60"/>
      <c r="DO158" s="60"/>
      <c r="DP158" s="60"/>
    </row>
    <row r="159" spans="1:120">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BS159" s="60"/>
      <c r="BT159" s="60"/>
      <c r="BU159" s="75"/>
      <c r="BV159" s="75"/>
      <c r="BW159" s="75"/>
      <c r="BX159" s="75"/>
      <c r="BY159" s="75"/>
      <c r="BZ159" s="75"/>
      <c r="CA159" s="75"/>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row>
    <row r="160" spans="1:120">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BS160" s="60"/>
      <c r="BT160" s="60"/>
      <c r="BU160" s="75"/>
      <c r="BV160" s="75"/>
      <c r="BW160" s="75"/>
      <c r="BX160" s="75"/>
      <c r="BY160" s="75"/>
      <c r="BZ160" s="75"/>
      <c r="CA160" s="75"/>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row>
    <row r="161" spans="1:120">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BS161" s="60"/>
      <c r="BT161" s="60"/>
      <c r="BU161" s="75"/>
      <c r="BV161" s="75"/>
      <c r="BW161" s="75"/>
      <c r="BX161" s="75"/>
      <c r="BY161" s="75"/>
      <c r="BZ161" s="75"/>
      <c r="CA161" s="75"/>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row>
    <row r="162" spans="1:120">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BS162" s="60"/>
      <c r="BT162" s="60"/>
      <c r="BU162" s="75"/>
      <c r="BV162" s="75"/>
      <c r="BW162" s="75"/>
      <c r="BX162" s="75"/>
      <c r="BY162" s="75"/>
      <c r="BZ162" s="75"/>
      <c r="CA162" s="75"/>
      <c r="CL162" s="60"/>
      <c r="CM162" s="60"/>
      <c r="CN162" s="60"/>
      <c r="CO162" s="60"/>
      <c r="CP162" s="60"/>
      <c r="CQ162" s="60"/>
      <c r="CR162" s="60"/>
      <c r="CS162" s="60"/>
      <c r="CT162" s="60"/>
      <c r="CU162" s="60"/>
      <c r="CV162" s="60"/>
      <c r="CW162" s="60"/>
      <c r="CX162" s="60"/>
      <c r="CY162" s="60"/>
      <c r="CZ162" s="60"/>
      <c r="DA162" s="60"/>
      <c r="DB162" s="60"/>
      <c r="DC162" s="60"/>
      <c r="DD162" s="60"/>
      <c r="DE162" s="60"/>
      <c r="DF162" s="60"/>
      <c r="DG162" s="60"/>
      <c r="DH162" s="60"/>
      <c r="DI162" s="60"/>
      <c r="DJ162" s="60"/>
      <c r="DK162" s="60"/>
      <c r="DL162" s="60"/>
      <c r="DM162" s="60"/>
      <c r="DN162" s="60"/>
      <c r="DO162" s="60"/>
      <c r="DP162" s="60"/>
    </row>
    <row r="163" spans="1:120">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BS163" s="60"/>
      <c r="BT163" s="60"/>
      <c r="BU163" s="75"/>
      <c r="BV163" s="75"/>
      <c r="BW163" s="75"/>
      <c r="BX163" s="75"/>
      <c r="BY163" s="75"/>
      <c r="BZ163" s="75"/>
      <c r="CA163" s="75"/>
      <c r="CL163" s="60"/>
      <c r="CM163" s="60"/>
      <c r="CN163" s="60"/>
      <c r="CO163" s="60"/>
      <c r="CP163" s="60"/>
      <c r="CQ163" s="60"/>
      <c r="CR163" s="60"/>
      <c r="CS163" s="60"/>
      <c r="CT163" s="60"/>
      <c r="CU163" s="60"/>
      <c r="CV163" s="60"/>
      <c r="CW163" s="60"/>
      <c r="CX163" s="60"/>
      <c r="CY163" s="60"/>
      <c r="CZ163" s="60"/>
      <c r="DA163" s="60"/>
      <c r="DB163" s="60"/>
      <c r="DC163" s="60"/>
      <c r="DD163" s="60"/>
      <c r="DE163" s="60"/>
      <c r="DF163" s="60"/>
      <c r="DG163" s="60"/>
      <c r="DH163" s="60"/>
      <c r="DI163" s="60"/>
      <c r="DJ163" s="60"/>
      <c r="DK163" s="60"/>
      <c r="DL163" s="60"/>
      <c r="DM163" s="60"/>
      <c r="DN163" s="60"/>
      <c r="DO163" s="60"/>
      <c r="DP163" s="60"/>
    </row>
    <row r="164" spans="1:120">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BS164" s="60"/>
      <c r="BT164" s="60"/>
      <c r="BU164" s="75"/>
      <c r="BV164" s="75"/>
      <c r="BW164" s="75"/>
      <c r="BX164" s="75"/>
      <c r="BY164" s="75"/>
      <c r="BZ164" s="75"/>
      <c r="CA164" s="75"/>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row>
    <row r="165" spans="1:120">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BS165" s="60"/>
      <c r="BT165" s="60"/>
      <c r="BU165" s="75"/>
      <c r="BV165" s="75"/>
      <c r="BW165" s="75"/>
      <c r="BX165" s="75"/>
      <c r="BY165" s="75"/>
      <c r="BZ165" s="75"/>
      <c r="CA165" s="75"/>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row>
    <row r="166" spans="1:120">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BS166" s="60"/>
      <c r="BT166" s="60"/>
      <c r="BU166" s="75"/>
      <c r="BV166" s="75"/>
      <c r="BW166" s="75"/>
      <c r="BX166" s="75"/>
      <c r="BY166" s="75"/>
      <c r="BZ166" s="75"/>
      <c r="CA166" s="75"/>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row>
    <row r="167" spans="1:120">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BS167" s="60"/>
      <c r="BT167" s="60"/>
      <c r="BU167" s="75"/>
      <c r="BV167" s="75"/>
      <c r="BW167" s="75"/>
      <c r="BX167" s="75"/>
      <c r="BY167" s="75"/>
      <c r="BZ167" s="75"/>
      <c r="CA167" s="75"/>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0"/>
      <c r="DJ167" s="60"/>
      <c r="DK167" s="60"/>
      <c r="DL167" s="60"/>
      <c r="DM167" s="60"/>
      <c r="DN167" s="60"/>
      <c r="DO167" s="60"/>
      <c r="DP167" s="60"/>
    </row>
    <row r="168" spans="1:120">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BS168" s="60"/>
      <c r="BT168" s="60"/>
      <c r="BU168" s="75"/>
      <c r="BV168" s="75"/>
      <c r="BW168" s="75"/>
      <c r="BX168" s="75"/>
      <c r="BY168" s="75"/>
      <c r="BZ168" s="75"/>
      <c r="CA168" s="75"/>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0"/>
      <c r="DJ168" s="60"/>
      <c r="DK168" s="60"/>
      <c r="DL168" s="60"/>
      <c r="DM168" s="60"/>
      <c r="DN168" s="60"/>
      <c r="DO168" s="60"/>
      <c r="DP168" s="60"/>
    </row>
    <row r="169" spans="1:120">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BS169" s="60"/>
      <c r="BT169" s="60"/>
      <c r="BU169" s="75"/>
      <c r="BV169" s="75"/>
      <c r="BW169" s="75"/>
      <c r="BX169" s="75"/>
      <c r="BY169" s="75"/>
      <c r="BZ169" s="75"/>
      <c r="CA169" s="75"/>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row>
    <row r="170" spans="1:120">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BS170" s="60"/>
      <c r="BT170" s="60"/>
      <c r="BU170" s="75"/>
      <c r="BV170" s="75"/>
      <c r="BW170" s="75"/>
      <c r="BX170" s="75"/>
      <c r="BY170" s="75"/>
      <c r="BZ170" s="75"/>
      <c r="CA170" s="75"/>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row>
    <row r="171" spans="1:120">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BS171" s="60"/>
      <c r="BT171" s="60"/>
      <c r="BU171" s="75"/>
      <c r="BV171" s="75"/>
      <c r="BW171" s="75"/>
      <c r="BX171" s="75"/>
      <c r="BY171" s="75"/>
      <c r="BZ171" s="75"/>
      <c r="CA171" s="75"/>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row>
    <row r="172" spans="1:120">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BS172" s="60"/>
      <c r="BT172" s="60"/>
      <c r="BU172" s="75"/>
      <c r="BV172" s="75"/>
      <c r="BW172" s="75"/>
      <c r="BX172" s="75"/>
      <c r="BY172" s="75"/>
      <c r="BZ172" s="75"/>
      <c r="CA172" s="75"/>
      <c r="CL172" s="60"/>
      <c r="CM172" s="60"/>
      <c r="CN172" s="60"/>
      <c r="CO172" s="60"/>
      <c r="CP172" s="60"/>
      <c r="CQ172" s="60"/>
      <c r="CR172" s="60"/>
      <c r="CS172" s="60"/>
      <c r="CT172" s="60"/>
      <c r="CU172" s="60"/>
      <c r="CV172" s="60"/>
      <c r="CW172" s="60"/>
      <c r="CX172" s="60"/>
      <c r="CY172" s="60"/>
      <c r="CZ172" s="60"/>
      <c r="DA172" s="60"/>
      <c r="DB172" s="60"/>
      <c r="DC172" s="60"/>
      <c r="DD172" s="60"/>
      <c r="DE172" s="60"/>
      <c r="DF172" s="60"/>
      <c r="DG172" s="60"/>
      <c r="DH172" s="60"/>
      <c r="DI172" s="60"/>
      <c r="DJ172" s="60"/>
      <c r="DK172" s="60"/>
      <c r="DL172" s="60"/>
      <c r="DM172" s="60"/>
      <c r="DN172" s="60"/>
      <c r="DO172" s="60"/>
      <c r="DP172" s="60"/>
    </row>
    <row r="173" spans="1:120">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BS173" s="60"/>
      <c r="BT173" s="60"/>
      <c r="BU173" s="75"/>
      <c r="BV173" s="75"/>
      <c r="BW173" s="75"/>
      <c r="BX173" s="75"/>
      <c r="BY173" s="75"/>
      <c r="BZ173" s="75"/>
      <c r="CA173" s="75"/>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60"/>
      <c r="DJ173" s="60"/>
      <c r="DK173" s="60"/>
      <c r="DL173" s="60"/>
      <c r="DM173" s="60"/>
      <c r="DN173" s="60"/>
      <c r="DO173" s="60"/>
      <c r="DP173" s="60"/>
    </row>
    <row r="174" spans="1:120">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BS174" s="60"/>
      <c r="BT174" s="60"/>
      <c r="BU174" s="75"/>
      <c r="BV174" s="75"/>
      <c r="BW174" s="75"/>
      <c r="BX174" s="75"/>
      <c r="BY174" s="75"/>
      <c r="BZ174" s="75"/>
      <c r="CA174" s="75"/>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row>
    <row r="175" spans="1:120">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BS175" s="60"/>
      <c r="BT175" s="60"/>
      <c r="BU175" s="75"/>
      <c r="BV175" s="75"/>
      <c r="BW175" s="75"/>
      <c r="BX175" s="75"/>
      <c r="BY175" s="75"/>
      <c r="BZ175" s="75"/>
      <c r="CA175" s="75"/>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row>
    <row r="176" spans="1:120">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BS176" s="60"/>
      <c r="BT176" s="60"/>
      <c r="BU176" s="75"/>
      <c r="BV176" s="75"/>
      <c r="BW176" s="75"/>
      <c r="BX176" s="75"/>
      <c r="BY176" s="75"/>
      <c r="BZ176" s="75"/>
      <c r="CA176" s="75"/>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row>
    <row r="177" spans="1:120">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BS177" s="60"/>
      <c r="BT177" s="60"/>
      <c r="BU177" s="75"/>
      <c r="BV177" s="75"/>
      <c r="BW177" s="75"/>
      <c r="BX177" s="75"/>
      <c r="BY177" s="75"/>
      <c r="BZ177" s="75"/>
      <c r="CA177" s="75"/>
      <c r="CL177" s="60"/>
      <c r="CM177" s="60"/>
      <c r="CN177" s="60"/>
      <c r="CO177" s="60"/>
      <c r="CP177" s="60"/>
      <c r="CQ177" s="60"/>
      <c r="CR177" s="60"/>
      <c r="CS177" s="60"/>
      <c r="CT177" s="60"/>
      <c r="CU177" s="60"/>
      <c r="CV177" s="60"/>
      <c r="CW177" s="60"/>
      <c r="CX177" s="60"/>
      <c r="CY177" s="60"/>
      <c r="CZ177" s="60"/>
      <c r="DA177" s="60"/>
      <c r="DB177" s="60"/>
      <c r="DC177" s="60"/>
      <c r="DD177" s="60"/>
      <c r="DE177" s="60"/>
      <c r="DF177" s="60"/>
      <c r="DG177" s="60"/>
      <c r="DH177" s="60"/>
      <c r="DI177" s="60"/>
      <c r="DJ177" s="60"/>
      <c r="DK177" s="60"/>
      <c r="DL177" s="60"/>
      <c r="DM177" s="60"/>
      <c r="DN177" s="60"/>
      <c r="DO177" s="60"/>
      <c r="DP177" s="60"/>
    </row>
    <row r="178" spans="1:120">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BS178" s="60"/>
      <c r="BT178" s="60"/>
      <c r="BU178" s="75"/>
      <c r="BV178" s="75"/>
      <c r="BW178" s="75"/>
      <c r="BX178" s="75"/>
      <c r="BY178" s="75"/>
      <c r="BZ178" s="75"/>
      <c r="CA178" s="75"/>
      <c r="CL178" s="60"/>
      <c r="CM178" s="60"/>
      <c r="CN178" s="60"/>
      <c r="CO178" s="60"/>
      <c r="CP178" s="60"/>
      <c r="CQ178" s="60"/>
      <c r="CR178" s="60"/>
      <c r="CS178" s="60"/>
      <c r="CT178" s="60"/>
      <c r="CU178" s="60"/>
      <c r="CV178" s="60"/>
      <c r="CW178" s="60"/>
      <c r="CX178" s="60"/>
      <c r="CY178" s="60"/>
      <c r="CZ178" s="60"/>
      <c r="DA178" s="60"/>
      <c r="DB178" s="60"/>
      <c r="DC178" s="60"/>
      <c r="DD178" s="60"/>
      <c r="DE178" s="60"/>
      <c r="DF178" s="60"/>
      <c r="DG178" s="60"/>
      <c r="DH178" s="60"/>
      <c r="DI178" s="60"/>
      <c r="DJ178" s="60"/>
      <c r="DK178" s="60"/>
      <c r="DL178" s="60"/>
      <c r="DM178" s="60"/>
      <c r="DN178" s="60"/>
      <c r="DO178" s="60"/>
      <c r="DP178" s="60"/>
    </row>
    <row r="179" spans="1:120">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BS179" s="60"/>
      <c r="BT179" s="60"/>
      <c r="BU179" s="75"/>
      <c r="BV179" s="75"/>
      <c r="BW179" s="75"/>
      <c r="BX179" s="75"/>
      <c r="BY179" s="75"/>
      <c r="BZ179" s="75"/>
      <c r="CA179" s="75"/>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row>
    <row r="180" spans="1:120">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BS180" s="60"/>
      <c r="BT180" s="60"/>
      <c r="BU180" s="75"/>
      <c r="BV180" s="75"/>
      <c r="BW180" s="75"/>
      <c r="BX180" s="75"/>
      <c r="BY180" s="75"/>
      <c r="BZ180" s="75"/>
      <c r="CA180" s="75"/>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row>
    <row r="181" spans="1:120">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BS181" s="60"/>
      <c r="BT181" s="60"/>
      <c r="BU181" s="75"/>
      <c r="BV181" s="75"/>
      <c r="BW181" s="75"/>
      <c r="BX181" s="75"/>
      <c r="BY181" s="75"/>
      <c r="BZ181" s="75"/>
      <c r="CA181" s="75"/>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row>
    <row r="182" spans="1:120">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BS182" s="60"/>
      <c r="BT182" s="60"/>
      <c r="BU182" s="75"/>
      <c r="BV182" s="75"/>
      <c r="BW182" s="75"/>
      <c r="BX182" s="75"/>
      <c r="BY182" s="75"/>
      <c r="BZ182" s="75"/>
      <c r="CA182" s="75"/>
      <c r="CL182" s="60"/>
      <c r="CM182" s="60"/>
      <c r="CN182" s="60"/>
      <c r="CO182" s="60"/>
      <c r="CP182" s="60"/>
      <c r="CQ182" s="60"/>
      <c r="CR182" s="60"/>
      <c r="CS182" s="60"/>
      <c r="CT182" s="60"/>
      <c r="CU182" s="60"/>
      <c r="CV182" s="60"/>
      <c r="CW182" s="60"/>
      <c r="CX182" s="60"/>
      <c r="CY182" s="60"/>
      <c r="CZ182" s="60"/>
      <c r="DA182" s="60"/>
      <c r="DB182" s="60"/>
      <c r="DC182" s="60"/>
      <c r="DD182" s="60"/>
      <c r="DE182" s="60"/>
      <c r="DF182" s="60"/>
      <c r="DG182" s="60"/>
      <c r="DH182" s="60"/>
      <c r="DI182" s="60"/>
      <c r="DJ182" s="60"/>
      <c r="DK182" s="60"/>
      <c r="DL182" s="60"/>
      <c r="DM182" s="60"/>
      <c r="DN182" s="60"/>
      <c r="DO182" s="60"/>
      <c r="DP182" s="60"/>
    </row>
    <row r="183" spans="1:120">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BS183" s="60"/>
      <c r="BT183" s="60"/>
      <c r="BU183" s="75"/>
      <c r="BV183" s="75"/>
      <c r="BW183" s="75"/>
      <c r="BX183" s="75"/>
      <c r="BY183" s="75"/>
      <c r="BZ183" s="75"/>
      <c r="CA183" s="75"/>
      <c r="CL183" s="60"/>
      <c r="CM183" s="60"/>
      <c r="CN183" s="60"/>
      <c r="CO183" s="60"/>
      <c r="CP183" s="60"/>
      <c r="CQ183" s="60"/>
      <c r="CR183" s="60"/>
      <c r="CS183" s="60"/>
      <c r="CT183" s="60"/>
      <c r="CU183" s="60"/>
      <c r="CV183" s="60"/>
      <c r="CW183" s="60"/>
      <c r="CX183" s="60"/>
      <c r="CY183" s="60"/>
      <c r="CZ183" s="60"/>
      <c r="DA183" s="60"/>
      <c r="DB183" s="60"/>
      <c r="DC183" s="60"/>
      <c r="DD183" s="60"/>
      <c r="DE183" s="60"/>
      <c r="DF183" s="60"/>
      <c r="DG183" s="60"/>
      <c r="DH183" s="60"/>
      <c r="DI183" s="60"/>
      <c r="DJ183" s="60"/>
      <c r="DK183" s="60"/>
      <c r="DL183" s="60"/>
      <c r="DM183" s="60"/>
      <c r="DN183" s="60"/>
      <c r="DO183" s="60"/>
      <c r="DP183" s="60"/>
    </row>
    <row r="184" spans="1:120">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BS184" s="60"/>
      <c r="BT184" s="60"/>
      <c r="BU184" s="75"/>
      <c r="BV184" s="75"/>
      <c r="BW184" s="75"/>
      <c r="BX184" s="75"/>
      <c r="BY184" s="75"/>
      <c r="BZ184" s="75"/>
      <c r="CA184" s="75"/>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row>
    <row r="185" spans="1:120">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BS185" s="60"/>
      <c r="BT185" s="60"/>
      <c r="BU185" s="75"/>
      <c r="BV185" s="75"/>
      <c r="BW185" s="75"/>
      <c r="BX185" s="75"/>
      <c r="BY185" s="75"/>
      <c r="BZ185" s="75"/>
      <c r="CA185" s="75"/>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row>
    <row r="186" spans="1:120">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BS186" s="60"/>
      <c r="BT186" s="60"/>
      <c r="BU186" s="75"/>
      <c r="BV186" s="75"/>
      <c r="BW186" s="75"/>
      <c r="BX186" s="75"/>
      <c r="BY186" s="75"/>
      <c r="BZ186" s="75"/>
      <c r="CA186" s="75"/>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row>
    <row r="187" spans="1:120">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BS187" s="60"/>
      <c r="BT187" s="60"/>
      <c r="BU187" s="75"/>
      <c r="BV187" s="75"/>
      <c r="BW187" s="75"/>
      <c r="BX187" s="75"/>
      <c r="BY187" s="75"/>
      <c r="BZ187" s="75"/>
      <c r="CA187" s="75"/>
      <c r="CL187" s="60"/>
      <c r="CM187" s="60"/>
      <c r="CN187" s="60"/>
      <c r="CO187" s="60"/>
      <c r="CP187" s="60"/>
      <c r="CQ187" s="60"/>
      <c r="CR187" s="60"/>
      <c r="CS187" s="60"/>
      <c r="CT187" s="60"/>
      <c r="CU187" s="60"/>
      <c r="CV187" s="60"/>
      <c r="CW187" s="60"/>
      <c r="CX187" s="60"/>
      <c r="CY187" s="60"/>
      <c r="CZ187" s="60"/>
      <c r="DA187" s="60"/>
      <c r="DB187" s="60"/>
      <c r="DC187" s="60"/>
      <c r="DD187" s="60"/>
      <c r="DE187" s="60"/>
      <c r="DF187" s="60"/>
      <c r="DG187" s="60"/>
      <c r="DH187" s="60"/>
      <c r="DI187" s="60"/>
      <c r="DJ187" s="60"/>
      <c r="DK187" s="60"/>
      <c r="DL187" s="60"/>
      <c r="DM187" s="60"/>
      <c r="DN187" s="60"/>
      <c r="DO187" s="60"/>
      <c r="DP187" s="60"/>
    </row>
    <row r="188" spans="1:120">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BS188" s="60"/>
      <c r="BT188" s="60"/>
      <c r="BU188" s="75"/>
      <c r="BV188" s="75"/>
      <c r="BW188" s="75"/>
      <c r="BX188" s="75"/>
      <c r="BY188" s="75"/>
      <c r="BZ188" s="75"/>
      <c r="CA188" s="75"/>
      <c r="CL188" s="60"/>
      <c r="CM188" s="60"/>
      <c r="CN188" s="60"/>
      <c r="CO188" s="60"/>
      <c r="CP188" s="60"/>
      <c r="CQ188" s="60"/>
      <c r="CR188" s="60"/>
      <c r="CS188" s="60"/>
      <c r="CT188" s="60"/>
      <c r="CU188" s="60"/>
      <c r="CV188" s="60"/>
      <c r="CW188" s="60"/>
      <c r="CX188" s="60"/>
      <c r="CY188" s="60"/>
      <c r="CZ188" s="60"/>
      <c r="DA188" s="60"/>
      <c r="DB188" s="60"/>
      <c r="DC188" s="60"/>
      <c r="DD188" s="60"/>
      <c r="DE188" s="60"/>
      <c r="DF188" s="60"/>
      <c r="DG188" s="60"/>
      <c r="DH188" s="60"/>
      <c r="DI188" s="60"/>
      <c r="DJ188" s="60"/>
      <c r="DK188" s="60"/>
      <c r="DL188" s="60"/>
      <c r="DM188" s="60"/>
      <c r="DN188" s="60"/>
      <c r="DO188" s="60"/>
      <c r="DP188" s="60"/>
    </row>
    <row r="189" spans="1:120">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BS189" s="60"/>
      <c r="BT189" s="60"/>
      <c r="BU189" s="75"/>
      <c r="BV189" s="75"/>
      <c r="BW189" s="75"/>
      <c r="BX189" s="75"/>
      <c r="BY189" s="75"/>
      <c r="BZ189" s="75"/>
      <c r="CA189" s="75"/>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row>
    <row r="190" spans="1:120">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BS190" s="60"/>
      <c r="BT190" s="60"/>
      <c r="BU190" s="75"/>
      <c r="BV190" s="75"/>
      <c r="BW190" s="75"/>
      <c r="BX190" s="75"/>
      <c r="BY190" s="75"/>
      <c r="BZ190" s="75"/>
      <c r="CA190" s="75"/>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row>
    <row r="191" spans="1:120">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BS191" s="60"/>
      <c r="BT191" s="60"/>
      <c r="BU191" s="75"/>
      <c r="BV191" s="75"/>
      <c r="BW191" s="75"/>
      <c r="BX191" s="75"/>
      <c r="BY191" s="75"/>
      <c r="BZ191" s="75"/>
      <c r="CA191" s="75"/>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row>
    <row r="192" spans="1:120">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BS192" s="60"/>
      <c r="BT192" s="60"/>
      <c r="BU192" s="75"/>
      <c r="BV192" s="75"/>
      <c r="BW192" s="75"/>
      <c r="BX192" s="75"/>
      <c r="BY192" s="75"/>
      <c r="BZ192" s="75"/>
      <c r="CA192" s="75"/>
      <c r="CL192" s="60"/>
      <c r="CM192" s="60"/>
      <c r="CN192" s="60"/>
      <c r="CO192" s="60"/>
      <c r="CP192" s="60"/>
      <c r="CQ192" s="60"/>
      <c r="CR192" s="60"/>
      <c r="CS192" s="60"/>
      <c r="CT192" s="60"/>
      <c r="CU192" s="60"/>
      <c r="CV192" s="60"/>
      <c r="CW192" s="60"/>
      <c r="CX192" s="60"/>
      <c r="CY192" s="60"/>
      <c r="CZ192" s="60"/>
      <c r="DA192" s="60"/>
      <c r="DB192" s="60"/>
      <c r="DC192" s="60"/>
      <c r="DD192" s="60"/>
      <c r="DE192" s="60"/>
      <c r="DF192" s="60"/>
      <c r="DG192" s="60"/>
      <c r="DH192" s="60"/>
      <c r="DI192" s="60"/>
      <c r="DJ192" s="60"/>
      <c r="DK192" s="60"/>
      <c r="DL192" s="60"/>
      <c r="DM192" s="60"/>
      <c r="DN192" s="60"/>
      <c r="DO192" s="60"/>
      <c r="DP192" s="60"/>
    </row>
    <row r="193" spans="1:120">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BS193" s="60"/>
      <c r="BT193" s="60"/>
      <c r="BU193" s="75"/>
      <c r="BV193" s="75"/>
      <c r="BW193" s="75"/>
      <c r="BX193" s="75"/>
      <c r="BY193" s="75"/>
      <c r="BZ193" s="75"/>
      <c r="CA193" s="75"/>
      <c r="CL193" s="60"/>
      <c r="CM193" s="60"/>
      <c r="CN193" s="60"/>
      <c r="CO193" s="60"/>
      <c r="CP193" s="60"/>
      <c r="CQ193" s="60"/>
      <c r="CR193" s="60"/>
      <c r="CS193" s="60"/>
      <c r="CT193" s="60"/>
      <c r="CU193" s="60"/>
      <c r="CV193" s="60"/>
      <c r="CW193" s="60"/>
      <c r="CX193" s="60"/>
      <c r="CY193" s="60"/>
      <c r="CZ193" s="60"/>
      <c r="DA193" s="60"/>
      <c r="DB193" s="60"/>
      <c r="DC193" s="60"/>
      <c r="DD193" s="60"/>
      <c r="DE193" s="60"/>
      <c r="DF193" s="60"/>
      <c r="DG193" s="60"/>
      <c r="DH193" s="60"/>
      <c r="DI193" s="60"/>
      <c r="DJ193" s="60"/>
      <c r="DK193" s="60"/>
      <c r="DL193" s="60"/>
      <c r="DM193" s="60"/>
      <c r="DN193" s="60"/>
      <c r="DO193" s="60"/>
      <c r="DP193" s="60"/>
    </row>
    <row r="194" spans="1:120">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BS194" s="60"/>
      <c r="BT194" s="60"/>
      <c r="BU194" s="75"/>
      <c r="BV194" s="75"/>
      <c r="BW194" s="75"/>
      <c r="BX194" s="75"/>
      <c r="BY194" s="75"/>
      <c r="BZ194" s="75"/>
      <c r="CA194" s="75"/>
      <c r="CL194" s="60"/>
      <c r="CM194" s="60"/>
      <c r="CN194" s="60"/>
      <c r="CO194" s="60"/>
      <c r="CP194" s="60"/>
      <c r="CQ194" s="60"/>
      <c r="CR194" s="60"/>
      <c r="CS194" s="60"/>
      <c r="CT194" s="60"/>
      <c r="CU194" s="60"/>
      <c r="CV194" s="60"/>
      <c r="CW194" s="60"/>
      <c r="CX194" s="60"/>
      <c r="CY194" s="60"/>
      <c r="CZ194" s="60"/>
      <c r="DA194" s="60"/>
      <c r="DB194" s="60"/>
      <c r="DC194" s="60"/>
      <c r="DD194" s="60"/>
      <c r="DE194" s="60"/>
      <c r="DF194" s="60"/>
      <c r="DG194" s="60"/>
      <c r="DH194" s="60"/>
      <c r="DI194" s="60"/>
      <c r="DJ194" s="60"/>
      <c r="DK194" s="60"/>
      <c r="DL194" s="60"/>
      <c r="DM194" s="60"/>
      <c r="DN194" s="60"/>
      <c r="DO194" s="60"/>
      <c r="DP194" s="60"/>
    </row>
    <row r="195" spans="1:120">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BS195" s="60"/>
      <c r="BT195" s="60"/>
      <c r="BU195" s="75"/>
      <c r="BV195" s="75"/>
      <c r="BW195" s="75"/>
      <c r="BX195" s="75"/>
      <c r="BY195" s="75"/>
      <c r="BZ195" s="75"/>
      <c r="CA195" s="75"/>
      <c r="CL195" s="60"/>
      <c r="CM195" s="60"/>
      <c r="CN195" s="60"/>
      <c r="CO195" s="60"/>
      <c r="CP195" s="60"/>
      <c r="CQ195" s="60"/>
      <c r="CR195" s="60"/>
      <c r="CS195" s="60"/>
      <c r="CT195" s="60"/>
      <c r="CU195" s="60"/>
      <c r="CV195" s="60"/>
      <c r="CW195" s="60"/>
      <c r="CX195" s="60"/>
      <c r="CY195" s="60"/>
      <c r="CZ195" s="60"/>
      <c r="DA195" s="60"/>
      <c r="DB195" s="60"/>
      <c r="DC195" s="60"/>
      <c r="DD195" s="60"/>
      <c r="DE195" s="60"/>
      <c r="DF195" s="60"/>
      <c r="DG195" s="60"/>
      <c r="DH195" s="60"/>
      <c r="DI195" s="60"/>
      <c r="DJ195" s="60"/>
      <c r="DK195" s="60"/>
      <c r="DL195" s="60"/>
      <c r="DM195" s="60"/>
      <c r="DN195" s="60"/>
      <c r="DO195" s="60"/>
      <c r="DP195" s="60"/>
    </row>
    <row r="196" spans="1:120">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BS196" s="60"/>
      <c r="BT196" s="60"/>
      <c r="BU196" s="75"/>
      <c r="BV196" s="75"/>
      <c r="BW196" s="75"/>
      <c r="BX196" s="75"/>
      <c r="BY196" s="75"/>
      <c r="BZ196" s="75"/>
      <c r="CA196" s="75"/>
      <c r="CL196" s="60"/>
      <c r="CM196" s="60"/>
      <c r="CN196" s="60"/>
      <c r="CO196" s="60"/>
      <c r="CP196" s="60"/>
      <c r="CQ196" s="60"/>
      <c r="CR196" s="60"/>
      <c r="CS196" s="60"/>
      <c r="CT196" s="60"/>
      <c r="CU196" s="60"/>
      <c r="CV196" s="60"/>
      <c r="CW196" s="60"/>
      <c r="CX196" s="60"/>
      <c r="CY196" s="60"/>
      <c r="CZ196" s="60"/>
      <c r="DA196" s="60"/>
      <c r="DB196" s="60"/>
      <c r="DC196" s="60"/>
      <c r="DD196" s="60"/>
      <c r="DE196" s="60"/>
      <c r="DF196" s="60"/>
      <c r="DG196" s="60"/>
      <c r="DH196" s="60"/>
      <c r="DI196" s="60"/>
      <c r="DJ196" s="60"/>
      <c r="DK196" s="60"/>
      <c r="DL196" s="60"/>
      <c r="DM196" s="60"/>
      <c r="DN196" s="60"/>
      <c r="DO196" s="60"/>
      <c r="DP196" s="60"/>
    </row>
    <row r="197" spans="1:120">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BS197" s="60"/>
      <c r="BT197" s="60"/>
      <c r="BU197" s="75"/>
      <c r="BV197" s="75"/>
      <c r="BW197" s="75"/>
      <c r="BX197" s="75"/>
      <c r="BY197" s="75"/>
      <c r="BZ197" s="75"/>
      <c r="CA197" s="75"/>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0"/>
      <c r="DJ197" s="60"/>
      <c r="DK197" s="60"/>
      <c r="DL197" s="60"/>
      <c r="DM197" s="60"/>
      <c r="DN197" s="60"/>
      <c r="DO197" s="60"/>
      <c r="DP197" s="60"/>
    </row>
    <row r="198" spans="1:120">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BS198" s="60"/>
      <c r="BT198" s="60"/>
      <c r="BU198" s="75"/>
      <c r="BV198" s="75"/>
      <c r="BW198" s="75"/>
      <c r="BX198" s="75"/>
      <c r="BY198" s="75"/>
      <c r="BZ198" s="75"/>
      <c r="CA198" s="75"/>
      <c r="CL198" s="60"/>
      <c r="CM198" s="60"/>
      <c r="CN198" s="60"/>
      <c r="CO198" s="60"/>
      <c r="CP198" s="60"/>
      <c r="CQ198" s="60"/>
      <c r="CR198" s="60"/>
      <c r="CS198" s="60"/>
      <c r="CT198" s="60"/>
      <c r="CU198" s="60"/>
      <c r="CV198" s="60"/>
      <c r="CW198" s="60"/>
      <c r="CX198" s="60"/>
      <c r="CY198" s="60"/>
      <c r="CZ198" s="60"/>
      <c r="DA198" s="60"/>
      <c r="DB198" s="60"/>
      <c r="DC198" s="60"/>
      <c r="DD198" s="60"/>
      <c r="DE198" s="60"/>
      <c r="DF198" s="60"/>
      <c r="DG198" s="60"/>
      <c r="DH198" s="60"/>
      <c r="DI198" s="60"/>
      <c r="DJ198" s="60"/>
      <c r="DK198" s="60"/>
      <c r="DL198" s="60"/>
      <c r="DM198" s="60"/>
      <c r="DN198" s="60"/>
      <c r="DO198" s="60"/>
      <c r="DP198" s="60"/>
    </row>
    <row r="199" spans="1:120">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BS199" s="60"/>
      <c r="BT199" s="60"/>
      <c r="BU199" s="75"/>
      <c r="BV199" s="75"/>
      <c r="BW199" s="75"/>
      <c r="BX199" s="75"/>
      <c r="BY199" s="75"/>
      <c r="BZ199" s="75"/>
      <c r="CA199" s="75"/>
      <c r="CL199" s="60"/>
      <c r="CM199" s="60"/>
      <c r="CN199" s="60"/>
      <c r="CO199" s="60"/>
      <c r="CP199" s="60"/>
      <c r="CQ199" s="60"/>
      <c r="CR199" s="60"/>
      <c r="CS199" s="60"/>
      <c r="CT199" s="60"/>
      <c r="CU199" s="60"/>
      <c r="CV199" s="60"/>
      <c r="CW199" s="60"/>
      <c r="CX199" s="60"/>
      <c r="CY199" s="60"/>
      <c r="CZ199" s="60"/>
      <c r="DA199" s="60"/>
      <c r="DB199" s="60"/>
      <c r="DC199" s="60"/>
      <c r="DD199" s="60"/>
      <c r="DE199" s="60"/>
      <c r="DF199" s="60"/>
      <c r="DG199" s="60"/>
      <c r="DH199" s="60"/>
      <c r="DI199" s="60"/>
      <c r="DJ199" s="60"/>
      <c r="DK199" s="60"/>
      <c r="DL199" s="60"/>
      <c r="DM199" s="60"/>
      <c r="DN199" s="60"/>
      <c r="DO199" s="60"/>
      <c r="DP199" s="60"/>
    </row>
    <row r="200" spans="1:120">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BS200" s="60"/>
      <c r="BT200" s="60"/>
      <c r="BU200" s="75"/>
      <c r="BV200" s="75"/>
      <c r="BW200" s="75"/>
      <c r="BX200" s="75"/>
      <c r="BY200" s="75"/>
      <c r="BZ200" s="75"/>
      <c r="CA200" s="75"/>
      <c r="CL200" s="60"/>
      <c r="CM200" s="60"/>
      <c r="CN200" s="60"/>
      <c r="CO200" s="60"/>
      <c r="CP200" s="60"/>
      <c r="CQ200" s="60"/>
      <c r="CR200" s="60"/>
      <c r="CS200" s="60"/>
      <c r="CT200" s="60"/>
      <c r="CU200" s="60"/>
      <c r="CV200" s="60"/>
      <c r="CW200" s="60"/>
      <c r="CX200" s="60"/>
      <c r="CY200" s="60"/>
      <c r="CZ200" s="60"/>
      <c r="DA200" s="60"/>
      <c r="DB200" s="60"/>
      <c r="DC200" s="60"/>
      <c r="DD200" s="60"/>
      <c r="DE200" s="60"/>
      <c r="DF200" s="60"/>
      <c r="DG200" s="60"/>
      <c r="DH200" s="60"/>
      <c r="DI200" s="60"/>
      <c r="DJ200" s="60"/>
      <c r="DK200" s="60"/>
      <c r="DL200" s="60"/>
      <c r="DM200" s="60"/>
      <c r="DN200" s="60"/>
      <c r="DO200" s="60"/>
      <c r="DP200" s="60"/>
    </row>
    <row r="201" spans="1:120">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BS201" s="60"/>
      <c r="BT201" s="60"/>
      <c r="BU201" s="75"/>
      <c r="BV201" s="75"/>
      <c r="BW201" s="75"/>
      <c r="BX201" s="75"/>
      <c r="BY201" s="75"/>
      <c r="BZ201" s="75"/>
      <c r="CA201" s="75"/>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0"/>
      <c r="DJ201" s="60"/>
      <c r="DK201" s="60"/>
      <c r="DL201" s="60"/>
      <c r="DM201" s="60"/>
      <c r="DN201" s="60"/>
      <c r="DO201" s="60"/>
      <c r="DP201" s="60"/>
    </row>
    <row r="202" spans="1:120">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BS202" s="60"/>
      <c r="BT202" s="60"/>
      <c r="BU202" s="75"/>
      <c r="BV202" s="75"/>
      <c r="BW202" s="75"/>
      <c r="BX202" s="75"/>
      <c r="BY202" s="75"/>
      <c r="BZ202" s="75"/>
      <c r="CA202" s="75"/>
      <c r="CL202" s="60"/>
      <c r="CM202" s="60"/>
      <c r="CN202" s="60"/>
      <c r="CO202" s="60"/>
      <c r="CP202" s="60"/>
      <c r="CQ202" s="60"/>
      <c r="CR202" s="60"/>
      <c r="CS202" s="60"/>
      <c r="CT202" s="60"/>
      <c r="CU202" s="60"/>
      <c r="CV202" s="60"/>
      <c r="CW202" s="60"/>
      <c r="CX202" s="60"/>
      <c r="CY202" s="60"/>
      <c r="CZ202" s="60"/>
      <c r="DA202" s="60"/>
      <c r="DB202" s="60"/>
      <c r="DC202" s="60"/>
      <c r="DD202" s="60"/>
      <c r="DE202" s="60"/>
      <c r="DF202" s="60"/>
      <c r="DG202" s="60"/>
      <c r="DH202" s="60"/>
      <c r="DI202" s="60"/>
      <c r="DJ202" s="60"/>
      <c r="DK202" s="60"/>
      <c r="DL202" s="60"/>
      <c r="DM202" s="60"/>
      <c r="DN202" s="60"/>
      <c r="DO202" s="60"/>
      <c r="DP202" s="60"/>
    </row>
    <row r="203" spans="1:120">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BS203" s="60"/>
      <c r="BT203" s="60"/>
      <c r="BU203" s="75"/>
      <c r="BV203" s="75"/>
      <c r="BW203" s="75"/>
      <c r="BX203" s="75"/>
      <c r="BY203" s="75"/>
      <c r="BZ203" s="75"/>
      <c r="CA203" s="75"/>
      <c r="CL203" s="60"/>
      <c r="CM203" s="60"/>
      <c r="CN203" s="60"/>
      <c r="CO203" s="60"/>
      <c r="CP203" s="60"/>
      <c r="CQ203" s="60"/>
      <c r="CR203" s="60"/>
      <c r="CS203" s="60"/>
      <c r="CT203" s="60"/>
      <c r="CU203" s="60"/>
      <c r="CV203" s="60"/>
      <c r="CW203" s="60"/>
      <c r="CX203" s="60"/>
      <c r="CY203" s="60"/>
      <c r="CZ203" s="60"/>
      <c r="DA203" s="60"/>
      <c r="DB203" s="60"/>
      <c r="DC203" s="60"/>
      <c r="DD203" s="60"/>
      <c r="DE203" s="60"/>
      <c r="DF203" s="60"/>
      <c r="DG203" s="60"/>
      <c r="DH203" s="60"/>
      <c r="DI203" s="60"/>
      <c r="DJ203" s="60"/>
      <c r="DK203" s="60"/>
      <c r="DL203" s="60"/>
      <c r="DM203" s="60"/>
      <c r="DN203" s="60"/>
      <c r="DO203" s="60"/>
      <c r="DP203" s="60"/>
    </row>
    <row r="204" spans="1:120">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BS204" s="60"/>
      <c r="BT204" s="60"/>
      <c r="BU204" s="75"/>
      <c r="BV204" s="75"/>
      <c r="BW204" s="75"/>
      <c r="BX204" s="75"/>
      <c r="BY204" s="75"/>
      <c r="BZ204" s="75"/>
      <c r="CA204" s="75"/>
      <c r="CL204" s="60"/>
      <c r="CM204" s="60"/>
      <c r="CN204" s="60"/>
      <c r="CO204" s="60"/>
      <c r="CP204" s="60"/>
      <c r="CQ204" s="60"/>
      <c r="CR204" s="60"/>
      <c r="CS204" s="60"/>
      <c r="CT204" s="60"/>
      <c r="CU204" s="60"/>
      <c r="CV204" s="60"/>
      <c r="CW204" s="60"/>
      <c r="CX204" s="60"/>
      <c r="CY204" s="60"/>
      <c r="CZ204" s="60"/>
      <c r="DA204" s="60"/>
      <c r="DB204" s="60"/>
      <c r="DC204" s="60"/>
      <c r="DD204" s="60"/>
      <c r="DE204" s="60"/>
      <c r="DF204" s="60"/>
      <c r="DG204" s="60"/>
      <c r="DH204" s="60"/>
      <c r="DI204" s="60"/>
      <c r="DJ204" s="60"/>
      <c r="DK204" s="60"/>
      <c r="DL204" s="60"/>
      <c r="DM204" s="60"/>
      <c r="DN204" s="60"/>
      <c r="DO204" s="60"/>
      <c r="DP204" s="60"/>
    </row>
    <row r="205" spans="1:120">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BS205" s="60"/>
      <c r="BT205" s="60"/>
      <c r="BU205" s="75"/>
      <c r="BV205" s="75"/>
      <c r="BW205" s="75"/>
      <c r="BX205" s="75"/>
      <c r="BY205" s="75"/>
      <c r="BZ205" s="75"/>
      <c r="CA205" s="75"/>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row>
    <row r="206" spans="1:120">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BS206" s="60"/>
      <c r="BT206" s="60"/>
      <c r="BU206" s="75"/>
      <c r="BV206" s="75"/>
      <c r="BW206" s="75"/>
      <c r="BX206" s="75"/>
      <c r="BY206" s="75"/>
      <c r="BZ206" s="75"/>
      <c r="CA206" s="75"/>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row>
    <row r="207" spans="1:120">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BS207" s="60"/>
      <c r="BT207" s="60"/>
      <c r="BU207" s="75"/>
      <c r="BV207" s="75"/>
      <c r="BW207" s="75"/>
      <c r="BX207" s="75"/>
      <c r="BY207" s="75"/>
      <c r="BZ207" s="75"/>
      <c r="CA207" s="75"/>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row>
    <row r="208" spans="1:120">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BS208" s="60"/>
      <c r="BT208" s="60"/>
      <c r="BU208" s="75"/>
      <c r="BV208" s="75"/>
      <c r="BW208" s="75"/>
      <c r="BX208" s="75"/>
      <c r="BY208" s="75"/>
      <c r="BZ208" s="75"/>
      <c r="CA208" s="75"/>
      <c r="CL208" s="60"/>
      <c r="CM208" s="60"/>
      <c r="CN208" s="60"/>
      <c r="CO208" s="60"/>
      <c r="CP208" s="60"/>
      <c r="CQ208" s="60"/>
      <c r="CR208" s="60"/>
      <c r="CS208" s="60"/>
      <c r="CT208" s="60"/>
      <c r="CU208" s="60"/>
      <c r="CV208" s="60"/>
      <c r="CW208" s="60"/>
      <c r="CX208" s="60"/>
      <c r="CY208" s="60"/>
      <c r="CZ208" s="60"/>
      <c r="DA208" s="60"/>
      <c r="DB208" s="60"/>
      <c r="DC208" s="60"/>
      <c r="DD208" s="60"/>
      <c r="DE208" s="60"/>
      <c r="DF208" s="60"/>
      <c r="DG208" s="60"/>
      <c r="DH208" s="60"/>
      <c r="DI208" s="60"/>
      <c r="DJ208" s="60"/>
      <c r="DK208" s="60"/>
      <c r="DL208" s="60"/>
      <c r="DM208" s="60"/>
      <c r="DN208" s="60"/>
      <c r="DO208" s="60"/>
      <c r="DP208" s="60"/>
    </row>
    <row r="209" spans="1:120">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BS209" s="60"/>
      <c r="BT209" s="60"/>
      <c r="BU209" s="75"/>
      <c r="BV209" s="75"/>
      <c r="BW209" s="75"/>
      <c r="BX209" s="75"/>
      <c r="BY209" s="75"/>
      <c r="BZ209" s="75"/>
      <c r="CA209" s="75"/>
      <c r="CL209" s="60"/>
      <c r="CM209" s="60"/>
      <c r="CN209" s="60"/>
      <c r="CO209" s="60"/>
      <c r="CP209" s="60"/>
      <c r="CQ209" s="60"/>
      <c r="CR209" s="60"/>
      <c r="CS209" s="60"/>
      <c r="CT209" s="60"/>
      <c r="CU209" s="60"/>
      <c r="CV209" s="60"/>
      <c r="CW209" s="60"/>
      <c r="CX209" s="60"/>
      <c r="CY209" s="60"/>
      <c r="CZ209" s="60"/>
      <c r="DA209" s="60"/>
      <c r="DB209" s="60"/>
      <c r="DC209" s="60"/>
      <c r="DD209" s="60"/>
      <c r="DE209" s="60"/>
      <c r="DF209" s="60"/>
      <c r="DG209" s="60"/>
      <c r="DH209" s="60"/>
      <c r="DI209" s="60"/>
      <c r="DJ209" s="60"/>
      <c r="DK209" s="60"/>
      <c r="DL209" s="60"/>
      <c r="DM209" s="60"/>
      <c r="DN209" s="60"/>
      <c r="DO209" s="60"/>
      <c r="DP209" s="60"/>
    </row>
    <row r="210" spans="1:120">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BS210" s="60"/>
      <c r="BT210" s="60"/>
      <c r="BU210" s="75"/>
      <c r="BV210" s="75"/>
      <c r="BW210" s="75"/>
      <c r="BX210" s="75"/>
      <c r="BY210" s="75"/>
      <c r="BZ210" s="75"/>
      <c r="CA210" s="75"/>
      <c r="CL210" s="60"/>
      <c r="CM210" s="60"/>
      <c r="CN210" s="60"/>
      <c r="CO210" s="60"/>
      <c r="CP210" s="60"/>
      <c r="CQ210" s="60"/>
      <c r="CR210" s="60"/>
      <c r="CS210" s="60"/>
      <c r="CT210" s="60"/>
      <c r="CU210" s="60"/>
      <c r="CV210" s="60"/>
      <c r="CW210" s="60"/>
      <c r="CX210" s="60"/>
      <c r="CY210" s="60"/>
      <c r="CZ210" s="60"/>
      <c r="DA210" s="60"/>
      <c r="DB210" s="60"/>
      <c r="DC210" s="60"/>
      <c r="DD210" s="60"/>
      <c r="DE210" s="60"/>
      <c r="DF210" s="60"/>
      <c r="DG210" s="60"/>
      <c r="DH210" s="60"/>
      <c r="DI210" s="60"/>
      <c r="DJ210" s="60"/>
      <c r="DK210" s="60"/>
      <c r="DL210" s="60"/>
      <c r="DM210" s="60"/>
      <c r="DN210" s="60"/>
      <c r="DO210" s="60"/>
      <c r="DP210" s="60"/>
    </row>
    <row r="211" spans="1:120">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BS211" s="60"/>
      <c r="BT211" s="60"/>
      <c r="BU211" s="75"/>
      <c r="BV211" s="75"/>
      <c r="BW211" s="75"/>
      <c r="BX211" s="75"/>
      <c r="BY211" s="75"/>
      <c r="BZ211" s="75"/>
      <c r="CA211" s="75"/>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60"/>
      <c r="DI211" s="60"/>
      <c r="DJ211" s="60"/>
      <c r="DK211" s="60"/>
      <c r="DL211" s="60"/>
      <c r="DM211" s="60"/>
      <c r="DN211" s="60"/>
      <c r="DO211" s="60"/>
      <c r="DP211" s="60"/>
    </row>
    <row r="212" spans="1:120">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BS212" s="60"/>
      <c r="BT212" s="60"/>
      <c r="BU212" s="75"/>
      <c r="BV212" s="75"/>
      <c r="BW212" s="75"/>
      <c r="BX212" s="75"/>
      <c r="BY212" s="75"/>
      <c r="BZ212" s="75"/>
      <c r="CA212" s="75"/>
      <c r="CL212" s="60"/>
      <c r="CM212" s="60"/>
      <c r="CN212" s="60"/>
      <c r="CO212" s="60"/>
      <c r="CP212" s="60"/>
      <c r="CQ212" s="60"/>
      <c r="CR212" s="60"/>
      <c r="CS212" s="60"/>
      <c r="CT212" s="60"/>
      <c r="CU212" s="60"/>
      <c r="CV212" s="60"/>
      <c r="CW212" s="60"/>
      <c r="CX212" s="60"/>
      <c r="CY212" s="60"/>
      <c r="CZ212" s="60"/>
      <c r="DA212" s="60"/>
      <c r="DB212" s="60"/>
      <c r="DC212" s="60"/>
      <c r="DD212" s="60"/>
      <c r="DE212" s="60"/>
      <c r="DF212" s="60"/>
      <c r="DG212" s="60"/>
      <c r="DH212" s="60"/>
      <c r="DI212" s="60"/>
      <c r="DJ212" s="60"/>
      <c r="DK212" s="60"/>
      <c r="DL212" s="60"/>
      <c r="DM212" s="60"/>
      <c r="DN212" s="60"/>
      <c r="DO212" s="60"/>
      <c r="DP212" s="60"/>
    </row>
    <row r="213" spans="1:120">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BS213" s="60"/>
      <c r="BT213" s="60"/>
      <c r="BU213" s="75"/>
      <c r="BV213" s="75"/>
      <c r="BW213" s="75"/>
      <c r="BX213" s="75"/>
      <c r="BY213" s="75"/>
      <c r="BZ213" s="75"/>
      <c r="CA213" s="75"/>
      <c r="CL213" s="60"/>
      <c r="CM213" s="60"/>
      <c r="CN213" s="60"/>
      <c r="CO213" s="60"/>
      <c r="CP213" s="60"/>
      <c r="CQ213" s="60"/>
      <c r="CR213" s="60"/>
      <c r="CS213" s="60"/>
      <c r="CT213" s="60"/>
      <c r="CU213" s="60"/>
      <c r="CV213" s="60"/>
      <c r="CW213" s="60"/>
      <c r="CX213" s="60"/>
      <c r="CY213" s="60"/>
      <c r="CZ213" s="60"/>
      <c r="DA213" s="60"/>
      <c r="DB213" s="60"/>
      <c r="DC213" s="60"/>
      <c r="DD213" s="60"/>
      <c r="DE213" s="60"/>
      <c r="DF213" s="60"/>
      <c r="DG213" s="60"/>
      <c r="DH213" s="60"/>
      <c r="DI213" s="60"/>
      <c r="DJ213" s="60"/>
      <c r="DK213" s="60"/>
      <c r="DL213" s="60"/>
      <c r="DM213" s="60"/>
      <c r="DN213" s="60"/>
      <c r="DO213" s="60"/>
      <c r="DP213" s="60"/>
    </row>
    <row r="214" spans="1:120">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BS214" s="60"/>
      <c r="BT214" s="60"/>
      <c r="BU214" s="75"/>
      <c r="BV214" s="75"/>
      <c r="BW214" s="75"/>
      <c r="BX214" s="75"/>
      <c r="BY214" s="75"/>
      <c r="BZ214" s="75"/>
      <c r="CA214" s="75"/>
      <c r="CL214" s="60"/>
      <c r="CM214" s="60"/>
      <c r="CN214" s="60"/>
      <c r="CO214" s="60"/>
      <c r="CP214" s="60"/>
      <c r="CQ214" s="60"/>
      <c r="CR214" s="60"/>
      <c r="CS214" s="60"/>
      <c r="CT214" s="60"/>
      <c r="CU214" s="60"/>
      <c r="CV214" s="60"/>
      <c r="CW214" s="60"/>
      <c r="CX214" s="60"/>
      <c r="CY214" s="60"/>
      <c r="CZ214" s="60"/>
      <c r="DA214" s="60"/>
      <c r="DB214" s="60"/>
      <c r="DC214" s="60"/>
      <c r="DD214" s="60"/>
      <c r="DE214" s="60"/>
      <c r="DF214" s="60"/>
      <c r="DG214" s="60"/>
      <c r="DH214" s="60"/>
      <c r="DI214" s="60"/>
      <c r="DJ214" s="60"/>
      <c r="DK214" s="60"/>
      <c r="DL214" s="60"/>
      <c r="DM214" s="60"/>
      <c r="DN214" s="60"/>
      <c r="DO214" s="60"/>
      <c r="DP214" s="60"/>
    </row>
    <row r="215" spans="1:120">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BS215" s="60"/>
      <c r="BT215" s="60"/>
      <c r="BU215" s="75"/>
      <c r="BV215" s="75"/>
      <c r="BW215" s="75"/>
      <c r="BX215" s="75"/>
      <c r="BY215" s="75"/>
      <c r="BZ215" s="75"/>
      <c r="CA215" s="75"/>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60"/>
      <c r="DI215" s="60"/>
      <c r="DJ215" s="60"/>
      <c r="DK215" s="60"/>
      <c r="DL215" s="60"/>
      <c r="DM215" s="60"/>
      <c r="DN215" s="60"/>
      <c r="DO215" s="60"/>
      <c r="DP215" s="60"/>
    </row>
    <row r="216" spans="1:120">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BS216" s="60"/>
      <c r="BT216" s="60"/>
      <c r="BU216" s="75"/>
      <c r="BV216" s="75"/>
      <c r="BW216" s="75"/>
      <c r="BX216" s="75"/>
      <c r="BY216" s="75"/>
      <c r="BZ216" s="75"/>
      <c r="CA216" s="75"/>
      <c r="CL216" s="60"/>
      <c r="CM216" s="60"/>
      <c r="CN216" s="60"/>
      <c r="CO216" s="60"/>
      <c r="CP216" s="60"/>
      <c r="CQ216" s="60"/>
      <c r="CR216" s="60"/>
      <c r="CS216" s="60"/>
      <c r="CT216" s="60"/>
      <c r="CU216" s="60"/>
      <c r="CV216" s="60"/>
      <c r="CW216" s="60"/>
      <c r="CX216" s="60"/>
      <c r="CY216" s="60"/>
      <c r="CZ216" s="60"/>
      <c r="DA216" s="60"/>
      <c r="DB216" s="60"/>
      <c r="DC216" s="60"/>
      <c r="DD216" s="60"/>
      <c r="DE216" s="60"/>
      <c r="DF216" s="60"/>
      <c r="DG216" s="60"/>
      <c r="DH216" s="60"/>
      <c r="DI216" s="60"/>
      <c r="DJ216" s="60"/>
      <c r="DK216" s="60"/>
      <c r="DL216" s="60"/>
      <c r="DM216" s="60"/>
      <c r="DN216" s="60"/>
      <c r="DO216" s="60"/>
      <c r="DP216" s="60"/>
    </row>
    <row r="217" spans="1:120">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BS217" s="60"/>
      <c r="BT217" s="60"/>
      <c r="BU217" s="75"/>
      <c r="BV217" s="75"/>
      <c r="BW217" s="75"/>
      <c r="BX217" s="75"/>
      <c r="BY217" s="75"/>
      <c r="BZ217" s="75"/>
      <c r="CA217" s="75"/>
      <c r="CL217" s="60"/>
      <c r="CM217" s="60"/>
      <c r="CN217" s="60"/>
      <c r="CO217" s="60"/>
      <c r="CP217" s="60"/>
      <c r="CQ217" s="60"/>
      <c r="CR217" s="60"/>
      <c r="CS217" s="60"/>
      <c r="CT217" s="60"/>
      <c r="CU217" s="60"/>
      <c r="CV217" s="60"/>
      <c r="CW217" s="60"/>
      <c r="CX217" s="60"/>
      <c r="CY217" s="60"/>
      <c r="CZ217" s="60"/>
      <c r="DA217" s="60"/>
      <c r="DB217" s="60"/>
      <c r="DC217" s="60"/>
      <c r="DD217" s="60"/>
      <c r="DE217" s="60"/>
      <c r="DF217" s="60"/>
      <c r="DG217" s="60"/>
      <c r="DH217" s="60"/>
      <c r="DI217" s="60"/>
      <c r="DJ217" s="60"/>
      <c r="DK217" s="60"/>
      <c r="DL217" s="60"/>
      <c r="DM217" s="60"/>
      <c r="DN217" s="60"/>
      <c r="DO217" s="60"/>
      <c r="DP217" s="60"/>
    </row>
    <row r="218" spans="1:120">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BS218" s="60"/>
      <c r="BT218" s="60"/>
      <c r="BU218" s="75"/>
      <c r="BV218" s="75"/>
      <c r="BW218" s="75"/>
      <c r="BX218" s="75"/>
      <c r="BY218" s="75"/>
      <c r="BZ218" s="75"/>
      <c r="CA218" s="75"/>
      <c r="CL218" s="60"/>
      <c r="CM218" s="60"/>
      <c r="CN218" s="60"/>
      <c r="CO218" s="60"/>
      <c r="CP218" s="60"/>
      <c r="CQ218" s="60"/>
      <c r="CR218" s="60"/>
      <c r="CS218" s="60"/>
      <c r="CT218" s="60"/>
      <c r="CU218" s="60"/>
      <c r="CV218" s="60"/>
      <c r="CW218" s="60"/>
      <c r="CX218" s="60"/>
      <c r="CY218" s="60"/>
      <c r="CZ218" s="60"/>
      <c r="DA218" s="60"/>
      <c r="DB218" s="60"/>
      <c r="DC218" s="60"/>
      <c r="DD218" s="60"/>
      <c r="DE218" s="60"/>
      <c r="DF218" s="60"/>
      <c r="DG218" s="60"/>
      <c r="DH218" s="60"/>
      <c r="DI218" s="60"/>
      <c r="DJ218" s="60"/>
      <c r="DK218" s="60"/>
      <c r="DL218" s="60"/>
      <c r="DM218" s="60"/>
      <c r="DN218" s="60"/>
      <c r="DO218" s="60"/>
      <c r="DP218" s="60"/>
    </row>
    <row r="219" spans="1:120">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BS219" s="60"/>
      <c r="BT219" s="60"/>
      <c r="BU219" s="75"/>
      <c r="BV219" s="75"/>
      <c r="BW219" s="75"/>
      <c r="BX219" s="75"/>
      <c r="BY219" s="75"/>
      <c r="BZ219" s="75"/>
      <c r="CA219" s="75"/>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0"/>
      <c r="DO219" s="60"/>
      <c r="DP219" s="60"/>
    </row>
    <row r="220" spans="1:120">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BS220" s="60"/>
      <c r="BT220" s="60"/>
      <c r="BU220" s="75"/>
      <c r="BV220" s="75"/>
      <c r="BW220" s="75"/>
      <c r="BX220" s="75"/>
      <c r="BY220" s="75"/>
      <c r="BZ220" s="75"/>
      <c r="CA220" s="75"/>
      <c r="CL220" s="60"/>
      <c r="CM220" s="60"/>
      <c r="CN220" s="60"/>
      <c r="CO220" s="60"/>
      <c r="CP220" s="60"/>
      <c r="CQ220" s="60"/>
      <c r="CR220" s="60"/>
      <c r="CS220" s="60"/>
      <c r="CT220" s="60"/>
      <c r="CU220" s="60"/>
      <c r="CV220" s="60"/>
      <c r="CW220" s="60"/>
      <c r="CX220" s="60"/>
      <c r="CY220" s="60"/>
      <c r="CZ220" s="60"/>
      <c r="DA220" s="60"/>
      <c r="DB220" s="60"/>
      <c r="DC220" s="60"/>
      <c r="DD220" s="60"/>
      <c r="DE220" s="60"/>
      <c r="DF220" s="60"/>
      <c r="DG220" s="60"/>
      <c r="DH220" s="60"/>
      <c r="DI220" s="60"/>
      <c r="DJ220" s="60"/>
      <c r="DK220" s="60"/>
      <c r="DL220" s="60"/>
      <c r="DM220" s="60"/>
      <c r="DN220" s="60"/>
      <c r="DO220" s="60"/>
      <c r="DP220" s="60"/>
    </row>
    <row r="221" spans="1:120">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BS221" s="60"/>
      <c r="BT221" s="60"/>
      <c r="BU221" s="75"/>
      <c r="BV221" s="75"/>
      <c r="BW221" s="75"/>
      <c r="BX221" s="75"/>
      <c r="BY221" s="75"/>
      <c r="BZ221" s="75"/>
      <c r="CA221" s="75"/>
      <c r="CL221" s="60"/>
      <c r="CM221" s="60"/>
      <c r="CN221" s="60"/>
      <c r="CO221" s="60"/>
      <c r="CP221" s="60"/>
      <c r="CQ221" s="60"/>
      <c r="CR221" s="60"/>
      <c r="CS221" s="60"/>
      <c r="CT221" s="60"/>
      <c r="CU221" s="60"/>
      <c r="CV221" s="60"/>
      <c r="CW221" s="60"/>
      <c r="CX221" s="60"/>
      <c r="CY221" s="60"/>
      <c r="CZ221" s="60"/>
      <c r="DA221" s="60"/>
      <c r="DB221" s="60"/>
      <c r="DC221" s="60"/>
      <c r="DD221" s="60"/>
      <c r="DE221" s="60"/>
      <c r="DF221" s="60"/>
      <c r="DG221" s="60"/>
      <c r="DH221" s="60"/>
      <c r="DI221" s="60"/>
      <c r="DJ221" s="60"/>
      <c r="DK221" s="60"/>
      <c r="DL221" s="60"/>
      <c r="DM221" s="60"/>
      <c r="DN221" s="60"/>
      <c r="DO221" s="60"/>
      <c r="DP221" s="60"/>
    </row>
    <row r="222" spans="1:120">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BS222" s="60"/>
      <c r="BT222" s="60"/>
      <c r="BU222" s="75"/>
      <c r="BV222" s="75"/>
      <c r="BW222" s="75"/>
      <c r="BX222" s="75"/>
      <c r="BY222" s="75"/>
      <c r="BZ222" s="75"/>
      <c r="CA222" s="75"/>
      <c r="CL222" s="60"/>
      <c r="CM222" s="60"/>
      <c r="CN222" s="60"/>
      <c r="CO222" s="60"/>
      <c r="CP222" s="60"/>
      <c r="CQ222" s="60"/>
      <c r="CR222" s="60"/>
      <c r="CS222" s="60"/>
      <c r="CT222" s="60"/>
      <c r="CU222" s="60"/>
      <c r="CV222" s="60"/>
      <c r="CW222" s="60"/>
      <c r="CX222" s="60"/>
      <c r="CY222" s="60"/>
      <c r="CZ222" s="60"/>
      <c r="DA222" s="60"/>
      <c r="DB222" s="60"/>
      <c r="DC222" s="60"/>
      <c r="DD222" s="60"/>
      <c r="DE222" s="60"/>
      <c r="DF222" s="60"/>
      <c r="DG222" s="60"/>
      <c r="DH222" s="60"/>
      <c r="DI222" s="60"/>
      <c r="DJ222" s="60"/>
      <c r="DK222" s="60"/>
      <c r="DL222" s="60"/>
      <c r="DM222" s="60"/>
      <c r="DN222" s="60"/>
      <c r="DO222" s="60"/>
      <c r="DP222" s="60"/>
    </row>
    <row r="223" spans="1:120">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BS223" s="60"/>
      <c r="BT223" s="60"/>
      <c r="BU223" s="75"/>
      <c r="BV223" s="75"/>
      <c r="BW223" s="75"/>
      <c r="BX223" s="75"/>
      <c r="BY223" s="75"/>
      <c r="BZ223" s="75"/>
      <c r="CA223" s="75"/>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60"/>
      <c r="DI223" s="60"/>
      <c r="DJ223" s="60"/>
      <c r="DK223" s="60"/>
      <c r="DL223" s="60"/>
      <c r="DM223" s="60"/>
      <c r="DN223" s="60"/>
      <c r="DO223" s="60"/>
      <c r="DP223" s="60"/>
    </row>
    <row r="224" spans="1:120">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BS224" s="60"/>
      <c r="BT224" s="60"/>
      <c r="BU224" s="75"/>
      <c r="BV224" s="75"/>
      <c r="BW224" s="75"/>
      <c r="BX224" s="75"/>
      <c r="BY224" s="75"/>
      <c r="BZ224" s="75"/>
      <c r="CA224" s="75"/>
      <c r="CL224" s="60"/>
      <c r="CM224" s="60"/>
      <c r="CN224" s="60"/>
      <c r="CO224" s="60"/>
      <c r="CP224" s="60"/>
      <c r="CQ224" s="60"/>
      <c r="CR224" s="60"/>
      <c r="CS224" s="60"/>
      <c r="CT224" s="60"/>
      <c r="CU224" s="60"/>
      <c r="CV224" s="60"/>
      <c r="CW224" s="60"/>
      <c r="CX224" s="60"/>
      <c r="CY224" s="60"/>
      <c r="CZ224" s="60"/>
      <c r="DA224" s="60"/>
      <c r="DB224" s="60"/>
      <c r="DC224" s="60"/>
      <c r="DD224" s="60"/>
      <c r="DE224" s="60"/>
      <c r="DF224" s="60"/>
      <c r="DG224" s="60"/>
      <c r="DH224" s="60"/>
      <c r="DI224" s="60"/>
      <c r="DJ224" s="60"/>
      <c r="DK224" s="60"/>
      <c r="DL224" s="60"/>
      <c r="DM224" s="60"/>
      <c r="DN224" s="60"/>
      <c r="DO224" s="60"/>
      <c r="DP224" s="60"/>
    </row>
    <row r="225" spans="1:120">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BS225" s="60"/>
      <c r="BT225" s="60"/>
      <c r="BU225" s="75"/>
      <c r="BV225" s="75"/>
      <c r="BW225" s="75"/>
      <c r="BX225" s="75"/>
      <c r="BY225" s="75"/>
      <c r="BZ225" s="75"/>
      <c r="CA225" s="75"/>
      <c r="CL225" s="60"/>
      <c r="CM225" s="60"/>
      <c r="CN225" s="60"/>
      <c r="CO225" s="60"/>
      <c r="CP225" s="60"/>
      <c r="CQ225" s="60"/>
      <c r="CR225" s="60"/>
      <c r="CS225" s="60"/>
      <c r="CT225" s="60"/>
      <c r="CU225" s="60"/>
      <c r="CV225" s="60"/>
      <c r="CW225" s="60"/>
      <c r="CX225" s="60"/>
      <c r="CY225" s="60"/>
      <c r="CZ225" s="60"/>
      <c r="DA225" s="60"/>
      <c r="DB225" s="60"/>
      <c r="DC225" s="60"/>
      <c r="DD225" s="60"/>
      <c r="DE225" s="60"/>
      <c r="DF225" s="60"/>
      <c r="DG225" s="60"/>
      <c r="DH225" s="60"/>
      <c r="DI225" s="60"/>
      <c r="DJ225" s="60"/>
      <c r="DK225" s="60"/>
      <c r="DL225" s="60"/>
      <c r="DM225" s="60"/>
      <c r="DN225" s="60"/>
      <c r="DO225" s="60"/>
      <c r="DP225" s="60"/>
    </row>
    <row r="226" spans="1:120">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BS226" s="60"/>
      <c r="BT226" s="60"/>
      <c r="BU226" s="75"/>
      <c r="BV226" s="75"/>
      <c r="BW226" s="75"/>
      <c r="BX226" s="75"/>
      <c r="BY226" s="75"/>
      <c r="BZ226" s="75"/>
      <c r="CA226" s="75"/>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row>
    <row r="227" spans="1:120">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BS227" s="60"/>
      <c r="BT227" s="60"/>
      <c r="BU227" s="75"/>
      <c r="BV227" s="75"/>
      <c r="BW227" s="75"/>
      <c r="BX227" s="75"/>
      <c r="BY227" s="75"/>
      <c r="BZ227" s="75"/>
      <c r="CA227" s="75"/>
      <c r="CL227" s="60"/>
      <c r="CM227" s="60"/>
      <c r="CN227" s="60"/>
      <c r="CO227" s="60"/>
      <c r="CP227" s="60"/>
      <c r="CQ227" s="60"/>
      <c r="CR227" s="60"/>
      <c r="CS227" s="60"/>
      <c r="CT227" s="60"/>
      <c r="CU227" s="60"/>
      <c r="CV227" s="60"/>
      <c r="CW227" s="60"/>
      <c r="CX227" s="60"/>
      <c r="CY227" s="60"/>
      <c r="CZ227" s="60"/>
      <c r="DA227" s="60"/>
      <c r="DB227" s="60"/>
      <c r="DC227" s="60"/>
      <c r="DD227" s="60"/>
      <c r="DE227" s="60"/>
      <c r="DF227" s="60"/>
      <c r="DG227" s="60"/>
      <c r="DH227" s="60"/>
      <c r="DI227" s="60"/>
      <c r="DJ227" s="60"/>
      <c r="DK227" s="60"/>
      <c r="DL227" s="60"/>
      <c r="DM227" s="60"/>
      <c r="DN227" s="60"/>
      <c r="DO227" s="60"/>
      <c r="DP227" s="60"/>
    </row>
    <row r="228" spans="1:120">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BS228" s="60"/>
      <c r="BT228" s="60"/>
      <c r="BU228" s="75"/>
      <c r="BV228" s="75"/>
      <c r="BW228" s="75"/>
      <c r="BX228" s="75"/>
      <c r="BY228" s="75"/>
      <c r="BZ228" s="75"/>
      <c r="CA228" s="75"/>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row>
    <row r="229" spans="1:120">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BS229" s="60"/>
      <c r="BT229" s="60"/>
      <c r="BU229" s="75"/>
      <c r="BV229" s="75"/>
      <c r="BW229" s="75"/>
      <c r="BX229" s="75"/>
      <c r="BY229" s="75"/>
      <c r="BZ229" s="75"/>
      <c r="CA229" s="75"/>
      <c r="CL229" s="60"/>
      <c r="CM229" s="60"/>
      <c r="CN229" s="60"/>
      <c r="CO229" s="60"/>
      <c r="CP229" s="60"/>
      <c r="CQ229" s="60"/>
      <c r="CR229" s="60"/>
      <c r="CS229" s="60"/>
      <c r="CT229" s="60"/>
      <c r="CU229" s="60"/>
      <c r="CV229" s="60"/>
      <c r="CW229" s="60"/>
      <c r="CX229" s="60"/>
      <c r="CY229" s="60"/>
      <c r="CZ229" s="60"/>
      <c r="DA229" s="60"/>
      <c r="DB229" s="60"/>
      <c r="DC229" s="60"/>
      <c r="DD229" s="60"/>
      <c r="DE229" s="60"/>
      <c r="DF229" s="60"/>
      <c r="DG229" s="60"/>
      <c r="DH229" s="60"/>
      <c r="DI229" s="60"/>
      <c r="DJ229" s="60"/>
      <c r="DK229" s="60"/>
      <c r="DL229" s="60"/>
      <c r="DM229" s="60"/>
      <c r="DN229" s="60"/>
      <c r="DO229" s="60"/>
      <c r="DP229" s="60"/>
    </row>
    <row r="230" spans="1:120">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BS230" s="60"/>
      <c r="BT230" s="60"/>
      <c r="BU230" s="75"/>
      <c r="BV230" s="75"/>
      <c r="BW230" s="75"/>
      <c r="BX230" s="75"/>
      <c r="BY230" s="75"/>
      <c r="BZ230" s="75"/>
      <c r="CA230" s="75"/>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row>
    <row r="231" spans="1:120">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BS231" s="60"/>
      <c r="BT231" s="60"/>
      <c r="BU231" s="75"/>
      <c r="BV231" s="75"/>
      <c r="BW231" s="75"/>
      <c r="BX231" s="75"/>
      <c r="BY231" s="75"/>
      <c r="BZ231" s="75"/>
      <c r="CA231" s="75"/>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60"/>
      <c r="DI231" s="60"/>
      <c r="DJ231" s="60"/>
      <c r="DK231" s="60"/>
      <c r="DL231" s="60"/>
      <c r="DM231" s="60"/>
      <c r="DN231" s="60"/>
      <c r="DO231" s="60"/>
      <c r="DP231" s="60"/>
    </row>
    <row r="232" spans="1:120">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BS232" s="60"/>
      <c r="BT232" s="60"/>
      <c r="BU232" s="75"/>
      <c r="BV232" s="75"/>
      <c r="BW232" s="75"/>
      <c r="BX232" s="75"/>
      <c r="BY232" s="75"/>
      <c r="BZ232" s="75"/>
      <c r="CA232" s="75"/>
      <c r="CL232" s="60"/>
      <c r="CM232" s="60"/>
      <c r="CN232" s="60"/>
      <c r="CO232" s="60"/>
      <c r="CP232" s="60"/>
      <c r="CQ232" s="60"/>
      <c r="CR232" s="60"/>
      <c r="CS232" s="60"/>
      <c r="CT232" s="60"/>
      <c r="CU232" s="60"/>
      <c r="CV232" s="60"/>
      <c r="CW232" s="60"/>
      <c r="CX232" s="60"/>
      <c r="CY232" s="60"/>
      <c r="CZ232" s="60"/>
      <c r="DA232" s="60"/>
      <c r="DB232" s="60"/>
      <c r="DC232" s="60"/>
      <c r="DD232" s="60"/>
      <c r="DE232" s="60"/>
      <c r="DF232" s="60"/>
      <c r="DG232" s="60"/>
      <c r="DH232" s="60"/>
      <c r="DI232" s="60"/>
      <c r="DJ232" s="60"/>
      <c r="DK232" s="60"/>
      <c r="DL232" s="60"/>
      <c r="DM232" s="60"/>
      <c r="DN232" s="60"/>
      <c r="DO232" s="60"/>
      <c r="DP232" s="60"/>
    </row>
    <row r="233" spans="1:120">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BS233" s="60"/>
      <c r="BT233" s="60"/>
      <c r="BU233" s="75"/>
      <c r="BV233" s="75"/>
      <c r="BW233" s="75"/>
      <c r="BX233" s="75"/>
      <c r="BY233" s="75"/>
      <c r="BZ233" s="75"/>
      <c r="CA233" s="75"/>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row>
    <row r="234" spans="1:120">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BS234" s="60"/>
      <c r="BT234" s="60"/>
      <c r="BU234" s="75"/>
      <c r="BV234" s="75"/>
      <c r="BW234" s="75"/>
      <c r="BX234" s="75"/>
      <c r="BY234" s="75"/>
      <c r="BZ234" s="75"/>
      <c r="CA234" s="75"/>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60"/>
      <c r="DI234" s="60"/>
      <c r="DJ234" s="60"/>
      <c r="DK234" s="60"/>
      <c r="DL234" s="60"/>
      <c r="DM234" s="60"/>
      <c r="DN234" s="60"/>
      <c r="DO234" s="60"/>
      <c r="DP234" s="60"/>
    </row>
    <row r="235" spans="1:120">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BS235" s="60"/>
      <c r="BT235" s="60"/>
      <c r="BU235" s="75"/>
      <c r="BV235" s="75"/>
      <c r="BW235" s="75"/>
      <c r="BX235" s="75"/>
      <c r="BY235" s="75"/>
      <c r="BZ235" s="75"/>
      <c r="CA235" s="75"/>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row>
    <row r="236" spans="1:120">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BS236" s="60"/>
      <c r="BT236" s="60"/>
      <c r="BU236" s="75"/>
      <c r="BV236" s="75"/>
      <c r="BW236" s="75"/>
      <c r="BX236" s="75"/>
      <c r="BY236" s="75"/>
      <c r="BZ236" s="75"/>
      <c r="CA236" s="75"/>
      <c r="CL236" s="60"/>
      <c r="CM236" s="60"/>
      <c r="CN236" s="60"/>
      <c r="CO236" s="60"/>
      <c r="CP236" s="60"/>
      <c r="CQ236" s="60"/>
      <c r="CR236" s="60"/>
      <c r="CS236" s="60"/>
      <c r="CT236" s="60"/>
      <c r="CU236" s="60"/>
      <c r="CV236" s="60"/>
      <c r="CW236" s="60"/>
      <c r="CX236" s="60"/>
      <c r="CY236" s="60"/>
      <c r="CZ236" s="60"/>
      <c r="DA236" s="60"/>
      <c r="DB236" s="60"/>
      <c r="DC236" s="60"/>
      <c r="DD236" s="60"/>
      <c r="DE236" s="60"/>
      <c r="DF236" s="60"/>
      <c r="DG236" s="60"/>
      <c r="DH236" s="60"/>
      <c r="DI236" s="60"/>
      <c r="DJ236" s="60"/>
      <c r="DK236" s="60"/>
      <c r="DL236" s="60"/>
      <c r="DM236" s="60"/>
      <c r="DN236" s="60"/>
      <c r="DO236" s="60"/>
      <c r="DP236" s="60"/>
    </row>
    <row r="237" spans="1:120">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BS237" s="60"/>
      <c r="BT237" s="60"/>
      <c r="BU237" s="75"/>
      <c r="BV237" s="75"/>
      <c r="BW237" s="75"/>
      <c r="BX237" s="75"/>
      <c r="BY237" s="75"/>
      <c r="BZ237" s="75"/>
      <c r="CA237" s="75"/>
      <c r="CL237" s="60"/>
      <c r="CM237" s="60"/>
      <c r="CN237" s="60"/>
      <c r="CO237" s="60"/>
      <c r="CP237" s="60"/>
      <c r="CQ237" s="60"/>
      <c r="CR237" s="60"/>
      <c r="CS237" s="60"/>
      <c r="CT237" s="60"/>
      <c r="CU237" s="60"/>
      <c r="CV237" s="60"/>
      <c r="CW237" s="60"/>
      <c r="CX237" s="60"/>
      <c r="CY237" s="60"/>
      <c r="CZ237" s="60"/>
      <c r="DA237" s="60"/>
      <c r="DB237" s="60"/>
      <c r="DC237" s="60"/>
      <c r="DD237" s="60"/>
      <c r="DE237" s="60"/>
      <c r="DF237" s="60"/>
      <c r="DG237" s="60"/>
      <c r="DH237" s="60"/>
      <c r="DI237" s="60"/>
      <c r="DJ237" s="60"/>
      <c r="DK237" s="60"/>
      <c r="DL237" s="60"/>
      <c r="DM237" s="60"/>
      <c r="DN237" s="60"/>
      <c r="DO237" s="60"/>
      <c r="DP237" s="60"/>
    </row>
    <row r="238" spans="1:120">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BS238" s="60"/>
      <c r="BT238" s="60"/>
      <c r="BU238" s="75"/>
      <c r="BV238" s="75"/>
      <c r="BW238" s="75"/>
      <c r="BX238" s="75"/>
      <c r="BY238" s="75"/>
      <c r="BZ238" s="75"/>
      <c r="CA238" s="75"/>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row>
    <row r="239" spans="1:120">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BS239" s="60"/>
      <c r="BT239" s="60"/>
      <c r="BU239" s="75"/>
      <c r="BV239" s="75"/>
      <c r="BW239" s="75"/>
      <c r="BX239" s="75"/>
      <c r="BY239" s="75"/>
      <c r="BZ239" s="75"/>
      <c r="CA239" s="75"/>
      <c r="CL239" s="60"/>
      <c r="CM239" s="60"/>
      <c r="CN239" s="60"/>
      <c r="CO239" s="60"/>
      <c r="CP239" s="60"/>
      <c r="CQ239" s="60"/>
      <c r="CR239" s="60"/>
      <c r="CS239" s="60"/>
      <c r="CT239" s="60"/>
      <c r="CU239" s="60"/>
      <c r="CV239" s="60"/>
      <c r="CW239" s="60"/>
      <c r="CX239" s="60"/>
      <c r="CY239" s="60"/>
      <c r="CZ239" s="60"/>
      <c r="DA239" s="60"/>
      <c r="DB239" s="60"/>
      <c r="DC239" s="60"/>
      <c r="DD239" s="60"/>
      <c r="DE239" s="60"/>
      <c r="DF239" s="60"/>
      <c r="DG239" s="60"/>
      <c r="DH239" s="60"/>
      <c r="DI239" s="60"/>
      <c r="DJ239" s="60"/>
      <c r="DK239" s="60"/>
      <c r="DL239" s="60"/>
      <c r="DM239" s="60"/>
      <c r="DN239" s="60"/>
      <c r="DO239" s="60"/>
      <c r="DP239" s="60"/>
    </row>
    <row r="240" spans="1:120">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BS240" s="60"/>
      <c r="BT240" s="60"/>
      <c r="BU240" s="75"/>
      <c r="BV240" s="75"/>
      <c r="BW240" s="75"/>
      <c r="BX240" s="75"/>
      <c r="BY240" s="75"/>
      <c r="BZ240" s="75"/>
      <c r="CA240" s="75"/>
      <c r="CL240" s="60"/>
      <c r="CM240" s="60"/>
      <c r="CN240" s="60"/>
      <c r="CO240" s="60"/>
      <c r="CP240" s="60"/>
      <c r="CQ240" s="60"/>
      <c r="CR240" s="60"/>
      <c r="CS240" s="60"/>
      <c r="CT240" s="60"/>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row>
    <row r="241" spans="1:120">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BS241" s="60"/>
      <c r="BT241" s="60"/>
      <c r="BU241" s="75"/>
      <c r="BV241" s="75"/>
      <c r="BW241" s="75"/>
      <c r="BX241" s="75"/>
      <c r="BY241" s="75"/>
      <c r="BZ241" s="75"/>
      <c r="CA241" s="75"/>
      <c r="CL241" s="60"/>
      <c r="CM241" s="60"/>
      <c r="CN241" s="60"/>
      <c r="CO241" s="60"/>
      <c r="CP241" s="60"/>
      <c r="CQ241" s="60"/>
      <c r="CR241" s="60"/>
      <c r="CS241" s="60"/>
      <c r="CT241" s="60"/>
      <c r="CU241" s="60"/>
      <c r="CV241" s="60"/>
      <c r="CW241" s="60"/>
      <c r="CX241" s="60"/>
      <c r="CY241" s="60"/>
      <c r="CZ241" s="60"/>
      <c r="DA241" s="60"/>
      <c r="DB241" s="60"/>
      <c r="DC241" s="60"/>
      <c r="DD241" s="60"/>
      <c r="DE241" s="60"/>
      <c r="DF241" s="60"/>
      <c r="DG241" s="60"/>
      <c r="DH241" s="60"/>
      <c r="DI241" s="60"/>
      <c r="DJ241" s="60"/>
      <c r="DK241" s="60"/>
      <c r="DL241" s="60"/>
      <c r="DM241" s="60"/>
      <c r="DN241" s="60"/>
      <c r="DO241" s="60"/>
      <c r="DP241" s="60"/>
    </row>
    <row r="242" spans="1:120">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BS242" s="60"/>
      <c r="BT242" s="60"/>
      <c r="BU242" s="75"/>
      <c r="BV242" s="75"/>
      <c r="BW242" s="75"/>
      <c r="BX242" s="75"/>
      <c r="BY242" s="75"/>
      <c r="BZ242" s="75"/>
      <c r="CA242" s="75"/>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row>
    <row r="243" spans="1:120">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BS243" s="60"/>
      <c r="BT243" s="60"/>
      <c r="BU243" s="75"/>
      <c r="BV243" s="75"/>
      <c r="BW243" s="75"/>
      <c r="BX243" s="75"/>
      <c r="BY243" s="75"/>
      <c r="BZ243" s="75"/>
      <c r="CA243" s="75"/>
      <c r="CL243" s="60"/>
      <c r="CM243" s="60"/>
      <c r="CN243" s="60"/>
      <c r="CO243" s="60"/>
      <c r="CP243" s="60"/>
      <c r="CQ243" s="60"/>
      <c r="CR243" s="60"/>
      <c r="CS243" s="60"/>
      <c r="CT243" s="60"/>
      <c r="CU243" s="60"/>
      <c r="CV243" s="60"/>
      <c r="CW243" s="60"/>
      <c r="CX243" s="60"/>
      <c r="CY243" s="60"/>
      <c r="CZ243" s="60"/>
      <c r="DA243" s="60"/>
      <c r="DB243" s="60"/>
      <c r="DC243" s="60"/>
      <c r="DD243" s="60"/>
      <c r="DE243" s="60"/>
      <c r="DF243" s="60"/>
      <c r="DG243" s="60"/>
      <c r="DH243" s="60"/>
      <c r="DI243" s="60"/>
      <c r="DJ243" s="60"/>
      <c r="DK243" s="60"/>
      <c r="DL243" s="60"/>
      <c r="DM243" s="60"/>
      <c r="DN243" s="60"/>
      <c r="DO243" s="60"/>
      <c r="DP243" s="60"/>
    </row>
    <row r="244" spans="1:120">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BS244" s="60"/>
      <c r="BT244" s="60"/>
      <c r="BU244" s="75"/>
      <c r="BV244" s="75"/>
      <c r="BW244" s="75"/>
      <c r="BX244" s="75"/>
      <c r="BY244" s="75"/>
      <c r="BZ244" s="75"/>
      <c r="CA244" s="75"/>
      <c r="CL244" s="60"/>
      <c r="CM244" s="60"/>
      <c r="CN244" s="60"/>
      <c r="CO244" s="60"/>
      <c r="CP244" s="60"/>
      <c r="CQ244" s="60"/>
      <c r="CR244" s="60"/>
      <c r="CS244" s="60"/>
      <c r="CT244" s="60"/>
      <c r="CU244" s="60"/>
      <c r="CV244" s="60"/>
      <c r="CW244" s="60"/>
      <c r="CX244" s="60"/>
      <c r="CY244" s="60"/>
      <c r="CZ244" s="60"/>
      <c r="DA244" s="60"/>
      <c r="DB244" s="60"/>
      <c r="DC244" s="60"/>
      <c r="DD244" s="60"/>
      <c r="DE244" s="60"/>
      <c r="DF244" s="60"/>
      <c r="DG244" s="60"/>
      <c r="DH244" s="60"/>
      <c r="DI244" s="60"/>
      <c r="DJ244" s="60"/>
      <c r="DK244" s="60"/>
      <c r="DL244" s="60"/>
      <c r="DM244" s="60"/>
      <c r="DN244" s="60"/>
      <c r="DO244" s="60"/>
      <c r="DP244" s="60"/>
    </row>
    <row r="245" spans="1:120">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BS245" s="60"/>
      <c r="BT245" s="60"/>
      <c r="BU245" s="75"/>
      <c r="BV245" s="75"/>
      <c r="BW245" s="75"/>
      <c r="BX245" s="75"/>
      <c r="BY245" s="75"/>
      <c r="BZ245" s="75"/>
      <c r="CA245" s="75"/>
      <c r="CL245" s="60"/>
      <c r="CM245" s="60"/>
      <c r="CN245" s="60"/>
      <c r="CO245" s="60"/>
      <c r="CP245" s="60"/>
      <c r="CQ245" s="60"/>
      <c r="CR245" s="60"/>
      <c r="CS245" s="60"/>
      <c r="CT245" s="60"/>
      <c r="CU245" s="60"/>
      <c r="CV245" s="60"/>
      <c r="CW245" s="60"/>
      <c r="CX245" s="60"/>
      <c r="CY245" s="60"/>
      <c r="CZ245" s="60"/>
      <c r="DA245" s="60"/>
      <c r="DB245" s="60"/>
      <c r="DC245" s="60"/>
      <c r="DD245" s="60"/>
      <c r="DE245" s="60"/>
      <c r="DF245" s="60"/>
      <c r="DG245" s="60"/>
      <c r="DH245" s="60"/>
      <c r="DI245" s="60"/>
      <c r="DJ245" s="60"/>
      <c r="DK245" s="60"/>
      <c r="DL245" s="60"/>
      <c r="DM245" s="60"/>
      <c r="DN245" s="60"/>
      <c r="DO245" s="60"/>
      <c r="DP245" s="60"/>
    </row>
    <row r="246" spans="1:120">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BS246" s="60"/>
      <c r="BT246" s="60"/>
      <c r="BU246" s="75"/>
      <c r="BV246" s="75"/>
      <c r="BW246" s="75"/>
      <c r="BX246" s="75"/>
      <c r="BY246" s="75"/>
      <c r="BZ246" s="75"/>
      <c r="CA246" s="75"/>
      <c r="CL246" s="60"/>
      <c r="CM246" s="60"/>
      <c r="CN246" s="60"/>
      <c r="CO246" s="60"/>
      <c r="CP246" s="60"/>
      <c r="CQ246" s="60"/>
      <c r="CR246" s="60"/>
      <c r="CS246" s="60"/>
      <c r="CT246" s="60"/>
      <c r="CU246" s="60"/>
      <c r="CV246" s="60"/>
      <c r="CW246" s="60"/>
      <c r="CX246" s="60"/>
      <c r="CY246" s="60"/>
      <c r="CZ246" s="60"/>
      <c r="DA246" s="60"/>
      <c r="DB246" s="60"/>
      <c r="DC246" s="60"/>
      <c r="DD246" s="60"/>
      <c r="DE246" s="60"/>
      <c r="DF246" s="60"/>
      <c r="DG246" s="60"/>
      <c r="DH246" s="60"/>
      <c r="DI246" s="60"/>
      <c r="DJ246" s="60"/>
      <c r="DK246" s="60"/>
      <c r="DL246" s="60"/>
      <c r="DM246" s="60"/>
      <c r="DN246" s="60"/>
      <c r="DO246" s="60"/>
      <c r="DP246" s="60"/>
    </row>
    <row r="247" spans="1:120">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BS247" s="60"/>
      <c r="BT247" s="60"/>
      <c r="BU247" s="75"/>
      <c r="BV247" s="75"/>
      <c r="BW247" s="75"/>
      <c r="BX247" s="75"/>
      <c r="BY247" s="75"/>
      <c r="BZ247" s="75"/>
      <c r="CA247" s="75"/>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row>
    <row r="248" spans="1:120">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BS248" s="60"/>
      <c r="BT248" s="60"/>
      <c r="BU248" s="75"/>
      <c r="BV248" s="75"/>
      <c r="BW248" s="75"/>
      <c r="BX248" s="75"/>
      <c r="BY248" s="75"/>
      <c r="BZ248" s="75"/>
      <c r="CA248" s="75"/>
      <c r="CL248" s="60"/>
      <c r="CM248" s="60"/>
      <c r="CN248" s="60"/>
      <c r="CO248" s="60"/>
      <c r="CP248" s="60"/>
      <c r="CQ248" s="60"/>
      <c r="CR248" s="60"/>
      <c r="CS248" s="60"/>
      <c r="CT248" s="60"/>
      <c r="CU248" s="60"/>
      <c r="CV248" s="60"/>
      <c r="CW248" s="60"/>
      <c r="CX248" s="60"/>
      <c r="CY248" s="60"/>
      <c r="CZ248" s="60"/>
      <c r="DA248" s="60"/>
      <c r="DB248" s="60"/>
      <c r="DC248" s="60"/>
      <c r="DD248" s="60"/>
      <c r="DE248" s="60"/>
      <c r="DF248" s="60"/>
      <c r="DG248" s="60"/>
      <c r="DH248" s="60"/>
      <c r="DI248" s="60"/>
      <c r="DJ248" s="60"/>
      <c r="DK248" s="60"/>
      <c r="DL248" s="60"/>
      <c r="DM248" s="60"/>
      <c r="DN248" s="60"/>
      <c r="DO248" s="60"/>
      <c r="DP248" s="60"/>
    </row>
    <row r="249" spans="1:120">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BS249" s="60"/>
      <c r="BT249" s="60"/>
      <c r="BU249" s="75"/>
      <c r="BV249" s="75"/>
      <c r="BW249" s="75"/>
      <c r="BX249" s="75"/>
      <c r="BY249" s="75"/>
      <c r="BZ249" s="75"/>
      <c r="CA249" s="75"/>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row>
    <row r="250" spans="1:120">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BS250" s="60"/>
      <c r="BT250" s="60"/>
      <c r="BU250" s="75"/>
      <c r="BV250" s="75"/>
      <c r="BW250" s="75"/>
      <c r="BX250" s="75"/>
      <c r="BY250" s="75"/>
      <c r="BZ250" s="75"/>
      <c r="CA250" s="75"/>
      <c r="CL250" s="60"/>
      <c r="CM250" s="60"/>
      <c r="CN250" s="60"/>
      <c r="CO250" s="60"/>
      <c r="CP250" s="60"/>
      <c r="CQ250" s="60"/>
      <c r="CR250" s="60"/>
      <c r="CS250" s="60"/>
      <c r="CT250" s="60"/>
      <c r="CU250" s="60"/>
      <c r="CV250" s="60"/>
      <c r="CW250" s="60"/>
      <c r="CX250" s="60"/>
      <c r="CY250" s="60"/>
      <c r="CZ250" s="60"/>
      <c r="DA250" s="60"/>
      <c r="DB250" s="60"/>
      <c r="DC250" s="60"/>
      <c r="DD250" s="60"/>
      <c r="DE250" s="60"/>
      <c r="DF250" s="60"/>
      <c r="DG250" s="60"/>
      <c r="DH250" s="60"/>
      <c r="DI250" s="60"/>
      <c r="DJ250" s="60"/>
      <c r="DK250" s="60"/>
      <c r="DL250" s="60"/>
      <c r="DM250" s="60"/>
      <c r="DN250" s="60"/>
      <c r="DO250" s="60"/>
      <c r="DP250" s="60"/>
    </row>
    <row r="251" spans="1:12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BS251" s="60"/>
      <c r="BT251" s="60"/>
      <c r="BU251" s="75"/>
      <c r="BV251" s="75"/>
      <c r="BW251" s="75"/>
      <c r="BX251" s="75"/>
      <c r="BY251" s="75"/>
      <c r="BZ251" s="75"/>
      <c r="CA251" s="75"/>
      <c r="CL251" s="60"/>
      <c r="CM251" s="60"/>
      <c r="CN251" s="60"/>
      <c r="CO251" s="60"/>
      <c r="CP251" s="60"/>
      <c r="CQ251" s="60"/>
      <c r="CR251" s="60"/>
      <c r="CS251" s="60"/>
      <c r="CT251" s="60"/>
      <c r="CU251" s="60"/>
      <c r="CV251" s="60"/>
      <c r="CW251" s="60"/>
      <c r="CX251" s="60"/>
      <c r="CY251" s="60"/>
      <c r="CZ251" s="60"/>
      <c r="DA251" s="60"/>
      <c r="DB251" s="60"/>
      <c r="DC251" s="60"/>
      <c r="DD251" s="60"/>
      <c r="DE251" s="60"/>
      <c r="DF251" s="60"/>
      <c r="DG251" s="60"/>
      <c r="DH251" s="60"/>
      <c r="DI251" s="60"/>
      <c r="DJ251" s="60"/>
      <c r="DK251" s="60"/>
      <c r="DL251" s="60"/>
      <c r="DM251" s="60"/>
      <c r="DN251" s="60"/>
      <c r="DO251" s="60"/>
      <c r="DP251" s="60"/>
    </row>
    <row r="252" spans="1:12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BS252" s="60"/>
      <c r="BT252" s="60"/>
      <c r="BU252" s="75"/>
      <c r="BV252" s="75"/>
      <c r="BW252" s="75"/>
      <c r="BX252" s="75"/>
      <c r="BY252" s="75"/>
      <c r="BZ252" s="75"/>
      <c r="CA252" s="75"/>
      <c r="CL252" s="60"/>
      <c r="CM252" s="60"/>
      <c r="CN252" s="60"/>
      <c r="CO252" s="60"/>
      <c r="CP252" s="60"/>
      <c r="CQ252" s="60"/>
      <c r="CR252" s="60"/>
      <c r="CS252" s="60"/>
      <c r="CT252" s="60"/>
      <c r="CU252" s="60"/>
      <c r="CV252" s="60"/>
      <c r="CW252" s="60"/>
      <c r="CX252" s="60"/>
      <c r="CY252" s="60"/>
      <c r="CZ252" s="60"/>
      <c r="DA252" s="60"/>
      <c r="DB252" s="60"/>
      <c r="DC252" s="60"/>
      <c r="DD252" s="60"/>
      <c r="DE252" s="60"/>
      <c r="DF252" s="60"/>
      <c r="DG252" s="60"/>
      <c r="DH252" s="60"/>
      <c r="DI252" s="60"/>
      <c r="DJ252" s="60"/>
      <c r="DK252" s="60"/>
      <c r="DL252" s="60"/>
      <c r="DM252" s="60"/>
      <c r="DN252" s="60"/>
      <c r="DO252" s="60"/>
      <c r="DP252" s="60"/>
    </row>
    <row r="253" spans="1:12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BS253" s="60"/>
      <c r="BT253" s="60"/>
      <c r="BU253" s="75"/>
      <c r="BV253" s="75"/>
      <c r="BW253" s="75"/>
      <c r="BX253" s="75"/>
      <c r="BY253" s="75"/>
      <c r="BZ253" s="75"/>
      <c r="CA253" s="75"/>
      <c r="CL253" s="60"/>
      <c r="CM253" s="60"/>
      <c r="CN253" s="60"/>
      <c r="CO253" s="60"/>
      <c r="CP253" s="60"/>
      <c r="CQ253" s="60"/>
      <c r="CR253" s="60"/>
      <c r="CS253" s="60"/>
      <c r="CT253" s="60"/>
      <c r="CU253" s="60"/>
      <c r="CV253" s="60"/>
      <c r="CW253" s="60"/>
      <c r="CX253" s="60"/>
      <c r="CY253" s="60"/>
      <c r="CZ253" s="60"/>
      <c r="DA253" s="60"/>
      <c r="DB253" s="60"/>
      <c r="DC253" s="60"/>
      <c r="DD253" s="60"/>
      <c r="DE253" s="60"/>
      <c r="DF253" s="60"/>
      <c r="DG253" s="60"/>
      <c r="DH253" s="60"/>
      <c r="DI253" s="60"/>
      <c r="DJ253" s="60"/>
      <c r="DK253" s="60"/>
      <c r="DL253" s="60"/>
      <c r="DM253" s="60"/>
      <c r="DN253" s="60"/>
      <c r="DO253" s="60"/>
      <c r="DP253" s="60"/>
    </row>
    <row r="254" spans="1:12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BS254" s="60"/>
      <c r="BT254" s="60"/>
      <c r="BU254" s="75"/>
      <c r="BV254" s="75"/>
      <c r="BW254" s="75"/>
      <c r="BX254" s="75"/>
      <c r="BY254" s="75"/>
      <c r="BZ254" s="75"/>
      <c r="CA254" s="75"/>
      <c r="CL254" s="60"/>
      <c r="CM254" s="60"/>
      <c r="CN254" s="60"/>
      <c r="CO254" s="60"/>
      <c r="CP254" s="60"/>
      <c r="CQ254" s="60"/>
      <c r="CR254" s="60"/>
      <c r="CS254" s="60"/>
      <c r="CT254" s="60"/>
      <c r="CU254" s="60"/>
      <c r="CV254" s="60"/>
      <c r="CW254" s="60"/>
      <c r="CX254" s="60"/>
      <c r="CY254" s="60"/>
      <c r="CZ254" s="60"/>
      <c r="DA254" s="60"/>
      <c r="DB254" s="60"/>
      <c r="DC254" s="60"/>
      <c r="DD254" s="60"/>
      <c r="DE254" s="60"/>
      <c r="DF254" s="60"/>
      <c r="DG254" s="60"/>
      <c r="DH254" s="60"/>
      <c r="DI254" s="60"/>
      <c r="DJ254" s="60"/>
      <c r="DK254" s="60"/>
      <c r="DL254" s="60"/>
      <c r="DM254" s="60"/>
      <c r="DN254" s="60"/>
      <c r="DO254" s="60"/>
      <c r="DP254" s="60"/>
    </row>
    <row r="255" spans="1:12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BS255" s="60"/>
      <c r="BT255" s="60"/>
      <c r="BU255" s="75"/>
      <c r="BV255" s="75"/>
      <c r="BW255" s="75"/>
      <c r="BX255" s="75"/>
      <c r="BY255" s="75"/>
      <c r="BZ255" s="75"/>
      <c r="CA255" s="75"/>
      <c r="CL255" s="60"/>
      <c r="CM255" s="60"/>
      <c r="CN255" s="60"/>
      <c r="CO255" s="60"/>
      <c r="CP255" s="60"/>
      <c r="CQ255" s="60"/>
      <c r="CR255" s="60"/>
      <c r="CS255" s="60"/>
      <c r="CT255" s="60"/>
      <c r="CU255" s="60"/>
      <c r="CV255" s="60"/>
      <c r="CW255" s="60"/>
      <c r="CX255" s="60"/>
      <c r="CY255" s="60"/>
      <c r="CZ255" s="60"/>
      <c r="DA255" s="60"/>
      <c r="DB255" s="60"/>
      <c r="DC255" s="60"/>
      <c r="DD255" s="60"/>
      <c r="DE255" s="60"/>
      <c r="DF255" s="60"/>
      <c r="DG255" s="60"/>
      <c r="DH255" s="60"/>
      <c r="DI255" s="60"/>
      <c r="DJ255" s="60"/>
      <c r="DK255" s="60"/>
      <c r="DL255" s="60"/>
      <c r="DM255" s="60"/>
      <c r="DN255" s="60"/>
      <c r="DO255" s="60"/>
      <c r="DP255" s="60"/>
    </row>
    <row r="256" spans="1:12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BS256" s="60"/>
      <c r="BT256" s="60"/>
      <c r="BU256" s="75"/>
      <c r="BV256" s="75"/>
      <c r="BW256" s="75"/>
      <c r="BX256" s="75"/>
      <c r="BY256" s="75"/>
      <c r="BZ256" s="75"/>
      <c r="CA256" s="75"/>
      <c r="CL256" s="60"/>
      <c r="CM256" s="60"/>
      <c r="CN256" s="60"/>
      <c r="CO256" s="60"/>
      <c r="CP256" s="60"/>
      <c r="CQ256" s="60"/>
      <c r="CR256" s="60"/>
      <c r="CS256" s="60"/>
      <c r="CT256" s="60"/>
      <c r="CU256" s="60"/>
      <c r="CV256" s="60"/>
      <c r="CW256" s="60"/>
      <c r="CX256" s="60"/>
      <c r="CY256" s="60"/>
      <c r="CZ256" s="60"/>
      <c r="DA256" s="60"/>
      <c r="DB256" s="60"/>
      <c r="DC256" s="60"/>
      <c r="DD256" s="60"/>
      <c r="DE256" s="60"/>
      <c r="DF256" s="60"/>
      <c r="DG256" s="60"/>
      <c r="DH256" s="60"/>
      <c r="DI256" s="60"/>
      <c r="DJ256" s="60"/>
      <c r="DK256" s="60"/>
      <c r="DL256" s="60"/>
      <c r="DM256" s="60"/>
      <c r="DN256" s="60"/>
      <c r="DO256" s="60"/>
      <c r="DP256" s="60"/>
    </row>
    <row r="257" spans="2:12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BS257" s="60"/>
      <c r="BT257" s="60"/>
      <c r="BU257" s="75"/>
      <c r="BV257" s="75"/>
      <c r="BW257" s="75"/>
      <c r="BX257" s="75"/>
      <c r="BY257" s="75"/>
      <c r="BZ257" s="75"/>
      <c r="CA257" s="75"/>
      <c r="CL257" s="60"/>
      <c r="CM257" s="60"/>
      <c r="CN257" s="60"/>
      <c r="CO257" s="60"/>
      <c r="CP257" s="60"/>
      <c r="CQ257" s="60"/>
      <c r="CR257" s="60"/>
      <c r="CS257" s="60"/>
      <c r="CT257" s="60"/>
      <c r="CU257" s="60"/>
      <c r="CV257" s="60"/>
      <c r="CW257" s="60"/>
      <c r="CX257" s="60"/>
      <c r="CY257" s="60"/>
      <c r="CZ257" s="60"/>
      <c r="DA257" s="60"/>
      <c r="DB257" s="60"/>
      <c r="DC257" s="60"/>
      <c r="DD257" s="60"/>
      <c r="DE257" s="60"/>
      <c r="DF257" s="60"/>
      <c r="DG257" s="60"/>
      <c r="DH257" s="60"/>
      <c r="DI257" s="60"/>
      <c r="DJ257" s="60"/>
      <c r="DK257" s="60"/>
      <c r="DL257" s="60"/>
      <c r="DM257" s="60"/>
      <c r="DN257" s="60"/>
      <c r="DO257" s="60"/>
      <c r="DP257" s="60"/>
    </row>
    <row r="258" spans="2:12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BS258" s="60"/>
      <c r="BT258" s="60"/>
      <c r="BU258" s="75"/>
      <c r="BV258" s="75"/>
      <c r="BW258" s="75"/>
      <c r="BX258" s="75"/>
      <c r="BY258" s="75"/>
      <c r="BZ258" s="75"/>
      <c r="CA258" s="75"/>
      <c r="CL258" s="60"/>
      <c r="CM258" s="60"/>
      <c r="CN258" s="60"/>
      <c r="CO258" s="60"/>
      <c r="CP258" s="60"/>
      <c r="CQ258" s="60"/>
      <c r="CR258" s="60"/>
      <c r="CS258" s="60"/>
      <c r="CT258" s="60"/>
      <c r="CU258" s="60"/>
      <c r="CV258" s="60"/>
      <c r="CW258" s="60"/>
      <c r="CX258" s="60"/>
      <c r="CY258" s="60"/>
      <c r="CZ258" s="60"/>
      <c r="DA258" s="60"/>
      <c r="DB258" s="60"/>
      <c r="DC258" s="60"/>
      <c r="DD258" s="60"/>
      <c r="DE258" s="60"/>
      <c r="DF258" s="60"/>
      <c r="DG258" s="60"/>
      <c r="DH258" s="60"/>
      <c r="DI258" s="60"/>
      <c r="DJ258" s="60"/>
      <c r="DK258" s="60"/>
      <c r="DL258" s="60"/>
      <c r="DM258" s="60"/>
      <c r="DN258" s="60"/>
      <c r="DO258" s="60"/>
      <c r="DP258" s="60"/>
    </row>
    <row r="259" spans="2:12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BS259" s="60"/>
      <c r="BT259" s="60"/>
      <c r="BU259" s="75"/>
      <c r="BV259" s="75"/>
      <c r="BW259" s="75"/>
      <c r="BX259" s="75"/>
      <c r="BY259" s="75"/>
      <c r="BZ259" s="75"/>
      <c r="CA259" s="75"/>
      <c r="CL259" s="60"/>
      <c r="CM259" s="60"/>
      <c r="CN259" s="60"/>
      <c r="CO259" s="60"/>
      <c r="CP259" s="60"/>
      <c r="CQ259" s="60"/>
      <c r="CR259" s="60"/>
      <c r="CS259" s="60"/>
      <c r="CT259" s="60"/>
      <c r="CU259" s="60"/>
      <c r="CV259" s="60"/>
      <c r="CW259" s="60"/>
      <c r="CX259" s="60"/>
      <c r="CY259" s="60"/>
      <c r="CZ259" s="60"/>
      <c r="DA259" s="60"/>
      <c r="DB259" s="60"/>
      <c r="DC259" s="60"/>
      <c r="DD259" s="60"/>
      <c r="DE259" s="60"/>
      <c r="DF259" s="60"/>
      <c r="DG259" s="60"/>
      <c r="DH259" s="60"/>
      <c r="DI259" s="60"/>
      <c r="DJ259" s="60"/>
      <c r="DK259" s="60"/>
      <c r="DL259" s="60"/>
      <c r="DM259" s="60"/>
      <c r="DN259" s="60"/>
      <c r="DO259" s="60"/>
      <c r="DP259" s="60"/>
    </row>
    <row r="260" spans="2:12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BS260" s="60"/>
      <c r="BT260" s="60"/>
      <c r="BU260" s="75"/>
      <c r="BV260" s="75"/>
      <c r="BW260" s="75"/>
      <c r="BX260" s="75"/>
      <c r="BY260" s="75"/>
      <c r="BZ260" s="75"/>
      <c r="CA260" s="75"/>
      <c r="CL260" s="60"/>
      <c r="CM260" s="60"/>
      <c r="CN260" s="60"/>
      <c r="CO260" s="60"/>
      <c r="CP260" s="60"/>
      <c r="CQ260" s="60"/>
      <c r="CR260" s="60"/>
      <c r="CS260" s="60"/>
      <c r="CT260" s="60"/>
      <c r="CU260" s="60"/>
      <c r="CV260" s="60"/>
      <c r="CW260" s="60"/>
      <c r="CX260" s="60"/>
      <c r="CY260" s="60"/>
      <c r="CZ260" s="60"/>
      <c r="DA260" s="60"/>
      <c r="DB260" s="60"/>
      <c r="DC260" s="60"/>
      <c r="DD260" s="60"/>
      <c r="DE260" s="60"/>
      <c r="DF260" s="60"/>
      <c r="DG260" s="60"/>
      <c r="DH260" s="60"/>
      <c r="DI260" s="60"/>
      <c r="DJ260" s="60"/>
      <c r="DK260" s="60"/>
      <c r="DL260" s="60"/>
      <c r="DM260" s="60"/>
      <c r="DN260" s="60"/>
      <c r="DO260" s="60"/>
      <c r="DP260" s="60"/>
    </row>
    <row r="261" spans="2:12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BS261" s="60"/>
      <c r="BT261" s="60"/>
      <c r="BU261" s="75"/>
      <c r="BV261" s="75"/>
      <c r="BW261" s="75"/>
      <c r="BX261" s="75"/>
      <c r="BY261" s="75"/>
      <c r="BZ261" s="75"/>
      <c r="CA261" s="75"/>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60"/>
      <c r="DJ261" s="60"/>
      <c r="DK261" s="60"/>
      <c r="DL261" s="60"/>
      <c r="DM261" s="60"/>
      <c r="DN261" s="60"/>
      <c r="DO261" s="60"/>
      <c r="DP261" s="60"/>
    </row>
    <row r="262" spans="2:12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BS262" s="60"/>
      <c r="BT262" s="60"/>
      <c r="BU262" s="75"/>
      <c r="BV262" s="75"/>
      <c r="BW262" s="75"/>
      <c r="BX262" s="75"/>
      <c r="BY262" s="75"/>
      <c r="BZ262" s="75"/>
      <c r="CA262" s="75"/>
      <c r="CL262" s="60"/>
      <c r="CM262" s="60"/>
      <c r="CN262" s="60"/>
      <c r="CO262" s="60"/>
      <c r="CP262" s="60"/>
      <c r="CQ262" s="60"/>
      <c r="CR262" s="60"/>
      <c r="CS262" s="60"/>
      <c r="CT262" s="60"/>
      <c r="CU262" s="60"/>
      <c r="CV262" s="60"/>
      <c r="CW262" s="60"/>
      <c r="CX262" s="60"/>
      <c r="CY262" s="60"/>
      <c r="CZ262" s="60"/>
      <c r="DA262" s="60"/>
      <c r="DB262" s="60"/>
      <c r="DC262" s="60"/>
      <c r="DD262" s="60"/>
      <c r="DE262" s="60"/>
      <c r="DF262" s="60"/>
      <c r="DG262" s="60"/>
      <c r="DH262" s="60"/>
      <c r="DI262" s="60"/>
      <c r="DJ262" s="60"/>
      <c r="DK262" s="60"/>
      <c r="DL262" s="60"/>
      <c r="DM262" s="60"/>
      <c r="DN262" s="60"/>
      <c r="DO262" s="60"/>
      <c r="DP262" s="60"/>
    </row>
    <row r="263" spans="2:12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BS263" s="60"/>
      <c r="BT263" s="60"/>
      <c r="BU263" s="75"/>
      <c r="BV263" s="75"/>
      <c r="BW263" s="75"/>
      <c r="BX263" s="75"/>
      <c r="BY263" s="75"/>
      <c r="BZ263" s="75"/>
      <c r="CA263" s="75"/>
      <c r="CL263" s="60"/>
      <c r="CM263" s="60"/>
      <c r="CN263" s="60"/>
      <c r="CO263" s="60"/>
      <c r="CP263" s="60"/>
      <c r="CQ263" s="60"/>
      <c r="CR263" s="60"/>
      <c r="CS263" s="60"/>
      <c r="CT263" s="60"/>
      <c r="CU263" s="60"/>
      <c r="CV263" s="60"/>
      <c r="CW263" s="60"/>
      <c r="CX263" s="60"/>
      <c r="CY263" s="60"/>
      <c r="CZ263" s="60"/>
      <c r="DA263" s="60"/>
      <c r="DB263" s="60"/>
      <c r="DC263" s="60"/>
      <c r="DD263" s="60"/>
      <c r="DE263" s="60"/>
      <c r="DF263" s="60"/>
      <c r="DG263" s="60"/>
      <c r="DH263" s="60"/>
      <c r="DI263" s="60"/>
      <c r="DJ263" s="60"/>
      <c r="DK263" s="60"/>
      <c r="DL263" s="60"/>
      <c r="DM263" s="60"/>
      <c r="DN263" s="60"/>
      <c r="DO263" s="60"/>
      <c r="DP263" s="60"/>
    </row>
    <row r="264" spans="2:12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BS264" s="60"/>
      <c r="BT264" s="60"/>
      <c r="BU264" s="75"/>
      <c r="BV264" s="75"/>
      <c r="BW264" s="75"/>
      <c r="BX264" s="75"/>
      <c r="BY264" s="75"/>
      <c r="BZ264" s="75"/>
      <c r="CA264" s="75"/>
      <c r="CL264" s="60"/>
      <c r="CM264" s="60"/>
      <c r="CN264" s="60"/>
      <c r="CO264" s="60"/>
      <c r="CP264" s="60"/>
      <c r="CQ264" s="60"/>
      <c r="CR264" s="60"/>
      <c r="CS264" s="60"/>
      <c r="CT264" s="60"/>
      <c r="CU264" s="60"/>
      <c r="CV264" s="60"/>
      <c r="CW264" s="60"/>
      <c r="CX264" s="60"/>
      <c r="CY264" s="60"/>
      <c r="CZ264" s="60"/>
      <c r="DA264" s="60"/>
      <c r="DB264" s="60"/>
      <c r="DC264" s="60"/>
      <c r="DD264" s="60"/>
      <c r="DE264" s="60"/>
      <c r="DF264" s="60"/>
      <c r="DG264" s="60"/>
      <c r="DH264" s="60"/>
      <c r="DI264" s="60"/>
      <c r="DJ264" s="60"/>
      <c r="DK264" s="60"/>
      <c r="DL264" s="60"/>
      <c r="DM264" s="60"/>
      <c r="DN264" s="60"/>
      <c r="DO264" s="60"/>
      <c r="DP264" s="60"/>
    </row>
    <row r="265" spans="2:12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BS265" s="60"/>
      <c r="BT265" s="60"/>
      <c r="BU265" s="75"/>
      <c r="BV265" s="75"/>
      <c r="BW265" s="75"/>
      <c r="BX265" s="75"/>
      <c r="BY265" s="75"/>
      <c r="BZ265" s="75"/>
      <c r="CA265" s="75"/>
      <c r="CL265" s="60"/>
      <c r="CM265" s="60"/>
      <c r="CN265" s="60"/>
      <c r="CO265" s="60"/>
      <c r="CP265" s="60"/>
      <c r="CQ265" s="60"/>
      <c r="CR265" s="60"/>
      <c r="CS265" s="60"/>
      <c r="CT265" s="60"/>
      <c r="CU265" s="60"/>
      <c r="CV265" s="60"/>
      <c r="CW265" s="60"/>
      <c r="CX265" s="60"/>
      <c r="CY265" s="60"/>
      <c r="CZ265" s="60"/>
      <c r="DA265" s="60"/>
      <c r="DB265" s="60"/>
      <c r="DC265" s="60"/>
      <c r="DD265" s="60"/>
      <c r="DE265" s="60"/>
      <c r="DF265" s="60"/>
      <c r="DG265" s="60"/>
      <c r="DH265" s="60"/>
      <c r="DI265" s="60"/>
      <c r="DJ265" s="60"/>
      <c r="DK265" s="60"/>
      <c r="DL265" s="60"/>
      <c r="DM265" s="60"/>
      <c r="DN265" s="60"/>
      <c r="DO265" s="60"/>
      <c r="DP265" s="60"/>
    </row>
    <row r="266" spans="2:12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BS266" s="60"/>
      <c r="BT266" s="60"/>
      <c r="BU266" s="75"/>
      <c r="BV266" s="75"/>
      <c r="BW266" s="75"/>
      <c r="BX266" s="75"/>
      <c r="BY266" s="75"/>
      <c r="BZ266" s="75"/>
      <c r="CA266" s="75"/>
      <c r="CL266" s="60"/>
      <c r="CM266" s="60"/>
      <c r="CN266" s="60"/>
      <c r="CO266" s="60"/>
      <c r="CP266" s="60"/>
      <c r="CQ266" s="60"/>
      <c r="CR266" s="60"/>
      <c r="CS266" s="60"/>
      <c r="CT266" s="60"/>
      <c r="CU266" s="60"/>
      <c r="CV266" s="60"/>
      <c r="CW266" s="60"/>
      <c r="CX266" s="60"/>
      <c r="CY266" s="60"/>
      <c r="CZ266" s="60"/>
      <c r="DA266" s="60"/>
      <c r="DB266" s="60"/>
      <c r="DC266" s="60"/>
      <c r="DD266" s="60"/>
      <c r="DE266" s="60"/>
      <c r="DF266" s="60"/>
      <c r="DG266" s="60"/>
      <c r="DH266" s="60"/>
      <c r="DI266" s="60"/>
      <c r="DJ266" s="60"/>
      <c r="DK266" s="60"/>
      <c r="DL266" s="60"/>
      <c r="DM266" s="60"/>
      <c r="DN266" s="60"/>
      <c r="DO266" s="60"/>
      <c r="DP266" s="60"/>
    </row>
    <row r="267" spans="2:12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BS267" s="60"/>
      <c r="BT267" s="60"/>
      <c r="BU267" s="75"/>
      <c r="BV267" s="75"/>
      <c r="BW267" s="75"/>
      <c r="BX267" s="75"/>
      <c r="BY267" s="75"/>
      <c r="BZ267" s="75"/>
      <c r="CA267" s="75"/>
      <c r="CL267" s="60"/>
      <c r="CM267" s="60"/>
      <c r="CN267" s="60"/>
      <c r="CO267" s="60"/>
      <c r="CP267" s="60"/>
      <c r="CQ267" s="60"/>
      <c r="CR267" s="60"/>
      <c r="CS267" s="60"/>
      <c r="CT267" s="60"/>
      <c r="CU267" s="60"/>
      <c r="CV267" s="60"/>
      <c r="CW267" s="60"/>
      <c r="CX267" s="60"/>
      <c r="CY267" s="60"/>
      <c r="CZ267" s="60"/>
      <c r="DA267" s="60"/>
      <c r="DB267" s="60"/>
      <c r="DC267" s="60"/>
      <c r="DD267" s="60"/>
      <c r="DE267" s="60"/>
      <c r="DF267" s="60"/>
      <c r="DG267" s="60"/>
      <c r="DH267" s="60"/>
      <c r="DI267" s="60"/>
      <c r="DJ267" s="60"/>
      <c r="DK267" s="60"/>
      <c r="DL267" s="60"/>
      <c r="DM267" s="60"/>
      <c r="DN267" s="60"/>
      <c r="DO267" s="60"/>
      <c r="DP267" s="60"/>
    </row>
    <row r="268" spans="2:12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BS268" s="60"/>
      <c r="BT268" s="60"/>
      <c r="BU268" s="75"/>
      <c r="BV268" s="75"/>
      <c r="BW268" s="75"/>
      <c r="BX268" s="75"/>
      <c r="BY268" s="75"/>
      <c r="BZ268" s="75"/>
      <c r="CA268" s="75"/>
      <c r="CL268" s="60"/>
      <c r="CM268" s="60"/>
      <c r="CN268" s="60"/>
      <c r="CO268" s="60"/>
      <c r="CP268" s="60"/>
      <c r="CQ268" s="60"/>
      <c r="CR268" s="60"/>
      <c r="CS268" s="60"/>
      <c r="CT268" s="60"/>
      <c r="CU268" s="60"/>
      <c r="CV268" s="60"/>
      <c r="CW268" s="60"/>
      <c r="CX268" s="60"/>
      <c r="CY268" s="60"/>
      <c r="CZ268" s="60"/>
      <c r="DA268" s="60"/>
      <c r="DB268" s="60"/>
      <c r="DC268" s="60"/>
      <c r="DD268" s="60"/>
      <c r="DE268" s="60"/>
      <c r="DF268" s="60"/>
      <c r="DG268" s="60"/>
      <c r="DH268" s="60"/>
      <c r="DI268" s="60"/>
      <c r="DJ268" s="60"/>
      <c r="DK268" s="60"/>
      <c r="DL268" s="60"/>
      <c r="DM268" s="60"/>
      <c r="DN268" s="60"/>
      <c r="DO268" s="60"/>
      <c r="DP268" s="60"/>
    </row>
    <row r="269" spans="2:12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BS269" s="60"/>
      <c r="BT269" s="60"/>
      <c r="BU269" s="75"/>
      <c r="BV269" s="75"/>
      <c r="BW269" s="75"/>
      <c r="BX269" s="75"/>
      <c r="BY269" s="75"/>
      <c r="BZ269" s="75"/>
      <c r="CA269" s="75"/>
      <c r="CL269" s="60"/>
      <c r="CM269" s="60"/>
      <c r="CN269" s="60"/>
      <c r="CO269" s="60"/>
      <c r="CP269" s="60"/>
      <c r="CQ269" s="60"/>
      <c r="CR269" s="60"/>
      <c r="CS269" s="60"/>
      <c r="CT269" s="60"/>
      <c r="CU269" s="60"/>
      <c r="CV269" s="60"/>
      <c r="CW269" s="60"/>
      <c r="CX269" s="60"/>
      <c r="CY269" s="60"/>
      <c r="CZ269" s="60"/>
      <c r="DA269" s="60"/>
      <c r="DB269" s="60"/>
      <c r="DC269" s="60"/>
      <c r="DD269" s="60"/>
      <c r="DE269" s="60"/>
      <c r="DF269" s="60"/>
      <c r="DG269" s="60"/>
      <c r="DH269" s="60"/>
      <c r="DI269" s="60"/>
      <c r="DJ269" s="60"/>
      <c r="DK269" s="60"/>
      <c r="DL269" s="60"/>
      <c r="DM269" s="60"/>
      <c r="DN269" s="60"/>
      <c r="DO269" s="60"/>
      <c r="DP269" s="60"/>
    </row>
    <row r="270" spans="2:12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BS270" s="60"/>
      <c r="BT270" s="60"/>
      <c r="BU270" s="75"/>
      <c r="BV270" s="75"/>
      <c r="BW270" s="75"/>
      <c r="BX270" s="75"/>
      <c r="BY270" s="75"/>
      <c r="BZ270" s="75"/>
      <c r="CA270" s="75"/>
      <c r="CL270" s="60"/>
      <c r="CM270" s="60"/>
      <c r="CN270" s="60"/>
      <c r="CO270" s="60"/>
      <c r="CP270" s="60"/>
      <c r="CQ270" s="60"/>
      <c r="CR270" s="60"/>
      <c r="CS270" s="60"/>
      <c r="CT270" s="60"/>
      <c r="CU270" s="60"/>
      <c r="CV270" s="60"/>
      <c r="CW270" s="60"/>
      <c r="CX270" s="60"/>
      <c r="CY270" s="60"/>
      <c r="CZ270" s="60"/>
      <c r="DA270" s="60"/>
      <c r="DB270" s="60"/>
      <c r="DC270" s="60"/>
      <c r="DD270" s="60"/>
      <c r="DE270" s="60"/>
      <c r="DF270" s="60"/>
      <c r="DG270" s="60"/>
      <c r="DH270" s="60"/>
      <c r="DI270" s="60"/>
      <c r="DJ270" s="60"/>
      <c r="DK270" s="60"/>
      <c r="DL270" s="60"/>
      <c r="DM270" s="60"/>
      <c r="DN270" s="60"/>
      <c r="DO270" s="60"/>
      <c r="DP270" s="60"/>
    </row>
    <row r="271" spans="2:12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BS271" s="60"/>
      <c r="BT271" s="60"/>
      <c r="BU271" s="75"/>
      <c r="BV271" s="75"/>
      <c r="BW271" s="75"/>
      <c r="BX271" s="75"/>
      <c r="BY271" s="75"/>
      <c r="BZ271" s="75"/>
      <c r="CA271" s="75"/>
      <c r="CL271" s="60"/>
      <c r="CM271" s="60"/>
      <c r="CN271" s="60"/>
      <c r="CO271" s="60"/>
      <c r="CP271" s="60"/>
      <c r="CQ271" s="60"/>
      <c r="CR271" s="60"/>
      <c r="CS271" s="60"/>
      <c r="CT271" s="60"/>
      <c r="CU271" s="60"/>
      <c r="CV271" s="60"/>
      <c r="CW271" s="60"/>
      <c r="CX271" s="60"/>
      <c r="CY271" s="60"/>
      <c r="CZ271" s="60"/>
      <c r="DA271" s="60"/>
      <c r="DB271" s="60"/>
      <c r="DC271" s="60"/>
      <c r="DD271" s="60"/>
      <c r="DE271" s="60"/>
      <c r="DF271" s="60"/>
      <c r="DG271" s="60"/>
      <c r="DH271" s="60"/>
      <c r="DI271" s="60"/>
      <c r="DJ271" s="60"/>
      <c r="DK271" s="60"/>
      <c r="DL271" s="60"/>
      <c r="DM271" s="60"/>
      <c r="DN271" s="60"/>
      <c r="DO271" s="60"/>
      <c r="DP271" s="60"/>
    </row>
    <row r="272" spans="2:12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BS272" s="60"/>
      <c r="BT272" s="60"/>
      <c r="BU272" s="75"/>
      <c r="BV272" s="75"/>
      <c r="BW272" s="75"/>
      <c r="BX272" s="75"/>
      <c r="BY272" s="75"/>
      <c r="BZ272" s="75"/>
      <c r="CA272" s="75"/>
      <c r="CL272" s="60"/>
      <c r="CM272" s="60"/>
      <c r="CN272" s="60"/>
      <c r="CO272" s="60"/>
      <c r="CP272" s="60"/>
      <c r="CQ272" s="60"/>
      <c r="CR272" s="60"/>
      <c r="CS272" s="60"/>
      <c r="CT272" s="60"/>
      <c r="CU272" s="60"/>
      <c r="CV272" s="60"/>
      <c r="CW272" s="60"/>
      <c r="CX272" s="60"/>
      <c r="CY272" s="60"/>
      <c r="CZ272" s="60"/>
      <c r="DA272" s="60"/>
      <c r="DB272" s="60"/>
      <c r="DC272" s="60"/>
      <c r="DD272" s="60"/>
      <c r="DE272" s="60"/>
      <c r="DF272" s="60"/>
      <c r="DG272" s="60"/>
      <c r="DH272" s="60"/>
      <c r="DI272" s="60"/>
      <c r="DJ272" s="60"/>
      <c r="DK272" s="60"/>
      <c r="DL272" s="60"/>
      <c r="DM272" s="60"/>
      <c r="DN272" s="60"/>
      <c r="DO272" s="60"/>
      <c r="DP272" s="60"/>
    </row>
    <row r="273" spans="2:12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BS273" s="60"/>
      <c r="BT273" s="60"/>
      <c r="BU273" s="75"/>
      <c r="BV273" s="75"/>
      <c r="BW273" s="75"/>
      <c r="BX273" s="75"/>
      <c r="BY273" s="75"/>
      <c r="BZ273" s="75"/>
      <c r="CA273" s="75"/>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60"/>
      <c r="DJ273" s="60"/>
      <c r="DK273" s="60"/>
      <c r="DL273" s="60"/>
      <c r="DM273" s="60"/>
      <c r="DN273" s="60"/>
      <c r="DO273" s="60"/>
      <c r="DP273" s="60"/>
    </row>
    <row r="274" spans="2:12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BS274" s="60"/>
      <c r="BT274" s="60"/>
      <c r="BU274" s="75"/>
      <c r="BV274" s="75"/>
      <c r="BW274" s="75"/>
      <c r="BX274" s="75"/>
      <c r="BY274" s="75"/>
      <c r="BZ274" s="75"/>
      <c r="CA274" s="75"/>
      <c r="CL274" s="60"/>
      <c r="CM274" s="60"/>
      <c r="CN274" s="60"/>
      <c r="CO274" s="60"/>
      <c r="CP274" s="60"/>
      <c r="CQ274" s="60"/>
      <c r="CR274" s="60"/>
      <c r="CS274" s="60"/>
      <c r="CT274" s="60"/>
      <c r="CU274" s="60"/>
      <c r="CV274" s="60"/>
      <c r="CW274" s="60"/>
      <c r="CX274" s="60"/>
      <c r="CY274" s="60"/>
      <c r="CZ274" s="60"/>
      <c r="DA274" s="60"/>
      <c r="DB274" s="60"/>
      <c r="DC274" s="60"/>
      <c r="DD274" s="60"/>
      <c r="DE274" s="60"/>
      <c r="DF274" s="60"/>
      <c r="DG274" s="60"/>
      <c r="DH274" s="60"/>
      <c r="DI274" s="60"/>
      <c r="DJ274" s="60"/>
      <c r="DK274" s="60"/>
      <c r="DL274" s="60"/>
      <c r="DM274" s="60"/>
      <c r="DN274" s="60"/>
      <c r="DO274" s="60"/>
      <c r="DP274" s="60"/>
    </row>
    <row r="275" spans="2:12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BS275" s="60"/>
      <c r="BT275" s="60"/>
      <c r="BU275" s="75"/>
      <c r="BV275" s="75"/>
      <c r="BW275" s="75"/>
      <c r="BX275" s="75"/>
      <c r="BY275" s="75"/>
      <c r="BZ275" s="75"/>
      <c r="CA275" s="75"/>
      <c r="CL275" s="60"/>
      <c r="CM275" s="60"/>
      <c r="CN275" s="60"/>
      <c r="CO275" s="60"/>
      <c r="CP275" s="60"/>
      <c r="CQ275" s="60"/>
      <c r="CR275" s="60"/>
      <c r="CS275" s="60"/>
      <c r="CT275" s="60"/>
      <c r="CU275" s="60"/>
      <c r="CV275" s="60"/>
      <c r="CW275" s="60"/>
      <c r="CX275" s="60"/>
      <c r="CY275" s="60"/>
      <c r="CZ275" s="60"/>
      <c r="DA275" s="60"/>
      <c r="DB275" s="60"/>
      <c r="DC275" s="60"/>
      <c r="DD275" s="60"/>
      <c r="DE275" s="60"/>
      <c r="DF275" s="60"/>
      <c r="DG275" s="60"/>
      <c r="DH275" s="60"/>
      <c r="DI275" s="60"/>
      <c r="DJ275" s="60"/>
      <c r="DK275" s="60"/>
      <c r="DL275" s="60"/>
      <c r="DM275" s="60"/>
      <c r="DN275" s="60"/>
      <c r="DO275" s="60"/>
      <c r="DP275" s="60"/>
    </row>
    <row r="276" spans="2:12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BS276" s="60"/>
      <c r="BT276" s="60"/>
      <c r="BU276" s="75"/>
      <c r="BV276" s="75"/>
      <c r="BW276" s="75"/>
      <c r="BX276" s="75"/>
      <c r="BY276" s="75"/>
      <c r="BZ276" s="75"/>
      <c r="CA276" s="75"/>
      <c r="CL276" s="60"/>
      <c r="CM276" s="60"/>
      <c r="CN276" s="60"/>
      <c r="CO276" s="60"/>
      <c r="CP276" s="60"/>
      <c r="CQ276" s="60"/>
      <c r="CR276" s="60"/>
      <c r="CS276" s="60"/>
      <c r="CT276" s="60"/>
      <c r="CU276" s="60"/>
      <c r="CV276" s="60"/>
      <c r="CW276" s="60"/>
      <c r="CX276" s="60"/>
      <c r="CY276" s="60"/>
      <c r="CZ276" s="60"/>
      <c r="DA276" s="60"/>
      <c r="DB276" s="60"/>
      <c r="DC276" s="60"/>
      <c r="DD276" s="60"/>
      <c r="DE276" s="60"/>
      <c r="DF276" s="60"/>
      <c r="DG276" s="60"/>
      <c r="DH276" s="60"/>
      <c r="DI276" s="60"/>
      <c r="DJ276" s="60"/>
      <c r="DK276" s="60"/>
      <c r="DL276" s="60"/>
      <c r="DM276" s="60"/>
      <c r="DN276" s="60"/>
      <c r="DO276" s="60"/>
      <c r="DP276" s="60"/>
    </row>
    <row r="277" spans="2:12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BS277" s="60"/>
      <c r="BT277" s="60"/>
      <c r="BU277" s="75"/>
      <c r="BV277" s="75"/>
      <c r="BW277" s="75"/>
      <c r="BX277" s="75"/>
      <c r="BY277" s="75"/>
      <c r="BZ277" s="75"/>
      <c r="CA277" s="75"/>
      <c r="CL277" s="60"/>
      <c r="CM277" s="60"/>
      <c r="CN277" s="60"/>
      <c r="CO277" s="60"/>
      <c r="CP277" s="60"/>
      <c r="CQ277" s="60"/>
      <c r="CR277" s="60"/>
      <c r="CS277" s="60"/>
      <c r="CT277" s="60"/>
      <c r="CU277" s="60"/>
      <c r="CV277" s="60"/>
      <c r="CW277" s="60"/>
      <c r="CX277" s="60"/>
      <c r="CY277" s="60"/>
      <c r="CZ277" s="60"/>
      <c r="DA277" s="60"/>
      <c r="DB277" s="60"/>
      <c r="DC277" s="60"/>
      <c r="DD277" s="60"/>
      <c r="DE277" s="60"/>
      <c r="DF277" s="60"/>
      <c r="DG277" s="60"/>
      <c r="DH277" s="60"/>
      <c r="DI277" s="60"/>
      <c r="DJ277" s="60"/>
      <c r="DK277" s="60"/>
      <c r="DL277" s="60"/>
      <c r="DM277" s="60"/>
      <c r="DN277" s="60"/>
      <c r="DO277" s="60"/>
      <c r="DP277" s="60"/>
    </row>
    <row r="278" spans="2:12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BS278" s="60"/>
      <c r="BT278" s="60"/>
      <c r="BU278" s="75"/>
      <c r="BV278" s="75"/>
      <c r="BW278" s="75"/>
      <c r="BX278" s="75"/>
      <c r="BY278" s="75"/>
      <c r="BZ278" s="75"/>
      <c r="CA278" s="75"/>
      <c r="CL278" s="60"/>
      <c r="CM278" s="60"/>
      <c r="CN278" s="60"/>
      <c r="CO278" s="60"/>
      <c r="CP278" s="60"/>
      <c r="CQ278" s="60"/>
      <c r="CR278" s="60"/>
      <c r="CS278" s="60"/>
      <c r="CT278" s="60"/>
      <c r="CU278" s="60"/>
      <c r="CV278" s="60"/>
      <c r="CW278" s="60"/>
      <c r="CX278" s="60"/>
      <c r="CY278" s="60"/>
      <c r="CZ278" s="60"/>
      <c r="DA278" s="60"/>
      <c r="DB278" s="60"/>
      <c r="DC278" s="60"/>
      <c r="DD278" s="60"/>
      <c r="DE278" s="60"/>
      <c r="DF278" s="60"/>
      <c r="DG278" s="60"/>
      <c r="DH278" s="60"/>
      <c r="DI278" s="60"/>
      <c r="DJ278" s="60"/>
      <c r="DK278" s="60"/>
      <c r="DL278" s="60"/>
      <c r="DM278" s="60"/>
      <c r="DN278" s="60"/>
      <c r="DO278" s="60"/>
      <c r="DP278" s="60"/>
    </row>
    <row r="279" spans="2:12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BS279" s="60"/>
      <c r="BT279" s="60"/>
      <c r="BU279" s="75"/>
      <c r="BV279" s="75"/>
      <c r="BW279" s="75"/>
      <c r="BX279" s="75"/>
      <c r="BY279" s="75"/>
      <c r="BZ279" s="75"/>
      <c r="CA279" s="75"/>
      <c r="CL279" s="60"/>
      <c r="CM279" s="60"/>
      <c r="CN279" s="60"/>
      <c r="CO279" s="60"/>
      <c r="CP279" s="60"/>
      <c r="CQ279" s="60"/>
      <c r="CR279" s="60"/>
      <c r="CS279" s="60"/>
      <c r="CT279" s="60"/>
      <c r="CU279" s="60"/>
      <c r="CV279" s="60"/>
      <c r="CW279" s="60"/>
      <c r="CX279" s="60"/>
      <c r="CY279" s="60"/>
      <c r="CZ279" s="60"/>
      <c r="DA279" s="60"/>
      <c r="DB279" s="60"/>
      <c r="DC279" s="60"/>
      <c r="DD279" s="60"/>
      <c r="DE279" s="60"/>
      <c r="DF279" s="60"/>
      <c r="DG279" s="60"/>
      <c r="DH279" s="60"/>
      <c r="DI279" s="60"/>
      <c r="DJ279" s="60"/>
      <c r="DK279" s="60"/>
      <c r="DL279" s="60"/>
      <c r="DM279" s="60"/>
      <c r="DN279" s="60"/>
      <c r="DO279" s="60"/>
      <c r="DP279" s="60"/>
    </row>
    <row r="280" spans="2:12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BS280" s="60"/>
      <c r="BT280" s="60"/>
      <c r="BU280" s="75"/>
      <c r="BV280" s="75"/>
      <c r="BW280" s="75"/>
      <c r="BX280" s="75"/>
      <c r="BY280" s="75"/>
      <c r="BZ280" s="75"/>
      <c r="CA280" s="75"/>
      <c r="CL280" s="60"/>
      <c r="CM280" s="60"/>
      <c r="CN280" s="60"/>
      <c r="CO280" s="60"/>
      <c r="CP280" s="60"/>
      <c r="CQ280" s="60"/>
      <c r="CR280" s="60"/>
      <c r="CS280" s="60"/>
      <c r="CT280" s="60"/>
      <c r="CU280" s="60"/>
      <c r="CV280" s="60"/>
      <c r="CW280" s="60"/>
      <c r="CX280" s="60"/>
      <c r="CY280" s="60"/>
      <c r="CZ280" s="60"/>
      <c r="DA280" s="60"/>
      <c r="DB280" s="60"/>
      <c r="DC280" s="60"/>
      <c r="DD280" s="60"/>
      <c r="DE280" s="60"/>
      <c r="DF280" s="60"/>
      <c r="DG280" s="60"/>
      <c r="DH280" s="60"/>
      <c r="DI280" s="60"/>
      <c r="DJ280" s="60"/>
      <c r="DK280" s="60"/>
      <c r="DL280" s="60"/>
      <c r="DM280" s="60"/>
      <c r="DN280" s="60"/>
      <c r="DO280" s="60"/>
      <c r="DP280" s="60"/>
    </row>
    <row r="281" spans="2:12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BS281" s="60"/>
      <c r="BT281" s="60"/>
      <c r="BU281" s="75"/>
      <c r="BV281" s="75"/>
      <c r="BW281" s="75"/>
      <c r="BX281" s="75"/>
      <c r="BY281" s="75"/>
      <c r="BZ281" s="75"/>
      <c r="CA281" s="75"/>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row>
    <row r="282" spans="2:12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BS282" s="60"/>
      <c r="BT282" s="60"/>
      <c r="BU282" s="75"/>
      <c r="BV282" s="75"/>
      <c r="BW282" s="75"/>
      <c r="BX282" s="75"/>
      <c r="BY282" s="75"/>
      <c r="BZ282" s="75"/>
      <c r="CA282" s="75"/>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row>
    <row r="283" spans="2:12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BS283" s="60"/>
      <c r="BT283" s="60"/>
      <c r="BU283" s="75"/>
      <c r="BV283" s="75"/>
      <c r="BW283" s="75"/>
      <c r="BX283" s="75"/>
      <c r="BY283" s="75"/>
      <c r="BZ283" s="75"/>
      <c r="CA283" s="75"/>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row>
    <row r="284" spans="2:12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BS284" s="60"/>
      <c r="BT284" s="60"/>
      <c r="BU284" s="75"/>
      <c r="BV284" s="75"/>
      <c r="BW284" s="75"/>
      <c r="BX284" s="75"/>
      <c r="BY284" s="75"/>
      <c r="BZ284" s="75"/>
      <c r="CA284" s="75"/>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row>
    <row r="285" spans="2:12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BS285" s="60"/>
      <c r="BT285" s="60"/>
      <c r="BU285" s="75"/>
      <c r="BV285" s="75"/>
      <c r="BW285" s="75"/>
      <c r="BX285" s="75"/>
      <c r="BY285" s="75"/>
      <c r="BZ285" s="75"/>
      <c r="CA285" s="75"/>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row>
    <row r="286" spans="2:12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BS286" s="60"/>
      <c r="BT286" s="60"/>
      <c r="BU286" s="75"/>
      <c r="BV286" s="75"/>
      <c r="BW286" s="75"/>
      <c r="BX286" s="75"/>
      <c r="BY286" s="75"/>
      <c r="BZ286" s="75"/>
      <c r="CA286" s="75"/>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row>
    <row r="287" spans="2:12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BS287" s="60"/>
      <c r="BT287" s="60"/>
      <c r="BU287" s="75"/>
      <c r="BV287" s="75"/>
      <c r="BW287" s="75"/>
      <c r="BX287" s="75"/>
      <c r="BY287" s="75"/>
      <c r="BZ287" s="75"/>
      <c r="CA287" s="75"/>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row>
    <row r="288" spans="2:12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BS288" s="60"/>
      <c r="BT288" s="60"/>
      <c r="BU288" s="75"/>
      <c r="BV288" s="75"/>
      <c r="BW288" s="75"/>
      <c r="BX288" s="75"/>
      <c r="BY288" s="75"/>
      <c r="BZ288" s="75"/>
      <c r="CA288" s="75"/>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row>
    <row r="289" spans="2:12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BS289" s="60"/>
      <c r="BT289" s="60"/>
      <c r="BU289" s="75"/>
      <c r="BV289" s="75"/>
      <c r="BW289" s="75"/>
      <c r="BX289" s="75"/>
      <c r="BY289" s="75"/>
      <c r="BZ289" s="75"/>
      <c r="CA289" s="75"/>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row>
    <row r="290" spans="2:12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BS290" s="60"/>
      <c r="BT290" s="60"/>
      <c r="BU290" s="75"/>
      <c r="BV290" s="75"/>
      <c r="BW290" s="75"/>
      <c r="BX290" s="75"/>
      <c r="BY290" s="75"/>
      <c r="BZ290" s="75"/>
      <c r="CA290" s="75"/>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row>
    <row r="291" spans="2:12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BS291" s="60"/>
      <c r="BT291" s="60"/>
      <c r="BU291" s="75"/>
      <c r="BV291" s="75"/>
      <c r="BW291" s="75"/>
      <c r="BX291" s="75"/>
      <c r="BY291" s="75"/>
      <c r="BZ291" s="75"/>
      <c r="CA291" s="75"/>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row>
    <row r="292" spans="2:12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BS292" s="60"/>
      <c r="BT292" s="60"/>
      <c r="BU292" s="75"/>
      <c r="BV292" s="75"/>
      <c r="BW292" s="75"/>
      <c r="BX292" s="75"/>
      <c r="BY292" s="75"/>
      <c r="BZ292" s="75"/>
      <c r="CA292" s="75"/>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row>
    <row r="293" spans="2:12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BS293" s="60"/>
      <c r="BT293" s="60"/>
      <c r="BU293" s="75"/>
      <c r="BV293" s="75"/>
      <c r="BW293" s="75"/>
      <c r="BX293" s="75"/>
      <c r="BY293" s="75"/>
      <c r="BZ293" s="75"/>
      <c r="CA293" s="75"/>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row>
    <row r="294" spans="2:12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BS294" s="60"/>
      <c r="BT294" s="60"/>
      <c r="BU294" s="75"/>
      <c r="BV294" s="75"/>
      <c r="BW294" s="75"/>
      <c r="BX294" s="75"/>
      <c r="BY294" s="75"/>
      <c r="BZ294" s="75"/>
      <c r="CA294" s="75"/>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row>
    <row r="295" spans="2:12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BS295" s="60"/>
      <c r="BT295" s="60"/>
      <c r="BU295" s="75"/>
      <c r="BV295" s="75"/>
      <c r="BW295" s="75"/>
      <c r="BX295" s="75"/>
      <c r="BY295" s="75"/>
      <c r="BZ295" s="75"/>
      <c r="CA295" s="75"/>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row>
    <row r="296" spans="2:12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BS296" s="60"/>
      <c r="BT296" s="60"/>
      <c r="BU296" s="75"/>
      <c r="BV296" s="75"/>
      <c r="BW296" s="75"/>
      <c r="BX296" s="75"/>
      <c r="BY296" s="75"/>
      <c r="BZ296" s="75"/>
      <c r="CA296" s="75"/>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row>
    <row r="297" spans="2:12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BS297" s="60"/>
      <c r="BT297" s="60"/>
      <c r="BU297" s="75"/>
      <c r="BV297" s="75"/>
      <c r="BW297" s="75"/>
      <c r="BX297" s="75"/>
      <c r="BY297" s="75"/>
      <c r="BZ297" s="75"/>
      <c r="CA297" s="75"/>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row>
    <row r="298" spans="2:12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BS298" s="60"/>
      <c r="BT298" s="60"/>
      <c r="BU298" s="75"/>
      <c r="BV298" s="75"/>
      <c r="BW298" s="75"/>
      <c r="BX298" s="75"/>
      <c r="BY298" s="75"/>
      <c r="BZ298" s="75"/>
      <c r="CA298" s="75"/>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row>
    <row r="299" spans="2:12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BS299" s="60"/>
      <c r="BT299" s="60"/>
      <c r="BU299" s="75"/>
      <c r="BV299" s="75"/>
      <c r="BW299" s="75"/>
      <c r="BX299" s="75"/>
      <c r="BY299" s="75"/>
      <c r="BZ299" s="75"/>
      <c r="CA299" s="75"/>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row>
    <row r="300" spans="2:12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BS300" s="60"/>
      <c r="BT300" s="60"/>
      <c r="BU300" s="75"/>
      <c r="BV300" s="75"/>
      <c r="BW300" s="75"/>
      <c r="BX300" s="75"/>
      <c r="BY300" s="75"/>
      <c r="BZ300" s="75"/>
      <c r="CA300" s="75"/>
      <c r="CL300" s="60"/>
      <c r="CM300" s="60"/>
      <c r="CN300" s="60"/>
      <c r="CO300" s="60"/>
      <c r="CP300" s="60"/>
      <c r="CQ300" s="60"/>
      <c r="CR300" s="60"/>
      <c r="CS300" s="60"/>
      <c r="CT300" s="60"/>
      <c r="CU300" s="60"/>
      <c r="CV300" s="60"/>
      <c r="CW300" s="60"/>
      <c r="CX300" s="60"/>
      <c r="CY300" s="60"/>
      <c r="CZ300" s="60"/>
      <c r="DA300" s="60"/>
      <c r="DB300" s="60"/>
      <c r="DC300" s="60"/>
      <c r="DD300" s="60"/>
      <c r="DE300" s="60"/>
      <c r="DF300" s="60"/>
      <c r="DG300" s="60"/>
      <c r="DH300" s="60"/>
      <c r="DI300" s="60"/>
      <c r="DJ300" s="60"/>
      <c r="DK300" s="60"/>
      <c r="DL300" s="60"/>
      <c r="DM300" s="60"/>
      <c r="DN300" s="60"/>
      <c r="DO300" s="60"/>
      <c r="DP300" s="60"/>
    </row>
    <row r="301" spans="2:12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BS301" s="60"/>
      <c r="BT301" s="60"/>
      <c r="BU301" s="75"/>
      <c r="BV301" s="75"/>
      <c r="BW301" s="75"/>
      <c r="BX301" s="75"/>
      <c r="BY301" s="75"/>
      <c r="BZ301" s="75"/>
      <c r="CA301" s="75"/>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60"/>
      <c r="DJ301" s="60"/>
      <c r="DK301" s="60"/>
      <c r="DL301" s="60"/>
      <c r="DM301" s="60"/>
      <c r="DN301" s="60"/>
      <c r="DO301" s="60"/>
      <c r="DP301" s="60"/>
    </row>
    <row r="302" spans="2:12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BS302" s="60"/>
      <c r="BT302" s="60"/>
      <c r="BU302" s="75"/>
      <c r="BV302" s="75"/>
      <c r="BW302" s="75"/>
      <c r="BX302" s="75"/>
      <c r="BY302" s="75"/>
      <c r="BZ302" s="75"/>
      <c r="CA302" s="75"/>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60"/>
      <c r="DJ302" s="60"/>
      <c r="DK302" s="60"/>
      <c r="DL302" s="60"/>
      <c r="DM302" s="60"/>
      <c r="DN302" s="60"/>
      <c r="DO302" s="60"/>
      <c r="DP302" s="60"/>
    </row>
    <row r="303" spans="2:12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BS303" s="60"/>
      <c r="BT303" s="60"/>
      <c r="BU303" s="75"/>
      <c r="BV303" s="75"/>
      <c r="BW303" s="75"/>
      <c r="BX303" s="75"/>
      <c r="BY303" s="75"/>
      <c r="BZ303" s="75"/>
      <c r="CA303" s="75"/>
      <c r="CL303" s="60"/>
      <c r="CM303" s="60"/>
      <c r="CN303" s="60"/>
      <c r="CO303" s="60"/>
      <c r="CP303" s="60"/>
      <c r="CQ303" s="60"/>
      <c r="CR303" s="60"/>
      <c r="CS303" s="60"/>
      <c r="CT303" s="60"/>
      <c r="CU303" s="60"/>
      <c r="CV303" s="60"/>
      <c r="CW303" s="60"/>
      <c r="CX303" s="60"/>
      <c r="CY303" s="60"/>
      <c r="CZ303" s="60"/>
      <c r="DA303" s="60"/>
      <c r="DB303" s="60"/>
      <c r="DC303" s="60"/>
      <c r="DD303" s="60"/>
      <c r="DE303" s="60"/>
      <c r="DF303" s="60"/>
      <c r="DG303" s="60"/>
      <c r="DH303" s="60"/>
      <c r="DI303" s="60"/>
      <c r="DJ303" s="60"/>
      <c r="DK303" s="60"/>
      <c r="DL303" s="60"/>
      <c r="DM303" s="60"/>
      <c r="DN303" s="60"/>
      <c r="DO303" s="60"/>
      <c r="DP303" s="60"/>
    </row>
    <row r="304" spans="2:12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BS304" s="60"/>
      <c r="BT304" s="60"/>
      <c r="BU304" s="75"/>
      <c r="BV304" s="75"/>
      <c r="BW304" s="75"/>
      <c r="BX304" s="75"/>
      <c r="BY304" s="75"/>
      <c r="BZ304" s="75"/>
      <c r="CA304" s="75"/>
      <c r="CL304" s="60"/>
      <c r="CM304" s="60"/>
      <c r="CN304" s="60"/>
      <c r="CO304" s="60"/>
      <c r="CP304" s="60"/>
      <c r="CQ304" s="60"/>
      <c r="CR304" s="60"/>
      <c r="CS304" s="60"/>
      <c r="CT304" s="60"/>
      <c r="CU304" s="60"/>
      <c r="CV304" s="60"/>
      <c r="CW304" s="60"/>
      <c r="CX304" s="60"/>
      <c r="CY304" s="60"/>
      <c r="CZ304" s="60"/>
      <c r="DA304" s="60"/>
      <c r="DB304" s="60"/>
      <c r="DC304" s="60"/>
      <c r="DD304" s="60"/>
      <c r="DE304" s="60"/>
      <c r="DF304" s="60"/>
      <c r="DG304" s="60"/>
      <c r="DH304" s="60"/>
      <c r="DI304" s="60"/>
      <c r="DJ304" s="60"/>
      <c r="DK304" s="60"/>
      <c r="DL304" s="60"/>
      <c r="DM304" s="60"/>
      <c r="DN304" s="60"/>
      <c r="DO304" s="60"/>
      <c r="DP304" s="60"/>
    </row>
    <row r="305" spans="2:12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BS305" s="60"/>
      <c r="BT305" s="60"/>
      <c r="BU305" s="75"/>
      <c r="BV305" s="75"/>
      <c r="BW305" s="75"/>
      <c r="BX305" s="75"/>
      <c r="BY305" s="75"/>
      <c r="BZ305" s="75"/>
      <c r="CA305" s="75"/>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row>
    <row r="306" spans="2:12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BS306" s="60"/>
      <c r="BT306" s="60"/>
      <c r="BU306" s="75"/>
      <c r="BV306" s="75"/>
      <c r="BW306" s="75"/>
      <c r="BX306" s="75"/>
      <c r="BY306" s="75"/>
      <c r="BZ306" s="75"/>
      <c r="CA306" s="75"/>
      <c r="CL306" s="60"/>
      <c r="CM306" s="60"/>
      <c r="CN306" s="60"/>
      <c r="CO306" s="60"/>
      <c r="CP306" s="60"/>
      <c r="CQ306" s="60"/>
      <c r="CR306" s="60"/>
      <c r="CS306" s="60"/>
      <c r="CT306" s="60"/>
      <c r="CU306" s="60"/>
      <c r="CV306" s="60"/>
      <c r="CW306" s="60"/>
      <c r="CX306" s="60"/>
      <c r="CY306" s="60"/>
      <c r="CZ306" s="60"/>
      <c r="DA306" s="60"/>
      <c r="DB306" s="60"/>
      <c r="DC306" s="60"/>
      <c r="DD306" s="60"/>
      <c r="DE306" s="60"/>
      <c r="DF306" s="60"/>
      <c r="DG306" s="60"/>
      <c r="DH306" s="60"/>
      <c r="DI306" s="60"/>
      <c r="DJ306" s="60"/>
      <c r="DK306" s="60"/>
      <c r="DL306" s="60"/>
      <c r="DM306" s="60"/>
      <c r="DN306" s="60"/>
      <c r="DO306" s="60"/>
      <c r="DP306" s="60"/>
    </row>
    <row r="307" spans="2:12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BS307" s="60"/>
      <c r="BT307" s="60"/>
      <c r="BU307" s="75"/>
      <c r="BV307" s="75"/>
      <c r="BW307" s="75"/>
      <c r="BX307" s="75"/>
      <c r="BY307" s="75"/>
      <c r="BZ307" s="75"/>
      <c r="CA307" s="75"/>
      <c r="CL307" s="60"/>
      <c r="CM307" s="60"/>
      <c r="CN307" s="60"/>
      <c r="CO307" s="60"/>
      <c r="CP307" s="60"/>
      <c r="CQ307" s="60"/>
      <c r="CR307" s="60"/>
      <c r="CS307" s="60"/>
      <c r="CT307" s="60"/>
      <c r="CU307" s="60"/>
      <c r="CV307" s="60"/>
      <c r="CW307" s="60"/>
      <c r="CX307" s="60"/>
      <c r="CY307" s="60"/>
      <c r="CZ307" s="60"/>
      <c r="DA307" s="60"/>
      <c r="DB307" s="60"/>
      <c r="DC307" s="60"/>
      <c r="DD307" s="60"/>
      <c r="DE307" s="60"/>
      <c r="DF307" s="60"/>
      <c r="DG307" s="60"/>
      <c r="DH307" s="60"/>
      <c r="DI307" s="60"/>
      <c r="DJ307" s="60"/>
      <c r="DK307" s="60"/>
      <c r="DL307" s="60"/>
      <c r="DM307" s="60"/>
      <c r="DN307" s="60"/>
      <c r="DO307" s="60"/>
      <c r="DP307" s="60"/>
    </row>
    <row r="308" spans="2:12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BS308" s="60"/>
      <c r="BT308" s="60"/>
      <c r="BU308" s="75"/>
      <c r="BV308" s="75"/>
      <c r="BW308" s="75"/>
      <c r="BX308" s="75"/>
      <c r="BY308" s="75"/>
      <c r="BZ308" s="75"/>
      <c r="CA308" s="75"/>
      <c r="CL308" s="60"/>
      <c r="CM308" s="60"/>
      <c r="CN308" s="60"/>
      <c r="CO308" s="60"/>
      <c r="CP308" s="60"/>
      <c r="CQ308" s="60"/>
      <c r="CR308" s="60"/>
      <c r="CS308" s="60"/>
      <c r="CT308" s="60"/>
      <c r="CU308" s="60"/>
      <c r="CV308" s="60"/>
      <c r="CW308" s="60"/>
      <c r="CX308" s="60"/>
      <c r="CY308" s="60"/>
      <c r="CZ308" s="60"/>
      <c r="DA308" s="60"/>
      <c r="DB308" s="60"/>
      <c r="DC308" s="60"/>
      <c r="DD308" s="60"/>
      <c r="DE308" s="60"/>
      <c r="DF308" s="60"/>
      <c r="DG308" s="60"/>
      <c r="DH308" s="60"/>
      <c r="DI308" s="60"/>
      <c r="DJ308" s="60"/>
      <c r="DK308" s="60"/>
      <c r="DL308" s="60"/>
      <c r="DM308" s="60"/>
      <c r="DN308" s="60"/>
      <c r="DO308" s="60"/>
      <c r="DP308" s="60"/>
    </row>
    <row r="309" spans="2:12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BS309" s="60"/>
      <c r="BT309" s="60"/>
      <c r="BU309" s="75"/>
      <c r="BV309" s="75"/>
      <c r="BW309" s="75"/>
      <c r="BX309" s="75"/>
      <c r="BY309" s="75"/>
      <c r="BZ309" s="75"/>
      <c r="CA309" s="75"/>
      <c r="CL309" s="60"/>
      <c r="CM309" s="60"/>
      <c r="CN309" s="60"/>
      <c r="CO309" s="60"/>
      <c r="CP309" s="60"/>
      <c r="CQ309" s="60"/>
      <c r="CR309" s="60"/>
      <c r="CS309" s="60"/>
      <c r="CT309" s="60"/>
      <c r="CU309" s="60"/>
      <c r="CV309" s="60"/>
      <c r="CW309" s="60"/>
      <c r="CX309" s="60"/>
      <c r="CY309" s="60"/>
      <c r="CZ309" s="60"/>
      <c r="DA309" s="60"/>
      <c r="DB309" s="60"/>
      <c r="DC309" s="60"/>
      <c r="DD309" s="60"/>
      <c r="DE309" s="60"/>
      <c r="DF309" s="60"/>
      <c r="DG309" s="60"/>
      <c r="DH309" s="60"/>
      <c r="DI309" s="60"/>
      <c r="DJ309" s="60"/>
      <c r="DK309" s="60"/>
      <c r="DL309" s="60"/>
      <c r="DM309" s="60"/>
      <c r="DN309" s="60"/>
      <c r="DO309" s="60"/>
      <c r="DP309" s="60"/>
    </row>
    <row r="310" spans="2:12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BS310" s="60"/>
      <c r="BT310" s="60"/>
      <c r="BU310" s="75"/>
      <c r="BV310" s="75"/>
      <c r="BW310" s="75"/>
      <c r="BX310" s="75"/>
      <c r="BY310" s="75"/>
      <c r="BZ310" s="75"/>
      <c r="CA310" s="75"/>
      <c r="CL310" s="60"/>
      <c r="CM310" s="60"/>
      <c r="CN310" s="60"/>
      <c r="CO310" s="60"/>
      <c r="CP310" s="60"/>
      <c r="CQ310" s="60"/>
      <c r="CR310" s="60"/>
      <c r="CS310" s="60"/>
      <c r="CT310" s="60"/>
      <c r="CU310" s="60"/>
      <c r="CV310" s="60"/>
      <c r="CW310" s="60"/>
      <c r="CX310" s="60"/>
      <c r="CY310" s="60"/>
      <c r="CZ310" s="60"/>
      <c r="DA310" s="60"/>
      <c r="DB310" s="60"/>
      <c r="DC310" s="60"/>
      <c r="DD310" s="60"/>
      <c r="DE310" s="60"/>
      <c r="DF310" s="60"/>
      <c r="DG310" s="60"/>
      <c r="DH310" s="60"/>
      <c r="DI310" s="60"/>
      <c r="DJ310" s="60"/>
      <c r="DK310" s="60"/>
      <c r="DL310" s="60"/>
      <c r="DM310" s="60"/>
      <c r="DN310" s="60"/>
      <c r="DO310" s="60"/>
      <c r="DP310" s="60"/>
    </row>
    <row r="311" spans="2:12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BS311" s="60"/>
      <c r="BT311" s="60"/>
      <c r="BU311" s="75"/>
      <c r="BV311" s="75"/>
      <c r="BW311" s="75"/>
      <c r="BX311" s="75"/>
      <c r="BY311" s="75"/>
      <c r="BZ311" s="75"/>
      <c r="CA311" s="75"/>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60"/>
      <c r="DJ311" s="60"/>
      <c r="DK311" s="60"/>
      <c r="DL311" s="60"/>
      <c r="DM311" s="60"/>
      <c r="DN311" s="60"/>
      <c r="DO311" s="60"/>
      <c r="DP311" s="60"/>
    </row>
    <row r="312" spans="2:12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BS312" s="60"/>
      <c r="BT312" s="60"/>
      <c r="BU312" s="75"/>
      <c r="BV312" s="75"/>
      <c r="BW312" s="75"/>
      <c r="BX312" s="75"/>
      <c r="BY312" s="75"/>
      <c r="BZ312" s="75"/>
      <c r="CA312" s="75"/>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60"/>
      <c r="DJ312" s="60"/>
      <c r="DK312" s="60"/>
      <c r="DL312" s="60"/>
      <c r="DM312" s="60"/>
      <c r="DN312" s="60"/>
      <c r="DO312" s="60"/>
      <c r="DP312" s="60"/>
    </row>
    <row r="313" spans="2:12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BS313" s="60"/>
      <c r="BT313" s="60"/>
      <c r="BU313" s="75"/>
      <c r="BV313" s="75"/>
      <c r="BW313" s="75"/>
      <c r="BX313" s="75"/>
      <c r="BY313" s="75"/>
      <c r="BZ313" s="75"/>
      <c r="CA313" s="75"/>
      <c r="CL313" s="60"/>
      <c r="CM313" s="60"/>
      <c r="CN313" s="60"/>
      <c r="CO313" s="60"/>
      <c r="CP313" s="60"/>
      <c r="CQ313" s="60"/>
      <c r="CR313" s="60"/>
      <c r="CS313" s="60"/>
      <c r="CT313" s="60"/>
      <c r="CU313" s="60"/>
      <c r="CV313" s="60"/>
      <c r="CW313" s="60"/>
      <c r="CX313" s="60"/>
      <c r="CY313" s="60"/>
      <c r="CZ313" s="60"/>
      <c r="DA313" s="60"/>
      <c r="DB313" s="60"/>
      <c r="DC313" s="60"/>
      <c r="DD313" s="60"/>
      <c r="DE313" s="60"/>
      <c r="DF313" s="60"/>
      <c r="DG313" s="60"/>
      <c r="DH313" s="60"/>
      <c r="DI313" s="60"/>
      <c r="DJ313" s="60"/>
      <c r="DK313" s="60"/>
      <c r="DL313" s="60"/>
      <c r="DM313" s="60"/>
      <c r="DN313" s="60"/>
      <c r="DO313" s="60"/>
      <c r="DP313" s="60"/>
    </row>
    <row r="314" spans="2:12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BS314" s="60"/>
      <c r="BT314" s="60"/>
      <c r="BU314" s="75"/>
      <c r="BV314" s="75"/>
      <c r="BW314" s="75"/>
      <c r="BX314" s="75"/>
      <c r="BY314" s="75"/>
      <c r="BZ314" s="75"/>
      <c r="CA314" s="75"/>
      <c r="CL314" s="60"/>
      <c r="CM314" s="60"/>
      <c r="CN314" s="60"/>
      <c r="CO314" s="60"/>
      <c r="CP314" s="60"/>
      <c r="CQ314" s="60"/>
      <c r="CR314" s="60"/>
      <c r="CS314" s="60"/>
      <c r="CT314" s="60"/>
      <c r="CU314" s="60"/>
      <c r="CV314" s="60"/>
      <c r="CW314" s="60"/>
      <c r="CX314" s="60"/>
      <c r="CY314" s="60"/>
      <c r="CZ314" s="60"/>
      <c r="DA314" s="60"/>
      <c r="DB314" s="60"/>
      <c r="DC314" s="60"/>
      <c r="DD314" s="60"/>
      <c r="DE314" s="60"/>
      <c r="DF314" s="60"/>
      <c r="DG314" s="60"/>
      <c r="DH314" s="60"/>
      <c r="DI314" s="60"/>
      <c r="DJ314" s="60"/>
      <c r="DK314" s="60"/>
      <c r="DL314" s="60"/>
      <c r="DM314" s="60"/>
      <c r="DN314" s="60"/>
      <c r="DO314" s="60"/>
      <c r="DP314" s="60"/>
    </row>
    <row r="315" spans="2:12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BS315" s="60"/>
      <c r="BT315" s="60"/>
      <c r="BU315" s="75"/>
      <c r="BV315" s="75"/>
      <c r="BW315" s="75"/>
      <c r="BX315" s="75"/>
      <c r="BY315" s="75"/>
      <c r="BZ315" s="75"/>
      <c r="CA315" s="75"/>
      <c r="CL315" s="60"/>
      <c r="CM315" s="60"/>
      <c r="CN315" s="60"/>
      <c r="CO315" s="60"/>
      <c r="CP315" s="60"/>
      <c r="CQ315" s="60"/>
      <c r="CR315" s="60"/>
      <c r="CS315" s="60"/>
      <c r="CT315" s="60"/>
      <c r="CU315" s="60"/>
      <c r="CV315" s="60"/>
      <c r="CW315" s="60"/>
      <c r="CX315" s="60"/>
      <c r="CY315" s="60"/>
      <c r="CZ315" s="60"/>
      <c r="DA315" s="60"/>
      <c r="DB315" s="60"/>
      <c r="DC315" s="60"/>
      <c r="DD315" s="60"/>
      <c r="DE315" s="60"/>
      <c r="DF315" s="60"/>
      <c r="DG315" s="60"/>
      <c r="DH315" s="60"/>
      <c r="DI315" s="60"/>
      <c r="DJ315" s="60"/>
      <c r="DK315" s="60"/>
      <c r="DL315" s="60"/>
      <c r="DM315" s="60"/>
      <c r="DN315" s="60"/>
      <c r="DO315" s="60"/>
      <c r="DP315" s="60"/>
    </row>
    <row r="316" spans="2:12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BS316" s="60"/>
      <c r="BT316" s="60"/>
      <c r="BU316" s="75"/>
      <c r="BV316" s="75"/>
      <c r="BW316" s="75"/>
      <c r="BX316" s="75"/>
      <c r="BY316" s="75"/>
      <c r="BZ316" s="75"/>
      <c r="CA316" s="75"/>
      <c r="CL316" s="60"/>
      <c r="CM316" s="60"/>
      <c r="CN316" s="60"/>
      <c r="CO316" s="60"/>
      <c r="CP316" s="60"/>
      <c r="CQ316" s="60"/>
      <c r="CR316" s="60"/>
      <c r="CS316" s="60"/>
      <c r="CT316" s="60"/>
      <c r="CU316" s="60"/>
      <c r="CV316" s="60"/>
      <c r="CW316" s="60"/>
      <c r="CX316" s="60"/>
      <c r="CY316" s="60"/>
      <c r="CZ316" s="60"/>
      <c r="DA316" s="60"/>
      <c r="DB316" s="60"/>
      <c r="DC316" s="60"/>
      <c r="DD316" s="60"/>
      <c r="DE316" s="60"/>
      <c r="DF316" s="60"/>
      <c r="DG316" s="60"/>
      <c r="DH316" s="60"/>
      <c r="DI316" s="60"/>
      <c r="DJ316" s="60"/>
      <c r="DK316" s="60"/>
      <c r="DL316" s="60"/>
      <c r="DM316" s="60"/>
      <c r="DN316" s="60"/>
      <c r="DO316" s="60"/>
      <c r="DP316" s="60"/>
    </row>
    <row r="317" spans="2:12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BS317" s="60"/>
      <c r="BT317" s="60"/>
      <c r="BU317" s="75"/>
      <c r="BV317" s="75"/>
      <c r="BW317" s="75"/>
      <c r="BX317" s="75"/>
      <c r="BY317" s="75"/>
      <c r="BZ317" s="75"/>
      <c r="CA317" s="75"/>
      <c r="CL317" s="60"/>
      <c r="CM317" s="60"/>
      <c r="CN317" s="60"/>
      <c r="CO317" s="60"/>
      <c r="CP317" s="60"/>
      <c r="CQ317" s="60"/>
      <c r="CR317" s="60"/>
      <c r="CS317" s="60"/>
      <c r="CT317" s="60"/>
      <c r="CU317" s="60"/>
      <c r="CV317" s="60"/>
      <c r="CW317" s="60"/>
      <c r="CX317" s="60"/>
      <c r="CY317" s="60"/>
      <c r="CZ317" s="60"/>
      <c r="DA317" s="60"/>
      <c r="DB317" s="60"/>
      <c r="DC317" s="60"/>
      <c r="DD317" s="60"/>
      <c r="DE317" s="60"/>
      <c r="DF317" s="60"/>
      <c r="DG317" s="60"/>
      <c r="DH317" s="60"/>
      <c r="DI317" s="60"/>
      <c r="DJ317" s="60"/>
      <c r="DK317" s="60"/>
      <c r="DL317" s="60"/>
      <c r="DM317" s="60"/>
      <c r="DN317" s="60"/>
      <c r="DO317" s="60"/>
      <c r="DP317" s="60"/>
    </row>
    <row r="318" spans="2:12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BS318" s="60"/>
      <c r="BT318" s="60"/>
      <c r="BU318" s="75"/>
      <c r="BV318" s="75"/>
      <c r="BW318" s="75"/>
      <c r="BX318" s="75"/>
      <c r="BY318" s="75"/>
      <c r="BZ318" s="75"/>
      <c r="CA318" s="75"/>
      <c r="CL318" s="60"/>
      <c r="CM318" s="60"/>
      <c r="CN318" s="60"/>
      <c r="CO318" s="60"/>
      <c r="CP318" s="60"/>
      <c r="CQ318" s="60"/>
      <c r="CR318" s="60"/>
      <c r="CS318" s="60"/>
      <c r="CT318" s="60"/>
      <c r="CU318" s="60"/>
      <c r="CV318" s="60"/>
      <c r="CW318" s="60"/>
      <c r="CX318" s="60"/>
      <c r="CY318" s="60"/>
      <c r="CZ318" s="60"/>
      <c r="DA318" s="60"/>
      <c r="DB318" s="60"/>
      <c r="DC318" s="60"/>
      <c r="DD318" s="60"/>
      <c r="DE318" s="60"/>
      <c r="DF318" s="60"/>
      <c r="DG318" s="60"/>
      <c r="DH318" s="60"/>
      <c r="DI318" s="60"/>
      <c r="DJ318" s="60"/>
      <c r="DK318" s="60"/>
      <c r="DL318" s="60"/>
      <c r="DM318" s="60"/>
      <c r="DN318" s="60"/>
      <c r="DO318" s="60"/>
      <c r="DP318" s="60"/>
    </row>
    <row r="319" spans="2:12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BS319" s="60"/>
      <c r="BT319" s="60"/>
      <c r="BU319" s="75"/>
      <c r="BV319" s="75"/>
      <c r="BW319" s="75"/>
      <c r="BX319" s="75"/>
      <c r="BY319" s="75"/>
      <c r="BZ319" s="75"/>
      <c r="CA319" s="75"/>
      <c r="CL319" s="60"/>
      <c r="CM319" s="60"/>
      <c r="CN319" s="60"/>
      <c r="CO319" s="60"/>
      <c r="CP319" s="60"/>
      <c r="CQ319" s="60"/>
      <c r="CR319" s="60"/>
      <c r="CS319" s="60"/>
      <c r="CT319" s="60"/>
      <c r="CU319" s="60"/>
      <c r="CV319" s="60"/>
      <c r="CW319" s="60"/>
      <c r="CX319" s="60"/>
      <c r="CY319" s="60"/>
      <c r="CZ319" s="60"/>
      <c r="DA319" s="60"/>
      <c r="DB319" s="60"/>
      <c r="DC319" s="60"/>
      <c r="DD319" s="60"/>
      <c r="DE319" s="60"/>
      <c r="DF319" s="60"/>
      <c r="DG319" s="60"/>
      <c r="DH319" s="60"/>
      <c r="DI319" s="60"/>
      <c r="DJ319" s="60"/>
      <c r="DK319" s="60"/>
      <c r="DL319" s="60"/>
      <c r="DM319" s="60"/>
      <c r="DN319" s="60"/>
      <c r="DO319" s="60"/>
      <c r="DP319" s="60"/>
    </row>
    <row r="320" spans="2:12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BS320" s="60"/>
      <c r="BT320" s="60"/>
      <c r="BU320" s="75"/>
      <c r="BV320" s="75"/>
      <c r="BW320" s="75"/>
      <c r="BX320" s="75"/>
      <c r="BY320" s="75"/>
      <c r="BZ320" s="75"/>
      <c r="CA320" s="75"/>
      <c r="CL320" s="60"/>
      <c r="CM320" s="60"/>
      <c r="CN320" s="60"/>
      <c r="CO320" s="60"/>
      <c r="CP320" s="60"/>
      <c r="CQ320" s="60"/>
      <c r="CR320" s="60"/>
      <c r="CS320" s="60"/>
      <c r="CT320" s="60"/>
      <c r="CU320" s="60"/>
      <c r="CV320" s="60"/>
      <c r="CW320" s="60"/>
      <c r="CX320" s="60"/>
      <c r="CY320" s="60"/>
      <c r="CZ320" s="60"/>
      <c r="DA320" s="60"/>
      <c r="DB320" s="60"/>
      <c r="DC320" s="60"/>
      <c r="DD320" s="60"/>
      <c r="DE320" s="60"/>
      <c r="DF320" s="60"/>
      <c r="DG320" s="60"/>
      <c r="DH320" s="60"/>
      <c r="DI320" s="60"/>
      <c r="DJ320" s="60"/>
      <c r="DK320" s="60"/>
      <c r="DL320" s="60"/>
      <c r="DM320" s="60"/>
      <c r="DN320" s="60"/>
      <c r="DO320" s="60"/>
      <c r="DP320" s="60"/>
    </row>
    <row r="321" spans="2:12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BS321" s="60"/>
      <c r="BT321" s="60"/>
      <c r="BU321" s="75"/>
      <c r="BV321" s="75"/>
      <c r="BW321" s="75"/>
      <c r="BX321" s="75"/>
      <c r="BY321" s="75"/>
      <c r="BZ321" s="75"/>
      <c r="CA321" s="75"/>
      <c r="CL321" s="60"/>
      <c r="CM321" s="60"/>
      <c r="CN321" s="60"/>
      <c r="CO321" s="60"/>
      <c r="CP321" s="60"/>
      <c r="CQ321" s="60"/>
      <c r="CR321" s="60"/>
      <c r="CS321" s="60"/>
      <c r="CT321" s="60"/>
      <c r="CU321" s="60"/>
      <c r="CV321" s="60"/>
      <c r="CW321" s="60"/>
      <c r="CX321" s="60"/>
      <c r="CY321" s="60"/>
      <c r="CZ321" s="60"/>
      <c r="DA321" s="60"/>
      <c r="DB321" s="60"/>
      <c r="DC321" s="60"/>
      <c r="DD321" s="60"/>
      <c r="DE321" s="60"/>
      <c r="DF321" s="60"/>
      <c r="DG321" s="60"/>
      <c r="DH321" s="60"/>
      <c r="DI321" s="60"/>
      <c r="DJ321" s="60"/>
      <c r="DK321" s="60"/>
      <c r="DL321" s="60"/>
      <c r="DM321" s="60"/>
      <c r="DN321" s="60"/>
      <c r="DO321" s="60"/>
      <c r="DP321" s="60"/>
    </row>
    <row r="322" spans="2:12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BS322" s="60"/>
      <c r="BT322" s="60"/>
      <c r="BU322" s="75"/>
      <c r="BV322" s="75"/>
      <c r="BW322" s="75"/>
      <c r="BX322" s="75"/>
      <c r="BY322" s="75"/>
      <c r="BZ322" s="75"/>
      <c r="CA322" s="75"/>
      <c r="CL322" s="60"/>
      <c r="CM322" s="60"/>
      <c r="CN322" s="60"/>
      <c r="CO322" s="60"/>
      <c r="CP322" s="60"/>
      <c r="CQ322" s="60"/>
      <c r="CR322" s="60"/>
      <c r="CS322" s="60"/>
      <c r="CT322" s="60"/>
      <c r="CU322" s="60"/>
      <c r="CV322" s="60"/>
      <c r="CW322" s="60"/>
      <c r="CX322" s="60"/>
      <c r="CY322" s="60"/>
      <c r="CZ322" s="60"/>
      <c r="DA322" s="60"/>
      <c r="DB322" s="60"/>
      <c r="DC322" s="60"/>
      <c r="DD322" s="60"/>
      <c r="DE322" s="60"/>
      <c r="DF322" s="60"/>
      <c r="DG322" s="60"/>
      <c r="DH322" s="60"/>
      <c r="DI322" s="60"/>
      <c r="DJ322" s="60"/>
      <c r="DK322" s="60"/>
      <c r="DL322" s="60"/>
      <c r="DM322" s="60"/>
      <c r="DN322" s="60"/>
      <c r="DO322" s="60"/>
      <c r="DP322" s="60"/>
    </row>
    <row r="323" spans="2:12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BS323" s="60"/>
      <c r="BT323" s="60"/>
      <c r="BU323" s="75"/>
      <c r="BV323" s="75"/>
      <c r="BW323" s="75"/>
      <c r="BX323" s="75"/>
      <c r="BY323" s="75"/>
      <c r="BZ323" s="75"/>
      <c r="CA323" s="75"/>
      <c r="CL323" s="60"/>
      <c r="CM323" s="60"/>
      <c r="CN323" s="60"/>
      <c r="CO323" s="60"/>
      <c r="CP323" s="60"/>
      <c r="CQ323" s="60"/>
      <c r="CR323" s="60"/>
      <c r="CS323" s="60"/>
      <c r="CT323" s="60"/>
      <c r="CU323" s="60"/>
      <c r="CV323" s="60"/>
      <c r="CW323" s="60"/>
      <c r="CX323" s="60"/>
      <c r="CY323" s="60"/>
      <c r="CZ323" s="60"/>
      <c r="DA323" s="60"/>
      <c r="DB323" s="60"/>
      <c r="DC323" s="60"/>
      <c r="DD323" s="60"/>
      <c r="DE323" s="60"/>
      <c r="DF323" s="60"/>
      <c r="DG323" s="60"/>
      <c r="DH323" s="60"/>
      <c r="DI323" s="60"/>
      <c r="DJ323" s="60"/>
      <c r="DK323" s="60"/>
      <c r="DL323" s="60"/>
      <c r="DM323" s="60"/>
      <c r="DN323" s="60"/>
      <c r="DO323" s="60"/>
      <c r="DP323" s="60"/>
    </row>
    <row r="324" spans="2:12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BS324" s="60"/>
      <c r="BT324" s="60"/>
      <c r="BU324" s="75"/>
      <c r="BV324" s="75"/>
      <c r="BW324" s="75"/>
      <c r="BX324" s="75"/>
      <c r="BY324" s="75"/>
      <c r="BZ324" s="75"/>
      <c r="CA324" s="75"/>
      <c r="CL324" s="60"/>
      <c r="CM324" s="60"/>
      <c r="CN324" s="60"/>
      <c r="CO324" s="60"/>
      <c r="CP324" s="60"/>
      <c r="CQ324" s="60"/>
      <c r="CR324" s="60"/>
      <c r="CS324" s="60"/>
      <c r="CT324" s="60"/>
      <c r="CU324" s="60"/>
      <c r="CV324" s="60"/>
      <c r="CW324" s="60"/>
      <c r="CX324" s="60"/>
      <c r="CY324" s="60"/>
      <c r="CZ324" s="60"/>
      <c r="DA324" s="60"/>
      <c r="DB324" s="60"/>
      <c r="DC324" s="60"/>
      <c r="DD324" s="60"/>
      <c r="DE324" s="60"/>
      <c r="DF324" s="60"/>
      <c r="DG324" s="60"/>
      <c r="DH324" s="60"/>
      <c r="DI324" s="60"/>
      <c r="DJ324" s="60"/>
      <c r="DK324" s="60"/>
      <c r="DL324" s="60"/>
      <c r="DM324" s="60"/>
      <c r="DN324" s="60"/>
      <c r="DO324" s="60"/>
      <c r="DP324" s="60"/>
    </row>
    <row r="325" spans="2:12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BS325" s="60"/>
      <c r="BT325" s="60"/>
      <c r="BU325" s="75"/>
      <c r="BV325" s="75"/>
      <c r="BW325" s="75"/>
      <c r="BX325" s="75"/>
      <c r="BY325" s="75"/>
      <c r="BZ325" s="75"/>
      <c r="CA325" s="75"/>
      <c r="CL325" s="60"/>
      <c r="CM325" s="60"/>
      <c r="CN325" s="60"/>
      <c r="CO325" s="60"/>
      <c r="CP325" s="60"/>
      <c r="CQ325" s="60"/>
      <c r="CR325" s="60"/>
      <c r="CS325" s="60"/>
      <c r="CT325" s="60"/>
      <c r="CU325" s="60"/>
      <c r="CV325" s="60"/>
      <c r="CW325" s="60"/>
      <c r="CX325" s="60"/>
      <c r="CY325" s="60"/>
      <c r="CZ325" s="60"/>
      <c r="DA325" s="60"/>
      <c r="DB325" s="60"/>
      <c r="DC325" s="60"/>
      <c r="DD325" s="60"/>
      <c r="DE325" s="60"/>
      <c r="DF325" s="60"/>
      <c r="DG325" s="60"/>
      <c r="DH325" s="60"/>
      <c r="DI325" s="60"/>
      <c r="DJ325" s="60"/>
      <c r="DK325" s="60"/>
      <c r="DL325" s="60"/>
      <c r="DM325" s="60"/>
      <c r="DN325" s="60"/>
      <c r="DO325" s="60"/>
      <c r="DP325" s="60"/>
    </row>
    <row r="326" spans="2:12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BS326" s="60"/>
      <c r="BT326" s="60"/>
      <c r="BU326" s="75"/>
      <c r="BV326" s="75"/>
      <c r="BW326" s="75"/>
      <c r="BX326" s="75"/>
      <c r="BY326" s="75"/>
      <c r="BZ326" s="75"/>
      <c r="CA326" s="75"/>
      <c r="CL326" s="60"/>
      <c r="CM326" s="60"/>
      <c r="CN326" s="60"/>
      <c r="CO326" s="60"/>
      <c r="CP326" s="60"/>
      <c r="CQ326" s="60"/>
      <c r="CR326" s="60"/>
      <c r="CS326" s="60"/>
      <c r="CT326" s="60"/>
      <c r="CU326" s="60"/>
      <c r="CV326" s="60"/>
      <c r="CW326" s="60"/>
      <c r="CX326" s="60"/>
      <c r="CY326" s="60"/>
      <c r="CZ326" s="60"/>
      <c r="DA326" s="60"/>
      <c r="DB326" s="60"/>
      <c r="DC326" s="60"/>
      <c r="DD326" s="60"/>
      <c r="DE326" s="60"/>
      <c r="DF326" s="60"/>
      <c r="DG326" s="60"/>
      <c r="DH326" s="60"/>
      <c r="DI326" s="60"/>
      <c r="DJ326" s="60"/>
      <c r="DK326" s="60"/>
      <c r="DL326" s="60"/>
      <c r="DM326" s="60"/>
      <c r="DN326" s="60"/>
      <c r="DO326" s="60"/>
      <c r="DP326" s="60"/>
    </row>
    <row r="327" spans="2:12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BS327" s="60"/>
      <c r="BT327" s="60"/>
      <c r="BU327" s="75"/>
      <c r="BV327" s="75"/>
      <c r="BW327" s="75"/>
      <c r="BX327" s="75"/>
      <c r="BY327" s="75"/>
      <c r="BZ327" s="75"/>
      <c r="CA327" s="75"/>
      <c r="CL327" s="60"/>
      <c r="CM327" s="60"/>
      <c r="CN327" s="60"/>
      <c r="CO327" s="60"/>
      <c r="CP327" s="60"/>
      <c r="CQ327" s="60"/>
      <c r="CR327" s="60"/>
      <c r="CS327" s="60"/>
      <c r="CT327" s="60"/>
      <c r="CU327" s="60"/>
      <c r="CV327" s="60"/>
      <c r="CW327" s="60"/>
      <c r="CX327" s="60"/>
      <c r="CY327" s="60"/>
      <c r="CZ327" s="60"/>
      <c r="DA327" s="60"/>
      <c r="DB327" s="60"/>
      <c r="DC327" s="60"/>
      <c r="DD327" s="60"/>
      <c r="DE327" s="60"/>
      <c r="DF327" s="60"/>
      <c r="DG327" s="60"/>
      <c r="DH327" s="60"/>
      <c r="DI327" s="60"/>
      <c r="DJ327" s="60"/>
      <c r="DK327" s="60"/>
      <c r="DL327" s="60"/>
      <c r="DM327" s="60"/>
      <c r="DN327" s="60"/>
      <c r="DO327" s="60"/>
      <c r="DP327" s="60"/>
    </row>
    <row r="328" spans="2:12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BS328" s="60"/>
      <c r="BT328" s="60"/>
      <c r="BU328" s="75"/>
      <c r="BV328" s="75"/>
      <c r="BW328" s="75"/>
      <c r="BX328" s="75"/>
      <c r="BY328" s="75"/>
      <c r="BZ328" s="75"/>
      <c r="CA328" s="75"/>
      <c r="CL328" s="60"/>
      <c r="CM328" s="60"/>
      <c r="CN328" s="60"/>
      <c r="CO328" s="60"/>
      <c r="CP328" s="60"/>
      <c r="CQ328" s="60"/>
      <c r="CR328" s="60"/>
      <c r="CS328" s="60"/>
      <c r="CT328" s="60"/>
      <c r="CU328" s="60"/>
      <c r="CV328" s="60"/>
      <c r="CW328" s="60"/>
      <c r="CX328" s="60"/>
      <c r="CY328" s="60"/>
      <c r="CZ328" s="60"/>
      <c r="DA328" s="60"/>
      <c r="DB328" s="60"/>
      <c r="DC328" s="60"/>
      <c r="DD328" s="60"/>
      <c r="DE328" s="60"/>
      <c r="DF328" s="60"/>
      <c r="DG328" s="60"/>
      <c r="DH328" s="60"/>
      <c r="DI328" s="60"/>
      <c r="DJ328" s="60"/>
      <c r="DK328" s="60"/>
      <c r="DL328" s="60"/>
      <c r="DM328" s="60"/>
      <c r="DN328" s="60"/>
      <c r="DO328" s="60"/>
      <c r="DP328" s="60"/>
    </row>
    <row r="329" spans="2:12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BS329" s="60"/>
      <c r="BT329" s="60"/>
      <c r="BU329" s="75"/>
      <c r="BV329" s="75"/>
      <c r="BW329" s="75"/>
      <c r="BX329" s="75"/>
      <c r="BY329" s="75"/>
      <c r="BZ329" s="75"/>
      <c r="CA329" s="75"/>
      <c r="CL329" s="60"/>
      <c r="CM329" s="60"/>
      <c r="CN329" s="60"/>
      <c r="CO329" s="60"/>
      <c r="CP329" s="60"/>
      <c r="CQ329" s="60"/>
      <c r="CR329" s="60"/>
      <c r="CS329" s="60"/>
      <c r="CT329" s="60"/>
      <c r="CU329" s="60"/>
      <c r="CV329" s="60"/>
      <c r="CW329" s="60"/>
      <c r="CX329" s="60"/>
      <c r="CY329" s="60"/>
      <c r="CZ329" s="60"/>
      <c r="DA329" s="60"/>
      <c r="DB329" s="60"/>
      <c r="DC329" s="60"/>
      <c r="DD329" s="60"/>
      <c r="DE329" s="60"/>
      <c r="DF329" s="60"/>
      <c r="DG329" s="60"/>
      <c r="DH329" s="60"/>
      <c r="DI329" s="60"/>
      <c r="DJ329" s="60"/>
      <c r="DK329" s="60"/>
      <c r="DL329" s="60"/>
      <c r="DM329" s="60"/>
      <c r="DN329" s="60"/>
      <c r="DO329" s="60"/>
      <c r="DP329" s="60"/>
    </row>
    <row r="330" spans="2:12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BS330" s="60"/>
      <c r="BT330" s="60"/>
      <c r="BU330" s="75"/>
      <c r="BV330" s="75"/>
      <c r="BW330" s="75"/>
      <c r="BX330" s="75"/>
      <c r="BY330" s="75"/>
      <c r="BZ330" s="75"/>
      <c r="CA330" s="75"/>
      <c r="CL330" s="60"/>
      <c r="CM330" s="60"/>
      <c r="CN330" s="60"/>
      <c r="CO330" s="60"/>
      <c r="CP330" s="60"/>
      <c r="CQ330" s="60"/>
      <c r="CR330" s="60"/>
      <c r="CS330" s="60"/>
      <c r="CT330" s="60"/>
      <c r="CU330" s="60"/>
      <c r="CV330" s="60"/>
      <c r="CW330" s="60"/>
      <c r="CX330" s="60"/>
      <c r="CY330" s="60"/>
      <c r="CZ330" s="60"/>
      <c r="DA330" s="60"/>
      <c r="DB330" s="60"/>
      <c r="DC330" s="60"/>
      <c r="DD330" s="60"/>
      <c r="DE330" s="60"/>
      <c r="DF330" s="60"/>
      <c r="DG330" s="60"/>
      <c r="DH330" s="60"/>
      <c r="DI330" s="60"/>
      <c r="DJ330" s="60"/>
      <c r="DK330" s="60"/>
      <c r="DL330" s="60"/>
      <c r="DM330" s="60"/>
      <c r="DN330" s="60"/>
      <c r="DO330" s="60"/>
      <c r="DP330" s="60"/>
    </row>
    <row r="331" spans="2:12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BS331" s="60"/>
      <c r="BT331" s="60"/>
      <c r="BU331" s="75"/>
      <c r="BV331" s="75"/>
      <c r="BW331" s="75"/>
      <c r="BX331" s="75"/>
      <c r="BY331" s="75"/>
      <c r="BZ331" s="75"/>
      <c r="CA331" s="75"/>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60"/>
      <c r="DJ331" s="60"/>
      <c r="DK331" s="60"/>
      <c r="DL331" s="60"/>
      <c r="DM331" s="60"/>
      <c r="DN331" s="60"/>
      <c r="DO331" s="60"/>
      <c r="DP331" s="60"/>
    </row>
    <row r="332" spans="2:12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BS332" s="60"/>
      <c r="BT332" s="60"/>
      <c r="BU332" s="75"/>
      <c r="BV332" s="75"/>
      <c r="BW332" s="75"/>
      <c r="BX332" s="75"/>
      <c r="BY332" s="75"/>
      <c r="BZ332" s="75"/>
      <c r="CA332" s="75"/>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60"/>
      <c r="DJ332" s="60"/>
      <c r="DK332" s="60"/>
      <c r="DL332" s="60"/>
      <c r="DM332" s="60"/>
      <c r="DN332" s="60"/>
      <c r="DO332" s="60"/>
      <c r="DP332" s="60"/>
    </row>
    <row r="333" spans="2:12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BS333" s="60"/>
      <c r="BT333" s="60"/>
      <c r="BU333" s="75"/>
      <c r="BV333" s="75"/>
      <c r="BW333" s="75"/>
      <c r="BX333" s="75"/>
      <c r="BY333" s="75"/>
      <c r="BZ333" s="75"/>
      <c r="CA333" s="75"/>
      <c r="CL333" s="60"/>
      <c r="CM333" s="60"/>
      <c r="CN333" s="60"/>
      <c r="CO333" s="60"/>
      <c r="CP333" s="60"/>
      <c r="CQ333" s="60"/>
      <c r="CR333" s="60"/>
      <c r="CS333" s="60"/>
      <c r="CT333" s="60"/>
      <c r="CU333" s="60"/>
      <c r="CV333" s="60"/>
      <c r="CW333" s="60"/>
      <c r="CX333" s="60"/>
      <c r="CY333" s="60"/>
      <c r="CZ333" s="60"/>
      <c r="DA333" s="60"/>
      <c r="DB333" s="60"/>
      <c r="DC333" s="60"/>
      <c r="DD333" s="60"/>
      <c r="DE333" s="60"/>
      <c r="DF333" s="60"/>
      <c r="DG333" s="60"/>
      <c r="DH333" s="60"/>
      <c r="DI333" s="60"/>
      <c r="DJ333" s="60"/>
      <c r="DK333" s="60"/>
      <c r="DL333" s="60"/>
      <c r="DM333" s="60"/>
      <c r="DN333" s="60"/>
      <c r="DO333" s="60"/>
      <c r="DP333" s="60"/>
    </row>
    <row r="334" spans="2:12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BS334" s="60"/>
      <c r="BT334" s="60"/>
      <c r="BU334" s="75"/>
      <c r="BV334" s="75"/>
      <c r="BW334" s="75"/>
      <c r="BX334" s="75"/>
      <c r="BY334" s="75"/>
      <c r="BZ334" s="75"/>
      <c r="CA334" s="75"/>
      <c r="CL334" s="60"/>
      <c r="CM334" s="60"/>
      <c r="CN334" s="60"/>
      <c r="CO334" s="60"/>
      <c r="CP334" s="60"/>
      <c r="CQ334" s="60"/>
      <c r="CR334" s="60"/>
      <c r="CS334" s="60"/>
      <c r="CT334" s="60"/>
      <c r="CU334" s="60"/>
      <c r="CV334" s="60"/>
      <c r="CW334" s="60"/>
      <c r="CX334" s="60"/>
      <c r="CY334" s="60"/>
      <c r="CZ334" s="60"/>
      <c r="DA334" s="60"/>
      <c r="DB334" s="60"/>
      <c r="DC334" s="60"/>
      <c r="DD334" s="60"/>
      <c r="DE334" s="60"/>
      <c r="DF334" s="60"/>
      <c r="DG334" s="60"/>
      <c r="DH334" s="60"/>
      <c r="DI334" s="60"/>
      <c r="DJ334" s="60"/>
      <c r="DK334" s="60"/>
      <c r="DL334" s="60"/>
      <c r="DM334" s="60"/>
      <c r="DN334" s="60"/>
      <c r="DO334" s="60"/>
      <c r="DP334" s="60"/>
    </row>
    <row r="335" spans="2:12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BS335" s="60"/>
      <c r="BT335" s="60"/>
      <c r="BU335" s="75"/>
      <c r="BV335" s="75"/>
      <c r="BW335" s="75"/>
      <c r="BX335" s="75"/>
      <c r="BY335" s="75"/>
      <c r="BZ335" s="75"/>
      <c r="CA335" s="75"/>
      <c r="CL335" s="60"/>
      <c r="CM335" s="60"/>
      <c r="CN335" s="60"/>
      <c r="CO335" s="60"/>
      <c r="CP335" s="60"/>
      <c r="CQ335" s="60"/>
      <c r="CR335" s="60"/>
      <c r="CS335" s="60"/>
      <c r="CT335" s="60"/>
      <c r="CU335" s="60"/>
      <c r="CV335" s="60"/>
      <c r="CW335" s="60"/>
      <c r="CX335" s="60"/>
      <c r="CY335" s="60"/>
      <c r="CZ335" s="60"/>
      <c r="DA335" s="60"/>
      <c r="DB335" s="60"/>
      <c r="DC335" s="60"/>
      <c r="DD335" s="60"/>
      <c r="DE335" s="60"/>
      <c r="DF335" s="60"/>
      <c r="DG335" s="60"/>
      <c r="DH335" s="60"/>
      <c r="DI335" s="60"/>
      <c r="DJ335" s="60"/>
      <c r="DK335" s="60"/>
      <c r="DL335" s="60"/>
      <c r="DM335" s="60"/>
      <c r="DN335" s="60"/>
      <c r="DO335" s="60"/>
      <c r="DP335" s="60"/>
    </row>
    <row r="336" spans="2:12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BS336" s="60"/>
      <c r="BT336" s="60"/>
      <c r="BU336" s="75"/>
      <c r="BV336" s="75"/>
      <c r="BW336" s="75"/>
      <c r="BX336" s="75"/>
      <c r="BY336" s="75"/>
      <c r="BZ336" s="75"/>
      <c r="CA336" s="75"/>
      <c r="CL336" s="60"/>
      <c r="CM336" s="60"/>
      <c r="CN336" s="60"/>
      <c r="CO336" s="60"/>
      <c r="CP336" s="60"/>
      <c r="CQ336" s="60"/>
      <c r="CR336" s="60"/>
      <c r="CS336" s="60"/>
      <c r="CT336" s="60"/>
      <c r="CU336" s="60"/>
      <c r="CV336" s="60"/>
      <c r="CW336" s="60"/>
      <c r="CX336" s="60"/>
      <c r="CY336" s="60"/>
      <c r="CZ336" s="60"/>
      <c r="DA336" s="60"/>
      <c r="DB336" s="60"/>
      <c r="DC336" s="60"/>
      <c r="DD336" s="60"/>
      <c r="DE336" s="60"/>
      <c r="DF336" s="60"/>
      <c r="DG336" s="60"/>
      <c r="DH336" s="60"/>
      <c r="DI336" s="60"/>
      <c r="DJ336" s="60"/>
      <c r="DK336" s="60"/>
      <c r="DL336" s="60"/>
      <c r="DM336" s="60"/>
      <c r="DN336" s="60"/>
      <c r="DO336" s="60"/>
      <c r="DP336" s="60"/>
    </row>
    <row r="337" spans="2:12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BS337" s="60"/>
      <c r="BT337" s="60"/>
      <c r="BU337" s="75"/>
      <c r="BV337" s="75"/>
      <c r="BW337" s="75"/>
      <c r="BX337" s="75"/>
      <c r="BY337" s="75"/>
      <c r="BZ337" s="75"/>
      <c r="CA337" s="75"/>
      <c r="CL337" s="60"/>
      <c r="CM337" s="60"/>
      <c r="CN337" s="60"/>
      <c r="CO337" s="60"/>
      <c r="CP337" s="60"/>
      <c r="CQ337" s="60"/>
      <c r="CR337" s="60"/>
      <c r="CS337" s="60"/>
      <c r="CT337" s="60"/>
      <c r="CU337" s="60"/>
      <c r="CV337" s="60"/>
      <c r="CW337" s="60"/>
      <c r="CX337" s="60"/>
      <c r="CY337" s="60"/>
      <c r="CZ337" s="60"/>
      <c r="DA337" s="60"/>
      <c r="DB337" s="60"/>
      <c r="DC337" s="60"/>
      <c r="DD337" s="60"/>
      <c r="DE337" s="60"/>
      <c r="DF337" s="60"/>
      <c r="DG337" s="60"/>
      <c r="DH337" s="60"/>
      <c r="DI337" s="60"/>
      <c r="DJ337" s="60"/>
      <c r="DK337" s="60"/>
      <c r="DL337" s="60"/>
      <c r="DM337" s="60"/>
      <c r="DN337" s="60"/>
      <c r="DO337" s="60"/>
      <c r="DP337" s="60"/>
    </row>
    <row r="338" spans="2:12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BS338" s="60"/>
      <c r="BT338" s="60"/>
      <c r="BU338" s="75"/>
      <c r="BV338" s="75"/>
      <c r="BW338" s="75"/>
      <c r="BX338" s="75"/>
      <c r="BY338" s="75"/>
      <c r="BZ338" s="75"/>
      <c r="CA338" s="75"/>
      <c r="CL338" s="60"/>
      <c r="CM338" s="60"/>
      <c r="CN338" s="60"/>
      <c r="CO338" s="60"/>
      <c r="CP338" s="60"/>
      <c r="CQ338" s="60"/>
      <c r="CR338" s="60"/>
      <c r="CS338" s="60"/>
      <c r="CT338" s="60"/>
      <c r="CU338" s="60"/>
      <c r="CV338" s="60"/>
      <c r="CW338" s="60"/>
      <c r="CX338" s="60"/>
      <c r="CY338" s="60"/>
      <c r="CZ338" s="60"/>
      <c r="DA338" s="60"/>
      <c r="DB338" s="60"/>
      <c r="DC338" s="60"/>
      <c r="DD338" s="60"/>
      <c r="DE338" s="60"/>
      <c r="DF338" s="60"/>
      <c r="DG338" s="60"/>
      <c r="DH338" s="60"/>
      <c r="DI338" s="60"/>
      <c r="DJ338" s="60"/>
      <c r="DK338" s="60"/>
      <c r="DL338" s="60"/>
      <c r="DM338" s="60"/>
      <c r="DN338" s="60"/>
      <c r="DO338" s="60"/>
      <c r="DP338" s="60"/>
    </row>
    <row r="339" spans="2:12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BS339" s="60"/>
      <c r="BT339" s="60"/>
      <c r="BU339" s="75"/>
      <c r="BV339" s="75"/>
      <c r="BW339" s="75"/>
      <c r="BX339" s="75"/>
      <c r="BY339" s="75"/>
      <c r="BZ339" s="75"/>
      <c r="CA339" s="75"/>
      <c r="CL339" s="60"/>
      <c r="CM339" s="60"/>
      <c r="CN339" s="60"/>
      <c r="CO339" s="60"/>
      <c r="CP339" s="60"/>
      <c r="CQ339" s="60"/>
      <c r="CR339" s="60"/>
      <c r="CS339" s="60"/>
      <c r="CT339" s="60"/>
      <c r="CU339" s="60"/>
      <c r="CV339" s="60"/>
      <c r="CW339" s="60"/>
      <c r="CX339" s="60"/>
      <c r="CY339" s="60"/>
      <c r="CZ339" s="60"/>
      <c r="DA339" s="60"/>
      <c r="DB339" s="60"/>
      <c r="DC339" s="60"/>
      <c r="DD339" s="60"/>
      <c r="DE339" s="60"/>
      <c r="DF339" s="60"/>
      <c r="DG339" s="60"/>
      <c r="DH339" s="60"/>
      <c r="DI339" s="60"/>
      <c r="DJ339" s="60"/>
      <c r="DK339" s="60"/>
      <c r="DL339" s="60"/>
      <c r="DM339" s="60"/>
      <c r="DN339" s="60"/>
      <c r="DO339" s="60"/>
      <c r="DP339" s="60"/>
    </row>
    <row r="340" spans="2:12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BS340" s="60"/>
      <c r="BT340" s="60"/>
      <c r="BU340" s="75"/>
      <c r="BV340" s="75"/>
      <c r="BW340" s="75"/>
      <c r="BX340" s="75"/>
      <c r="BY340" s="75"/>
      <c r="BZ340" s="75"/>
      <c r="CA340" s="75"/>
      <c r="CL340" s="60"/>
      <c r="CM340" s="60"/>
      <c r="CN340" s="60"/>
      <c r="CO340" s="60"/>
      <c r="CP340" s="60"/>
      <c r="CQ340" s="60"/>
      <c r="CR340" s="60"/>
      <c r="CS340" s="60"/>
      <c r="CT340" s="60"/>
      <c r="CU340" s="60"/>
      <c r="CV340" s="60"/>
      <c r="CW340" s="60"/>
      <c r="CX340" s="60"/>
      <c r="CY340" s="60"/>
      <c r="CZ340" s="60"/>
      <c r="DA340" s="60"/>
      <c r="DB340" s="60"/>
      <c r="DC340" s="60"/>
      <c r="DD340" s="60"/>
      <c r="DE340" s="60"/>
      <c r="DF340" s="60"/>
      <c r="DG340" s="60"/>
      <c r="DH340" s="60"/>
      <c r="DI340" s="60"/>
      <c r="DJ340" s="60"/>
      <c r="DK340" s="60"/>
      <c r="DL340" s="60"/>
      <c r="DM340" s="60"/>
      <c r="DN340" s="60"/>
      <c r="DO340" s="60"/>
      <c r="DP340" s="60"/>
    </row>
    <row r="341" spans="2:12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BS341" s="60"/>
      <c r="BT341" s="60"/>
      <c r="BU341" s="75"/>
      <c r="BV341" s="75"/>
      <c r="BW341" s="75"/>
      <c r="BX341" s="75"/>
      <c r="BY341" s="75"/>
      <c r="BZ341" s="75"/>
      <c r="CA341" s="75"/>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60"/>
      <c r="DJ341" s="60"/>
      <c r="DK341" s="60"/>
      <c r="DL341" s="60"/>
      <c r="DM341" s="60"/>
      <c r="DN341" s="60"/>
      <c r="DO341" s="60"/>
      <c r="DP341" s="60"/>
    </row>
    <row r="342" spans="2:12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BS342" s="60"/>
      <c r="BT342" s="60"/>
      <c r="BU342" s="75"/>
      <c r="BV342" s="75"/>
      <c r="BW342" s="75"/>
      <c r="BX342" s="75"/>
      <c r="BY342" s="75"/>
      <c r="BZ342" s="75"/>
      <c r="CA342" s="75"/>
      <c r="CL342" s="60"/>
      <c r="CM342" s="60"/>
      <c r="CN342" s="60"/>
      <c r="CO342" s="60"/>
      <c r="CP342" s="60"/>
      <c r="CQ342" s="60"/>
      <c r="CR342" s="60"/>
      <c r="CS342" s="60"/>
      <c r="CT342" s="60"/>
      <c r="CU342" s="60"/>
      <c r="CV342" s="60"/>
      <c r="CW342" s="60"/>
      <c r="CX342" s="60"/>
      <c r="CY342" s="60"/>
      <c r="CZ342" s="60"/>
      <c r="DA342" s="60"/>
      <c r="DB342" s="60"/>
      <c r="DC342" s="60"/>
      <c r="DD342" s="60"/>
      <c r="DE342" s="60"/>
      <c r="DF342" s="60"/>
      <c r="DG342" s="60"/>
      <c r="DH342" s="60"/>
      <c r="DI342" s="60"/>
      <c r="DJ342" s="60"/>
      <c r="DK342" s="60"/>
      <c r="DL342" s="60"/>
      <c r="DM342" s="60"/>
      <c r="DN342" s="60"/>
      <c r="DO342" s="60"/>
      <c r="DP342" s="60"/>
    </row>
    <row r="343" spans="2:12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BS343" s="60"/>
      <c r="BT343" s="60"/>
      <c r="BU343" s="75"/>
      <c r="BV343" s="75"/>
      <c r="BW343" s="75"/>
      <c r="BX343" s="75"/>
      <c r="BY343" s="75"/>
      <c r="BZ343" s="75"/>
      <c r="CA343" s="75"/>
      <c r="CL343" s="60"/>
      <c r="CM343" s="60"/>
      <c r="CN343" s="60"/>
      <c r="CO343" s="60"/>
      <c r="CP343" s="60"/>
      <c r="CQ343" s="60"/>
      <c r="CR343" s="60"/>
      <c r="CS343" s="60"/>
      <c r="CT343" s="60"/>
      <c r="CU343" s="60"/>
      <c r="CV343" s="60"/>
      <c r="CW343" s="60"/>
      <c r="CX343" s="60"/>
      <c r="CY343" s="60"/>
      <c r="CZ343" s="60"/>
      <c r="DA343" s="60"/>
      <c r="DB343" s="60"/>
      <c r="DC343" s="60"/>
      <c r="DD343" s="60"/>
      <c r="DE343" s="60"/>
      <c r="DF343" s="60"/>
      <c r="DG343" s="60"/>
      <c r="DH343" s="60"/>
      <c r="DI343" s="60"/>
      <c r="DJ343" s="60"/>
      <c r="DK343" s="60"/>
      <c r="DL343" s="60"/>
      <c r="DM343" s="60"/>
      <c r="DN343" s="60"/>
      <c r="DO343" s="60"/>
      <c r="DP343" s="60"/>
    </row>
    <row r="344" spans="2:12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BS344" s="60"/>
      <c r="BT344" s="60"/>
      <c r="BU344" s="75"/>
      <c r="BV344" s="75"/>
      <c r="BW344" s="75"/>
      <c r="BX344" s="75"/>
      <c r="BY344" s="75"/>
      <c r="BZ344" s="75"/>
      <c r="CA344" s="75"/>
      <c r="CL344" s="60"/>
      <c r="CM344" s="60"/>
      <c r="CN344" s="60"/>
      <c r="CO344" s="60"/>
      <c r="CP344" s="60"/>
      <c r="CQ344" s="60"/>
      <c r="CR344" s="60"/>
      <c r="CS344" s="60"/>
      <c r="CT344" s="60"/>
      <c r="CU344" s="60"/>
      <c r="CV344" s="60"/>
      <c r="CW344" s="60"/>
      <c r="CX344" s="60"/>
      <c r="CY344" s="60"/>
      <c r="CZ344" s="60"/>
      <c r="DA344" s="60"/>
      <c r="DB344" s="60"/>
      <c r="DC344" s="60"/>
      <c r="DD344" s="60"/>
      <c r="DE344" s="60"/>
      <c r="DF344" s="60"/>
      <c r="DG344" s="60"/>
      <c r="DH344" s="60"/>
      <c r="DI344" s="60"/>
      <c r="DJ344" s="60"/>
      <c r="DK344" s="60"/>
      <c r="DL344" s="60"/>
      <c r="DM344" s="60"/>
      <c r="DN344" s="60"/>
      <c r="DO344" s="60"/>
      <c r="DP344" s="60"/>
    </row>
    <row r="345" spans="2:12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BS345" s="60"/>
      <c r="BT345" s="60"/>
      <c r="BU345" s="75"/>
      <c r="BV345" s="75"/>
      <c r="BW345" s="75"/>
      <c r="BX345" s="75"/>
      <c r="BY345" s="75"/>
      <c r="BZ345" s="75"/>
      <c r="CA345" s="75"/>
      <c r="CL345" s="60"/>
      <c r="CM345" s="60"/>
      <c r="CN345" s="60"/>
      <c r="CO345" s="60"/>
      <c r="CP345" s="60"/>
      <c r="CQ345" s="60"/>
      <c r="CR345" s="60"/>
      <c r="CS345" s="60"/>
      <c r="CT345" s="60"/>
      <c r="CU345" s="60"/>
      <c r="CV345" s="60"/>
      <c r="CW345" s="60"/>
      <c r="CX345" s="60"/>
      <c r="CY345" s="60"/>
      <c r="CZ345" s="60"/>
      <c r="DA345" s="60"/>
      <c r="DB345" s="60"/>
      <c r="DC345" s="60"/>
      <c r="DD345" s="60"/>
      <c r="DE345" s="60"/>
      <c r="DF345" s="60"/>
      <c r="DG345" s="60"/>
      <c r="DH345" s="60"/>
      <c r="DI345" s="60"/>
      <c r="DJ345" s="60"/>
      <c r="DK345" s="60"/>
      <c r="DL345" s="60"/>
      <c r="DM345" s="60"/>
      <c r="DN345" s="60"/>
      <c r="DO345" s="60"/>
      <c r="DP345" s="60"/>
    </row>
    <row r="346" spans="2:12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BS346" s="60"/>
      <c r="BT346" s="60"/>
      <c r="BU346" s="75"/>
      <c r="BV346" s="75"/>
      <c r="BW346" s="75"/>
      <c r="BX346" s="75"/>
      <c r="BY346" s="75"/>
      <c r="BZ346" s="75"/>
      <c r="CA346" s="75"/>
      <c r="CL346" s="60"/>
      <c r="CM346" s="60"/>
      <c r="CN346" s="60"/>
      <c r="CO346" s="60"/>
      <c r="CP346" s="60"/>
      <c r="CQ346" s="60"/>
      <c r="CR346" s="60"/>
      <c r="CS346" s="60"/>
      <c r="CT346" s="60"/>
      <c r="CU346" s="60"/>
      <c r="CV346" s="60"/>
      <c r="CW346" s="60"/>
      <c r="CX346" s="60"/>
      <c r="CY346" s="60"/>
      <c r="CZ346" s="60"/>
      <c r="DA346" s="60"/>
      <c r="DB346" s="60"/>
      <c r="DC346" s="60"/>
      <c r="DD346" s="60"/>
      <c r="DE346" s="60"/>
      <c r="DF346" s="60"/>
      <c r="DG346" s="60"/>
      <c r="DH346" s="60"/>
      <c r="DI346" s="60"/>
      <c r="DJ346" s="60"/>
      <c r="DK346" s="60"/>
      <c r="DL346" s="60"/>
      <c r="DM346" s="60"/>
      <c r="DN346" s="60"/>
      <c r="DO346" s="60"/>
      <c r="DP346" s="60"/>
    </row>
    <row r="347" spans="2:12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BS347" s="60"/>
      <c r="BT347" s="60"/>
      <c r="BU347" s="75"/>
      <c r="BV347" s="75"/>
      <c r="BW347" s="75"/>
      <c r="BX347" s="75"/>
      <c r="BY347" s="75"/>
      <c r="BZ347" s="75"/>
      <c r="CA347" s="75"/>
      <c r="CL347" s="60"/>
      <c r="CM347" s="60"/>
      <c r="CN347" s="60"/>
      <c r="CO347" s="60"/>
      <c r="CP347" s="60"/>
      <c r="CQ347" s="60"/>
      <c r="CR347" s="60"/>
      <c r="CS347" s="60"/>
      <c r="CT347" s="60"/>
      <c r="CU347" s="60"/>
      <c r="CV347" s="60"/>
      <c r="CW347" s="60"/>
      <c r="CX347" s="60"/>
      <c r="CY347" s="60"/>
      <c r="CZ347" s="60"/>
      <c r="DA347" s="60"/>
      <c r="DB347" s="60"/>
      <c r="DC347" s="60"/>
      <c r="DD347" s="60"/>
      <c r="DE347" s="60"/>
      <c r="DF347" s="60"/>
      <c r="DG347" s="60"/>
      <c r="DH347" s="60"/>
      <c r="DI347" s="60"/>
      <c r="DJ347" s="60"/>
      <c r="DK347" s="60"/>
      <c r="DL347" s="60"/>
      <c r="DM347" s="60"/>
      <c r="DN347" s="60"/>
      <c r="DO347" s="60"/>
      <c r="DP347" s="60"/>
    </row>
    <row r="348" spans="2:12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BS348" s="60"/>
      <c r="BT348" s="60"/>
      <c r="BU348" s="75"/>
      <c r="BV348" s="75"/>
      <c r="BW348" s="75"/>
      <c r="BX348" s="75"/>
      <c r="BY348" s="75"/>
      <c r="BZ348" s="75"/>
      <c r="CA348" s="75"/>
      <c r="CL348" s="60"/>
      <c r="CM348" s="60"/>
      <c r="CN348" s="60"/>
      <c r="CO348" s="60"/>
      <c r="CP348" s="60"/>
      <c r="CQ348" s="60"/>
      <c r="CR348" s="60"/>
      <c r="CS348" s="60"/>
      <c r="CT348" s="60"/>
      <c r="CU348" s="60"/>
      <c r="CV348" s="60"/>
      <c r="CW348" s="60"/>
      <c r="CX348" s="60"/>
      <c r="CY348" s="60"/>
      <c r="CZ348" s="60"/>
      <c r="DA348" s="60"/>
      <c r="DB348" s="60"/>
      <c r="DC348" s="60"/>
      <c r="DD348" s="60"/>
      <c r="DE348" s="60"/>
      <c r="DF348" s="60"/>
      <c r="DG348" s="60"/>
      <c r="DH348" s="60"/>
      <c r="DI348" s="60"/>
      <c r="DJ348" s="60"/>
      <c r="DK348" s="60"/>
      <c r="DL348" s="60"/>
      <c r="DM348" s="60"/>
      <c r="DN348" s="60"/>
      <c r="DO348" s="60"/>
      <c r="DP348" s="60"/>
    </row>
    <row r="349" spans="2:12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BS349" s="60"/>
      <c r="BT349" s="60"/>
      <c r="BU349" s="75"/>
      <c r="BV349" s="75"/>
      <c r="BW349" s="75"/>
      <c r="BX349" s="75"/>
      <c r="BY349" s="75"/>
      <c r="BZ349" s="75"/>
      <c r="CA349" s="75"/>
      <c r="CL349" s="60"/>
      <c r="CM349" s="60"/>
      <c r="CN349" s="60"/>
      <c r="CO349" s="60"/>
      <c r="CP349" s="60"/>
      <c r="CQ349" s="60"/>
      <c r="CR349" s="60"/>
      <c r="CS349" s="60"/>
      <c r="CT349" s="60"/>
      <c r="CU349" s="60"/>
      <c r="CV349" s="60"/>
      <c r="CW349" s="60"/>
      <c r="CX349" s="60"/>
      <c r="CY349" s="60"/>
      <c r="CZ349" s="60"/>
      <c r="DA349" s="60"/>
      <c r="DB349" s="60"/>
      <c r="DC349" s="60"/>
      <c r="DD349" s="60"/>
      <c r="DE349" s="60"/>
      <c r="DF349" s="60"/>
      <c r="DG349" s="60"/>
      <c r="DH349" s="60"/>
      <c r="DI349" s="60"/>
      <c r="DJ349" s="60"/>
      <c r="DK349" s="60"/>
      <c r="DL349" s="60"/>
      <c r="DM349" s="60"/>
      <c r="DN349" s="60"/>
      <c r="DO349" s="60"/>
      <c r="DP349" s="60"/>
    </row>
    <row r="350" spans="2:12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BS350" s="60"/>
      <c r="BT350" s="60"/>
      <c r="BU350" s="75"/>
      <c r="BV350" s="75"/>
      <c r="BW350" s="75"/>
      <c r="BX350" s="75"/>
      <c r="BY350" s="75"/>
      <c r="BZ350" s="75"/>
      <c r="CA350" s="75"/>
      <c r="CL350" s="60"/>
      <c r="CM350" s="60"/>
      <c r="CN350" s="60"/>
      <c r="CO350" s="60"/>
      <c r="CP350" s="60"/>
      <c r="CQ350" s="60"/>
      <c r="CR350" s="60"/>
      <c r="CS350" s="60"/>
      <c r="CT350" s="60"/>
      <c r="CU350" s="60"/>
      <c r="CV350" s="60"/>
      <c r="CW350" s="60"/>
      <c r="CX350" s="60"/>
      <c r="CY350" s="60"/>
      <c r="CZ350" s="60"/>
      <c r="DA350" s="60"/>
      <c r="DB350" s="60"/>
      <c r="DC350" s="60"/>
      <c r="DD350" s="60"/>
      <c r="DE350" s="60"/>
      <c r="DF350" s="60"/>
      <c r="DG350" s="60"/>
      <c r="DH350" s="60"/>
      <c r="DI350" s="60"/>
      <c r="DJ350" s="60"/>
      <c r="DK350" s="60"/>
      <c r="DL350" s="60"/>
      <c r="DM350" s="60"/>
      <c r="DN350" s="60"/>
      <c r="DO350" s="60"/>
      <c r="DP350" s="60"/>
    </row>
    <row r="351" spans="2:12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BS351" s="60"/>
      <c r="BT351" s="60"/>
      <c r="BU351" s="75"/>
      <c r="BV351" s="75"/>
      <c r="BW351" s="75"/>
      <c r="BX351" s="75"/>
      <c r="BY351" s="75"/>
      <c r="BZ351" s="75"/>
      <c r="CA351" s="75"/>
      <c r="CL351" s="60"/>
      <c r="CM351" s="60"/>
      <c r="CN351" s="60"/>
      <c r="CO351" s="60"/>
      <c r="CP351" s="60"/>
      <c r="CQ351" s="60"/>
      <c r="CR351" s="60"/>
      <c r="CS351" s="60"/>
      <c r="CT351" s="60"/>
      <c r="CU351" s="60"/>
      <c r="CV351" s="60"/>
      <c r="CW351" s="60"/>
      <c r="CX351" s="60"/>
      <c r="CY351" s="60"/>
      <c r="CZ351" s="60"/>
      <c r="DA351" s="60"/>
      <c r="DB351" s="60"/>
      <c r="DC351" s="60"/>
      <c r="DD351" s="60"/>
      <c r="DE351" s="60"/>
      <c r="DF351" s="60"/>
      <c r="DG351" s="60"/>
      <c r="DH351" s="60"/>
      <c r="DI351" s="60"/>
      <c r="DJ351" s="60"/>
      <c r="DK351" s="60"/>
      <c r="DL351" s="60"/>
      <c r="DM351" s="60"/>
      <c r="DN351" s="60"/>
      <c r="DO351" s="60"/>
      <c r="DP351" s="60"/>
    </row>
    <row r="352" spans="2:12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BS352" s="60"/>
      <c r="BT352" s="60"/>
      <c r="BU352" s="75"/>
      <c r="BV352" s="75"/>
      <c r="BW352" s="75"/>
      <c r="BX352" s="75"/>
      <c r="BY352" s="75"/>
      <c r="BZ352" s="75"/>
      <c r="CA352" s="75"/>
      <c r="CL352" s="60"/>
      <c r="CM352" s="60"/>
      <c r="CN352" s="60"/>
      <c r="CO352" s="60"/>
      <c r="CP352" s="60"/>
      <c r="CQ352" s="60"/>
      <c r="CR352" s="60"/>
      <c r="CS352" s="60"/>
      <c r="CT352" s="60"/>
      <c r="CU352" s="60"/>
      <c r="CV352" s="60"/>
      <c r="CW352" s="60"/>
      <c r="CX352" s="60"/>
      <c r="CY352" s="60"/>
      <c r="CZ352" s="60"/>
      <c r="DA352" s="60"/>
      <c r="DB352" s="60"/>
      <c r="DC352" s="60"/>
      <c r="DD352" s="60"/>
      <c r="DE352" s="60"/>
      <c r="DF352" s="60"/>
      <c r="DG352" s="60"/>
      <c r="DH352" s="60"/>
      <c r="DI352" s="60"/>
      <c r="DJ352" s="60"/>
      <c r="DK352" s="60"/>
      <c r="DL352" s="60"/>
      <c r="DM352" s="60"/>
      <c r="DN352" s="60"/>
      <c r="DO352" s="60"/>
      <c r="DP352" s="60"/>
    </row>
    <row r="353" spans="2:12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BS353" s="60"/>
      <c r="BT353" s="60"/>
      <c r="BU353" s="75"/>
      <c r="BV353" s="75"/>
      <c r="BW353" s="75"/>
      <c r="BX353" s="75"/>
      <c r="BY353" s="75"/>
      <c r="BZ353" s="75"/>
      <c r="CA353" s="75"/>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0"/>
      <c r="DO353" s="60"/>
      <c r="DP353" s="60"/>
    </row>
    <row r="354" spans="2:12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BS354" s="60"/>
      <c r="BT354" s="60"/>
      <c r="BU354" s="75"/>
      <c r="BV354" s="75"/>
      <c r="BW354" s="75"/>
      <c r="BX354" s="75"/>
      <c r="BY354" s="75"/>
      <c r="BZ354" s="75"/>
      <c r="CA354" s="75"/>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row>
    <row r="355" spans="2:12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BS355" s="60"/>
      <c r="BT355" s="60"/>
      <c r="BU355" s="75"/>
      <c r="BV355" s="75"/>
      <c r="BW355" s="75"/>
      <c r="BX355" s="75"/>
      <c r="BY355" s="75"/>
      <c r="BZ355" s="75"/>
      <c r="CA355" s="75"/>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row>
    <row r="356" spans="2:12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BS356" s="60"/>
      <c r="BT356" s="60"/>
      <c r="BU356" s="75"/>
      <c r="BV356" s="75"/>
      <c r="BW356" s="75"/>
      <c r="BX356" s="75"/>
      <c r="BY356" s="75"/>
      <c r="BZ356" s="75"/>
      <c r="CA356" s="75"/>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row>
    <row r="357" spans="2:12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BS357" s="60"/>
      <c r="BT357" s="60"/>
      <c r="BU357" s="75"/>
      <c r="BV357" s="75"/>
      <c r="BW357" s="75"/>
      <c r="BX357" s="75"/>
      <c r="BY357" s="75"/>
      <c r="BZ357" s="75"/>
      <c r="CA357" s="75"/>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row>
    <row r="358" spans="2:12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BS358" s="60"/>
      <c r="BT358" s="60"/>
      <c r="BU358" s="75"/>
      <c r="BV358" s="75"/>
      <c r="BW358" s="75"/>
      <c r="BX358" s="75"/>
      <c r="BY358" s="75"/>
      <c r="BZ358" s="75"/>
      <c r="CA358" s="75"/>
      <c r="CL358" s="60"/>
      <c r="CM358" s="60"/>
      <c r="CN358" s="60"/>
      <c r="CO358" s="60"/>
      <c r="CP358" s="60"/>
      <c r="CQ358" s="60"/>
      <c r="CR358" s="60"/>
      <c r="CS358" s="60"/>
      <c r="CT358" s="60"/>
      <c r="CU358" s="60"/>
      <c r="CV358" s="60"/>
      <c r="CW358" s="60"/>
      <c r="CX358" s="60"/>
      <c r="CY358" s="60"/>
      <c r="CZ358" s="60"/>
      <c r="DA358" s="60"/>
      <c r="DB358" s="60"/>
      <c r="DC358" s="60"/>
      <c r="DD358" s="60"/>
      <c r="DE358" s="60"/>
      <c r="DF358" s="60"/>
      <c r="DG358" s="60"/>
      <c r="DH358" s="60"/>
      <c r="DI358" s="60"/>
      <c r="DJ358" s="60"/>
      <c r="DK358" s="60"/>
      <c r="DL358" s="60"/>
      <c r="DM358" s="60"/>
      <c r="DN358" s="60"/>
      <c r="DO358" s="60"/>
      <c r="DP358" s="60"/>
    </row>
    <row r="359" spans="2:12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BS359" s="60"/>
      <c r="BT359" s="60"/>
      <c r="BU359" s="75"/>
      <c r="BV359" s="75"/>
      <c r="BW359" s="75"/>
      <c r="BX359" s="75"/>
      <c r="BY359" s="75"/>
      <c r="BZ359" s="75"/>
      <c r="CA359" s="75"/>
      <c r="CL359" s="60"/>
      <c r="CM359" s="60"/>
      <c r="CN359" s="60"/>
      <c r="CO359" s="60"/>
      <c r="CP359" s="60"/>
      <c r="CQ359" s="60"/>
      <c r="CR359" s="60"/>
      <c r="CS359" s="60"/>
      <c r="CT359" s="60"/>
      <c r="CU359" s="60"/>
      <c r="CV359" s="60"/>
      <c r="CW359" s="60"/>
      <c r="CX359" s="60"/>
      <c r="CY359" s="60"/>
      <c r="CZ359" s="60"/>
      <c r="DA359" s="60"/>
      <c r="DB359" s="60"/>
      <c r="DC359" s="60"/>
      <c r="DD359" s="60"/>
      <c r="DE359" s="60"/>
      <c r="DF359" s="60"/>
      <c r="DG359" s="60"/>
      <c r="DH359" s="60"/>
      <c r="DI359" s="60"/>
      <c r="DJ359" s="60"/>
      <c r="DK359" s="60"/>
      <c r="DL359" s="60"/>
      <c r="DM359" s="60"/>
      <c r="DN359" s="60"/>
      <c r="DO359" s="60"/>
      <c r="DP359" s="60"/>
    </row>
    <row r="360" spans="2:12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BS360" s="60"/>
      <c r="BT360" s="60"/>
      <c r="BU360" s="75"/>
      <c r="BV360" s="75"/>
      <c r="BW360" s="75"/>
      <c r="BX360" s="75"/>
      <c r="BY360" s="75"/>
      <c r="BZ360" s="75"/>
      <c r="CA360" s="75"/>
      <c r="CL360" s="60"/>
      <c r="CM360" s="60"/>
      <c r="CN360" s="60"/>
      <c r="CO360" s="60"/>
      <c r="CP360" s="60"/>
      <c r="CQ360" s="60"/>
      <c r="CR360" s="60"/>
      <c r="CS360" s="60"/>
      <c r="CT360" s="60"/>
      <c r="CU360" s="60"/>
      <c r="CV360" s="60"/>
      <c r="CW360" s="60"/>
      <c r="CX360" s="60"/>
      <c r="CY360" s="60"/>
      <c r="CZ360" s="60"/>
      <c r="DA360" s="60"/>
      <c r="DB360" s="60"/>
      <c r="DC360" s="60"/>
      <c r="DD360" s="60"/>
      <c r="DE360" s="60"/>
      <c r="DF360" s="60"/>
      <c r="DG360" s="60"/>
      <c r="DH360" s="60"/>
      <c r="DI360" s="60"/>
      <c r="DJ360" s="60"/>
      <c r="DK360" s="60"/>
      <c r="DL360" s="60"/>
      <c r="DM360" s="60"/>
      <c r="DN360" s="60"/>
      <c r="DO360" s="60"/>
      <c r="DP360" s="60"/>
    </row>
    <row r="361" spans="2:12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BS361" s="60"/>
      <c r="BT361" s="60"/>
      <c r="BU361" s="75"/>
      <c r="BV361" s="75"/>
      <c r="BW361" s="75"/>
      <c r="BX361" s="75"/>
      <c r="BY361" s="75"/>
      <c r="BZ361" s="75"/>
      <c r="CA361" s="75"/>
      <c r="CL361" s="60"/>
      <c r="CM361" s="60"/>
      <c r="CN361" s="60"/>
      <c r="CO361" s="60"/>
      <c r="CP361" s="60"/>
      <c r="CQ361" s="60"/>
      <c r="CR361" s="60"/>
      <c r="CS361" s="60"/>
      <c r="CT361" s="60"/>
      <c r="CU361" s="60"/>
      <c r="CV361" s="60"/>
      <c r="CW361" s="60"/>
      <c r="CX361" s="60"/>
      <c r="CY361" s="60"/>
      <c r="CZ361" s="60"/>
      <c r="DA361" s="60"/>
      <c r="DB361" s="60"/>
      <c r="DC361" s="60"/>
      <c r="DD361" s="60"/>
      <c r="DE361" s="60"/>
      <c r="DF361" s="60"/>
      <c r="DG361" s="60"/>
      <c r="DH361" s="60"/>
      <c r="DI361" s="60"/>
      <c r="DJ361" s="60"/>
      <c r="DK361" s="60"/>
      <c r="DL361" s="60"/>
      <c r="DM361" s="60"/>
      <c r="DN361" s="60"/>
      <c r="DO361" s="60"/>
      <c r="DP361" s="60"/>
    </row>
    <row r="362" spans="2:12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BS362" s="60"/>
      <c r="BT362" s="60"/>
      <c r="BU362" s="75"/>
      <c r="BV362" s="75"/>
      <c r="BW362" s="75"/>
      <c r="BX362" s="75"/>
      <c r="BY362" s="75"/>
      <c r="BZ362" s="75"/>
      <c r="CA362" s="75"/>
      <c r="CL362" s="60"/>
      <c r="CM362" s="60"/>
      <c r="CN362" s="60"/>
      <c r="CO362" s="60"/>
      <c r="CP362" s="60"/>
      <c r="CQ362" s="60"/>
      <c r="CR362" s="60"/>
      <c r="CS362" s="60"/>
      <c r="CT362" s="60"/>
      <c r="CU362" s="60"/>
      <c r="CV362" s="60"/>
      <c r="CW362" s="60"/>
      <c r="CX362" s="60"/>
      <c r="CY362" s="60"/>
      <c r="CZ362" s="60"/>
      <c r="DA362" s="60"/>
      <c r="DB362" s="60"/>
      <c r="DC362" s="60"/>
      <c r="DD362" s="60"/>
      <c r="DE362" s="60"/>
      <c r="DF362" s="60"/>
      <c r="DG362" s="60"/>
      <c r="DH362" s="60"/>
      <c r="DI362" s="60"/>
      <c r="DJ362" s="60"/>
      <c r="DK362" s="60"/>
      <c r="DL362" s="60"/>
      <c r="DM362" s="60"/>
      <c r="DN362" s="60"/>
      <c r="DO362" s="60"/>
      <c r="DP362" s="60"/>
    </row>
    <row r="363" spans="2:12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BS363" s="60"/>
      <c r="BT363" s="60"/>
      <c r="BU363" s="75"/>
      <c r="BV363" s="75"/>
      <c r="BW363" s="75"/>
      <c r="BX363" s="75"/>
      <c r="BY363" s="75"/>
      <c r="BZ363" s="75"/>
      <c r="CA363" s="75"/>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60"/>
      <c r="DJ363" s="60"/>
      <c r="DK363" s="60"/>
      <c r="DL363" s="60"/>
      <c r="DM363" s="60"/>
      <c r="DN363" s="60"/>
      <c r="DO363" s="60"/>
      <c r="DP363" s="60"/>
    </row>
    <row r="364" spans="2:12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BS364" s="60"/>
      <c r="BT364" s="60"/>
      <c r="BU364" s="75"/>
      <c r="BV364" s="75"/>
      <c r="BW364" s="75"/>
      <c r="BX364" s="75"/>
      <c r="BY364" s="75"/>
      <c r="BZ364" s="75"/>
      <c r="CA364" s="75"/>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60"/>
      <c r="DJ364" s="60"/>
      <c r="DK364" s="60"/>
      <c r="DL364" s="60"/>
      <c r="DM364" s="60"/>
      <c r="DN364" s="60"/>
      <c r="DO364" s="60"/>
      <c r="DP364" s="60"/>
    </row>
    <row r="365" spans="2:12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BS365" s="60"/>
      <c r="BT365" s="60"/>
      <c r="BU365" s="75"/>
      <c r="BV365" s="75"/>
      <c r="BW365" s="75"/>
      <c r="BX365" s="75"/>
      <c r="BY365" s="75"/>
      <c r="BZ365" s="75"/>
      <c r="CA365" s="75"/>
      <c r="CL365" s="60"/>
      <c r="CM365" s="60"/>
      <c r="CN365" s="60"/>
      <c r="CO365" s="60"/>
      <c r="CP365" s="60"/>
      <c r="CQ365" s="60"/>
      <c r="CR365" s="60"/>
      <c r="CS365" s="60"/>
      <c r="CT365" s="60"/>
      <c r="CU365" s="60"/>
      <c r="CV365" s="60"/>
      <c r="CW365" s="60"/>
      <c r="CX365" s="60"/>
      <c r="CY365" s="60"/>
      <c r="CZ365" s="60"/>
      <c r="DA365" s="60"/>
      <c r="DB365" s="60"/>
      <c r="DC365" s="60"/>
      <c r="DD365" s="60"/>
      <c r="DE365" s="60"/>
      <c r="DF365" s="60"/>
      <c r="DG365" s="60"/>
      <c r="DH365" s="60"/>
      <c r="DI365" s="60"/>
      <c r="DJ365" s="60"/>
      <c r="DK365" s="60"/>
      <c r="DL365" s="60"/>
      <c r="DM365" s="60"/>
      <c r="DN365" s="60"/>
      <c r="DO365" s="60"/>
      <c r="DP365" s="60"/>
    </row>
    <row r="366" spans="2:12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BS366" s="60"/>
      <c r="BT366" s="60"/>
      <c r="BU366" s="75"/>
      <c r="BV366" s="75"/>
      <c r="BW366" s="75"/>
      <c r="BX366" s="75"/>
      <c r="BY366" s="75"/>
      <c r="BZ366" s="75"/>
      <c r="CA366" s="75"/>
      <c r="CL366" s="60"/>
      <c r="CM366" s="60"/>
      <c r="CN366" s="60"/>
      <c r="CO366" s="60"/>
      <c r="CP366" s="60"/>
      <c r="CQ366" s="60"/>
      <c r="CR366" s="60"/>
      <c r="CS366" s="60"/>
      <c r="CT366" s="60"/>
      <c r="CU366" s="60"/>
      <c r="CV366" s="60"/>
      <c r="CW366" s="60"/>
      <c r="CX366" s="60"/>
      <c r="CY366" s="60"/>
      <c r="CZ366" s="60"/>
      <c r="DA366" s="60"/>
      <c r="DB366" s="60"/>
      <c r="DC366" s="60"/>
      <c r="DD366" s="60"/>
      <c r="DE366" s="60"/>
      <c r="DF366" s="60"/>
      <c r="DG366" s="60"/>
      <c r="DH366" s="60"/>
      <c r="DI366" s="60"/>
      <c r="DJ366" s="60"/>
      <c r="DK366" s="60"/>
      <c r="DL366" s="60"/>
      <c r="DM366" s="60"/>
      <c r="DN366" s="60"/>
      <c r="DO366" s="60"/>
      <c r="DP366" s="60"/>
    </row>
    <row r="367" spans="2:12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BS367" s="60"/>
      <c r="BT367" s="60"/>
      <c r="BU367" s="75"/>
      <c r="BV367" s="75"/>
      <c r="BW367" s="75"/>
      <c r="BX367" s="75"/>
      <c r="BY367" s="75"/>
      <c r="BZ367" s="75"/>
      <c r="CA367" s="75"/>
      <c r="CL367" s="60"/>
      <c r="CM367" s="60"/>
      <c r="CN367" s="60"/>
      <c r="CO367" s="60"/>
      <c r="CP367" s="60"/>
      <c r="CQ367" s="60"/>
      <c r="CR367" s="60"/>
      <c r="CS367" s="60"/>
      <c r="CT367" s="60"/>
      <c r="CU367" s="60"/>
      <c r="CV367" s="60"/>
      <c r="CW367" s="60"/>
      <c r="CX367" s="60"/>
      <c r="CY367" s="60"/>
      <c r="CZ367" s="60"/>
      <c r="DA367" s="60"/>
      <c r="DB367" s="60"/>
      <c r="DC367" s="60"/>
      <c r="DD367" s="60"/>
      <c r="DE367" s="60"/>
      <c r="DF367" s="60"/>
      <c r="DG367" s="60"/>
      <c r="DH367" s="60"/>
      <c r="DI367" s="60"/>
      <c r="DJ367" s="60"/>
      <c r="DK367" s="60"/>
      <c r="DL367" s="60"/>
      <c r="DM367" s="60"/>
      <c r="DN367" s="60"/>
      <c r="DO367" s="60"/>
      <c r="DP367" s="60"/>
    </row>
    <row r="368" spans="2:12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BS368" s="60"/>
      <c r="BT368" s="60"/>
      <c r="BU368" s="75"/>
      <c r="BV368" s="75"/>
      <c r="BW368" s="75"/>
      <c r="BX368" s="75"/>
      <c r="BY368" s="75"/>
      <c r="BZ368" s="75"/>
      <c r="CA368" s="75"/>
      <c r="CL368" s="60"/>
      <c r="CM368" s="60"/>
      <c r="CN368" s="60"/>
      <c r="CO368" s="60"/>
      <c r="CP368" s="60"/>
      <c r="CQ368" s="60"/>
      <c r="CR368" s="60"/>
      <c r="CS368" s="60"/>
      <c r="CT368" s="60"/>
      <c r="CU368" s="60"/>
      <c r="CV368" s="60"/>
      <c r="CW368" s="60"/>
      <c r="CX368" s="60"/>
      <c r="CY368" s="60"/>
      <c r="CZ368" s="60"/>
      <c r="DA368" s="60"/>
      <c r="DB368" s="60"/>
      <c r="DC368" s="60"/>
      <c r="DD368" s="60"/>
      <c r="DE368" s="60"/>
      <c r="DF368" s="60"/>
      <c r="DG368" s="60"/>
      <c r="DH368" s="60"/>
      <c r="DI368" s="60"/>
      <c r="DJ368" s="60"/>
      <c r="DK368" s="60"/>
      <c r="DL368" s="60"/>
      <c r="DM368" s="60"/>
      <c r="DN368" s="60"/>
      <c r="DO368" s="60"/>
      <c r="DP368" s="60"/>
    </row>
    <row r="369" spans="2:12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BS369" s="60"/>
      <c r="BT369" s="60"/>
      <c r="BU369" s="75"/>
      <c r="BV369" s="75"/>
      <c r="BW369" s="75"/>
      <c r="BX369" s="75"/>
      <c r="BY369" s="75"/>
      <c r="BZ369" s="75"/>
      <c r="CA369" s="75"/>
      <c r="CL369" s="60"/>
      <c r="CM369" s="60"/>
      <c r="CN369" s="60"/>
      <c r="CO369" s="60"/>
      <c r="CP369" s="60"/>
      <c r="CQ369" s="60"/>
      <c r="CR369" s="60"/>
      <c r="CS369" s="60"/>
      <c r="CT369" s="60"/>
      <c r="CU369" s="60"/>
      <c r="CV369" s="60"/>
      <c r="CW369" s="60"/>
      <c r="CX369" s="60"/>
      <c r="CY369" s="60"/>
      <c r="CZ369" s="60"/>
      <c r="DA369" s="60"/>
      <c r="DB369" s="60"/>
      <c r="DC369" s="60"/>
      <c r="DD369" s="60"/>
      <c r="DE369" s="60"/>
      <c r="DF369" s="60"/>
      <c r="DG369" s="60"/>
      <c r="DH369" s="60"/>
      <c r="DI369" s="60"/>
      <c r="DJ369" s="60"/>
      <c r="DK369" s="60"/>
      <c r="DL369" s="60"/>
      <c r="DM369" s="60"/>
      <c r="DN369" s="60"/>
      <c r="DO369" s="60"/>
      <c r="DP369" s="60"/>
    </row>
    <row r="370" spans="2:12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BS370" s="60"/>
      <c r="BT370" s="60"/>
      <c r="BU370" s="75"/>
      <c r="BV370" s="75"/>
      <c r="BW370" s="75"/>
      <c r="BX370" s="75"/>
      <c r="BY370" s="75"/>
      <c r="BZ370" s="75"/>
      <c r="CA370" s="75"/>
      <c r="CL370" s="60"/>
      <c r="CM370" s="60"/>
      <c r="CN370" s="60"/>
      <c r="CO370" s="60"/>
      <c r="CP370" s="60"/>
      <c r="CQ370" s="60"/>
      <c r="CR370" s="60"/>
      <c r="CS370" s="60"/>
      <c r="CT370" s="60"/>
      <c r="CU370" s="60"/>
      <c r="CV370" s="60"/>
      <c r="CW370" s="60"/>
      <c r="CX370" s="60"/>
      <c r="CY370" s="60"/>
      <c r="CZ370" s="60"/>
      <c r="DA370" s="60"/>
      <c r="DB370" s="60"/>
      <c r="DC370" s="60"/>
      <c r="DD370" s="60"/>
      <c r="DE370" s="60"/>
      <c r="DF370" s="60"/>
      <c r="DG370" s="60"/>
      <c r="DH370" s="60"/>
      <c r="DI370" s="60"/>
      <c r="DJ370" s="60"/>
      <c r="DK370" s="60"/>
      <c r="DL370" s="60"/>
      <c r="DM370" s="60"/>
      <c r="DN370" s="60"/>
      <c r="DO370" s="60"/>
      <c r="DP370" s="60"/>
    </row>
    <row r="371" spans="2:120">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BS371" s="60"/>
      <c r="BT371" s="60"/>
      <c r="BU371" s="75"/>
      <c r="BV371" s="75"/>
      <c r="BW371" s="75"/>
      <c r="BX371" s="75"/>
      <c r="BY371" s="75"/>
      <c r="BZ371" s="75"/>
      <c r="CA371" s="75"/>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row>
    <row r="372" spans="2:120">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BS372" s="60"/>
      <c r="BT372" s="60"/>
      <c r="BU372" s="75"/>
      <c r="BV372" s="75"/>
      <c r="BW372" s="75"/>
      <c r="BX372" s="75"/>
      <c r="BY372" s="75"/>
      <c r="BZ372" s="75"/>
      <c r="CA372" s="75"/>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row>
    <row r="373" spans="2:120">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BS373" s="60"/>
      <c r="BT373" s="60"/>
      <c r="BU373" s="75"/>
      <c r="BV373" s="75"/>
      <c r="BW373" s="75"/>
      <c r="BX373" s="75"/>
      <c r="BY373" s="75"/>
      <c r="BZ373" s="75"/>
      <c r="CA373" s="75"/>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row>
    <row r="374" spans="2:120">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BS374" s="60"/>
      <c r="BT374" s="60"/>
      <c r="BU374" s="75"/>
      <c r="BV374" s="75"/>
      <c r="BW374" s="75"/>
      <c r="BX374" s="75"/>
      <c r="BY374" s="75"/>
      <c r="BZ374" s="75"/>
      <c r="CA374" s="75"/>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row>
    <row r="375" spans="2:120">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BS375" s="60"/>
      <c r="BT375" s="60"/>
      <c r="BU375" s="75"/>
      <c r="BV375" s="75"/>
      <c r="BW375" s="75"/>
      <c r="BX375" s="75"/>
      <c r="BY375" s="75"/>
      <c r="BZ375" s="75"/>
      <c r="CA375" s="75"/>
      <c r="CL375" s="60"/>
      <c r="CM375" s="60"/>
      <c r="CN375" s="60"/>
      <c r="CO375" s="60"/>
      <c r="CP375" s="60"/>
      <c r="CQ375" s="60"/>
      <c r="CR375" s="60"/>
      <c r="CS375" s="60"/>
      <c r="CT375" s="60"/>
      <c r="CU375" s="60"/>
      <c r="CV375" s="60"/>
      <c r="CW375" s="60"/>
      <c r="CX375" s="60"/>
      <c r="CY375" s="60"/>
      <c r="CZ375" s="60"/>
      <c r="DA375" s="60"/>
      <c r="DB375" s="60"/>
      <c r="DC375" s="60"/>
      <c r="DD375" s="60"/>
      <c r="DE375" s="60"/>
      <c r="DF375" s="60"/>
      <c r="DG375" s="60"/>
      <c r="DH375" s="60"/>
      <c r="DI375" s="60"/>
      <c r="DJ375" s="60"/>
      <c r="DK375" s="60"/>
      <c r="DL375" s="60"/>
      <c r="DM375" s="60"/>
      <c r="DN375" s="60"/>
      <c r="DO375" s="60"/>
      <c r="DP375" s="60"/>
    </row>
    <row r="376" spans="2:120">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BS376" s="60"/>
      <c r="BT376" s="60"/>
      <c r="BU376" s="75"/>
      <c r="BV376" s="75"/>
      <c r="BW376" s="75"/>
      <c r="BX376" s="75"/>
      <c r="BY376" s="75"/>
      <c r="BZ376" s="75"/>
      <c r="CA376" s="75"/>
      <c r="CL376" s="60"/>
      <c r="CM376" s="60"/>
      <c r="CN376" s="60"/>
      <c r="CO376" s="60"/>
      <c r="CP376" s="60"/>
      <c r="CQ376" s="60"/>
      <c r="CR376" s="60"/>
      <c r="CS376" s="60"/>
      <c r="CT376" s="60"/>
      <c r="CU376" s="60"/>
      <c r="CV376" s="60"/>
      <c r="CW376" s="60"/>
      <c r="CX376" s="60"/>
      <c r="CY376" s="60"/>
      <c r="CZ376" s="60"/>
      <c r="DA376" s="60"/>
      <c r="DB376" s="60"/>
      <c r="DC376" s="60"/>
      <c r="DD376" s="60"/>
      <c r="DE376" s="60"/>
      <c r="DF376" s="60"/>
      <c r="DG376" s="60"/>
      <c r="DH376" s="60"/>
      <c r="DI376" s="60"/>
      <c r="DJ376" s="60"/>
      <c r="DK376" s="60"/>
      <c r="DL376" s="60"/>
      <c r="DM376" s="60"/>
      <c r="DN376" s="60"/>
      <c r="DO376" s="60"/>
      <c r="DP376" s="60"/>
    </row>
    <row r="377" spans="2:120">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BS377" s="60"/>
      <c r="BT377" s="60"/>
      <c r="BU377" s="75"/>
      <c r="BV377" s="75"/>
      <c r="BW377" s="75"/>
      <c r="BX377" s="75"/>
      <c r="BY377" s="75"/>
      <c r="BZ377" s="75"/>
      <c r="CA377" s="75"/>
      <c r="CL377" s="60"/>
      <c r="CM377" s="60"/>
      <c r="CN377" s="60"/>
      <c r="CO377" s="60"/>
      <c r="CP377" s="60"/>
      <c r="CQ377" s="60"/>
      <c r="CR377" s="60"/>
      <c r="CS377" s="60"/>
      <c r="CT377" s="60"/>
      <c r="CU377" s="60"/>
      <c r="CV377" s="60"/>
      <c r="CW377" s="60"/>
      <c r="CX377" s="60"/>
      <c r="CY377" s="60"/>
      <c r="CZ377" s="60"/>
      <c r="DA377" s="60"/>
      <c r="DB377" s="60"/>
      <c r="DC377" s="60"/>
      <c r="DD377" s="60"/>
      <c r="DE377" s="60"/>
      <c r="DF377" s="60"/>
      <c r="DG377" s="60"/>
      <c r="DH377" s="60"/>
      <c r="DI377" s="60"/>
      <c r="DJ377" s="60"/>
      <c r="DK377" s="60"/>
      <c r="DL377" s="60"/>
      <c r="DM377" s="60"/>
      <c r="DN377" s="60"/>
      <c r="DO377" s="60"/>
      <c r="DP377" s="60"/>
    </row>
    <row r="378" spans="2:120">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BS378" s="60"/>
      <c r="BT378" s="60"/>
      <c r="BU378" s="75"/>
      <c r="BV378" s="75"/>
      <c r="BW378" s="75"/>
      <c r="BX378" s="75"/>
      <c r="BY378" s="75"/>
      <c r="BZ378" s="75"/>
      <c r="CA378" s="75"/>
      <c r="CL378" s="60"/>
      <c r="CM378" s="60"/>
      <c r="CN378" s="60"/>
      <c r="CO378" s="60"/>
      <c r="CP378" s="60"/>
      <c r="CQ378" s="60"/>
      <c r="CR378" s="60"/>
      <c r="CS378" s="60"/>
      <c r="CT378" s="60"/>
      <c r="CU378" s="60"/>
      <c r="CV378" s="60"/>
      <c r="CW378" s="60"/>
      <c r="CX378" s="60"/>
      <c r="CY378" s="60"/>
      <c r="CZ378" s="60"/>
      <c r="DA378" s="60"/>
      <c r="DB378" s="60"/>
      <c r="DC378" s="60"/>
      <c r="DD378" s="60"/>
      <c r="DE378" s="60"/>
      <c r="DF378" s="60"/>
      <c r="DG378" s="60"/>
      <c r="DH378" s="60"/>
      <c r="DI378" s="60"/>
      <c r="DJ378" s="60"/>
      <c r="DK378" s="60"/>
      <c r="DL378" s="60"/>
      <c r="DM378" s="60"/>
      <c r="DN378" s="60"/>
      <c r="DO378" s="60"/>
      <c r="DP378" s="60"/>
    </row>
    <row r="379" spans="2:120">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BS379" s="60"/>
      <c r="BT379" s="60"/>
      <c r="BU379" s="75"/>
      <c r="BV379" s="75"/>
      <c r="BW379" s="75"/>
      <c r="BX379" s="75"/>
      <c r="BY379" s="75"/>
      <c r="BZ379" s="75"/>
      <c r="CA379" s="75"/>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60"/>
      <c r="DJ379" s="60"/>
      <c r="DK379" s="60"/>
      <c r="DL379" s="60"/>
      <c r="DM379" s="60"/>
      <c r="DN379" s="60"/>
      <c r="DO379" s="60"/>
      <c r="DP379" s="60"/>
    </row>
    <row r="380" spans="2:120">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BS380" s="60"/>
      <c r="BT380" s="60"/>
      <c r="BU380" s="75"/>
      <c r="BV380" s="75"/>
      <c r="BW380" s="75"/>
      <c r="BX380" s="75"/>
      <c r="BY380" s="75"/>
      <c r="BZ380" s="75"/>
      <c r="CA380" s="75"/>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60"/>
      <c r="DJ380" s="60"/>
      <c r="DK380" s="60"/>
      <c r="DL380" s="60"/>
      <c r="DM380" s="60"/>
      <c r="DN380" s="60"/>
      <c r="DO380" s="60"/>
      <c r="DP380" s="60"/>
    </row>
    <row r="381" spans="2:120">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BS381" s="60"/>
      <c r="BT381" s="60"/>
      <c r="BU381" s="75"/>
      <c r="BV381" s="75"/>
      <c r="BW381" s="75"/>
      <c r="BX381" s="75"/>
      <c r="BY381" s="75"/>
      <c r="BZ381" s="75"/>
      <c r="CA381" s="75"/>
      <c r="CL381" s="60"/>
      <c r="CM381" s="60"/>
      <c r="CN381" s="60"/>
      <c r="CO381" s="60"/>
      <c r="CP381" s="60"/>
      <c r="CQ381" s="60"/>
      <c r="CR381" s="60"/>
      <c r="CS381" s="60"/>
      <c r="CT381" s="60"/>
      <c r="CU381" s="60"/>
      <c r="CV381" s="60"/>
      <c r="CW381" s="60"/>
      <c r="CX381" s="60"/>
      <c r="CY381" s="60"/>
      <c r="CZ381" s="60"/>
      <c r="DA381" s="60"/>
      <c r="DB381" s="60"/>
      <c r="DC381" s="60"/>
      <c r="DD381" s="60"/>
      <c r="DE381" s="60"/>
      <c r="DF381" s="60"/>
      <c r="DG381" s="60"/>
      <c r="DH381" s="60"/>
      <c r="DI381" s="60"/>
      <c r="DJ381" s="60"/>
      <c r="DK381" s="60"/>
      <c r="DL381" s="60"/>
      <c r="DM381" s="60"/>
      <c r="DN381" s="60"/>
      <c r="DO381" s="60"/>
      <c r="DP381" s="60"/>
    </row>
    <row r="382" spans="2:120">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BS382" s="60"/>
      <c r="BT382" s="60"/>
      <c r="BU382" s="75"/>
      <c r="BV382" s="75"/>
      <c r="BW382" s="75"/>
      <c r="BX382" s="75"/>
      <c r="BY382" s="75"/>
      <c r="BZ382" s="75"/>
      <c r="CA382" s="75"/>
      <c r="CL382" s="60"/>
      <c r="CM382" s="60"/>
      <c r="CN382" s="60"/>
      <c r="CO382" s="60"/>
      <c r="CP382" s="60"/>
      <c r="CQ382" s="60"/>
      <c r="CR382" s="60"/>
      <c r="CS382" s="60"/>
      <c r="CT382" s="60"/>
      <c r="CU382" s="60"/>
      <c r="CV382" s="60"/>
      <c r="CW382" s="60"/>
      <c r="CX382" s="60"/>
      <c r="CY382" s="60"/>
      <c r="CZ382" s="60"/>
      <c r="DA382" s="60"/>
      <c r="DB382" s="60"/>
      <c r="DC382" s="60"/>
      <c r="DD382" s="60"/>
      <c r="DE382" s="60"/>
      <c r="DF382" s="60"/>
      <c r="DG382" s="60"/>
      <c r="DH382" s="60"/>
      <c r="DI382" s="60"/>
      <c r="DJ382" s="60"/>
      <c r="DK382" s="60"/>
      <c r="DL382" s="60"/>
      <c r="DM382" s="60"/>
      <c r="DN382" s="60"/>
      <c r="DO382" s="60"/>
      <c r="DP382" s="60"/>
    </row>
    <row r="383" spans="2:120">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BS383" s="60"/>
      <c r="BT383" s="60"/>
      <c r="BU383" s="75"/>
      <c r="BV383" s="75"/>
      <c r="BW383" s="75"/>
      <c r="BX383" s="75"/>
      <c r="BY383" s="75"/>
      <c r="BZ383" s="75"/>
      <c r="CA383" s="75"/>
      <c r="CL383" s="60"/>
      <c r="CM383" s="60"/>
      <c r="CN383" s="60"/>
      <c r="CO383" s="60"/>
      <c r="CP383" s="60"/>
      <c r="CQ383" s="60"/>
      <c r="CR383" s="60"/>
      <c r="CS383" s="60"/>
      <c r="CT383" s="60"/>
      <c r="CU383" s="60"/>
      <c r="CV383" s="60"/>
      <c r="CW383" s="60"/>
      <c r="CX383" s="60"/>
      <c r="CY383" s="60"/>
      <c r="CZ383" s="60"/>
      <c r="DA383" s="60"/>
      <c r="DB383" s="60"/>
      <c r="DC383" s="60"/>
      <c r="DD383" s="60"/>
      <c r="DE383" s="60"/>
      <c r="DF383" s="60"/>
      <c r="DG383" s="60"/>
      <c r="DH383" s="60"/>
      <c r="DI383" s="60"/>
      <c r="DJ383" s="60"/>
      <c r="DK383" s="60"/>
      <c r="DL383" s="60"/>
      <c r="DM383" s="60"/>
      <c r="DN383" s="60"/>
      <c r="DO383" s="60"/>
      <c r="DP383" s="60"/>
    </row>
    <row r="384" spans="2:120">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BS384" s="60"/>
      <c r="BT384" s="60"/>
      <c r="BU384" s="75"/>
      <c r="BV384" s="75"/>
      <c r="BW384" s="75"/>
      <c r="BX384" s="75"/>
      <c r="BY384" s="75"/>
      <c r="BZ384" s="75"/>
      <c r="CA384" s="75"/>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row>
    <row r="385" spans="2:120">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BS385" s="60"/>
      <c r="BT385" s="60"/>
      <c r="BU385" s="75"/>
      <c r="BV385" s="75"/>
      <c r="BW385" s="75"/>
      <c r="BX385" s="75"/>
      <c r="BY385" s="75"/>
      <c r="BZ385" s="75"/>
      <c r="CA385" s="75"/>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row>
    <row r="386" spans="2:120">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BS386" s="60"/>
      <c r="BT386" s="60"/>
      <c r="BU386" s="75"/>
      <c r="BV386" s="75"/>
      <c r="BW386" s="75"/>
      <c r="BX386" s="75"/>
      <c r="BY386" s="75"/>
      <c r="BZ386" s="75"/>
      <c r="CA386" s="75"/>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row>
    <row r="387" spans="2:120">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BS387" s="60"/>
      <c r="BT387" s="60"/>
      <c r="BU387" s="75"/>
      <c r="BV387" s="75"/>
      <c r="BW387" s="75"/>
      <c r="BX387" s="75"/>
      <c r="BY387" s="75"/>
      <c r="BZ387" s="75"/>
      <c r="CA387" s="75"/>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row>
    <row r="388" spans="2:120">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BS388" s="60"/>
      <c r="BT388" s="60"/>
      <c r="BU388" s="75"/>
      <c r="BV388" s="75"/>
      <c r="BW388" s="75"/>
      <c r="BX388" s="75"/>
      <c r="BY388" s="75"/>
      <c r="BZ388" s="75"/>
      <c r="CA388" s="75"/>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row>
    <row r="389" spans="2:120">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BS389" s="60"/>
      <c r="BT389" s="60"/>
      <c r="BU389" s="75"/>
      <c r="BV389" s="75"/>
      <c r="BW389" s="75"/>
      <c r="BX389" s="75"/>
      <c r="BY389" s="75"/>
      <c r="BZ389" s="75"/>
      <c r="CA389" s="75"/>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row>
    <row r="390" spans="2:120">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BS390" s="60"/>
      <c r="BT390" s="60"/>
      <c r="BU390" s="75"/>
      <c r="BV390" s="75"/>
      <c r="BW390" s="75"/>
      <c r="BX390" s="75"/>
      <c r="BY390" s="75"/>
      <c r="BZ390" s="75"/>
      <c r="CA390" s="75"/>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row>
    <row r="391" spans="2:120">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BS391" s="60"/>
      <c r="BT391" s="60"/>
      <c r="BU391" s="75"/>
      <c r="BV391" s="75"/>
      <c r="BW391" s="75"/>
      <c r="BX391" s="75"/>
      <c r="BY391" s="75"/>
      <c r="BZ391" s="75"/>
      <c r="CA391" s="75"/>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row>
    <row r="392" spans="2:120">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BS392" s="60"/>
      <c r="BT392" s="60"/>
      <c r="BU392" s="75"/>
      <c r="BV392" s="75"/>
      <c r="BW392" s="75"/>
      <c r="BX392" s="75"/>
      <c r="BY392" s="75"/>
      <c r="BZ392" s="75"/>
      <c r="CA392" s="75"/>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row>
    <row r="393" spans="2:120">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BS393" s="60"/>
      <c r="BT393" s="60"/>
      <c r="BU393" s="75"/>
      <c r="BV393" s="75"/>
      <c r="BW393" s="75"/>
      <c r="BX393" s="75"/>
      <c r="BY393" s="75"/>
      <c r="BZ393" s="75"/>
      <c r="CA393" s="75"/>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row>
    <row r="394" spans="2:120">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BS394" s="60"/>
      <c r="BT394" s="60"/>
      <c r="BU394" s="75"/>
      <c r="BV394" s="75"/>
      <c r="BW394" s="75"/>
      <c r="BX394" s="75"/>
      <c r="BY394" s="75"/>
      <c r="BZ394" s="75"/>
      <c r="CA394" s="75"/>
      <c r="CL394" s="60"/>
      <c r="CM394" s="60"/>
      <c r="CN394" s="60"/>
      <c r="CO394" s="60"/>
      <c r="CP394" s="60"/>
      <c r="CQ394" s="60"/>
      <c r="CR394" s="60"/>
      <c r="CS394" s="60"/>
      <c r="CT394" s="60"/>
      <c r="CU394" s="60"/>
      <c r="CV394" s="60"/>
      <c r="CW394" s="60"/>
      <c r="CX394" s="60"/>
      <c r="CY394" s="60"/>
      <c r="CZ394" s="60"/>
      <c r="DA394" s="60"/>
      <c r="DB394" s="60"/>
      <c r="DC394" s="60"/>
      <c r="DD394" s="60"/>
      <c r="DE394" s="60"/>
      <c r="DF394" s="60"/>
      <c r="DG394" s="60"/>
      <c r="DH394" s="60"/>
      <c r="DI394" s="60"/>
      <c r="DJ394" s="60"/>
      <c r="DK394" s="60"/>
      <c r="DL394" s="60"/>
      <c r="DM394" s="60"/>
      <c r="DN394" s="60"/>
      <c r="DO394" s="60"/>
      <c r="DP394" s="60"/>
    </row>
    <row r="395" spans="2:120">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BS395" s="60"/>
      <c r="BT395" s="60"/>
      <c r="BU395" s="75"/>
      <c r="BV395" s="75"/>
      <c r="BW395" s="75"/>
      <c r="BX395" s="75"/>
      <c r="BY395" s="75"/>
      <c r="BZ395" s="75"/>
      <c r="CA395" s="75"/>
      <c r="CL395" s="60"/>
      <c r="CM395" s="60"/>
      <c r="CN395" s="60"/>
      <c r="CO395" s="60"/>
      <c r="CP395" s="60"/>
      <c r="CQ395" s="60"/>
      <c r="CR395" s="60"/>
      <c r="CS395" s="60"/>
      <c r="CT395" s="60"/>
      <c r="CU395" s="60"/>
      <c r="CV395" s="60"/>
      <c r="CW395" s="60"/>
      <c r="CX395" s="60"/>
      <c r="CY395" s="60"/>
      <c r="CZ395" s="60"/>
      <c r="DA395" s="60"/>
      <c r="DB395" s="60"/>
      <c r="DC395" s="60"/>
      <c r="DD395" s="60"/>
      <c r="DE395" s="60"/>
      <c r="DF395" s="60"/>
      <c r="DG395" s="60"/>
      <c r="DH395" s="60"/>
      <c r="DI395" s="60"/>
      <c r="DJ395" s="60"/>
      <c r="DK395" s="60"/>
      <c r="DL395" s="60"/>
      <c r="DM395" s="60"/>
      <c r="DN395" s="60"/>
      <c r="DO395" s="60"/>
      <c r="DP395" s="60"/>
    </row>
    <row r="396" spans="2:120">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BS396" s="60"/>
      <c r="BT396" s="60"/>
      <c r="BU396" s="75"/>
      <c r="BV396" s="75"/>
      <c r="BW396" s="75"/>
      <c r="BX396" s="75"/>
      <c r="BY396" s="75"/>
      <c r="BZ396" s="75"/>
      <c r="CA396" s="75"/>
      <c r="CL396" s="60"/>
      <c r="CM396" s="60"/>
      <c r="CN396" s="60"/>
      <c r="CO396" s="60"/>
      <c r="CP396" s="60"/>
      <c r="CQ396" s="60"/>
      <c r="CR396" s="60"/>
      <c r="CS396" s="60"/>
      <c r="CT396" s="60"/>
      <c r="CU396" s="60"/>
      <c r="CV396" s="60"/>
      <c r="CW396" s="60"/>
      <c r="CX396" s="60"/>
      <c r="CY396" s="60"/>
      <c r="CZ396" s="60"/>
      <c r="DA396" s="60"/>
      <c r="DB396" s="60"/>
      <c r="DC396" s="60"/>
      <c r="DD396" s="60"/>
      <c r="DE396" s="60"/>
      <c r="DF396" s="60"/>
      <c r="DG396" s="60"/>
      <c r="DH396" s="60"/>
      <c r="DI396" s="60"/>
      <c r="DJ396" s="60"/>
      <c r="DK396" s="60"/>
      <c r="DL396" s="60"/>
      <c r="DM396" s="60"/>
      <c r="DN396" s="60"/>
      <c r="DO396" s="60"/>
      <c r="DP396" s="60"/>
    </row>
    <row r="397" spans="2:120">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BS397" s="60"/>
      <c r="BT397" s="60"/>
      <c r="BU397" s="75"/>
      <c r="BV397" s="75"/>
      <c r="BW397" s="75"/>
      <c r="BX397" s="75"/>
      <c r="BY397" s="75"/>
      <c r="BZ397" s="75"/>
      <c r="CA397" s="75"/>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row>
    <row r="398" spans="2:120">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BS398" s="60"/>
      <c r="BT398" s="60"/>
      <c r="BU398" s="75"/>
      <c r="BV398" s="75"/>
      <c r="BW398" s="75"/>
      <c r="BX398" s="75"/>
      <c r="BY398" s="75"/>
      <c r="BZ398" s="75"/>
      <c r="CA398" s="75"/>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60"/>
      <c r="DJ398" s="60"/>
      <c r="DK398" s="60"/>
      <c r="DL398" s="60"/>
      <c r="DM398" s="60"/>
      <c r="DN398" s="60"/>
      <c r="DO398" s="60"/>
      <c r="DP398" s="60"/>
    </row>
    <row r="399" spans="2:120">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BS399" s="60"/>
      <c r="BT399" s="60"/>
      <c r="BU399" s="75"/>
      <c r="BV399" s="75"/>
      <c r="BW399" s="75"/>
      <c r="BX399" s="75"/>
      <c r="BY399" s="75"/>
      <c r="BZ399" s="75"/>
      <c r="CA399" s="75"/>
      <c r="CL399" s="60"/>
      <c r="CM399" s="60"/>
      <c r="CN399" s="60"/>
      <c r="CO399" s="60"/>
      <c r="CP399" s="60"/>
      <c r="CQ399" s="60"/>
      <c r="CR399" s="60"/>
      <c r="CS399" s="60"/>
      <c r="CT399" s="60"/>
      <c r="CU399" s="60"/>
      <c r="CV399" s="60"/>
      <c r="CW399" s="60"/>
      <c r="CX399" s="60"/>
      <c r="CY399" s="60"/>
      <c r="CZ399" s="60"/>
      <c r="DA399" s="60"/>
      <c r="DB399" s="60"/>
      <c r="DC399" s="60"/>
      <c r="DD399" s="60"/>
      <c r="DE399" s="60"/>
      <c r="DF399" s="60"/>
      <c r="DG399" s="60"/>
      <c r="DH399" s="60"/>
      <c r="DI399" s="60"/>
      <c r="DJ399" s="60"/>
      <c r="DK399" s="60"/>
      <c r="DL399" s="60"/>
      <c r="DM399" s="60"/>
      <c r="DN399" s="60"/>
      <c r="DO399" s="60"/>
      <c r="DP399" s="60"/>
    </row>
    <row r="400" spans="2:120">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BS400" s="60"/>
      <c r="BT400" s="60"/>
      <c r="BU400" s="75"/>
      <c r="BV400" s="75"/>
      <c r="BW400" s="75"/>
      <c r="BX400" s="75"/>
      <c r="BY400" s="75"/>
      <c r="BZ400" s="75"/>
      <c r="CA400" s="75"/>
      <c r="CL400" s="60"/>
      <c r="CM400" s="60"/>
      <c r="CN400" s="60"/>
      <c r="CO400" s="60"/>
      <c r="CP400" s="60"/>
      <c r="CQ400" s="60"/>
      <c r="CR400" s="60"/>
      <c r="CS400" s="60"/>
      <c r="CT400" s="60"/>
      <c r="CU400" s="60"/>
      <c r="CV400" s="60"/>
      <c r="CW400" s="60"/>
      <c r="CX400" s="60"/>
      <c r="CY400" s="60"/>
      <c r="CZ400" s="60"/>
      <c r="DA400" s="60"/>
      <c r="DB400" s="60"/>
      <c r="DC400" s="60"/>
      <c r="DD400" s="60"/>
      <c r="DE400" s="60"/>
      <c r="DF400" s="60"/>
      <c r="DG400" s="60"/>
      <c r="DH400" s="60"/>
      <c r="DI400" s="60"/>
      <c r="DJ400" s="60"/>
      <c r="DK400" s="60"/>
      <c r="DL400" s="60"/>
      <c r="DM400" s="60"/>
      <c r="DN400" s="60"/>
      <c r="DO400" s="60"/>
      <c r="DP400" s="60"/>
    </row>
    <row r="401" spans="2:120">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BS401" s="60"/>
      <c r="BT401" s="60"/>
      <c r="BU401" s="75"/>
      <c r="BV401" s="75"/>
      <c r="BW401" s="75"/>
      <c r="BX401" s="75"/>
      <c r="BY401" s="75"/>
      <c r="BZ401" s="75"/>
      <c r="CA401" s="75"/>
      <c r="CL401" s="60"/>
      <c r="CM401" s="60"/>
      <c r="CN401" s="60"/>
      <c r="CO401" s="60"/>
      <c r="CP401" s="60"/>
      <c r="CQ401" s="60"/>
      <c r="CR401" s="60"/>
      <c r="CS401" s="60"/>
      <c r="CT401" s="60"/>
      <c r="CU401" s="60"/>
      <c r="CV401" s="60"/>
      <c r="CW401" s="60"/>
      <c r="CX401" s="60"/>
      <c r="CY401" s="60"/>
      <c r="CZ401" s="60"/>
      <c r="DA401" s="60"/>
      <c r="DB401" s="60"/>
      <c r="DC401" s="60"/>
      <c r="DD401" s="60"/>
      <c r="DE401" s="60"/>
      <c r="DF401" s="60"/>
      <c r="DG401" s="60"/>
      <c r="DH401" s="60"/>
      <c r="DI401" s="60"/>
      <c r="DJ401" s="60"/>
      <c r="DK401" s="60"/>
      <c r="DL401" s="60"/>
      <c r="DM401" s="60"/>
      <c r="DN401" s="60"/>
      <c r="DO401" s="60"/>
      <c r="DP401" s="60"/>
    </row>
    <row r="402" spans="2:120">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BS402" s="60"/>
      <c r="BT402" s="60"/>
      <c r="BU402" s="75"/>
      <c r="BV402" s="75"/>
      <c r="BW402" s="75"/>
      <c r="BX402" s="75"/>
      <c r="BY402" s="75"/>
      <c r="BZ402" s="75"/>
      <c r="CA402" s="75"/>
      <c r="CL402" s="60"/>
      <c r="CM402" s="60"/>
      <c r="CN402" s="60"/>
      <c r="CO402" s="60"/>
      <c r="CP402" s="60"/>
      <c r="CQ402" s="60"/>
      <c r="CR402" s="60"/>
      <c r="CS402" s="60"/>
      <c r="CT402" s="60"/>
      <c r="CU402" s="60"/>
      <c r="CV402" s="60"/>
      <c r="CW402" s="60"/>
      <c r="CX402" s="60"/>
      <c r="CY402" s="60"/>
      <c r="CZ402" s="60"/>
      <c r="DA402" s="60"/>
      <c r="DB402" s="60"/>
      <c r="DC402" s="60"/>
      <c r="DD402" s="60"/>
      <c r="DE402" s="60"/>
      <c r="DF402" s="60"/>
      <c r="DG402" s="60"/>
      <c r="DH402" s="60"/>
      <c r="DI402" s="60"/>
      <c r="DJ402" s="60"/>
      <c r="DK402" s="60"/>
      <c r="DL402" s="60"/>
      <c r="DM402" s="60"/>
      <c r="DN402" s="60"/>
      <c r="DO402" s="60"/>
      <c r="DP402" s="60"/>
    </row>
    <row r="403" spans="2:120">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BS403" s="60"/>
      <c r="BT403" s="60"/>
      <c r="BU403" s="75"/>
      <c r="BV403" s="75"/>
      <c r="BW403" s="75"/>
      <c r="BX403" s="75"/>
      <c r="BY403" s="75"/>
      <c r="BZ403" s="75"/>
      <c r="CA403" s="75"/>
      <c r="CL403" s="60"/>
      <c r="CM403" s="60"/>
      <c r="CN403" s="60"/>
      <c r="CO403" s="60"/>
      <c r="CP403" s="60"/>
      <c r="CQ403" s="60"/>
      <c r="CR403" s="60"/>
      <c r="CS403" s="60"/>
      <c r="CT403" s="60"/>
      <c r="CU403" s="60"/>
      <c r="CV403" s="60"/>
      <c r="CW403" s="60"/>
      <c r="CX403" s="60"/>
      <c r="CY403" s="60"/>
      <c r="CZ403" s="60"/>
      <c r="DA403" s="60"/>
      <c r="DB403" s="60"/>
      <c r="DC403" s="60"/>
      <c r="DD403" s="60"/>
      <c r="DE403" s="60"/>
      <c r="DF403" s="60"/>
      <c r="DG403" s="60"/>
      <c r="DH403" s="60"/>
      <c r="DI403" s="60"/>
      <c r="DJ403" s="60"/>
      <c r="DK403" s="60"/>
      <c r="DL403" s="60"/>
      <c r="DM403" s="60"/>
      <c r="DN403" s="60"/>
      <c r="DO403" s="60"/>
      <c r="DP403" s="60"/>
    </row>
    <row r="404" spans="2:120">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BS404" s="60"/>
      <c r="BT404" s="60"/>
      <c r="BU404" s="75"/>
      <c r="BV404" s="75"/>
      <c r="BW404" s="75"/>
      <c r="BX404" s="75"/>
      <c r="BY404" s="75"/>
      <c r="BZ404" s="75"/>
      <c r="CA404" s="75"/>
      <c r="CL404" s="60"/>
      <c r="CM404" s="60"/>
      <c r="CN404" s="60"/>
      <c r="CO404" s="60"/>
      <c r="CP404" s="60"/>
      <c r="CQ404" s="60"/>
      <c r="CR404" s="60"/>
      <c r="CS404" s="60"/>
      <c r="CT404" s="60"/>
      <c r="CU404" s="60"/>
      <c r="CV404" s="60"/>
      <c r="CW404" s="60"/>
      <c r="CX404" s="60"/>
      <c r="CY404" s="60"/>
      <c r="CZ404" s="60"/>
      <c r="DA404" s="60"/>
      <c r="DB404" s="60"/>
      <c r="DC404" s="60"/>
      <c r="DD404" s="60"/>
      <c r="DE404" s="60"/>
      <c r="DF404" s="60"/>
      <c r="DG404" s="60"/>
      <c r="DH404" s="60"/>
      <c r="DI404" s="60"/>
      <c r="DJ404" s="60"/>
      <c r="DK404" s="60"/>
      <c r="DL404" s="60"/>
      <c r="DM404" s="60"/>
      <c r="DN404" s="60"/>
      <c r="DO404" s="60"/>
      <c r="DP404" s="60"/>
    </row>
    <row r="405" spans="2:120">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BS405" s="60"/>
      <c r="BT405" s="60"/>
      <c r="BU405" s="75"/>
      <c r="BV405" s="75"/>
      <c r="BW405" s="75"/>
      <c r="BX405" s="75"/>
      <c r="BY405" s="75"/>
      <c r="BZ405" s="75"/>
      <c r="CA405" s="75"/>
      <c r="CL405" s="60"/>
      <c r="CM405" s="60"/>
      <c r="CN405" s="60"/>
      <c r="CO405" s="60"/>
      <c r="CP405" s="60"/>
      <c r="CQ405" s="60"/>
      <c r="CR405" s="60"/>
      <c r="CS405" s="60"/>
      <c r="CT405" s="60"/>
      <c r="CU405" s="60"/>
      <c r="CV405" s="60"/>
      <c r="CW405" s="60"/>
      <c r="CX405" s="60"/>
      <c r="CY405" s="60"/>
      <c r="CZ405" s="60"/>
      <c r="DA405" s="60"/>
      <c r="DB405" s="60"/>
      <c r="DC405" s="60"/>
      <c r="DD405" s="60"/>
      <c r="DE405" s="60"/>
      <c r="DF405" s="60"/>
      <c r="DG405" s="60"/>
      <c r="DH405" s="60"/>
      <c r="DI405" s="60"/>
      <c r="DJ405" s="60"/>
      <c r="DK405" s="60"/>
      <c r="DL405" s="60"/>
      <c r="DM405" s="60"/>
      <c r="DN405" s="60"/>
      <c r="DO405" s="60"/>
      <c r="DP405" s="60"/>
    </row>
    <row r="406" spans="2:120">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BS406" s="60"/>
      <c r="BT406" s="60"/>
      <c r="BU406" s="75"/>
      <c r="BV406" s="75"/>
      <c r="BW406" s="75"/>
      <c r="BX406" s="75"/>
      <c r="BY406" s="75"/>
      <c r="BZ406" s="75"/>
      <c r="CA406" s="75"/>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row>
    <row r="407" spans="2:120">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BS407" s="60"/>
      <c r="BT407" s="60"/>
      <c r="BU407" s="75"/>
      <c r="BV407" s="75"/>
      <c r="BW407" s="75"/>
      <c r="BX407" s="75"/>
      <c r="BY407" s="75"/>
      <c r="BZ407" s="75"/>
      <c r="CA407" s="75"/>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row>
    <row r="408" spans="2:120">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BS408" s="60"/>
      <c r="BT408" s="60"/>
      <c r="BU408" s="75"/>
      <c r="BV408" s="75"/>
      <c r="BW408" s="75"/>
      <c r="BX408" s="75"/>
      <c r="BY408" s="75"/>
      <c r="BZ408" s="75"/>
      <c r="CA408" s="75"/>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row>
    <row r="409" spans="2:120">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BS409" s="60"/>
      <c r="BT409" s="60"/>
      <c r="BU409" s="75"/>
      <c r="BV409" s="75"/>
      <c r="BW409" s="75"/>
      <c r="BX409" s="75"/>
      <c r="BY409" s="75"/>
      <c r="BZ409" s="75"/>
      <c r="CA409" s="75"/>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row>
    <row r="410" spans="2:120">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BS410" s="60"/>
      <c r="BT410" s="60"/>
      <c r="BU410" s="75"/>
      <c r="BV410" s="75"/>
      <c r="BW410" s="75"/>
      <c r="BX410" s="75"/>
      <c r="BY410" s="75"/>
      <c r="BZ410" s="75"/>
      <c r="CA410" s="75"/>
      <c r="CL410" s="60"/>
      <c r="CM410" s="60"/>
      <c r="CN410" s="60"/>
      <c r="CO410" s="60"/>
      <c r="CP410" s="60"/>
      <c r="CQ410" s="60"/>
      <c r="CR410" s="60"/>
      <c r="CS410" s="60"/>
      <c r="CT410" s="60"/>
      <c r="CU410" s="60"/>
      <c r="CV410" s="60"/>
      <c r="CW410" s="60"/>
      <c r="CX410" s="60"/>
      <c r="CY410" s="60"/>
      <c r="CZ410" s="60"/>
      <c r="DA410" s="60"/>
      <c r="DB410" s="60"/>
      <c r="DC410" s="60"/>
      <c r="DD410" s="60"/>
      <c r="DE410" s="60"/>
      <c r="DF410" s="60"/>
      <c r="DG410" s="60"/>
      <c r="DH410" s="60"/>
      <c r="DI410" s="60"/>
      <c r="DJ410" s="60"/>
      <c r="DK410" s="60"/>
      <c r="DL410" s="60"/>
      <c r="DM410" s="60"/>
      <c r="DN410" s="60"/>
      <c r="DO410" s="60"/>
      <c r="DP410" s="60"/>
    </row>
    <row r="411" spans="2:120">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BS411" s="60"/>
      <c r="BT411" s="60"/>
      <c r="BU411" s="75"/>
      <c r="BV411" s="75"/>
      <c r="BW411" s="75"/>
      <c r="BX411" s="75"/>
      <c r="BY411" s="75"/>
      <c r="BZ411" s="75"/>
      <c r="CA411" s="75"/>
      <c r="CL411" s="60"/>
      <c r="CM411" s="60"/>
      <c r="CN411" s="60"/>
      <c r="CO411" s="60"/>
      <c r="CP411" s="60"/>
      <c r="CQ411" s="60"/>
      <c r="CR411" s="60"/>
      <c r="CS411" s="60"/>
      <c r="CT411" s="60"/>
      <c r="CU411" s="60"/>
      <c r="CV411" s="60"/>
      <c r="CW411" s="60"/>
      <c r="CX411" s="60"/>
      <c r="CY411" s="60"/>
      <c r="CZ411" s="60"/>
      <c r="DA411" s="60"/>
      <c r="DB411" s="60"/>
      <c r="DC411" s="60"/>
      <c r="DD411" s="60"/>
      <c r="DE411" s="60"/>
      <c r="DF411" s="60"/>
      <c r="DG411" s="60"/>
      <c r="DH411" s="60"/>
      <c r="DI411" s="60"/>
      <c r="DJ411" s="60"/>
      <c r="DK411" s="60"/>
      <c r="DL411" s="60"/>
      <c r="DM411" s="60"/>
      <c r="DN411" s="60"/>
      <c r="DO411" s="60"/>
      <c r="DP411" s="60"/>
    </row>
    <row r="412" spans="2:120">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BS412" s="60"/>
      <c r="BT412" s="60"/>
      <c r="BU412" s="75"/>
      <c r="BV412" s="75"/>
      <c r="BW412" s="75"/>
      <c r="BX412" s="75"/>
      <c r="BY412" s="75"/>
      <c r="BZ412" s="75"/>
      <c r="CA412" s="75"/>
      <c r="CL412" s="60"/>
      <c r="CM412" s="60"/>
      <c r="CN412" s="60"/>
      <c r="CO412" s="60"/>
      <c r="CP412" s="60"/>
      <c r="CQ412" s="60"/>
      <c r="CR412" s="60"/>
      <c r="CS412" s="60"/>
      <c r="CT412" s="60"/>
      <c r="CU412" s="60"/>
      <c r="CV412" s="60"/>
      <c r="CW412" s="60"/>
      <c r="CX412" s="60"/>
      <c r="CY412" s="60"/>
      <c r="CZ412" s="60"/>
      <c r="DA412" s="60"/>
      <c r="DB412" s="60"/>
      <c r="DC412" s="60"/>
      <c r="DD412" s="60"/>
      <c r="DE412" s="60"/>
      <c r="DF412" s="60"/>
      <c r="DG412" s="60"/>
      <c r="DH412" s="60"/>
      <c r="DI412" s="60"/>
      <c r="DJ412" s="60"/>
      <c r="DK412" s="60"/>
      <c r="DL412" s="60"/>
      <c r="DM412" s="60"/>
      <c r="DN412" s="60"/>
      <c r="DO412" s="60"/>
      <c r="DP412" s="60"/>
    </row>
    <row r="413" spans="2:120">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BS413" s="60"/>
      <c r="BT413" s="60"/>
      <c r="BU413" s="75"/>
      <c r="BV413" s="75"/>
      <c r="BW413" s="75"/>
      <c r="BX413" s="75"/>
      <c r="BY413" s="75"/>
      <c r="BZ413" s="75"/>
      <c r="CA413" s="75"/>
      <c r="CL413" s="60"/>
      <c r="CM413" s="60"/>
      <c r="CN413" s="60"/>
      <c r="CO413" s="60"/>
      <c r="CP413" s="60"/>
      <c r="CQ413" s="60"/>
      <c r="CR413" s="60"/>
      <c r="CS413" s="60"/>
      <c r="CT413" s="60"/>
      <c r="CU413" s="60"/>
      <c r="CV413" s="60"/>
      <c r="CW413" s="60"/>
      <c r="CX413" s="60"/>
      <c r="CY413" s="60"/>
      <c r="CZ413" s="60"/>
      <c r="DA413" s="60"/>
      <c r="DB413" s="60"/>
      <c r="DC413" s="60"/>
      <c r="DD413" s="60"/>
      <c r="DE413" s="60"/>
      <c r="DF413" s="60"/>
      <c r="DG413" s="60"/>
      <c r="DH413" s="60"/>
      <c r="DI413" s="60"/>
      <c r="DJ413" s="60"/>
      <c r="DK413" s="60"/>
      <c r="DL413" s="60"/>
      <c r="DM413" s="60"/>
      <c r="DN413" s="60"/>
      <c r="DO413" s="60"/>
      <c r="DP413" s="60"/>
    </row>
    <row r="414" spans="2:120">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BS414" s="60"/>
      <c r="BT414" s="60"/>
      <c r="BU414" s="75"/>
      <c r="BV414" s="75"/>
      <c r="BW414" s="75"/>
      <c r="BX414" s="75"/>
      <c r="BY414" s="75"/>
      <c r="BZ414" s="75"/>
      <c r="CA414" s="75"/>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row>
    <row r="415" spans="2:120">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BS415" s="60"/>
      <c r="BT415" s="60"/>
      <c r="BU415" s="75"/>
      <c r="BV415" s="75"/>
      <c r="BW415" s="75"/>
      <c r="BX415" s="75"/>
      <c r="BY415" s="75"/>
      <c r="BZ415" s="75"/>
      <c r="CA415" s="75"/>
      <c r="CL415" s="60"/>
      <c r="CM415" s="60"/>
      <c r="CN415" s="60"/>
      <c r="CO415" s="60"/>
      <c r="CP415" s="60"/>
      <c r="CQ415" s="60"/>
      <c r="CR415" s="60"/>
      <c r="CS415" s="60"/>
      <c r="CT415" s="60"/>
      <c r="CU415" s="60"/>
      <c r="CV415" s="60"/>
      <c r="CW415" s="60"/>
      <c r="CX415" s="60"/>
      <c r="CY415" s="60"/>
      <c r="CZ415" s="60"/>
      <c r="DA415" s="60"/>
      <c r="DB415" s="60"/>
      <c r="DC415" s="60"/>
      <c r="DD415" s="60"/>
      <c r="DE415" s="60"/>
      <c r="DF415" s="60"/>
      <c r="DG415" s="60"/>
      <c r="DH415" s="60"/>
      <c r="DI415" s="60"/>
      <c r="DJ415" s="60"/>
      <c r="DK415" s="60"/>
      <c r="DL415" s="60"/>
      <c r="DM415" s="60"/>
      <c r="DN415" s="60"/>
      <c r="DO415" s="60"/>
      <c r="DP415" s="60"/>
    </row>
    <row r="416" spans="2:120">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BS416" s="60"/>
      <c r="BT416" s="60"/>
      <c r="BU416" s="75"/>
      <c r="BV416" s="75"/>
      <c r="BW416" s="75"/>
      <c r="BX416" s="75"/>
      <c r="BY416" s="75"/>
      <c r="BZ416" s="75"/>
      <c r="CA416" s="75"/>
      <c r="CL416" s="60"/>
      <c r="CM416" s="60"/>
      <c r="CN416" s="60"/>
      <c r="CO416" s="60"/>
      <c r="CP416" s="60"/>
      <c r="CQ416" s="60"/>
      <c r="CR416" s="60"/>
      <c r="CS416" s="60"/>
      <c r="CT416" s="60"/>
      <c r="CU416" s="60"/>
      <c r="CV416" s="60"/>
      <c r="CW416" s="60"/>
      <c r="CX416" s="60"/>
      <c r="CY416" s="60"/>
      <c r="CZ416" s="60"/>
      <c r="DA416" s="60"/>
      <c r="DB416" s="60"/>
      <c r="DC416" s="60"/>
      <c r="DD416" s="60"/>
      <c r="DE416" s="60"/>
      <c r="DF416" s="60"/>
      <c r="DG416" s="60"/>
      <c r="DH416" s="60"/>
      <c r="DI416" s="60"/>
      <c r="DJ416" s="60"/>
      <c r="DK416" s="60"/>
      <c r="DL416" s="60"/>
      <c r="DM416" s="60"/>
      <c r="DN416" s="60"/>
      <c r="DO416" s="60"/>
      <c r="DP416" s="60"/>
    </row>
    <row r="417" spans="2:120">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BS417" s="60"/>
      <c r="BT417" s="60"/>
      <c r="BU417" s="75"/>
      <c r="BV417" s="75"/>
      <c r="BW417" s="75"/>
      <c r="BX417" s="75"/>
      <c r="BY417" s="75"/>
      <c r="BZ417" s="75"/>
      <c r="CA417" s="75"/>
      <c r="CL417" s="60"/>
      <c r="CM417" s="60"/>
      <c r="CN417" s="60"/>
      <c r="CO417" s="60"/>
      <c r="CP417" s="60"/>
      <c r="CQ417" s="60"/>
      <c r="CR417" s="60"/>
      <c r="CS417" s="60"/>
      <c r="CT417" s="60"/>
      <c r="CU417" s="60"/>
      <c r="CV417" s="60"/>
      <c r="CW417" s="60"/>
      <c r="CX417" s="60"/>
      <c r="CY417" s="60"/>
      <c r="CZ417" s="60"/>
      <c r="DA417" s="60"/>
      <c r="DB417" s="60"/>
      <c r="DC417" s="60"/>
      <c r="DD417" s="60"/>
      <c r="DE417" s="60"/>
      <c r="DF417" s="60"/>
      <c r="DG417" s="60"/>
      <c r="DH417" s="60"/>
      <c r="DI417" s="60"/>
      <c r="DJ417" s="60"/>
      <c r="DK417" s="60"/>
      <c r="DL417" s="60"/>
      <c r="DM417" s="60"/>
      <c r="DN417" s="60"/>
      <c r="DO417" s="60"/>
      <c r="DP417" s="60"/>
    </row>
    <row r="418" spans="2:120">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BS418" s="60"/>
      <c r="BT418" s="60"/>
      <c r="BU418" s="75"/>
      <c r="BV418" s="75"/>
      <c r="BW418" s="75"/>
      <c r="BX418" s="75"/>
      <c r="BY418" s="75"/>
      <c r="BZ418" s="75"/>
      <c r="CA418" s="75"/>
      <c r="CL418" s="60"/>
      <c r="CM418" s="60"/>
      <c r="CN418" s="60"/>
      <c r="CO418" s="60"/>
      <c r="CP418" s="60"/>
      <c r="CQ418" s="60"/>
      <c r="CR418" s="60"/>
      <c r="CS418" s="60"/>
      <c r="CT418" s="60"/>
      <c r="CU418" s="60"/>
      <c r="CV418" s="60"/>
      <c r="CW418" s="60"/>
      <c r="CX418" s="60"/>
      <c r="CY418" s="60"/>
      <c r="CZ418" s="60"/>
      <c r="DA418" s="60"/>
      <c r="DB418" s="60"/>
      <c r="DC418" s="60"/>
      <c r="DD418" s="60"/>
      <c r="DE418" s="60"/>
      <c r="DF418" s="60"/>
      <c r="DG418" s="60"/>
      <c r="DH418" s="60"/>
      <c r="DI418" s="60"/>
      <c r="DJ418" s="60"/>
      <c r="DK418" s="60"/>
      <c r="DL418" s="60"/>
      <c r="DM418" s="60"/>
      <c r="DN418" s="60"/>
      <c r="DO418" s="60"/>
      <c r="DP418" s="60"/>
    </row>
    <row r="419" spans="2:120">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BS419" s="60"/>
      <c r="BT419" s="60"/>
      <c r="BU419" s="75"/>
      <c r="BV419" s="75"/>
      <c r="BW419" s="75"/>
      <c r="BX419" s="75"/>
      <c r="BY419" s="75"/>
      <c r="BZ419" s="75"/>
      <c r="CA419" s="75"/>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row>
    <row r="420" spans="2:120">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BS420" s="60"/>
      <c r="BT420" s="60"/>
      <c r="BU420" s="75"/>
      <c r="BV420" s="75"/>
      <c r="BW420" s="75"/>
      <c r="BX420" s="75"/>
      <c r="BY420" s="75"/>
      <c r="BZ420" s="75"/>
      <c r="CA420" s="75"/>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row>
    <row r="421" spans="2:120">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BS421" s="60"/>
      <c r="BT421" s="60"/>
      <c r="BU421" s="75"/>
      <c r="BV421" s="75"/>
      <c r="BW421" s="75"/>
      <c r="BX421" s="75"/>
      <c r="BY421" s="75"/>
      <c r="BZ421" s="75"/>
      <c r="CA421" s="75"/>
      <c r="CL421" s="60"/>
      <c r="CM421" s="60"/>
      <c r="CN421" s="60"/>
      <c r="CO421" s="60"/>
      <c r="CP421" s="60"/>
      <c r="CQ421" s="60"/>
      <c r="CR421" s="60"/>
      <c r="CS421" s="60"/>
      <c r="CT421" s="60"/>
      <c r="CU421" s="60"/>
      <c r="CV421" s="60"/>
      <c r="CW421" s="60"/>
      <c r="CX421" s="60"/>
      <c r="CY421" s="60"/>
      <c r="CZ421" s="60"/>
      <c r="DA421" s="60"/>
      <c r="DB421" s="60"/>
      <c r="DC421" s="60"/>
      <c r="DD421" s="60"/>
      <c r="DE421" s="60"/>
      <c r="DF421" s="60"/>
      <c r="DG421" s="60"/>
      <c r="DH421" s="60"/>
      <c r="DI421" s="60"/>
      <c r="DJ421" s="60"/>
      <c r="DK421" s="60"/>
      <c r="DL421" s="60"/>
      <c r="DM421" s="60"/>
      <c r="DN421" s="60"/>
      <c r="DO421" s="60"/>
      <c r="DP421" s="60"/>
    </row>
    <row r="422" spans="2:120">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BS422" s="60"/>
      <c r="BT422" s="60"/>
      <c r="BU422" s="75"/>
      <c r="BV422" s="75"/>
      <c r="BW422" s="75"/>
      <c r="BX422" s="75"/>
      <c r="BY422" s="75"/>
      <c r="BZ422" s="75"/>
      <c r="CA422" s="75"/>
      <c r="CL422" s="60"/>
      <c r="CM422" s="60"/>
      <c r="CN422" s="60"/>
      <c r="CO422" s="60"/>
      <c r="CP422" s="60"/>
      <c r="CQ422" s="60"/>
      <c r="CR422" s="60"/>
      <c r="CS422" s="60"/>
      <c r="CT422" s="60"/>
      <c r="CU422" s="60"/>
      <c r="CV422" s="60"/>
      <c r="CW422" s="60"/>
      <c r="CX422" s="60"/>
      <c r="CY422" s="60"/>
      <c r="CZ422" s="60"/>
      <c r="DA422" s="60"/>
      <c r="DB422" s="60"/>
      <c r="DC422" s="60"/>
      <c r="DD422" s="60"/>
      <c r="DE422" s="60"/>
      <c r="DF422" s="60"/>
      <c r="DG422" s="60"/>
      <c r="DH422" s="60"/>
      <c r="DI422" s="60"/>
      <c r="DJ422" s="60"/>
      <c r="DK422" s="60"/>
      <c r="DL422" s="60"/>
      <c r="DM422" s="60"/>
      <c r="DN422" s="60"/>
      <c r="DO422" s="60"/>
      <c r="DP422" s="60"/>
    </row>
    <row r="423" spans="2:120">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BS423" s="60"/>
      <c r="BT423" s="60"/>
      <c r="BU423" s="75"/>
      <c r="BV423" s="75"/>
      <c r="BW423" s="75"/>
      <c r="BX423" s="75"/>
      <c r="BY423" s="75"/>
      <c r="BZ423" s="75"/>
      <c r="CA423" s="75"/>
      <c r="CL423" s="60"/>
      <c r="CM423" s="60"/>
      <c r="CN423" s="60"/>
      <c r="CO423" s="60"/>
      <c r="CP423" s="60"/>
      <c r="CQ423" s="60"/>
      <c r="CR423" s="60"/>
      <c r="CS423" s="60"/>
      <c r="CT423" s="60"/>
      <c r="CU423" s="60"/>
      <c r="CV423" s="60"/>
      <c r="CW423" s="60"/>
      <c r="CX423" s="60"/>
      <c r="CY423" s="60"/>
      <c r="CZ423" s="60"/>
      <c r="DA423" s="60"/>
      <c r="DB423" s="60"/>
      <c r="DC423" s="60"/>
      <c r="DD423" s="60"/>
      <c r="DE423" s="60"/>
      <c r="DF423" s="60"/>
      <c r="DG423" s="60"/>
      <c r="DH423" s="60"/>
      <c r="DI423" s="60"/>
      <c r="DJ423" s="60"/>
      <c r="DK423" s="60"/>
      <c r="DL423" s="60"/>
      <c r="DM423" s="60"/>
      <c r="DN423" s="60"/>
      <c r="DO423" s="60"/>
      <c r="DP423" s="60"/>
    </row>
    <row r="424" spans="2:120">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BS424" s="60"/>
      <c r="BT424" s="60"/>
      <c r="BU424" s="75"/>
      <c r="BV424" s="75"/>
      <c r="BW424" s="75"/>
      <c r="BX424" s="75"/>
      <c r="BY424" s="75"/>
      <c r="BZ424" s="75"/>
      <c r="CA424" s="75"/>
      <c r="CL424" s="60"/>
      <c r="CM424" s="60"/>
      <c r="CN424" s="60"/>
      <c r="CO424" s="60"/>
      <c r="CP424" s="60"/>
      <c r="CQ424" s="60"/>
      <c r="CR424" s="60"/>
      <c r="CS424" s="60"/>
      <c r="CT424" s="60"/>
      <c r="CU424" s="60"/>
      <c r="CV424" s="60"/>
      <c r="CW424" s="60"/>
      <c r="CX424" s="60"/>
      <c r="CY424" s="60"/>
      <c r="CZ424" s="60"/>
      <c r="DA424" s="60"/>
      <c r="DB424" s="60"/>
      <c r="DC424" s="60"/>
      <c r="DD424" s="60"/>
      <c r="DE424" s="60"/>
      <c r="DF424" s="60"/>
      <c r="DG424" s="60"/>
      <c r="DH424" s="60"/>
      <c r="DI424" s="60"/>
      <c r="DJ424" s="60"/>
      <c r="DK424" s="60"/>
      <c r="DL424" s="60"/>
      <c r="DM424" s="60"/>
      <c r="DN424" s="60"/>
      <c r="DO424" s="60"/>
      <c r="DP424" s="60"/>
    </row>
    <row r="425" spans="2:120">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BS425" s="60"/>
      <c r="BT425" s="60"/>
      <c r="BU425" s="75"/>
      <c r="BV425" s="75"/>
      <c r="BW425" s="75"/>
      <c r="BX425" s="75"/>
      <c r="BY425" s="75"/>
      <c r="BZ425" s="75"/>
      <c r="CA425" s="75"/>
      <c r="CL425" s="60"/>
      <c r="CM425" s="60"/>
      <c r="CN425" s="60"/>
      <c r="CO425" s="60"/>
      <c r="CP425" s="60"/>
      <c r="CQ425" s="60"/>
      <c r="CR425" s="60"/>
      <c r="CS425" s="60"/>
      <c r="CT425" s="60"/>
      <c r="CU425" s="60"/>
      <c r="CV425" s="60"/>
      <c r="CW425" s="60"/>
      <c r="CX425" s="60"/>
      <c r="CY425" s="60"/>
      <c r="CZ425" s="60"/>
      <c r="DA425" s="60"/>
      <c r="DB425" s="60"/>
      <c r="DC425" s="60"/>
      <c r="DD425" s="60"/>
      <c r="DE425" s="60"/>
      <c r="DF425" s="60"/>
      <c r="DG425" s="60"/>
      <c r="DH425" s="60"/>
      <c r="DI425" s="60"/>
      <c r="DJ425" s="60"/>
      <c r="DK425" s="60"/>
      <c r="DL425" s="60"/>
      <c r="DM425" s="60"/>
      <c r="DN425" s="60"/>
      <c r="DO425" s="60"/>
      <c r="DP425" s="60"/>
    </row>
    <row r="426" spans="2:120">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BS426" s="60"/>
      <c r="BT426" s="60"/>
      <c r="BU426" s="75"/>
      <c r="BV426" s="75"/>
      <c r="BW426" s="75"/>
      <c r="BX426" s="75"/>
      <c r="BY426" s="75"/>
      <c r="BZ426" s="75"/>
      <c r="CA426" s="75"/>
      <c r="CL426" s="60"/>
      <c r="CM426" s="60"/>
      <c r="CN426" s="60"/>
      <c r="CO426" s="60"/>
      <c r="CP426" s="60"/>
      <c r="CQ426" s="60"/>
      <c r="CR426" s="60"/>
      <c r="CS426" s="60"/>
      <c r="CT426" s="60"/>
      <c r="CU426" s="60"/>
      <c r="CV426" s="60"/>
      <c r="CW426" s="60"/>
      <c r="CX426" s="60"/>
      <c r="CY426" s="60"/>
      <c r="CZ426" s="60"/>
      <c r="DA426" s="60"/>
      <c r="DB426" s="60"/>
      <c r="DC426" s="60"/>
      <c r="DD426" s="60"/>
      <c r="DE426" s="60"/>
      <c r="DF426" s="60"/>
      <c r="DG426" s="60"/>
      <c r="DH426" s="60"/>
      <c r="DI426" s="60"/>
      <c r="DJ426" s="60"/>
      <c r="DK426" s="60"/>
      <c r="DL426" s="60"/>
      <c r="DM426" s="60"/>
      <c r="DN426" s="60"/>
      <c r="DO426" s="60"/>
      <c r="DP426" s="60"/>
    </row>
    <row r="427" spans="2:120">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BS427" s="60"/>
      <c r="BT427" s="60"/>
      <c r="BU427" s="75"/>
      <c r="BV427" s="75"/>
      <c r="BW427" s="75"/>
      <c r="BX427" s="75"/>
      <c r="BY427" s="75"/>
      <c r="BZ427" s="75"/>
      <c r="CA427" s="75"/>
      <c r="CL427" s="60"/>
      <c r="CM427" s="60"/>
      <c r="CN427" s="60"/>
      <c r="CO427" s="60"/>
      <c r="CP427" s="60"/>
      <c r="CQ427" s="60"/>
      <c r="CR427" s="60"/>
      <c r="CS427" s="60"/>
      <c r="CT427" s="60"/>
      <c r="CU427" s="60"/>
      <c r="CV427" s="60"/>
      <c r="CW427" s="60"/>
      <c r="CX427" s="60"/>
      <c r="CY427" s="60"/>
      <c r="CZ427" s="60"/>
      <c r="DA427" s="60"/>
      <c r="DB427" s="60"/>
      <c r="DC427" s="60"/>
      <c r="DD427" s="60"/>
      <c r="DE427" s="60"/>
      <c r="DF427" s="60"/>
      <c r="DG427" s="60"/>
      <c r="DH427" s="60"/>
      <c r="DI427" s="60"/>
      <c r="DJ427" s="60"/>
      <c r="DK427" s="60"/>
      <c r="DL427" s="60"/>
      <c r="DM427" s="60"/>
      <c r="DN427" s="60"/>
      <c r="DO427" s="60"/>
      <c r="DP427" s="60"/>
    </row>
    <row r="428" spans="2:120">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BS428" s="60"/>
      <c r="BT428" s="60"/>
      <c r="BU428" s="75"/>
      <c r="BV428" s="75"/>
      <c r="BW428" s="75"/>
      <c r="BX428" s="75"/>
      <c r="BY428" s="75"/>
      <c r="BZ428" s="75"/>
      <c r="CA428" s="75"/>
      <c r="CL428" s="60"/>
      <c r="CM428" s="60"/>
      <c r="CN428" s="60"/>
      <c r="CO428" s="60"/>
      <c r="CP428" s="60"/>
      <c r="CQ428" s="60"/>
      <c r="CR428" s="60"/>
      <c r="CS428" s="60"/>
      <c r="CT428" s="60"/>
      <c r="CU428" s="60"/>
      <c r="CV428" s="60"/>
      <c r="CW428" s="60"/>
      <c r="CX428" s="60"/>
      <c r="CY428" s="60"/>
      <c r="CZ428" s="60"/>
      <c r="DA428" s="60"/>
      <c r="DB428" s="60"/>
      <c r="DC428" s="60"/>
      <c r="DD428" s="60"/>
      <c r="DE428" s="60"/>
      <c r="DF428" s="60"/>
      <c r="DG428" s="60"/>
      <c r="DH428" s="60"/>
      <c r="DI428" s="60"/>
      <c r="DJ428" s="60"/>
      <c r="DK428" s="60"/>
      <c r="DL428" s="60"/>
      <c r="DM428" s="60"/>
      <c r="DN428" s="60"/>
      <c r="DO428" s="60"/>
      <c r="DP428" s="60"/>
    </row>
    <row r="429" spans="2:120">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BS429" s="60"/>
      <c r="BT429" s="60"/>
      <c r="BU429" s="75"/>
      <c r="BV429" s="75"/>
      <c r="BW429" s="75"/>
      <c r="BX429" s="75"/>
      <c r="BY429" s="75"/>
      <c r="BZ429" s="75"/>
      <c r="CA429" s="75"/>
      <c r="CL429" s="60"/>
      <c r="CM429" s="60"/>
      <c r="CN429" s="60"/>
      <c r="CO429" s="60"/>
      <c r="CP429" s="60"/>
      <c r="CQ429" s="60"/>
      <c r="CR429" s="60"/>
      <c r="CS429" s="60"/>
      <c r="CT429" s="60"/>
      <c r="CU429" s="60"/>
      <c r="CV429" s="60"/>
      <c r="CW429" s="60"/>
      <c r="CX429" s="60"/>
      <c r="CY429" s="60"/>
      <c r="CZ429" s="60"/>
      <c r="DA429" s="60"/>
      <c r="DB429" s="60"/>
      <c r="DC429" s="60"/>
      <c r="DD429" s="60"/>
      <c r="DE429" s="60"/>
      <c r="DF429" s="60"/>
      <c r="DG429" s="60"/>
      <c r="DH429" s="60"/>
      <c r="DI429" s="60"/>
      <c r="DJ429" s="60"/>
      <c r="DK429" s="60"/>
      <c r="DL429" s="60"/>
      <c r="DM429" s="60"/>
      <c r="DN429" s="60"/>
      <c r="DO429" s="60"/>
      <c r="DP429" s="60"/>
    </row>
    <row r="430" spans="2:120">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BS430" s="60"/>
      <c r="BT430" s="60"/>
      <c r="BU430" s="75"/>
      <c r="BV430" s="75"/>
      <c r="BW430" s="75"/>
      <c r="BX430" s="75"/>
      <c r="BY430" s="75"/>
      <c r="BZ430" s="75"/>
      <c r="CA430" s="75"/>
      <c r="CL430" s="60"/>
      <c r="CM430" s="60"/>
      <c r="CN430" s="60"/>
      <c r="CO430" s="60"/>
      <c r="CP430" s="60"/>
      <c r="CQ430" s="60"/>
      <c r="CR430" s="60"/>
      <c r="CS430" s="60"/>
      <c r="CT430" s="60"/>
      <c r="CU430" s="60"/>
      <c r="CV430" s="60"/>
      <c r="CW430" s="60"/>
      <c r="CX430" s="60"/>
      <c r="CY430" s="60"/>
      <c r="CZ430" s="60"/>
      <c r="DA430" s="60"/>
      <c r="DB430" s="60"/>
      <c r="DC430" s="60"/>
      <c r="DD430" s="60"/>
      <c r="DE430" s="60"/>
      <c r="DF430" s="60"/>
      <c r="DG430" s="60"/>
      <c r="DH430" s="60"/>
      <c r="DI430" s="60"/>
      <c r="DJ430" s="60"/>
      <c r="DK430" s="60"/>
      <c r="DL430" s="60"/>
      <c r="DM430" s="60"/>
      <c r="DN430" s="60"/>
      <c r="DO430" s="60"/>
      <c r="DP430" s="60"/>
    </row>
    <row r="431" spans="2:120">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BS431" s="60"/>
      <c r="BT431" s="60"/>
      <c r="BU431" s="75"/>
      <c r="BV431" s="75"/>
      <c r="BW431" s="75"/>
      <c r="BX431" s="75"/>
      <c r="BY431" s="75"/>
      <c r="BZ431" s="75"/>
      <c r="CA431" s="75"/>
      <c r="CL431" s="60"/>
      <c r="CM431" s="60"/>
      <c r="CN431" s="60"/>
      <c r="CO431" s="60"/>
      <c r="CP431" s="60"/>
      <c r="CQ431" s="60"/>
      <c r="CR431" s="60"/>
      <c r="CS431" s="60"/>
      <c r="CT431" s="60"/>
      <c r="CU431" s="60"/>
      <c r="CV431" s="60"/>
      <c r="CW431" s="60"/>
      <c r="CX431" s="60"/>
      <c r="CY431" s="60"/>
      <c r="CZ431" s="60"/>
      <c r="DA431" s="60"/>
      <c r="DB431" s="60"/>
      <c r="DC431" s="60"/>
      <c r="DD431" s="60"/>
      <c r="DE431" s="60"/>
      <c r="DF431" s="60"/>
      <c r="DG431" s="60"/>
      <c r="DH431" s="60"/>
      <c r="DI431" s="60"/>
      <c r="DJ431" s="60"/>
      <c r="DK431" s="60"/>
      <c r="DL431" s="60"/>
      <c r="DM431" s="60"/>
      <c r="DN431" s="60"/>
      <c r="DO431" s="60"/>
      <c r="DP431" s="60"/>
    </row>
    <row r="432" spans="2:120">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BS432" s="60"/>
      <c r="BT432" s="60"/>
      <c r="BU432" s="75"/>
      <c r="BV432" s="75"/>
      <c r="BW432" s="75"/>
      <c r="BX432" s="75"/>
      <c r="BY432" s="75"/>
      <c r="BZ432" s="75"/>
      <c r="CA432" s="75"/>
      <c r="CL432" s="60"/>
      <c r="CM432" s="60"/>
      <c r="CN432" s="60"/>
      <c r="CO432" s="60"/>
      <c r="CP432" s="60"/>
      <c r="CQ432" s="60"/>
      <c r="CR432" s="60"/>
      <c r="CS432" s="60"/>
      <c r="CT432" s="60"/>
      <c r="CU432" s="60"/>
      <c r="CV432" s="60"/>
      <c r="CW432" s="60"/>
      <c r="CX432" s="60"/>
      <c r="CY432" s="60"/>
      <c r="CZ432" s="60"/>
      <c r="DA432" s="60"/>
      <c r="DB432" s="60"/>
      <c r="DC432" s="60"/>
      <c r="DD432" s="60"/>
      <c r="DE432" s="60"/>
      <c r="DF432" s="60"/>
      <c r="DG432" s="60"/>
      <c r="DH432" s="60"/>
      <c r="DI432" s="60"/>
      <c r="DJ432" s="60"/>
      <c r="DK432" s="60"/>
      <c r="DL432" s="60"/>
      <c r="DM432" s="60"/>
      <c r="DN432" s="60"/>
      <c r="DO432" s="60"/>
      <c r="DP432" s="60"/>
    </row>
    <row r="433" spans="2:120">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BS433" s="60"/>
      <c r="BT433" s="60"/>
      <c r="BU433" s="75"/>
      <c r="BV433" s="75"/>
      <c r="BW433" s="75"/>
      <c r="BX433" s="75"/>
      <c r="BY433" s="75"/>
      <c r="BZ433" s="75"/>
      <c r="CA433" s="75"/>
      <c r="CL433" s="60"/>
      <c r="CM433" s="60"/>
      <c r="CN433" s="60"/>
      <c r="CO433" s="60"/>
      <c r="CP433" s="60"/>
      <c r="CQ433" s="60"/>
      <c r="CR433" s="60"/>
      <c r="CS433" s="60"/>
      <c r="CT433" s="60"/>
      <c r="CU433" s="60"/>
      <c r="CV433" s="60"/>
      <c r="CW433" s="60"/>
      <c r="CX433" s="60"/>
      <c r="CY433" s="60"/>
      <c r="CZ433" s="60"/>
      <c r="DA433" s="60"/>
      <c r="DB433" s="60"/>
      <c r="DC433" s="60"/>
      <c r="DD433" s="60"/>
      <c r="DE433" s="60"/>
      <c r="DF433" s="60"/>
      <c r="DG433" s="60"/>
      <c r="DH433" s="60"/>
      <c r="DI433" s="60"/>
      <c r="DJ433" s="60"/>
      <c r="DK433" s="60"/>
      <c r="DL433" s="60"/>
      <c r="DM433" s="60"/>
      <c r="DN433" s="60"/>
      <c r="DO433" s="60"/>
      <c r="DP433" s="60"/>
    </row>
    <row r="434" spans="2:120">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BS434" s="60"/>
      <c r="BT434" s="60"/>
      <c r="BU434" s="75"/>
      <c r="BV434" s="75"/>
      <c r="BW434" s="75"/>
      <c r="BX434" s="75"/>
      <c r="BY434" s="75"/>
      <c r="BZ434" s="75"/>
      <c r="CA434" s="75"/>
      <c r="CL434" s="60"/>
      <c r="CM434" s="60"/>
      <c r="CN434" s="60"/>
      <c r="CO434" s="60"/>
      <c r="CP434" s="60"/>
      <c r="CQ434" s="60"/>
      <c r="CR434" s="60"/>
      <c r="CS434" s="60"/>
      <c r="CT434" s="60"/>
      <c r="CU434" s="60"/>
      <c r="CV434" s="60"/>
      <c r="CW434" s="60"/>
      <c r="CX434" s="60"/>
      <c r="CY434" s="60"/>
      <c r="CZ434" s="60"/>
      <c r="DA434" s="60"/>
      <c r="DB434" s="60"/>
      <c r="DC434" s="60"/>
      <c r="DD434" s="60"/>
      <c r="DE434" s="60"/>
      <c r="DF434" s="60"/>
      <c r="DG434" s="60"/>
      <c r="DH434" s="60"/>
      <c r="DI434" s="60"/>
      <c r="DJ434" s="60"/>
      <c r="DK434" s="60"/>
      <c r="DL434" s="60"/>
      <c r="DM434" s="60"/>
      <c r="DN434" s="60"/>
      <c r="DO434" s="60"/>
      <c r="DP434" s="60"/>
    </row>
    <row r="435" spans="2:120">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BS435" s="60"/>
      <c r="BT435" s="60"/>
      <c r="BU435" s="75"/>
      <c r="BV435" s="75"/>
      <c r="BW435" s="75"/>
      <c r="BX435" s="75"/>
      <c r="BY435" s="75"/>
      <c r="BZ435" s="75"/>
      <c r="CA435" s="75"/>
      <c r="CL435" s="60"/>
      <c r="CM435" s="60"/>
      <c r="CN435" s="60"/>
      <c r="CO435" s="60"/>
      <c r="CP435" s="60"/>
      <c r="CQ435" s="60"/>
      <c r="CR435" s="60"/>
      <c r="CS435" s="60"/>
      <c r="CT435" s="60"/>
      <c r="CU435" s="60"/>
      <c r="CV435" s="60"/>
      <c r="CW435" s="60"/>
      <c r="CX435" s="60"/>
      <c r="CY435" s="60"/>
      <c r="CZ435" s="60"/>
      <c r="DA435" s="60"/>
      <c r="DB435" s="60"/>
      <c r="DC435" s="60"/>
      <c r="DD435" s="60"/>
      <c r="DE435" s="60"/>
      <c r="DF435" s="60"/>
      <c r="DG435" s="60"/>
      <c r="DH435" s="60"/>
      <c r="DI435" s="60"/>
      <c r="DJ435" s="60"/>
      <c r="DK435" s="60"/>
      <c r="DL435" s="60"/>
      <c r="DM435" s="60"/>
      <c r="DN435" s="60"/>
      <c r="DO435" s="60"/>
      <c r="DP435" s="60"/>
    </row>
    <row r="436" spans="2:120">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BS436" s="60"/>
      <c r="BT436" s="60"/>
      <c r="BU436" s="75"/>
      <c r="BV436" s="75"/>
      <c r="BW436" s="75"/>
      <c r="BX436" s="75"/>
      <c r="BY436" s="75"/>
      <c r="BZ436" s="75"/>
      <c r="CA436" s="75"/>
      <c r="CL436" s="60"/>
      <c r="CM436" s="60"/>
      <c r="CN436" s="60"/>
      <c r="CO436" s="60"/>
      <c r="CP436" s="60"/>
      <c r="CQ436" s="60"/>
      <c r="CR436" s="60"/>
      <c r="CS436" s="60"/>
      <c r="CT436" s="60"/>
      <c r="CU436" s="60"/>
      <c r="CV436" s="60"/>
      <c r="CW436" s="60"/>
      <c r="CX436" s="60"/>
      <c r="CY436" s="60"/>
      <c r="CZ436" s="60"/>
      <c r="DA436" s="60"/>
      <c r="DB436" s="60"/>
      <c r="DC436" s="60"/>
      <c r="DD436" s="60"/>
      <c r="DE436" s="60"/>
      <c r="DF436" s="60"/>
      <c r="DG436" s="60"/>
      <c r="DH436" s="60"/>
      <c r="DI436" s="60"/>
      <c r="DJ436" s="60"/>
      <c r="DK436" s="60"/>
      <c r="DL436" s="60"/>
      <c r="DM436" s="60"/>
      <c r="DN436" s="60"/>
      <c r="DO436" s="60"/>
      <c r="DP436" s="60"/>
    </row>
    <row r="437" spans="2:120">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BS437" s="60"/>
      <c r="BT437" s="60"/>
      <c r="BU437" s="75"/>
      <c r="BV437" s="75"/>
      <c r="BW437" s="75"/>
      <c r="BX437" s="75"/>
      <c r="BY437" s="75"/>
      <c r="BZ437" s="75"/>
      <c r="CA437" s="75"/>
      <c r="CL437" s="60"/>
      <c r="CM437" s="60"/>
      <c r="CN437" s="60"/>
      <c r="CO437" s="60"/>
      <c r="CP437" s="60"/>
      <c r="CQ437" s="60"/>
      <c r="CR437" s="60"/>
      <c r="CS437" s="60"/>
      <c r="CT437" s="60"/>
      <c r="CU437" s="60"/>
      <c r="CV437" s="60"/>
      <c r="CW437" s="60"/>
      <c r="CX437" s="60"/>
      <c r="CY437" s="60"/>
      <c r="CZ437" s="60"/>
      <c r="DA437" s="60"/>
      <c r="DB437" s="60"/>
      <c r="DC437" s="60"/>
      <c r="DD437" s="60"/>
      <c r="DE437" s="60"/>
      <c r="DF437" s="60"/>
      <c r="DG437" s="60"/>
      <c r="DH437" s="60"/>
      <c r="DI437" s="60"/>
      <c r="DJ437" s="60"/>
      <c r="DK437" s="60"/>
      <c r="DL437" s="60"/>
      <c r="DM437" s="60"/>
      <c r="DN437" s="60"/>
      <c r="DO437" s="60"/>
      <c r="DP437" s="60"/>
    </row>
    <row r="438" spans="2:120">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BS438" s="60"/>
      <c r="BT438" s="60"/>
      <c r="BU438" s="75"/>
      <c r="BV438" s="75"/>
      <c r="BW438" s="75"/>
      <c r="BX438" s="75"/>
      <c r="BY438" s="75"/>
      <c r="BZ438" s="75"/>
      <c r="CA438" s="75"/>
      <c r="CL438" s="60"/>
      <c r="CM438" s="60"/>
      <c r="CN438" s="60"/>
      <c r="CO438" s="60"/>
      <c r="CP438" s="60"/>
      <c r="CQ438" s="60"/>
      <c r="CR438" s="60"/>
      <c r="CS438" s="60"/>
      <c r="CT438" s="60"/>
      <c r="CU438" s="60"/>
      <c r="CV438" s="60"/>
      <c r="CW438" s="60"/>
      <c r="CX438" s="60"/>
      <c r="CY438" s="60"/>
      <c r="CZ438" s="60"/>
      <c r="DA438" s="60"/>
      <c r="DB438" s="60"/>
      <c r="DC438" s="60"/>
      <c r="DD438" s="60"/>
      <c r="DE438" s="60"/>
      <c r="DF438" s="60"/>
      <c r="DG438" s="60"/>
      <c r="DH438" s="60"/>
      <c r="DI438" s="60"/>
      <c r="DJ438" s="60"/>
      <c r="DK438" s="60"/>
      <c r="DL438" s="60"/>
      <c r="DM438" s="60"/>
      <c r="DN438" s="60"/>
      <c r="DO438" s="60"/>
      <c r="DP438" s="60"/>
    </row>
    <row r="439" spans="2:120">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BS439" s="60"/>
      <c r="BT439" s="60"/>
      <c r="BU439" s="75"/>
      <c r="BV439" s="75"/>
      <c r="BW439" s="75"/>
      <c r="BX439" s="75"/>
      <c r="BY439" s="75"/>
      <c r="BZ439" s="75"/>
      <c r="CA439" s="75"/>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row>
    <row r="440" spans="2:120">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BS440" s="60"/>
      <c r="BT440" s="60"/>
      <c r="BU440" s="75"/>
      <c r="BV440" s="75"/>
      <c r="BW440" s="75"/>
      <c r="BX440" s="75"/>
      <c r="BY440" s="75"/>
      <c r="BZ440" s="75"/>
      <c r="CA440" s="75"/>
      <c r="CL440" s="60"/>
      <c r="CM440" s="60"/>
      <c r="CN440" s="60"/>
      <c r="CO440" s="60"/>
      <c r="CP440" s="60"/>
      <c r="CQ440" s="60"/>
      <c r="CR440" s="60"/>
      <c r="CS440" s="60"/>
      <c r="CT440" s="60"/>
      <c r="CU440" s="60"/>
      <c r="CV440" s="60"/>
      <c r="CW440" s="60"/>
      <c r="CX440" s="60"/>
      <c r="CY440" s="60"/>
      <c r="CZ440" s="60"/>
      <c r="DA440" s="60"/>
      <c r="DB440" s="60"/>
      <c r="DC440" s="60"/>
      <c r="DD440" s="60"/>
      <c r="DE440" s="60"/>
      <c r="DF440" s="60"/>
      <c r="DG440" s="60"/>
      <c r="DH440" s="60"/>
      <c r="DI440" s="60"/>
      <c r="DJ440" s="60"/>
      <c r="DK440" s="60"/>
      <c r="DL440" s="60"/>
      <c r="DM440" s="60"/>
      <c r="DN440" s="60"/>
      <c r="DO440" s="60"/>
      <c r="DP440" s="60"/>
    </row>
    <row r="441" spans="2:120">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BS441" s="60"/>
      <c r="BT441" s="60"/>
      <c r="BU441" s="75"/>
      <c r="BV441" s="75"/>
      <c r="BW441" s="75"/>
      <c r="BX441" s="75"/>
      <c r="BY441" s="75"/>
      <c r="BZ441" s="75"/>
      <c r="CA441" s="75"/>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row>
    <row r="442" spans="2:120">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BS442" s="60"/>
      <c r="BT442" s="60"/>
      <c r="BU442" s="75"/>
      <c r="BV442" s="75"/>
      <c r="BW442" s="75"/>
      <c r="BX442" s="75"/>
      <c r="BY442" s="75"/>
      <c r="BZ442" s="75"/>
      <c r="CA442" s="75"/>
      <c r="CL442" s="60"/>
      <c r="CM442" s="60"/>
      <c r="CN442" s="60"/>
      <c r="CO442" s="60"/>
      <c r="CP442" s="60"/>
      <c r="CQ442" s="60"/>
      <c r="CR442" s="60"/>
      <c r="CS442" s="60"/>
      <c r="CT442" s="60"/>
      <c r="CU442" s="60"/>
      <c r="CV442" s="60"/>
      <c r="CW442" s="60"/>
      <c r="CX442" s="60"/>
      <c r="CY442" s="60"/>
      <c r="CZ442" s="60"/>
      <c r="DA442" s="60"/>
      <c r="DB442" s="60"/>
      <c r="DC442" s="60"/>
      <c r="DD442" s="60"/>
      <c r="DE442" s="60"/>
      <c r="DF442" s="60"/>
      <c r="DG442" s="60"/>
      <c r="DH442" s="60"/>
      <c r="DI442" s="60"/>
      <c r="DJ442" s="60"/>
      <c r="DK442" s="60"/>
      <c r="DL442" s="60"/>
      <c r="DM442" s="60"/>
      <c r="DN442" s="60"/>
      <c r="DO442" s="60"/>
      <c r="DP442" s="60"/>
    </row>
    <row r="443" spans="2:120">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BS443" s="60"/>
      <c r="BT443" s="60"/>
      <c r="BU443" s="75"/>
      <c r="BV443" s="75"/>
      <c r="BW443" s="75"/>
      <c r="BX443" s="75"/>
      <c r="BY443" s="75"/>
      <c r="BZ443" s="75"/>
      <c r="CA443" s="75"/>
      <c r="CL443" s="60"/>
      <c r="CM443" s="60"/>
      <c r="CN443" s="60"/>
      <c r="CO443" s="60"/>
      <c r="CP443" s="60"/>
      <c r="CQ443" s="60"/>
      <c r="CR443" s="60"/>
      <c r="CS443" s="60"/>
      <c r="CT443" s="60"/>
      <c r="CU443" s="60"/>
      <c r="CV443" s="60"/>
      <c r="CW443" s="60"/>
      <c r="CX443" s="60"/>
      <c r="CY443" s="60"/>
      <c r="CZ443" s="60"/>
      <c r="DA443" s="60"/>
      <c r="DB443" s="60"/>
      <c r="DC443" s="60"/>
      <c r="DD443" s="60"/>
      <c r="DE443" s="60"/>
      <c r="DF443" s="60"/>
      <c r="DG443" s="60"/>
      <c r="DH443" s="60"/>
      <c r="DI443" s="60"/>
      <c r="DJ443" s="60"/>
      <c r="DK443" s="60"/>
      <c r="DL443" s="60"/>
      <c r="DM443" s="60"/>
      <c r="DN443" s="60"/>
      <c r="DO443" s="60"/>
      <c r="DP443" s="60"/>
    </row>
    <row r="444" spans="2:120">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BS444" s="60"/>
      <c r="BT444" s="60"/>
      <c r="BU444" s="75"/>
      <c r="BV444" s="75"/>
      <c r="BW444" s="75"/>
      <c r="BX444" s="75"/>
      <c r="BY444" s="75"/>
      <c r="BZ444" s="75"/>
      <c r="CA444" s="75"/>
      <c r="CL444" s="60"/>
      <c r="CM444" s="60"/>
      <c r="CN444" s="60"/>
      <c r="CO444" s="60"/>
      <c r="CP444" s="60"/>
      <c r="CQ444" s="60"/>
      <c r="CR444" s="60"/>
      <c r="CS444" s="60"/>
      <c r="CT444" s="60"/>
      <c r="CU444" s="60"/>
      <c r="CV444" s="60"/>
      <c r="CW444" s="60"/>
      <c r="CX444" s="60"/>
      <c r="CY444" s="60"/>
      <c r="CZ444" s="60"/>
      <c r="DA444" s="60"/>
      <c r="DB444" s="60"/>
      <c r="DC444" s="60"/>
      <c r="DD444" s="60"/>
      <c r="DE444" s="60"/>
      <c r="DF444" s="60"/>
      <c r="DG444" s="60"/>
      <c r="DH444" s="60"/>
      <c r="DI444" s="60"/>
      <c r="DJ444" s="60"/>
      <c r="DK444" s="60"/>
      <c r="DL444" s="60"/>
      <c r="DM444" s="60"/>
      <c r="DN444" s="60"/>
      <c r="DO444" s="60"/>
      <c r="DP444" s="60"/>
    </row>
    <row r="445" spans="2:120">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BS445" s="60"/>
      <c r="BT445" s="60"/>
      <c r="BU445" s="75"/>
      <c r="BV445" s="75"/>
      <c r="BW445" s="75"/>
      <c r="BX445" s="75"/>
      <c r="BY445" s="75"/>
      <c r="BZ445" s="75"/>
      <c r="CA445" s="75"/>
      <c r="CL445" s="60"/>
      <c r="CM445" s="60"/>
      <c r="CN445" s="60"/>
      <c r="CO445" s="60"/>
      <c r="CP445" s="60"/>
      <c r="CQ445" s="60"/>
      <c r="CR445" s="60"/>
      <c r="CS445" s="60"/>
      <c r="CT445" s="60"/>
      <c r="CU445" s="60"/>
      <c r="CV445" s="60"/>
      <c r="CW445" s="60"/>
      <c r="CX445" s="60"/>
      <c r="CY445" s="60"/>
      <c r="CZ445" s="60"/>
      <c r="DA445" s="60"/>
      <c r="DB445" s="60"/>
      <c r="DC445" s="60"/>
      <c r="DD445" s="60"/>
      <c r="DE445" s="60"/>
      <c r="DF445" s="60"/>
      <c r="DG445" s="60"/>
      <c r="DH445" s="60"/>
      <c r="DI445" s="60"/>
      <c r="DJ445" s="60"/>
      <c r="DK445" s="60"/>
      <c r="DL445" s="60"/>
      <c r="DM445" s="60"/>
      <c r="DN445" s="60"/>
      <c r="DO445" s="60"/>
      <c r="DP445" s="60"/>
    </row>
    <row r="446" spans="2:120">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BS446" s="60"/>
      <c r="BT446" s="60"/>
      <c r="BU446" s="75"/>
      <c r="BV446" s="75"/>
      <c r="BW446" s="75"/>
      <c r="BX446" s="75"/>
      <c r="BY446" s="75"/>
      <c r="BZ446" s="75"/>
      <c r="CA446" s="75"/>
      <c r="CL446" s="60"/>
      <c r="CM446" s="60"/>
      <c r="CN446" s="60"/>
      <c r="CO446" s="60"/>
      <c r="CP446" s="60"/>
      <c r="CQ446" s="60"/>
      <c r="CR446" s="60"/>
      <c r="CS446" s="60"/>
      <c r="CT446" s="60"/>
      <c r="CU446" s="60"/>
      <c r="CV446" s="60"/>
      <c r="CW446" s="60"/>
      <c r="CX446" s="60"/>
      <c r="CY446" s="60"/>
      <c r="CZ446" s="60"/>
      <c r="DA446" s="60"/>
      <c r="DB446" s="60"/>
      <c r="DC446" s="60"/>
      <c r="DD446" s="60"/>
      <c r="DE446" s="60"/>
      <c r="DF446" s="60"/>
      <c r="DG446" s="60"/>
      <c r="DH446" s="60"/>
      <c r="DI446" s="60"/>
      <c r="DJ446" s="60"/>
      <c r="DK446" s="60"/>
      <c r="DL446" s="60"/>
      <c r="DM446" s="60"/>
      <c r="DN446" s="60"/>
      <c r="DO446" s="60"/>
      <c r="DP446" s="60"/>
    </row>
    <row r="447" spans="2:120">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BS447" s="60"/>
      <c r="BT447" s="60"/>
      <c r="BU447" s="75"/>
      <c r="BV447" s="75"/>
      <c r="BW447" s="75"/>
      <c r="BX447" s="75"/>
      <c r="BY447" s="75"/>
      <c r="BZ447" s="75"/>
      <c r="CA447" s="75"/>
      <c r="CL447" s="60"/>
      <c r="CM447" s="60"/>
      <c r="CN447" s="60"/>
      <c r="CO447" s="60"/>
      <c r="CP447" s="60"/>
      <c r="CQ447" s="60"/>
      <c r="CR447" s="60"/>
      <c r="CS447" s="60"/>
      <c r="CT447" s="60"/>
      <c r="CU447" s="60"/>
      <c r="CV447" s="60"/>
      <c r="CW447" s="60"/>
      <c r="CX447" s="60"/>
      <c r="CY447" s="60"/>
      <c r="CZ447" s="60"/>
      <c r="DA447" s="60"/>
      <c r="DB447" s="60"/>
      <c r="DC447" s="60"/>
      <c r="DD447" s="60"/>
      <c r="DE447" s="60"/>
      <c r="DF447" s="60"/>
      <c r="DG447" s="60"/>
      <c r="DH447" s="60"/>
      <c r="DI447" s="60"/>
      <c r="DJ447" s="60"/>
      <c r="DK447" s="60"/>
      <c r="DL447" s="60"/>
      <c r="DM447" s="60"/>
      <c r="DN447" s="60"/>
      <c r="DO447" s="60"/>
      <c r="DP447" s="60"/>
    </row>
    <row r="448" spans="2:120">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BS448" s="60"/>
      <c r="BT448" s="60"/>
      <c r="BU448" s="75"/>
      <c r="BV448" s="75"/>
      <c r="BW448" s="75"/>
      <c r="BX448" s="75"/>
      <c r="BY448" s="75"/>
      <c r="BZ448" s="75"/>
      <c r="CA448" s="75"/>
      <c r="CL448" s="60"/>
      <c r="CM448" s="60"/>
      <c r="CN448" s="60"/>
      <c r="CO448" s="60"/>
      <c r="CP448" s="60"/>
      <c r="CQ448" s="60"/>
      <c r="CR448" s="60"/>
      <c r="CS448" s="60"/>
      <c r="CT448" s="60"/>
      <c r="CU448" s="60"/>
      <c r="CV448" s="60"/>
      <c r="CW448" s="60"/>
      <c r="CX448" s="60"/>
      <c r="CY448" s="60"/>
      <c r="CZ448" s="60"/>
      <c r="DA448" s="60"/>
      <c r="DB448" s="60"/>
      <c r="DC448" s="60"/>
      <c r="DD448" s="60"/>
      <c r="DE448" s="60"/>
      <c r="DF448" s="60"/>
      <c r="DG448" s="60"/>
      <c r="DH448" s="60"/>
      <c r="DI448" s="60"/>
      <c r="DJ448" s="60"/>
      <c r="DK448" s="60"/>
      <c r="DL448" s="60"/>
      <c r="DM448" s="60"/>
      <c r="DN448" s="60"/>
      <c r="DO448" s="60"/>
      <c r="DP448" s="60"/>
    </row>
    <row r="449" spans="2:120">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BS449" s="60"/>
      <c r="BT449" s="60"/>
      <c r="BU449" s="75"/>
      <c r="BV449" s="75"/>
      <c r="BW449" s="75"/>
      <c r="BX449" s="75"/>
      <c r="BY449" s="75"/>
      <c r="BZ449" s="75"/>
      <c r="CA449" s="75"/>
      <c r="CL449" s="60"/>
      <c r="CM449" s="60"/>
      <c r="CN449" s="60"/>
      <c r="CO449" s="60"/>
      <c r="CP449" s="60"/>
      <c r="CQ449" s="60"/>
      <c r="CR449" s="60"/>
      <c r="CS449" s="60"/>
      <c r="CT449" s="60"/>
      <c r="CU449" s="60"/>
      <c r="CV449" s="60"/>
      <c r="CW449" s="60"/>
      <c r="CX449" s="60"/>
      <c r="CY449" s="60"/>
      <c r="CZ449" s="60"/>
      <c r="DA449" s="60"/>
      <c r="DB449" s="60"/>
      <c r="DC449" s="60"/>
      <c r="DD449" s="60"/>
      <c r="DE449" s="60"/>
      <c r="DF449" s="60"/>
      <c r="DG449" s="60"/>
      <c r="DH449" s="60"/>
      <c r="DI449" s="60"/>
      <c r="DJ449" s="60"/>
      <c r="DK449" s="60"/>
      <c r="DL449" s="60"/>
      <c r="DM449" s="60"/>
      <c r="DN449" s="60"/>
      <c r="DO449" s="60"/>
      <c r="DP449" s="60"/>
    </row>
    <row r="450" spans="2:120">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BS450" s="60"/>
      <c r="BT450" s="60"/>
      <c r="BU450" s="75"/>
      <c r="BV450" s="75"/>
      <c r="BW450" s="75"/>
      <c r="BX450" s="75"/>
      <c r="BY450" s="75"/>
      <c r="BZ450" s="75"/>
      <c r="CA450" s="75"/>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row>
    <row r="451" spans="2:120">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BS451" s="60"/>
      <c r="BT451" s="60"/>
      <c r="BU451" s="75"/>
      <c r="BV451" s="75"/>
      <c r="BW451" s="75"/>
      <c r="BX451" s="75"/>
      <c r="BY451" s="75"/>
      <c r="BZ451" s="75"/>
      <c r="CA451" s="75"/>
      <c r="CL451" s="60"/>
      <c r="CM451" s="60"/>
      <c r="CN451" s="60"/>
      <c r="CO451" s="60"/>
      <c r="CP451" s="60"/>
      <c r="CQ451" s="60"/>
      <c r="CR451" s="60"/>
      <c r="CS451" s="60"/>
      <c r="CT451" s="60"/>
      <c r="CU451" s="60"/>
      <c r="CV451" s="60"/>
      <c r="CW451" s="60"/>
      <c r="CX451" s="60"/>
      <c r="CY451" s="60"/>
      <c r="CZ451" s="60"/>
      <c r="DA451" s="60"/>
      <c r="DB451" s="60"/>
      <c r="DC451" s="60"/>
      <c r="DD451" s="60"/>
      <c r="DE451" s="60"/>
      <c r="DF451" s="60"/>
      <c r="DG451" s="60"/>
      <c r="DH451" s="60"/>
      <c r="DI451" s="60"/>
      <c r="DJ451" s="60"/>
      <c r="DK451" s="60"/>
      <c r="DL451" s="60"/>
      <c r="DM451" s="60"/>
      <c r="DN451" s="60"/>
      <c r="DO451" s="60"/>
      <c r="DP451" s="60"/>
    </row>
    <row r="452" spans="2:120">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BS452" s="60"/>
      <c r="BT452" s="60"/>
      <c r="BU452" s="75"/>
      <c r="BV452" s="75"/>
      <c r="BW452" s="75"/>
      <c r="BX452" s="75"/>
      <c r="BY452" s="75"/>
      <c r="BZ452" s="75"/>
      <c r="CA452" s="75"/>
      <c r="CL452" s="60"/>
      <c r="CM452" s="60"/>
      <c r="CN452" s="60"/>
      <c r="CO452" s="60"/>
      <c r="CP452" s="60"/>
      <c r="CQ452" s="60"/>
      <c r="CR452" s="60"/>
      <c r="CS452" s="60"/>
      <c r="CT452" s="60"/>
      <c r="CU452" s="60"/>
      <c r="CV452" s="60"/>
      <c r="CW452" s="60"/>
      <c r="CX452" s="60"/>
      <c r="CY452" s="60"/>
      <c r="CZ452" s="60"/>
      <c r="DA452" s="60"/>
      <c r="DB452" s="60"/>
      <c r="DC452" s="60"/>
      <c r="DD452" s="60"/>
      <c r="DE452" s="60"/>
      <c r="DF452" s="60"/>
      <c r="DG452" s="60"/>
      <c r="DH452" s="60"/>
      <c r="DI452" s="60"/>
      <c r="DJ452" s="60"/>
      <c r="DK452" s="60"/>
      <c r="DL452" s="60"/>
      <c r="DM452" s="60"/>
      <c r="DN452" s="60"/>
      <c r="DO452" s="60"/>
      <c r="DP452" s="60"/>
    </row>
    <row r="453" spans="2:120">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BS453" s="60"/>
      <c r="BT453" s="60"/>
      <c r="BU453" s="75"/>
      <c r="BV453" s="75"/>
      <c r="BW453" s="75"/>
      <c r="BX453" s="75"/>
      <c r="BY453" s="75"/>
      <c r="BZ453" s="75"/>
      <c r="CA453" s="75"/>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row>
    <row r="454" spans="2:120">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BS454" s="60"/>
      <c r="BT454" s="60"/>
      <c r="BU454" s="75"/>
      <c r="BV454" s="75"/>
      <c r="BW454" s="75"/>
      <c r="BX454" s="75"/>
      <c r="BY454" s="75"/>
      <c r="BZ454" s="75"/>
      <c r="CA454" s="75"/>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row>
    <row r="455" spans="2:120">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BS455" s="60"/>
      <c r="BT455" s="60"/>
      <c r="BU455" s="75"/>
      <c r="BV455" s="75"/>
      <c r="BW455" s="75"/>
      <c r="BX455" s="75"/>
      <c r="BY455" s="75"/>
      <c r="BZ455" s="75"/>
      <c r="CA455" s="75"/>
      <c r="CL455" s="60"/>
      <c r="CM455" s="60"/>
      <c r="CN455" s="60"/>
      <c r="CO455" s="60"/>
      <c r="CP455" s="60"/>
      <c r="CQ455" s="60"/>
      <c r="CR455" s="60"/>
      <c r="CS455" s="60"/>
      <c r="CT455" s="60"/>
      <c r="CU455" s="60"/>
      <c r="CV455" s="60"/>
      <c r="CW455" s="60"/>
      <c r="CX455" s="60"/>
      <c r="CY455" s="60"/>
      <c r="CZ455" s="60"/>
      <c r="DA455" s="60"/>
      <c r="DB455" s="60"/>
      <c r="DC455" s="60"/>
      <c r="DD455" s="60"/>
      <c r="DE455" s="60"/>
      <c r="DF455" s="60"/>
      <c r="DG455" s="60"/>
      <c r="DH455" s="60"/>
      <c r="DI455" s="60"/>
      <c r="DJ455" s="60"/>
      <c r="DK455" s="60"/>
      <c r="DL455" s="60"/>
      <c r="DM455" s="60"/>
      <c r="DN455" s="60"/>
      <c r="DO455" s="60"/>
      <c r="DP455" s="60"/>
    </row>
    <row r="456" spans="2:120">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BS456" s="60"/>
      <c r="BT456" s="60"/>
      <c r="BU456" s="75"/>
      <c r="BV456" s="75"/>
      <c r="BW456" s="75"/>
      <c r="BX456" s="75"/>
      <c r="BY456" s="75"/>
      <c r="BZ456" s="75"/>
      <c r="CA456" s="75"/>
      <c r="CL456" s="60"/>
      <c r="CM456" s="60"/>
      <c r="CN456" s="60"/>
      <c r="CO456" s="60"/>
      <c r="CP456" s="60"/>
      <c r="CQ456" s="60"/>
      <c r="CR456" s="60"/>
      <c r="CS456" s="60"/>
      <c r="CT456" s="60"/>
      <c r="CU456" s="60"/>
      <c r="CV456" s="60"/>
      <c r="CW456" s="60"/>
      <c r="CX456" s="60"/>
      <c r="CY456" s="60"/>
      <c r="CZ456" s="60"/>
      <c r="DA456" s="60"/>
      <c r="DB456" s="60"/>
      <c r="DC456" s="60"/>
      <c r="DD456" s="60"/>
      <c r="DE456" s="60"/>
      <c r="DF456" s="60"/>
      <c r="DG456" s="60"/>
      <c r="DH456" s="60"/>
      <c r="DI456" s="60"/>
      <c r="DJ456" s="60"/>
      <c r="DK456" s="60"/>
      <c r="DL456" s="60"/>
      <c r="DM456" s="60"/>
      <c r="DN456" s="60"/>
      <c r="DO456" s="60"/>
      <c r="DP456" s="60"/>
    </row>
    <row r="457" spans="2:120">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BS457" s="60"/>
      <c r="BT457" s="60"/>
      <c r="BU457" s="75"/>
      <c r="BV457" s="75"/>
      <c r="BW457" s="75"/>
      <c r="BX457" s="75"/>
      <c r="BY457" s="75"/>
      <c r="BZ457" s="75"/>
      <c r="CA457" s="75"/>
      <c r="CL457" s="60"/>
      <c r="CM457" s="60"/>
      <c r="CN457" s="60"/>
      <c r="CO457" s="60"/>
      <c r="CP457" s="60"/>
      <c r="CQ457" s="60"/>
      <c r="CR457" s="60"/>
      <c r="CS457" s="60"/>
      <c r="CT457" s="60"/>
      <c r="CU457" s="60"/>
      <c r="CV457" s="60"/>
      <c r="CW457" s="60"/>
      <c r="CX457" s="60"/>
      <c r="CY457" s="60"/>
      <c r="CZ457" s="60"/>
      <c r="DA457" s="60"/>
      <c r="DB457" s="60"/>
      <c r="DC457" s="60"/>
      <c r="DD457" s="60"/>
      <c r="DE457" s="60"/>
      <c r="DF457" s="60"/>
      <c r="DG457" s="60"/>
      <c r="DH457" s="60"/>
      <c r="DI457" s="60"/>
      <c r="DJ457" s="60"/>
      <c r="DK457" s="60"/>
      <c r="DL457" s="60"/>
      <c r="DM457" s="60"/>
      <c r="DN457" s="60"/>
      <c r="DO457" s="60"/>
      <c r="DP457" s="60"/>
    </row>
    <row r="458" spans="2:120">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BS458" s="60"/>
      <c r="BT458" s="60"/>
      <c r="BU458" s="75"/>
      <c r="BV458" s="75"/>
      <c r="BW458" s="75"/>
      <c r="BX458" s="75"/>
      <c r="BY458" s="75"/>
      <c r="BZ458" s="75"/>
      <c r="CA458" s="75"/>
      <c r="CL458" s="60"/>
      <c r="CM458" s="60"/>
      <c r="CN458" s="60"/>
      <c r="CO458" s="60"/>
      <c r="CP458" s="60"/>
      <c r="CQ458" s="60"/>
      <c r="CR458" s="60"/>
      <c r="CS458" s="60"/>
      <c r="CT458" s="60"/>
      <c r="CU458" s="60"/>
      <c r="CV458" s="60"/>
      <c r="CW458" s="60"/>
      <c r="CX458" s="60"/>
      <c r="CY458" s="60"/>
      <c r="CZ458" s="60"/>
      <c r="DA458" s="60"/>
      <c r="DB458" s="60"/>
      <c r="DC458" s="60"/>
      <c r="DD458" s="60"/>
      <c r="DE458" s="60"/>
      <c r="DF458" s="60"/>
      <c r="DG458" s="60"/>
      <c r="DH458" s="60"/>
      <c r="DI458" s="60"/>
      <c r="DJ458" s="60"/>
      <c r="DK458" s="60"/>
      <c r="DL458" s="60"/>
      <c r="DM458" s="60"/>
      <c r="DN458" s="60"/>
      <c r="DO458" s="60"/>
      <c r="DP458" s="60"/>
    </row>
    <row r="459" spans="2:120">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BS459" s="60"/>
      <c r="BT459" s="60"/>
      <c r="BU459" s="75"/>
      <c r="BV459" s="75"/>
      <c r="BW459" s="75"/>
      <c r="BX459" s="75"/>
      <c r="BY459" s="75"/>
      <c r="BZ459" s="75"/>
      <c r="CA459" s="75"/>
      <c r="CL459" s="60"/>
      <c r="CM459" s="60"/>
      <c r="CN459" s="60"/>
      <c r="CO459" s="60"/>
      <c r="CP459" s="60"/>
      <c r="CQ459" s="60"/>
      <c r="CR459" s="60"/>
      <c r="CS459" s="60"/>
      <c r="CT459" s="60"/>
      <c r="CU459" s="60"/>
      <c r="CV459" s="60"/>
      <c r="CW459" s="60"/>
      <c r="CX459" s="60"/>
      <c r="CY459" s="60"/>
      <c r="CZ459" s="60"/>
      <c r="DA459" s="60"/>
      <c r="DB459" s="60"/>
      <c r="DC459" s="60"/>
      <c r="DD459" s="60"/>
      <c r="DE459" s="60"/>
      <c r="DF459" s="60"/>
      <c r="DG459" s="60"/>
      <c r="DH459" s="60"/>
      <c r="DI459" s="60"/>
      <c r="DJ459" s="60"/>
      <c r="DK459" s="60"/>
      <c r="DL459" s="60"/>
      <c r="DM459" s="60"/>
      <c r="DN459" s="60"/>
      <c r="DO459" s="60"/>
      <c r="DP459" s="60"/>
    </row>
    <row r="460" spans="2:120">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BS460" s="60"/>
      <c r="BT460" s="60"/>
      <c r="BU460" s="75"/>
      <c r="BV460" s="75"/>
      <c r="BW460" s="75"/>
      <c r="BX460" s="75"/>
      <c r="BY460" s="75"/>
      <c r="BZ460" s="75"/>
      <c r="CA460" s="75"/>
      <c r="CL460" s="60"/>
      <c r="CM460" s="60"/>
      <c r="CN460" s="60"/>
      <c r="CO460" s="60"/>
      <c r="CP460" s="60"/>
      <c r="CQ460" s="60"/>
      <c r="CR460" s="60"/>
      <c r="CS460" s="60"/>
      <c r="CT460" s="60"/>
      <c r="CU460" s="60"/>
      <c r="CV460" s="60"/>
      <c r="CW460" s="60"/>
      <c r="CX460" s="60"/>
      <c r="CY460" s="60"/>
      <c r="CZ460" s="60"/>
      <c r="DA460" s="60"/>
      <c r="DB460" s="60"/>
      <c r="DC460" s="60"/>
      <c r="DD460" s="60"/>
      <c r="DE460" s="60"/>
      <c r="DF460" s="60"/>
      <c r="DG460" s="60"/>
      <c r="DH460" s="60"/>
      <c r="DI460" s="60"/>
      <c r="DJ460" s="60"/>
      <c r="DK460" s="60"/>
      <c r="DL460" s="60"/>
      <c r="DM460" s="60"/>
      <c r="DN460" s="60"/>
      <c r="DO460" s="60"/>
      <c r="DP460" s="60"/>
    </row>
    <row r="461" spans="2:120">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BS461" s="60"/>
      <c r="BT461" s="60"/>
      <c r="BU461" s="75"/>
      <c r="BV461" s="75"/>
      <c r="BW461" s="75"/>
      <c r="BX461" s="75"/>
      <c r="BY461" s="75"/>
      <c r="BZ461" s="75"/>
      <c r="CA461" s="75"/>
      <c r="CL461" s="60"/>
      <c r="CM461" s="60"/>
      <c r="CN461" s="60"/>
      <c r="CO461" s="60"/>
      <c r="CP461" s="60"/>
      <c r="CQ461" s="60"/>
      <c r="CR461" s="60"/>
      <c r="CS461" s="60"/>
      <c r="CT461" s="60"/>
      <c r="CU461" s="60"/>
      <c r="CV461" s="60"/>
      <c r="CW461" s="60"/>
      <c r="CX461" s="60"/>
      <c r="CY461" s="60"/>
      <c r="CZ461" s="60"/>
      <c r="DA461" s="60"/>
      <c r="DB461" s="60"/>
      <c r="DC461" s="60"/>
      <c r="DD461" s="60"/>
      <c r="DE461" s="60"/>
      <c r="DF461" s="60"/>
      <c r="DG461" s="60"/>
      <c r="DH461" s="60"/>
      <c r="DI461" s="60"/>
      <c r="DJ461" s="60"/>
      <c r="DK461" s="60"/>
      <c r="DL461" s="60"/>
      <c r="DM461" s="60"/>
      <c r="DN461" s="60"/>
      <c r="DO461" s="60"/>
      <c r="DP461" s="60"/>
    </row>
    <row r="462" spans="2:120">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BS462" s="60"/>
      <c r="BT462" s="60"/>
      <c r="BU462" s="75"/>
      <c r="BV462" s="75"/>
      <c r="BW462" s="75"/>
      <c r="BX462" s="75"/>
      <c r="BY462" s="75"/>
      <c r="BZ462" s="75"/>
      <c r="CA462" s="75"/>
      <c r="CL462" s="60"/>
      <c r="CM462" s="60"/>
      <c r="CN462" s="60"/>
      <c r="CO462" s="60"/>
      <c r="CP462" s="60"/>
      <c r="CQ462" s="60"/>
      <c r="CR462" s="60"/>
      <c r="CS462" s="60"/>
      <c r="CT462" s="60"/>
      <c r="CU462" s="60"/>
      <c r="CV462" s="60"/>
      <c r="CW462" s="60"/>
      <c r="CX462" s="60"/>
      <c r="CY462" s="60"/>
      <c r="CZ462" s="60"/>
      <c r="DA462" s="60"/>
      <c r="DB462" s="60"/>
      <c r="DC462" s="60"/>
      <c r="DD462" s="60"/>
      <c r="DE462" s="60"/>
      <c r="DF462" s="60"/>
      <c r="DG462" s="60"/>
      <c r="DH462" s="60"/>
      <c r="DI462" s="60"/>
      <c r="DJ462" s="60"/>
      <c r="DK462" s="60"/>
      <c r="DL462" s="60"/>
      <c r="DM462" s="60"/>
      <c r="DN462" s="60"/>
      <c r="DO462" s="60"/>
      <c r="DP462" s="60"/>
    </row>
    <row r="463" spans="2:120">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BS463" s="60"/>
      <c r="BT463" s="60"/>
      <c r="BU463" s="75"/>
      <c r="BV463" s="75"/>
      <c r="BW463" s="75"/>
      <c r="BX463" s="75"/>
      <c r="BY463" s="75"/>
      <c r="BZ463" s="75"/>
      <c r="CA463" s="75"/>
      <c r="CL463" s="60"/>
      <c r="CM463" s="60"/>
      <c r="CN463" s="60"/>
      <c r="CO463" s="60"/>
      <c r="CP463" s="60"/>
      <c r="CQ463" s="60"/>
      <c r="CR463" s="60"/>
      <c r="CS463" s="60"/>
      <c r="CT463" s="60"/>
      <c r="CU463" s="60"/>
      <c r="CV463" s="60"/>
      <c r="CW463" s="60"/>
      <c r="CX463" s="60"/>
      <c r="CY463" s="60"/>
      <c r="CZ463" s="60"/>
      <c r="DA463" s="60"/>
      <c r="DB463" s="60"/>
      <c r="DC463" s="60"/>
      <c r="DD463" s="60"/>
      <c r="DE463" s="60"/>
      <c r="DF463" s="60"/>
      <c r="DG463" s="60"/>
      <c r="DH463" s="60"/>
      <c r="DI463" s="60"/>
      <c r="DJ463" s="60"/>
      <c r="DK463" s="60"/>
      <c r="DL463" s="60"/>
      <c r="DM463" s="60"/>
      <c r="DN463" s="60"/>
      <c r="DO463" s="60"/>
      <c r="DP463" s="60"/>
    </row>
    <row r="464" spans="2:120">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BS464" s="60"/>
      <c r="BT464" s="60"/>
      <c r="BU464" s="75"/>
      <c r="BV464" s="75"/>
      <c r="BW464" s="75"/>
      <c r="BX464" s="75"/>
      <c r="BY464" s="75"/>
      <c r="BZ464" s="75"/>
      <c r="CA464" s="75"/>
      <c r="CL464" s="60"/>
      <c r="CM464" s="60"/>
      <c r="CN464" s="60"/>
      <c r="CO464" s="60"/>
      <c r="CP464" s="60"/>
      <c r="CQ464" s="60"/>
      <c r="CR464" s="60"/>
      <c r="CS464" s="60"/>
      <c r="CT464" s="60"/>
      <c r="CU464" s="60"/>
      <c r="CV464" s="60"/>
      <c r="CW464" s="60"/>
      <c r="CX464" s="60"/>
      <c r="CY464" s="60"/>
      <c r="CZ464" s="60"/>
      <c r="DA464" s="60"/>
      <c r="DB464" s="60"/>
      <c r="DC464" s="60"/>
      <c r="DD464" s="60"/>
      <c r="DE464" s="60"/>
      <c r="DF464" s="60"/>
      <c r="DG464" s="60"/>
      <c r="DH464" s="60"/>
      <c r="DI464" s="60"/>
      <c r="DJ464" s="60"/>
      <c r="DK464" s="60"/>
      <c r="DL464" s="60"/>
      <c r="DM464" s="60"/>
      <c r="DN464" s="60"/>
      <c r="DO464" s="60"/>
      <c r="DP464" s="60"/>
    </row>
    <row r="465" spans="2:120">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BS465" s="60"/>
      <c r="BT465" s="60"/>
      <c r="BU465" s="75"/>
      <c r="BV465" s="75"/>
      <c r="BW465" s="75"/>
      <c r="BX465" s="75"/>
      <c r="BY465" s="75"/>
      <c r="BZ465" s="75"/>
      <c r="CA465" s="75"/>
      <c r="CL465" s="60"/>
      <c r="CM465" s="60"/>
      <c r="CN465" s="60"/>
      <c r="CO465" s="60"/>
      <c r="CP465" s="60"/>
      <c r="CQ465" s="60"/>
      <c r="CR465" s="60"/>
      <c r="CS465" s="60"/>
      <c r="CT465" s="60"/>
      <c r="CU465" s="60"/>
      <c r="CV465" s="60"/>
      <c r="CW465" s="60"/>
      <c r="CX465" s="60"/>
      <c r="CY465" s="60"/>
      <c r="CZ465" s="60"/>
      <c r="DA465" s="60"/>
      <c r="DB465" s="60"/>
      <c r="DC465" s="60"/>
      <c r="DD465" s="60"/>
      <c r="DE465" s="60"/>
      <c r="DF465" s="60"/>
      <c r="DG465" s="60"/>
      <c r="DH465" s="60"/>
      <c r="DI465" s="60"/>
      <c r="DJ465" s="60"/>
      <c r="DK465" s="60"/>
      <c r="DL465" s="60"/>
      <c r="DM465" s="60"/>
      <c r="DN465" s="60"/>
      <c r="DO465" s="60"/>
      <c r="DP465" s="60"/>
    </row>
    <row r="466" spans="2:120">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BS466" s="60"/>
      <c r="BT466" s="60"/>
      <c r="BU466" s="75"/>
      <c r="BV466" s="75"/>
      <c r="BW466" s="75"/>
      <c r="BX466" s="75"/>
      <c r="BY466" s="75"/>
      <c r="BZ466" s="75"/>
      <c r="CA466" s="75"/>
      <c r="CL466" s="60"/>
      <c r="CM466" s="60"/>
      <c r="CN466" s="60"/>
      <c r="CO466" s="60"/>
      <c r="CP466" s="60"/>
      <c r="CQ466" s="60"/>
      <c r="CR466" s="60"/>
      <c r="CS466" s="60"/>
      <c r="CT466" s="60"/>
      <c r="CU466" s="60"/>
      <c r="CV466" s="60"/>
      <c r="CW466" s="60"/>
      <c r="CX466" s="60"/>
      <c r="CY466" s="60"/>
      <c r="CZ466" s="60"/>
      <c r="DA466" s="60"/>
      <c r="DB466" s="60"/>
      <c r="DC466" s="60"/>
      <c r="DD466" s="60"/>
      <c r="DE466" s="60"/>
      <c r="DF466" s="60"/>
      <c r="DG466" s="60"/>
      <c r="DH466" s="60"/>
      <c r="DI466" s="60"/>
      <c r="DJ466" s="60"/>
      <c r="DK466" s="60"/>
      <c r="DL466" s="60"/>
      <c r="DM466" s="60"/>
      <c r="DN466" s="60"/>
      <c r="DO466" s="60"/>
      <c r="DP466" s="60"/>
    </row>
    <row r="467" spans="2:120">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BS467" s="60"/>
      <c r="BT467" s="60"/>
      <c r="BU467" s="75"/>
      <c r="BV467" s="75"/>
      <c r="BW467" s="75"/>
      <c r="BX467" s="75"/>
      <c r="BY467" s="75"/>
      <c r="BZ467" s="75"/>
      <c r="CA467" s="75"/>
      <c r="CL467" s="60"/>
      <c r="CM467" s="60"/>
      <c r="CN467" s="60"/>
      <c r="CO467" s="60"/>
      <c r="CP467" s="60"/>
      <c r="CQ467" s="60"/>
      <c r="CR467" s="60"/>
      <c r="CS467" s="60"/>
      <c r="CT467" s="60"/>
      <c r="CU467" s="60"/>
      <c r="CV467" s="60"/>
      <c r="CW467" s="60"/>
      <c r="CX467" s="60"/>
      <c r="CY467" s="60"/>
      <c r="CZ467" s="60"/>
      <c r="DA467" s="60"/>
      <c r="DB467" s="60"/>
      <c r="DC467" s="60"/>
      <c r="DD467" s="60"/>
      <c r="DE467" s="60"/>
      <c r="DF467" s="60"/>
      <c r="DG467" s="60"/>
      <c r="DH467" s="60"/>
      <c r="DI467" s="60"/>
      <c r="DJ467" s="60"/>
      <c r="DK467" s="60"/>
      <c r="DL467" s="60"/>
      <c r="DM467" s="60"/>
      <c r="DN467" s="60"/>
      <c r="DO467" s="60"/>
      <c r="DP467" s="60"/>
    </row>
    <row r="468" spans="2:120">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BS468" s="60"/>
      <c r="BT468" s="60"/>
      <c r="BU468" s="75"/>
      <c r="BV468" s="75"/>
      <c r="BW468" s="75"/>
      <c r="BX468" s="75"/>
      <c r="BY468" s="75"/>
      <c r="BZ468" s="75"/>
      <c r="CA468" s="75"/>
      <c r="CL468" s="60"/>
      <c r="CM468" s="60"/>
      <c r="CN468" s="60"/>
      <c r="CO468" s="60"/>
      <c r="CP468" s="60"/>
      <c r="CQ468" s="60"/>
      <c r="CR468" s="60"/>
      <c r="CS468" s="60"/>
      <c r="CT468" s="60"/>
      <c r="CU468" s="60"/>
      <c r="CV468" s="60"/>
      <c r="CW468" s="60"/>
      <c r="CX468" s="60"/>
      <c r="CY468" s="60"/>
      <c r="CZ468" s="60"/>
      <c r="DA468" s="60"/>
      <c r="DB468" s="60"/>
      <c r="DC468" s="60"/>
      <c r="DD468" s="60"/>
      <c r="DE468" s="60"/>
      <c r="DF468" s="60"/>
      <c r="DG468" s="60"/>
      <c r="DH468" s="60"/>
      <c r="DI468" s="60"/>
      <c r="DJ468" s="60"/>
      <c r="DK468" s="60"/>
      <c r="DL468" s="60"/>
      <c r="DM468" s="60"/>
      <c r="DN468" s="60"/>
      <c r="DO468" s="60"/>
      <c r="DP468" s="60"/>
    </row>
    <row r="469" spans="2:120">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BS469" s="60"/>
      <c r="BT469" s="60"/>
      <c r="BU469" s="75"/>
      <c r="BV469" s="75"/>
      <c r="BW469" s="75"/>
      <c r="BX469" s="75"/>
      <c r="BY469" s="75"/>
      <c r="BZ469" s="75"/>
      <c r="CA469" s="75"/>
      <c r="CL469" s="60"/>
      <c r="CM469" s="60"/>
      <c r="CN469" s="60"/>
      <c r="CO469" s="60"/>
      <c r="CP469" s="60"/>
      <c r="CQ469" s="60"/>
      <c r="CR469" s="60"/>
      <c r="CS469" s="60"/>
      <c r="CT469" s="60"/>
      <c r="CU469" s="60"/>
      <c r="CV469" s="60"/>
      <c r="CW469" s="60"/>
      <c r="CX469" s="60"/>
      <c r="CY469" s="60"/>
      <c r="CZ469" s="60"/>
      <c r="DA469" s="60"/>
      <c r="DB469" s="60"/>
      <c r="DC469" s="60"/>
      <c r="DD469" s="60"/>
      <c r="DE469" s="60"/>
      <c r="DF469" s="60"/>
      <c r="DG469" s="60"/>
      <c r="DH469" s="60"/>
      <c r="DI469" s="60"/>
      <c r="DJ469" s="60"/>
      <c r="DK469" s="60"/>
      <c r="DL469" s="60"/>
      <c r="DM469" s="60"/>
      <c r="DN469" s="60"/>
      <c r="DO469" s="60"/>
      <c r="DP469" s="60"/>
    </row>
    <row r="470" spans="2:120">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BS470" s="60"/>
      <c r="BT470" s="60"/>
      <c r="BU470" s="75"/>
      <c r="BV470" s="75"/>
      <c r="BW470" s="75"/>
      <c r="BX470" s="75"/>
      <c r="BY470" s="75"/>
      <c r="BZ470" s="75"/>
      <c r="CA470" s="75"/>
      <c r="CL470" s="60"/>
      <c r="CM470" s="60"/>
      <c r="CN470" s="60"/>
      <c r="CO470" s="60"/>
      <c r="CP470" s="60"/>
      <c r="CQ470" s="60"/>
      <c r="CR470" s="60"/>
      <c r="CS470" s="60"/>
      <c r="CT470" s="60"/>
      <c r="CU470" s="60"/>
      <c r="CV470" s="60"/>
      <c r="CW470" s="60"/>
      <c r="CX470" s="60"/>
      <c r="CY470" s="60"/>
      <c r="CZ470" s="60"/>
      <c r="DA470" s="60"/>
      <c r="DB470" s="60"/>
      <c r="DC470" s="60"/>
      <c r="DD470" s="60"/>
      <c r="DE470" s="60"/>
      <c r="DF470" s="60"/>
      <c r="DG470" s="60"/>
      <c r="DH470" s="60"/>
      <c r="DI470" s="60"/>
      <c r="DJ470" s="60"/>
      <c r="DK470" s="60"/>
      <c r="DL470" s="60"/>
      <c r="DM470" s="60"/>
      <c r="DN470" s="60"/>
      <c r="DO470" s="60"/>
      <c r="DP470" s="60"/>
    </row>
    <row r="471" spans="2:120">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BS471" s="60"/>
      <c r="BT471" s="60"/>
      <c r="BU471" s="75"/>
      <c r="BV471" s="75"/>
      <c r="BW471" s="75"/>
      <c r="BX471" s="75"/>
      <c r="BY471" s="75"/>
      <c r="BZ471" s="75"/>
      <c r="CA471" s="75"/>
      <c r="CL471" s="60"/>
      <c r="CM471" s="60"/>
      <c r="CN471" s="60"/>
      <c r="CO471" s="60"/>
      <c r="CP471" s="60"/>
      <c r="CQ471" s="60"/>
      <c r="CR471" s="60"/>
      <c r="CS471" s="60"/>
      <c r="CT471" s="60"/>
      <c r="CU471" s="60"/>
      <c r="CV471" s="60"/>
      <c r="CW471" s="60"/>
      <c r="CX471" s="60"/>
      <c r="CY471" s="60"/>
      <c r="CZ471" s="60"/>
      <c r="DA471" s="60"/>
      <c r="DB471" s="60"/>
      <c r="DC471" s="60"/>
      <c r="DD471" s="60"/>
      <c r="DE471" s="60"/>
      <c r="DF471" s="60"/>
      <c r="DG471" s="60"/>
      <c r="DH471" s="60"/>
      <c r="DI471" s="60"/>
      <c r="DJ471" s="60"/>
      <c r="DK471" s="60"/>
      <c r="DL471" s="60"/>
      <c r="DM471" s="60"/>
      <c r="DN471" s="60"/>
      <c r="DO471" s="60"/>
      <c r="DP471" s="60"/>
    </row>
    <row r="472" spans="2:120">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BS472" s="60"/>
      <c r="BT472" s="60"/>
      <c r="BU472" s="75"/>
      <c r="BV472" s="75"/>
      <c r="BW472" s="75"/>
      <c r="BX472" s="75"/>
      <c r="BY472" s="75"/>
      <c r="BZ472" s="75"/>
      <c r="CA472" s="75"/>
      <c r="CL472" s="60"/>
      <c r="CM472" s="60"/>
      <c r="CN472" s="60"/>
      <c r="CO472" s="60"/>
      <c r="CP472" s="60"/>
      <c r="CQ472" s="60"/>
      <c r="CR472" s="60"/>
      <c r="CS472" s="60"/>
      <c r="CT472" s="60"/>
      <c r="CU472" s="60"/>
      <c r="CV472" s="60"/>
      <c r="CW472" s="60"/>
      <c r="CX472" s="60"/>
      <c r="CY472" s="60"/>
      <c r="CZ472" s="60"/>
      <c r="DA472" s="60"/>
      <c r="DB472" s="60"/>
      <c r="DC472" s="60"/>
      <c r="DD472" s="60"/>
      <c r="DE472" s="60"/>
      <c r="DF472" s="60"/>
      <c r="DG472" s="60"/>
      <c r="DH472" s="60"/>
      <c r="DI472" s="60"/>
      <c r="DJ472" s="60"/>
      <c r="DK472" s="60"/>
      <c r="DL472" s="60"/>
      <c r="DM472" s="60"/>
      <c r="DN472" s="60"/>
      <c r="DO472" s="60"/>
      <c r="DP472" s="60"/>
    </row>
    <row r="473" spans="2:120">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BS473" s="60"/>
      <c r="BT473" s="60"/>
      <c r="BU473" s="75"/>
      <c r="BV473" s="75"/>
      <c r="BW473" s="75"/>
      <c r="BX473" s="75"/>
      <c r="BY473" s="75"/>
      <c r="BZ473" s="75"/>
      <c r="CA473" s="75"/>
      <c r="CL473" s="60"/>
      <c r="CM473" s="60"/>
      <c r="CN473" s="60"/>
      <c r="CO473" s="60"/>
      <c r="CP473" s="60"/>
      <c r="CQ473" s="60"/>
      <c r="CR473" s="60"/>
      <c r="CS473" s="60"/>
      <c r="CT473" s="60"/>
      <c r="CU473" s="60"/>
      <c r="CV473" s="60"/>
      <c r="CW473" s="60"/>
      <c r="CX473" s="60"/>
      <c r="CY473" s="60"/>
      <c r="CZ473" s="60"/>
      <c r="DA473" s="60"/>
      <c r="DB473" s="60"/>
      <c r="DC473" s="60"/>
      <c r="DD473" s="60"/>
      <c r="DE473" s="60"/>
      <c r="DF473" s="60"/>
      <c r="DG473" s="60"/>
      <c r="DH473" s="60"/>
      <c r="DI473" s="60"/>
      <c r="DJ473" s="60"/>
      <c r="DK473" s="60"/>
      <c r="DL473" s="60"/>
      <c r="DM473" s="60"/>
      <c r="DN473" s="60"/>
      <c r="DO473" s="60"/>
      <c r="DP473" s="60"/>
    </row>
    <row r="474" spans="2:120">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BS474" s="60"/>
      <c r="BT474" s="60"/>
      <c r="BU474" s="75"/>
      <c r="BV474" s="75"/>
      <c r="BW474" s="75"/>
      <c r="BX474" s="75"/>
      <c r="BY474" s="75"/>
      <c r="BZ474" s="75"/>
      <c r="CA474" s="75"/>
      <c r="CL474" s="60"/>
      <c r="CM474" s="60"/>
      <c r="CN474" s="60"/>
      <c r="CO474" s="60"/>
      <c r="CP474" s="60"/>
      <c r="CQ474" s="60"/>
      <c r="CR474" s="60"/>
      <c r="CS474" s="60"/>
      <c r="CT474" s="60"/>
      <c r="CU474" s="60"/>
      <c r="CV474" s="60"/>
      <c r="CW474" s="60"/>
      <c r="CX474" s="60"/>
      <c r="CY474" s="60"/>
      <c r="CZ474" s="60"/>
      <c r="DA474" s="60"/>
      <c r="DB474" s="60"/>
      <c r="DC474" s="60"/>
      <c r="DD474" s="60"/>
      <c r="DE474" s="60"/>
      <c r="DF474" s="60"/>
      <c r="DG474" s="60"/>
      <c r="DH474" s="60"/>
      <c r="DI474" s="60"/>
      <c r="DJ474" s="60"/>
      <c r="DK474" s="60"/>
      <c r="DL474" s="60"/>
      <c r="DM474" s="60"/>
      <c r="DN474" s="60"/>
      <c r="DO474" s="60"/>
      <c r="DP474" s="60"/>
    </row>
    <row r="475" spans="2:120">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BS475" s="60"/>
      <c r="BT475" s="60"/>
      <c r="BU475" s="75"/>
      <c r="BV475" s="75"/>
      <c r="BW475" s="75"/>
      <c r="BX475" s="75"/>
      <c r="BY475" s="75"/>
      <c r="BZ475" s="75"/>
      <c r="CA475" s="75"/>
      <c r="CL475" s="60"/>
      <c r="CM475" s="60"/>
      <c r="CN475" s="60"/>
      <c r="CO475" s="60"/>
      <c r="CP475" s="60"/>
      <c r="CQ475" s="60"/>
      <c r="CR475" s="60"/>
      <c r="CS475" s="60"/>
      <c r="CT475" s="60"/>
      <c r="CU475" s="60"/>
      <c r="CV475" s="60"/>
      <c r="CW475" s="60"/>
      <c r="CX475" s="60"/>
      <c r="CY475" s="60"/>
      <c r="CZ475" s="60"/>
      <c r="DA475" s="60"/>
      <c r="DB475" s="60"/>
      <c r="DC475" s="60"/>
      <c r="DD475" s="60"/>
      <c r="DE475" s="60"/>
      <c r="DF475" s="60"/>
      <c r="DG475" s="60"/>
      <c r="DH475" s="60"/>
      <c r="DI475" s="60"/>
      <c r="DJ475" s="60"/>
      <c r="DK475" s="60"/>
      <c r="DL475" s="60"/>
      <c r="DM475" s="60"/>
      <c r="DN475" s="60"/>
      <c r="DO475" s="60"/>
      <c r="DP475" s="60"/>
    </row>
    <row r="476" spans="2:120">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BS476" s="60"/>
      <c r="BT476" s="60"/>
      <c r="BU476" s="75"/>
      <c r="BV476" s="75"/>
      <c r="BW476" s="75"/>
      <c r="BX476" s="75"/>
      <c r="BY476" s="75"/>
      <c r="BZ476" s="75"/>
      <c r="CA476" s="75"/>
      <c r="CL476" s="60"/>
      <c r="CM476" s="60"/>
      <c r="CN476" s="60"/>
      <c r="CO476" s="60"/>
      <c r="CP476" s="60"/>
      <c r="CQ476" s="60"/>
      <c r="CR476" s="60"/>
      <c r="CS476" s="60"/>
      <c r="CT476" s="60"/>
      <c r="CU476" s="60"/>
      <c r="CV476" s="60"/>
      <c r="CW476" s="60"/>
      <c r="CX476" s="60"/>
      <c r="CY476" s="60"/>
      <c r="CZ476" s="60"/>
      <c r="DA476" s="60"/>
      <c r="DB476" s="60"/>
      <c r="DC476" s="60"/>
      <c r="DD476" s="60"/>
      <c r="DE476" s="60"/>
      <c r="DF476" s="60"/>
      <c r="DG476" s="60"/>
      <c r="DH476" s="60"/>
      <c r="DI476" s="60"/>
      <c r="DJ476" s="60"/>
      <c r="DK476" s="60"/>
      <c r="DL476" s="60"/>
      <c r="DM476" s="60"/>
      <c r="DN476" s="60"/>
      <c r="DO476" s="60"/>
      <c r="DP476" s="60"/>
    </row>
    <row r="477" spans="2:120">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BS477" s="60"/>
      <c r="BT477" s="60"/>
      <c r="BU477" s="75"/>
      <c r="BV477" s="75"/>
      <c r="BW477" s="75"/>
      <c r="BX477" s="75"/>
      <c r="BY477" s="75"/>
      <c r="BZ477" s="75"/>
      <c r="CA477" s="75"/>
      <c r="CL477" s="60"/>
      <c r="CM477" s="60"/>
      <c r="CN477" s="60"/>
      <c r="CO477" s="60"/>
      <c r="CP477" s="60"/>
      <c r="CQ477" s="60"/>
      <c r="CR477" s="60"/>
      <c r="CS477" s="60"/>
      <c r="CT477" s="60"/>
      <c r="CU477" s="60"/>
      <c r="CV477" s="60"/>
      <c r="CW477" s="60"/>
      <c r="CX477" s="60"/>
      <c r="CY477" s="60"/>
      <c r="CZ477" s="60"/>
      <c r="DA477" s="60"/>
      <c r="DB477" s="60"/>
      <c r="DC477" s="60"/>
      <c r="DD477" s="60"/>
      <c r="DE477" s="60"/>
      <c r="DF477" s="60"/>
      <c r="DG477" s="60"/>
      <c r="DH477" s="60"/>
      <c r="DI477" s="60"/>
      <c r="DJ477" s="60"/>
      <c r="DK477" s="60"/>
      <c r="DL477" s="60"/>
      <c r="DM477" s="60"/>
      <c r="DN477" s="60"/>
      <c r="DO477" s="60"/>
      <c r="DP477" s="60"/>
    </row>
    <row r="478" spans="2:120">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BS478" s="60"/>
      <c r="BT478" s="60"/>
      <c r="BU478" s="75"/>
      <c r="BV478" s="75"/>
      <c r="BW478" s="75"/>
      <c r="BX478" s="75"/>
      <c r="BY478" s="75"/>
      <c r="BZ478" s="75"/>
      <c r="CA478" s="75"/>
      <c r="CL478" s="60"/>
      <c r="CM478" s="60"/>
      <c r="CN478" s="60"/>
      <c r="CO478" s="60"/>
      <c r="CP478" s="60"/>
      <c r="CQ478" s="60"/>
      <c r="CR478" s="60"/>
      <c r="CS478" s="60"/>
      <c r="CT478" s="60"/>
      <c r="CU478" s="60"/>
      <c r="CV478" s="60"/>
      <c r="CW478" s="60"/>
      <c r="CX478" s="60"/>
      <c r="CY478" s="60"/>
      <c r="CZ478" s="60"/>
      <c r="DA478" s="60"/>
      <c r="DB478" s="60"/>
      <c r="DC478" s="60"/>
      <c r="DD478" s="60"/>
      <c r="DE478" s="60"/>
      <c r="DF478" s="60"/>
      <c r="DG478" s="60"/>
      <c r="DH478" s="60"/>
      <c r="DI478" s="60"/>
      <c r="DJ478" s="60"/>
      <c r="DK478" s="60"/>
      <c r="DL478" s="60"/>
      <c r="DM478" s="60"/>
      <c r="DN478" s="60"/>
      <c r="DO478" s="60"/>
      <c r="DP478" s="60"/>
    </row>
    <row r="479" spans="2:120">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BS479" s="60"/>
      <c r="BT479" s="60"/>
      <c r="BU479" s="75"/>
      <c r="BV479" s="75"/>
      <c r="BW479" s="75"/>
      <c r="BX479" s="75"/>
      <c r="BY479" s="75"/>
      <c r="BZ479" s="75"/>
      <c r="CA479" s="75"/>
      <c r="CL479" s="60"/>
      <c r="CM479" s="60"/>
      <c r="CN479" s="60"/>
      <c r="CO479" s="60"/>
      <c r="CP479" s="60"/>
      <c r="CQ479" s="60"/>
      <c r="CR479" s="60"/>
      <c r="CS479" s="60"/>
      <c r="CT479" s="60"/>
      <c r="CU479" s="60"/>
      <c r="CV479" s="60"/>
      <c r="CW479" s="60"/>
      <c r="CX479" s="60"/>
      <c r="CY479" s="60"/>
      <c r="CZ479" s="60"/>
      <c r="DA479" s="60"/>
      <c r="DB479" s="60"/>
      <c r="DC479" s="60"/>
      <c r="DD479" s="60"/>
      <c r="DE479" s="60"/>
      <c r="DF479" s="60"/>
      <c r="DG479" s="60"/>
      <c r="DH479" s="60"/>
      <c r="DI479" s="60"/>
      <c r="DJ479" s="60"/>
      <c r="DK479" s="60"/>
      <c r="DL479" s="60"/>
      <c r="DM479" s="60"/>
      <c r="DN479" s="60"/>
      <c r="DO479" s="60"/>
      <c r="DP479" s="60"/>
    </row>
    <row r="480" spans="2:120">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BS480" s="60"/>
      <c r="BT480" s="60"/>
      <c r="BU480" s="75"/>
      <c r="BV480" s="75"/>
      <c r="BW480" s="75"/>
      <c r="BX480" s="75"/>
      <c r="BY480" s="75"/>
      <c r="BZ480" s="75"/>
      <c r="CA480" s="75"/>
      <c r="CL480" s="60"/>
      <c r="CM480" s="60"/>
      <c r="CN480" s="60"/>
      <c r="CO480" s="60"/>
      <c r="CP480" s="60"/>
      <c r="CQ480" s="60"/>
      <c r="CR480" s="60"/>
      <c r="CS480" s="60"/>
      <c r="CT480" s="60"/>
      <c r="CU480" s="60"/>
      <c r="CV480" s="60"/>
      <c r="CW480" s="60"/>
      <c r="CX480" s="60"/>
      <c r="CY480" s="60"/>
      <c r="CZ480" s="60"/>
      <c r="DA480" s="60"/>
      <c r="DB480" s="60"/>
      <c r="DC480" s="60"/>
      <c r="DD480" s="60"/>
      <c r="DE480" s="60"/>
      <c r="DF480" s="60"/>
      <c r="DG480" s="60"/>
      <c r="DH480" s="60"/>
      <c r="DI480" s="60"/>
      <c r="DJ480" s="60"/>
      <c r="DK480" s="60"/>
      <c r="DL480" s="60"/>
      <c r="DM480" s="60"/>
      <c r="DN480" s="60"/>
      <c r="DO480" s="60"/>
      <c r="DP480" s="60"/>
    </row>
    <row r="481" spans="2:120">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BS481" s="60"/>
      <c r="BT481" s="60"/>
      <c r="BU481" s="75"/>
      <c r="BV481" s="75"/>
      <c r="BW481" s="75"/>
      <c r="BX481" s="75"/>
      <c r="BY481" s="75"/>
      <c r="BZ481" s="75"/>
      <c r="CA481" s="75"/>
      <c r="CL481" s="60"/>
      <c r="CM481" s="60"/>
      <c r="CN481" s="60"/>
      <c r="CO481" s="60"/>
      <c r="CP481" s="60"/>
      <c r="CQ481" s="60"/>
      <c r="CR481" s="60"/>
      <c r="CS481" s="60"/>
      <c r="CT481" s="60"/>
      <c r="CU481" s="60"/>
      <c r="CV481" s="60"/>
      <c r="CW481" s="60"/>
      <c r="CX481" s="60"/>
      <c r="CY481" s="60"/>
      <c r="CZ481" s="60"/>
      <c r="DA481" s="60"/>
      <c r="DB481" s="60"/>
      <c r="DC481" s="60"/>
      <c r="DD481" s="60"/>
      <c r="DE481" s="60"/>
      <c r="DF481" s="60"/>
      <c r="DG481" s="60"/>
      <c r="DH481" s="60"/>
      <c r="DI481" s="60"/>
      <c r="DJ481" s="60"/>
      <c r="DK481" s="60"/>
      <c r="DL481" s="60"/>
      <c r="DM481" s="60"/>
      <c r="DN481" s="60"/>
      <c r="DO481" s="60"/>
      <c r="DP481" s="60"/>
    </row>
    <row r="482" spans="2:120">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BS482" s="60"/>
      <c r="BT482" s="60"/>
      <c r="BU482" s="75"/>
      <c r="BV482" s="75"/>
      <c r="BW482" s="75"/>
      <c r="BX482" s="75"/>
      <c r="BY482" s="75"/>
      <c r="BZ482" s="75"/>
      <c r="CA482" s="75"/>
      <c r="CL482" s="60"/>
      <c r="CM482" s="60"/>
      <c r="CN482" s="60"/>
      <c r="CO482" s="60"/>
      <c r="CP482" s="60"/>
      <c r="CQ482" s="60"/>
      <c r="CR482" s="60"/>
      <c r="CS482" s="60"/>
      <c r="CT482" s="60"/>
      <c r="CU482" s="60"/>
      <c r="CV482" s="60"/>
      <c r="CW482" s="60"/>
      <c r="CX482" s="60"/>
      <c r="CY482" s="60"/>
      <c r="CZ482" s="60"/>
      <c r="DA482" s="60"/>
      <c r="DB482" s="60"/>
      <c r="DC482" s="60"/>
      <c r="DD482" s="60"/>
      <c r="DE482" s="60"/>
      <c r="DF482" s="60"/>
      <c r="DG482" s="60"/>
      <c r="DH482" s="60"/>
      <c r="DI482" s="60"/>
      <c r="DJ482" s="60"/>
      <c r="DK482" s="60"/>
      <c r="DL482" s="60"/>
      <c r="DM482" s="60"/>
      <c r="DN482" s="60"/>
      <c r="DO482" s="60"/>
      <c r="DP482" s="60"/>
    </row>
    <row r="483" spans="2:120">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BS483" s="60"/>
      <c r="BT483" s="60"/>
      <c r="BU483" s="75"/>
      <c r="BV483" s="75"/>
      <c r="BW483" s="75"/>
      <c r="BX483" s="75"/>
      <c r="BY483" s="75"/>
      <c r="BZ483" s="75"/>
      <c r="CA483" s="75"/>
      <c r="CL483" s="60"/>
      <c r="CM483" s="60"/>
      <c r="CN483" s="60"/>
      <c r="CO483" s="60"/>
      <c r="CP483" s="60"/>
      <c r="CQ483" s="60"/>
      <c r="CR483" s="60"/>
      <c r="CS483" s="60"/>
      <c r="CT483" s="60"/>
      <c r="CU483" s="60"/>
      <c r="CV483" s="60"/>
      <c r="CW483" s="60"/>
      <c r="CX483" s="60"/>
      <c r="CY483" s="60"/>
      <c r="CZ483" s="60"/>
      <c r="DA483" s="60"/>
      <c r="DB483" s="60"/>
      <c r="DC483" s="60"/>
      <c r="DD483" s="60"/>
      <c r="DE483" s="60"/>
      <c r="DF483" s="60"/>
      <c r="DG483" s="60"/>
      <c r="DH483" s="60"/>
      <c r="DI483" s="60"/>
      <c r="DJ483" s="60"/>
      <c r="DK483" s="60"/>
      <c r="DL483" s="60"/>
      <c r="DM483" s="60"/>
      <c r="DN483" s="60"/>
      <c r="DO483" s="60"/>
      <c r="DP483" s="60"/>
    </row>
    <row r="484" spans="2:120">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BS484" s="60"/>
      <c r="BT484" s="60"/>
      <c r="BU484" s="75"/>
      <c r="BV484" s="75"/>
      <c r="BW484" s="75"/>
      <c r="BX484" s="75"/>
      <c r="BY484" s="75"/>
      <c r="BZ484" s="75"/>
      <c r="CA484" s="75"/>
      <c r="CL484" s="60"/>
      <c r="CM484" s="60"/>
      <c r="CN484" s="60"/>
      <c r="CO484" s="60"/>
      <c r="CP484" s="60"/>
      <c r="CQ484" s="60"/>
      <c r="CR484" s="60"/>
      <c r="CS484" s="60"/>
      <c r="CT484" s="60"/>
      <c r="CU484" s="60"/>
      <c r="CV484" s="60"/>
      <c r="CW484" s="60"/>
      <c r="CX484" s="60"/>
      <c r="CY484" s="60"/>
      <c r="CZ484" s="60"/>
      <c r="DA484" s="60"/>
      <c r="DB484" s="60"/>
      <c r="DC484" s="60"/>
      <c r="DD484" s="60"/>
      <c r="DE484" s="60"/>
      <c r="DF484" s="60"/>
      <c r="DG484" s="60"/>
      <c r="DH484" s="60"/>
      <c r="DI484" s="60"/>
      <c r="DJ484" s="60"/>
      <c r="DK484" s="60"/>
      <c r="DL484" s="60"/>
      <c r="DM484" s="60"/>
      <c r="DN484" s="60"/>
      <c r="DO484" s="60"/>
      <c r="DP484" s="60"/>
    </row>
    <row r="485" spans="2:120">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BS485" s="60"/>
      <c r="BT485" s="60"/>
      <c r="BU485" s="75"/>
      <c r="BV485" s="75"/>
      <c r="BW485" s="75"/>
      <c r="BX485" s="75"/>
      <c r="BY485" s="75"/>
      <c r="BZ485" s="75"/>
      <c r="CA485" s="75"/>
      <c r="CL485" s="60"/>
      <c r="CM485" s="60"/>
      <c r="CN485" s="60"/>
      <c r="CO485" s="60"/>
      <c r="CP485" s="60"/>
      <c r="CQ485" s="60"/>
      <c r="CR485" s="60"/>
      <c r="CS485" s="60"/>
      <c r="CT485" s="60"/>
      <c r="CU485" s="60"/>
      <c r="CV485" s="60"/>
      <c r="CW485" s="60"/>
      <c r="CX485" s="60"/>
      <c r="CY485" s="60"/>
      <c r="CZ485" s="60"/>
      <c r="DA485" s="60"/>
      <c r="DB485" s="60"/>
      <c r="DC485" s="60"/>
      <c r="DD485" s="60"/>
      <c r="DE485" s="60"/>
      <c r="DF485" s="60"/>
      <c r="DG485" s="60"/>
      <c r="DH485" s="60"/>
      <c r="DI485" s="60"/>
      <c r="DJ485" s="60"/>
      <c r="DK485" s="60"/>
      <c r="DL485" s="60"/>
      <c r="DM485" s="60"/>
      <c r="DN485" s="60"/>
      <c r="DO485" s="60"/>
      <c r="DP485" s="60"/>
    </row>
    <row r="486" spans="2:120">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BS486" s="60"/>
      <c r="BT486" s="60"/>
      <c r="BU486" s="75"/>
      <c r="BV486" s="75"/>
      <c r="BW486" s="75"/>
      <c r="BX486" s="75"/>
      <c r="BY486" s="75"/>
      <c r="BZ486" s="75"/>
      <c r="CA486" s="75"/>
      <c r="CL486" s="60"/>
      <c r="CM486" s="60"/>
      <c r="CN486" s="60"/>
      <c r="CO486" s="60"/>
      <c r="CP486" s="60"/>
      <c r="CQ486" s="60"/>
      <c r="CR486" s="60"/>
      <c r="CS486" s="60"/>
      <c r="CT486" s="60"/>
      <c r="CU486" s="60"/>
      <c r="CV486" s="60"/>
      <c r="CW486" s="60"/>
      <c r="CX486" s="60"/>
      <c r="CY486" s="60"/>
      <c r="CZ486" s="60"/>
      <c r="DA486" s="60"/>
      <c r="DB486" s="60"/>
      <c r="DC486" s="60"/>
      <c r="DD486" s="60"/>
      <c r="DE486" s="60"/>
      <c r="DF486" s="60"/>
      <c r="DG486" s="60"/>
      <c r="DH486" s="60"/>
      <c r="DI486" s="60"/>
      <c r="DJ486" s="60"/>
      <c r="DK486" s="60"/>
      <c r="DL486" s="60"/>
      <c r="DM486" s="60"/>
      <c r="DN486" s="60"/>
      <c r="DO486" s="60"/>
      <c r="DP486" s="60"/>
    </row>
    <row r="487" spans="2:120">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BS487" s="60"/>
      <c r="BT487" s="60"/>
      <c r="BU487" s="75"/>
      <c r="BV487" s="75"/>
      <c r="BW487" s="75"/>
      <c r="BX487" s="75"/>
      <c r="BY487" s="75"/>
      <c r="BZ487" s="75"/>
      <c r="CA487" s="75"/>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0"/>
      <c r="DO487" s="60"/>
      <c r="DP487" s="60"/>
    </row>
    <row r="488" spans="2:120">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BS488" s="60"/>
      <c r="BT488" s="60"/>
      <c r="BU488" s="75"/>
      <c r="BV488" s="75"/>
      <c r="BW488" s="75"/>
      <c r="BX488" s="75"/>
      <c r="BY488" s="75"/>
      <c r="BZ488" s="75"/>
      <c r="CA488" s="75"/>
      <c r="CL488" s="60"/>
      <c r="CM488" s="60"/>
      <c r="CN488" s="60"/>
      <c r="CO488" s="60"/>
      <c r="CP488" s="60"/>
      <c r="CQ488" s="60"/>
      <c r="CR488" s="60"/>
      <c r="CS488" s="60"/>
      <c r="CT488" s="60"/>
      <c r="CU488" s="60"/>
      <c r="CV488" s="60"/>
      <c r="CW488" s="60"/>
      <c r="CX488" s="60"/>
      <c r="CY488" s="60"/>
      <c r="CZ488" s="60"/>
      <c r="DA488" s="60"/>
      <c r="DB488" s="60"/>
      <c r="DC488" s="60"/>
      <c r="DD488" s="60"/>
      <c r="DE488" s="60"/>
      <c r="DF488" s="60"/>
      <c r="DG488" s="60"/>
      <c r="DH488" s="60"/>
      <c r="DI488" s="60"/>
      <c r="DJ488" s="60"/>
      <c r="DK488" s="60"/>
      <c r="DL488" s="60"/>
      <c r="DM488" s="60"/>
      <c r="DN488" s="60"/>
      <c r="DO488" s="60"/>
      <c r="DP488" s="60"/>
    </row>
    <row r="489" spans="2:120">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BS489" s="60"/>
      <c r="BT489" s="60"/>
      <c r="BU489" s="75"/>
      <c r="BV489" s="75"/>
      <c r="BW489" s="75"/>
      <c r="BX489" s="75"/>
      <c r="BY489" s="75"/>
      <c r="BZ489" s="75"/>
      <c r="CA489" s="75"/>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row>
    <row r="490" spans="2:120">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BS490" s="60"/>
      <c r="BT490" s="60"/>
      <c r="BU490" s="75"/>
      <c r="BV490" s="75"/>
      <c r="BW490" s="75"/>
      <c r="BX490" s="75"/>
      <c r="BY490" s="75"/>
      <c r="BZ490" s="75"/>
      <c r="CA490" s="75"/>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60"/>
      <c r="DL490" s="60"/>
      <c r="DM490" s="60"/>
      <c r="DN490" s="60"/>
      <c r="DO490" s="60"/>
      <c r="DP490" s="60"/>
    </row>
    <row r="491" spans="2:120">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BS491" s="60"/>
      <c r="BT491" s="60"/>
      <c r="BU491" s="75"/>
      <c r="BV491" s="75"/>
      <c r="BW491" s="75"/>
      <c r="BX491" s="75"/>
      <c r="BY491" s="75"/>
      <c r="BZ491" s="75"/>
      <c r="CA491" s="75"/>
      <c r="CL491" s="60"/>
      <c r="CM491" s="60"/>
      <c r="CN491" s="60"/>
      <c r="CO491" s="60"/>
      <c r="CP491" s="60"/>
      <c r="CQ491" s="60"/>
      <c r="CR491" s="60"/>
      <c r="CS491" s="60"/>
      <c r="CT491" s="60"/>
      <c r="CU491" s="60"/>
      <c r="CV491" s="60"/>
      <c r="CW491" s="60"/>
      <c r="CX491" s="60"/>
      <c r="CY491" s="60"/>
      <c r="CZ491" s="60"/>
      <c r="DA491" s="60"/>
      <c r="DB491" s="60"/>
      <c r="DC491" s="60"/>
      <c r="DD491" s="60"/>
      <c r="DE491" s="60"/>
      <c r="DF491" s="60"/>
      <c r="DG491" s="60"/>
      <c r="DH491" s="60"/>
      <c r="DI491" s="60"/>
      <c r="DJ491" s="60"/>
      <c r="DK491" s="60"/>
      <c r="DL491" s="60"/>
      <c r="DM491" s="60"/>
      <c r="DN491" s="60"/>
      <c r="DO491" s="60"/>
      <c r="DP491" s="60"/>
    </row>
    <row r="492" spans="2:120">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BS492" s="60"/>
      <c r="BT492" s="60"/>
      <c r="BU492" s="75"/>
      <c r="BV492" s="75"/>
      <c r="BW492" s="75"/>
      <c r="BX492" s="75"/>
      <c r="BY492" s="75"/>
      <c r="BZ492" s="75"/>
      <c r="CA492" s="75"/>
      <c r="CL492" s="60"/>
      <c r="CM492" s="60"/>
      <c r="CN492" s="60"/>
      <c r="CO492" s="60"/>
      <c r="CP492" s="60"/>
      <c r="CQ492" s="60"/>
      <c r="CR492" s="60"/>
      <c r="CS492" s="60"/>
      <c r="CT492" s="60"/>
      <c r="CU492" s="60"/>
      <c r="CV492" s="60"/>
      <c r="CW492" s="60"/>
      <c r="CX492" s="60"/>
      <c r="CY492" s="60"/>
      <c r="CZ492" s="60"/>
      <c r="DA492" s="60"/>
      <c r="DB492" s="60"/>
      <c r="DC492" s="60"/>
      <c r="DD492" s="60"/>
      <c r="DE492" s="60"/>
      <c r="DF492" s="60"/>
      <c r="DG492" s="60"/>
      <c r="DH492" s="60"/>
      <c r="DI492" s="60"/>
      <c r="DJ492" s="60"/>
      <c r="DK492" s="60"/>
      <c r="DL492" s="60"/>
      <c r="DM492" s="60"/>
      <c r="DN492" s="60"/>
      <c r="DO492" s="60"/>
      <c r="DP492" s="60"/>
    </row>
    <row r="493" spans="2:120">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BS493" s="60"/>
      <c r="BT493" s="60"/>
      <c r="BU493" s="75"/>
      <c r="BV493" s="75"/>
      <c r="BW493" s="75"/>
      <c r="BX493" s="75"/>
      <c r="BY493" s="75"/>
      <c r="BZ493" s="75"/>
      <c r="CA493" s="75"/>
      <c r="CL493" s="60"/>
      <c r="CM493" s="60"/>
      <c r="CN493" s="60"/>
      <c r="CO493" s="60"/>
      <c r="CP493" s="60"/>
      <c r="CQ493" s="60"/>
      <c r="CR493" s="60"/>
      <c r="CS493" s="60"/>
      <c r="CT493" s="60"/>
      <c r="CU493" s="60"/>
      <c r="CV493" s="60"/>
      <c r="CW493" s="60"/>
      <c r="CX493" s="60"/>
      <c r="CY493" s="60"/>
      <c r="CZ493" s="60"/>
      <c r="DA493" s="60"/>
      <c r="DB493" s="60"/>
      <c r="DC493" s="60"/>
      <c r="DD493" s="60"/>
      <c r="DE493" s="60"/>
      <c r="DF493" s="60"/>
      <c r="DG493" s="60"/>
      <c r="DH493" s="60"/>
      <c r="DI493" s="60"/>
      <c r="DJ493" s="60"/>
      <c r="DK493" s="60"/>
      <c r="DL493" s="60"/>
      <c r="DM493" s="60"/>
      <c r="DN493" s="60"/>
      <c r="DO493" s="60"/>
      <c r="DP493" s="60"/>
    </row>
    <row r="494" spans="2:120">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BS494" s="60"/>
      <c r="BT494" s="60"/>
      <c r="BU494" s="75"/>
      <c r="BV494" s="75"/>
      <c r="BW494" s="75"/>
      <c r="BX494" s="75"/>
      <c r="BY494" s="75"/>
      <c r="BZ494" s="75"/>
      <c r="CA494" s="75"/>
      <c r="CL494" s="60"/>
      <c r="CM494" s="60"/>
      <c r="CN494" s="60"/>
      <c r="CO494" s="60"/>
      <c r="CP494" s="60"/>
      <c r="CQ494" s="60"/>
      <c r="CR494" s="60"/>
      <c r="CS494" s="60"/>
      <c r="CT494" s="60"/>
      <c r="CU494" s="60"/>
      <c r="CV494" s="60"/>
      <c r="CW494" s="60"/>
      <c r="CX494" s="60"/>
      <c r="CY494" s="60"/>
      <c r="CZ494" s="60"/>
      <c r="DA494" s="60"/>
      <c r="DB494" s="60"/>
      <c r="DC494" s="60"/>
      <c r="DD494" s="60"/>
      <c r="DE494" s="60"/>
      <c r="DF494" s="60"/>
      <c r="DG494" s="60"/>
      <c r="DH494" s="60"/>
      <c r="DI494" s="60"/>
      <c r="DJ494" s="60"/>
      <c r="DK494" s="60"/>
      <c r="DL494" s="60"/>
      <c r="DM494" s="60"/>
      <c r="DN494" s="60"/>
      <c r="DO494" s="60"/>
      <c r="DP494" s="60"/>
    </row>
    <row r="495" spans="2:120">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BS495" s="60"/>
      <c r="BT495" s="60"/>
      <c r="BU495" s="75"/>
      <c r="BV495" s="75"/>
      <c r="BW495" s="75"/>
      <c r="BX495" s="75"/>
      <c r="BY495" s="75"/>
      <c r="BZ495" s="75"/>
      <c r="CA495" s="75"/>
      <c r="CL495" s="60"/>
      <c r="CM495" s="60"/>
      <c r="CN495" s="60"/>
      <c r="CO495" s="60"/>
      <c r="CP495" s="60"/>
      <c r="CQ495" s="60"/>
      <c r="CR495" s="60"/>
      <c r="CS495" s="60"/>
      <c r="CT495" s="60"/>
      <c r="CU495" s="60"/>
      <c r="CV495" s="60"/>
      <c r="CW495" s="60"/>
      <c r="CX495" s="60"/>
      <c r="CY495" s="60"/>
      <c r="CZ495" s="60"/>
      <c r="DA495" s="60"/>
      <c r="DB495" s="60"/>
      <c r="DC495" s="60"/>
      <c r="DD495" s="60"/>
      <c r="DE495" s="60"/>
      <c r="DF495" s="60"/>
      <c r="DG495" s="60"/>
      <c r="DH495" s="60"/>
      <c r="DI495" s="60"/>
      <c r="DJ495" s="60"/>
      <c r="DK495" s="60"/>
      <c r="DL495" s="60"/>
      <c r="DM495" s="60"/>
      <c r="DN495" s="60"/>
      <c r="DO495" s="60"/>
      <c r="DP495" s="60"/>
    </row>
    <row r="496" spans="2:120">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BS496" s="60"/>
      <c r="BT496" s="60"/>
      <c r="BU496" s="75"/>
      <c r="BV496" s="75"/>
      <c r="BW496" s="75"/>
      <c r="BX496" s="75"/>
      <c r="BY496" s="75"/>
      <c r="BZ496" s="75"/>
      <c r="CA496" s="75"/>
      <c r="CL496" s="60"/>
      <c r="CM496" s="60"/>
      <c r="CN496" s="60"/>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row>
    <row r="497" spans="2:120">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BS497" s="60"/>
      <c r="BT497" s="60"/>
      <c r="BU497" s="75"/>
      <c r="BV497" s="75"/>
      <c r="BW497" s="75"/>
      <c r="BX497" s="75"/>
      <c r="BY497" s="75"/>
      <c r="BZ497" s="75"/>
      <c r="CA497" s="75"/>
      <c r="CL497" s="60"/>
      <c r="CM497" s="60"/>
      <c r="CN497" s="60"/>
      <c r="CO497" s="60"/>
      <c r="CP497" s="60"/>
      <c r="CQ497" s="60"/>
      <c r="CR497" s="60"/>
      <c r="CS497" s="60"/>
      <c r="CT497" s="60"/>
      <c r="CU497" s="60"/>
      <c r="CV497" s="60"/>
      <c r="CW497" s="60"/>
      <c r="CX497" s="60"/>
      <c r="CY497" s="60"/>
      <c r="CZ497" s="60"/>
      <c r="DA497" s="60"/>
      <c r="DB497" s="60"/>
      <c r="DC497" s="60"/>
      <c r="DD497" s="60"/>
      <c r="DE497" s="60"/>
      <c r="DF497" s="60"/>
      <c r="DG497" s="60"/>
      <c r="DH497" s="60"/>
      <c r="DI497" s="60"/>
      <c r="DJ497" s="60"/>
      <c r="DK497" s="60"/>
      <c r="DL497" s="60"/>
      <c r="DM497" s="60"/>
      <c r="DN497" s="60"/>
      <c r="DO497" s="60"/>
      <c r="DP497" s="60"/>
    </row>
    <row r="498" spans="2:120">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BS498" s="60"/>
      <c r="BT498" s="60"/>
      <c r="BU498" s="75"/>
      <c r="BV498" s="75"/>
      <c r="BW498" s="75"/>
      <c r="BX498" s="75"/>
      <c r="BY498" s="75"/>
      <c r="BZ498" s="75"/>
      <c r="CA498" s="75"/>
      <c r="CL498" s="60"/>
      <c r="CM498" s="60"/>
      <c r="CN498" s="60"/>
      <c r="CO498" s="60"/>
      <c r="CP498" s="60"/>
      <c r="CQ498" s="60"/>
      <c r="CR498" s="60"/>
      <c r="CS498" s="60"/>
      <c r="CT498" s="60"/>
      <c r="CU498" s="60"/>
      <c r="CV498" s="60"/>
      <c r="CW498" s="60"/>
      <c r="CX498" s="60"/>
      <c r="CY498" s="60"/>
      <c r="CZ498" s="60"/>
      <c r="DA498" s="60"/>
      <c r="DB498" s="60"/>
      <c r="DC498" s="60"/>
      <c r="DD498" s="60"/>
      <c r="DE498" s="60"/>
      <c r="DF498" s="60"/>
      <c r="DG498" s="60"/>
      <c r="DH498" s="60"/>
      <c r="DI498" s="60"/>
      <c r="DJ498" s="60"/>
      <c r="DK498" s="60"/>
      <c r="DL498" s="60"/>
      <c r="DM498" s="60"/>
      <c r="DN498" s="60"/>
      <c r="DO498" s="60"/>
      <c r="DP498" s="60"/>
    </row>
    <row r="499" spans="2:120">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BS499" s="60"/>
      <c r="BT499" s="60"/>
      <c r="BU499" s="75"/>
      <c r="BV499" s="75"/>
      <c r="BW499" s="75"/>
      <c r="BX499" s="75"/>
      <c r="BY499" s="75"/>
      <c r="BZ499" s="75"/>
      <c r="CA499" s="75"/>
      <c r="CL499" s="60"/>
      <c r="CM499" s="60"/>
      <c r="CN499" s="60"/>
      <c r="CO499" s="60"/>
      <c r="CP499" s="60"/>
      <c r="CQ499" s="60"/>
      <c r="CR499" s="60"/>
      <c r="CS499" s="60"/>
      <c r="CT499" s="60"/>
      <c r="CU499" s="60"/>
      <c r="CV499" s="60"/>
      <c r="CW499" s="60"/>
      <c r="CX499" s="60"/>
      <c r="CY499" s="60"/>
      <c r="CZ499" s="60"/>
      <c r="DA499" s="60"/>
      <c r="DB499" s="60"/>
      <c r="DC499" s="60"/>
      <c r="DD499" s="60"/>
      <c r="DE499" s="60"/>
      <c r="DF499" s="60"/>
      <c r="DG499" s="60"/>
      <c r="DH499" s="60"/>
      <c r="DI499" s="60"/>
      <c r="DJ499" s="60"/>
      <c r="DK499" s="60"/>
      <c r="DL499" s="60"/>
      <c r="DM499" s="60"/>
      <c r="DN499" s="60"/>
      <c r="DO499" s="60"/>
      <c r="DP499" s="60"/>
    </row>
    <row r="500" spans="2:120">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BS500" s="60"/>
      <c r="BT500" s="60"/>
      <c r="BU500" s="75"/>
      <c r="BV500" s="75"/>
      <c r="BW500" s="75"/>
      <c r="BX500" s="75"/>
      <c r="BY500" s="75"/>
      <c r="BZ500" s="75"/>
      <c r="CA500" s="75"/>
      <c r="CL500" s="60"/>
      <c r="CM500" s="60"/>
      <c r="CN500" s="60"/>
      <c r="CO500" s="60"/>
      <c r="CP500" s="60"/>
      <c r="CQ500" s="60"/>
      <c r="CR500" s="60"/>
      <c r="CS500" s="60"/>
      <c r="CT500" s="60"/>
      <c r="CU500" s="60"/>
      <c r="CV500" s="60"/>
      <c r="CW500" s="60"/>
      <c r="CX500" s="60"/>
      <c r="CY500" s="60"/>
      <c r="CZ500" s="60"/>
      <c r="DA500" s="60"/>
      <c r="DB500" s="60"/>
      <c r="DC500" s="60"/>
      <c r="DD500" s="60"/>
      <c r="DE500" s="60"/>
      <c r="DF500" s="60"/>
      <c r="DG500" s="60"/>
      <c r="DH500" s="60"/>
      <c r="DI500" s="60"/>
      <c r="DJ500" s="60"/>
      <c r="DK500" s="60"/>
      <c r="DL500" s="60"/>
      <c r="DM500" s="60"/>
      <c r="DN500" s="60"/>
      <c r="DO500" s="60"/>
      <c r="DP500" s="60"/>
    </row>
    <row r="501" spans="2:120">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BS501" s="60"/>
      <c r="BT501" s="60"/>
      <c r="BU501" s="75"/>
      <c r="BV501" s="75"/>
      <c r="BW501" s="75"/>
      <c r="BX501" s="75"/>
      <c r="BY501" s="75"/>
      <c r="BZ501" s="75"/>
      <c r="CA501" s="75"/>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60"/>
      <c r="DL501" s="60"/>
      <c r="DM501" s="60"/>
      <c r="DN501" s="60"/>
      <c r="DO501" s="60"/>
      <c r="DP501" s="60"/>
    </row>
    <row r="502" spans="2:120">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BS502" s="60"/>
      <c r="BT502" s="60"/>
      <c r="BU502" s="75"/>
      <c r="BV502" s="75"/>
      <c r="BW502" s="75"/>
      <c r="BX502" s="75"/>
      <c r="BY502" s="75"/>
      <c r="BZ502" s="75"/>
      <c r="CA502" s="75"/>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row>
    <row r="503" spans="2:120">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BS503" s="60"/>
      <c r="BT503" s="60"/>
      <c r="BU503" s="75"/>
      <c r="BV503" s="75"/>
      <c r="BW503" s="75"/>
      <c r="BX503" s="75"/>
      <c r="BY503" s="75"/>
      <c r="BZ503" s="75"/>
      <c r="CA503" s="75"/>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row>
    <row r="504" spans="2:120">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BS504" s="60"/>
      <c r="BT504" s="60"/>
      <c r="BU504" s="75"/>
      <c r="BV504" s="75"/>
      <c r="BW504" s="75"/>
      <c r="BX504" s="75"/>
      <c r="BY504" s="75"/>
      <c r="BZ504" s="75"/>
      <c r="CA504" s="75"/>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row>
    <row r="505" spans="2:120">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BS505" s="60"/>
      <c r="BT505" s="60"/>
      <c r="BU505" s="75"/>
      <c r="BV505" s="75"/>
      <c r="BW505" s="75"/>
      <c r="BX505" s="75"/>
      <c r="BY505" s="75"/>
      <c r="BZ505" s="75"/>
      <c r="CA505" s="75"/>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row>
    <row r="506" spans="2:120">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BS506" s="60"/>
      <c r="BT506" s="60"/>
      <c r="BU506" s="75"/>
      <c r="BV506" s="75"/>
      <c r="BW506" s="75"/>
      <c r="BX506" s="75"/>
      <c r="BY506" s="75"/>
      <c r="BZ506" s="75"/>
      <c r="CA506" s="75"/>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row>
    <row r="507" spans="2:120">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BS507" s="60"/>
      <c r="BT507" s="60"/>
      <c r="BU507" s="75"/>
      <c r="BV507" s="75"/>
      <c r="BW507" s="75"/>
      <c r="BX507" s="75"/>
      <c r="BY507" s="75"/>
      <c r="BZ507" s="75"/>
      <c r="CA507" s="75"/>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row>
    <row r="508" spans="2:120">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BS508" s="60"/>
      <c r="BT508" s="60"/>
      <c r="BU508" s="75"/>
      <c r="BV508" s="75"/>
      <c r="BW508" s="75"/>
      <c r="BX508" s="75"/>
      <c r="BY508" s="75"/>
      <c r="BZ508" s="75"/>
      <c r="CA508" s="75"/>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row>
    <row r="509" spans="2:120">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BS509" s="60"/>
      <c r="BT509" s="60"/>
      <c r="BU509" s="75"/>
      <c r="BV509" s="75"/>
      <c r="BW509" s="75"/>
      <c r="BX509" s="75"/>
      <c r="BY509" s="75"/>
      <c r="BZ509" s="75"/>
      <c r="CA509" s="75"/>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row>
    <row r="510" spans="2:120">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BS510" s="60"/>
      <c r="BT510" s="60"/>
      <c r="BU510" s="75"/>
      <c r="BV510" s="75"/>
      <c r="BW510" s="75"/>
      <c r="BX510" s="75"/>
      <c r="BY510" s="75"/>
      <c r="BZ510" s="75"/>
      <c r="CA510" s="75"/>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row>
    <row r="511" spans="2:120">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BS511" s="60"/>
      <c r="BT511" s="60"/>
      <c r="BU511" s="75"/>
      <c r="BV511" s="75"/>
      <c r="BW511" s="75"/>
      <c r="BX511" s="75"/>
      <c r="BY511" s="75"/>
      <c r="BZ511" s="75"/>
      <c r="CA511" s="75"/>
      <c r="CL511" s="60"/>
      <c r="CM511" s="60"/>
      <c r="CN511" s="60"/>
      <c r="CO511" s="60"/>
      <c r="CP511" s="60"/>
      <c r="CQ511" s="60"/>
      <c r="CR511" s="60"/>
      <c r="CS511" s="60"/>
      <c r="CT511" s="60"/>
      <c r="CU511" s="60"/>
      <c r="CV511" s="60"/>
      <c r="CW511" s="60"/>
      <c r="CX511" s="60"/>
      <c r="CY511" s="60"/>
      <c r="CZ511" s="60"/>
      <c r="DA511" s="60"/>
      <c r="DB511" s="60"/>
      <c r="DC511" s="60"/>
      <c r="DD511" s="60"/>
      <c r="DE511" s="60"/>
      <c r="DF511" s="60"/>
      <c r="DG511" s="60"/>
      <c r="DH511" s="60"/>
      <c r="DI511" s="60"/>
      <c r="DJ511" s="60"/>
      <c r="DK511" s="60"/>
      <c r="DL511" s="60"/>
      <c r="DM511" s="60"/>
      <c r="DN511" s="60"/>
      <c r="DO511" s="60"/>
      <c r="DP511" s="60"/>
    </row>
    <row r="512" spans="2:120">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BS512" s="60"/>
      <c r="BT512" s="60"/>
      <c r="BU512" s="75"/>
      <c r="BV512" s="75"/>
      <c r="BW512" s="75"/>
      <c r="BX512" s="75"/>
      <c r="BY512" s="75"/>
      <c r="BZ512" s="75"/>
      <c r="CA512" s="75"/>
      <c r="CL512" s="60"/>
      <c r="CM512" s="60"/>
      <c r="CN512" s="60"/>
      <c r="CO512" s="60"/>
      <c r="CP512" s="60"/>
      <c r="CQ512" s="60"/>
      <c r="CR512" s="60"/>
      <c r="CS512" s="60"/>
      <c r="CT512" s="60"/>
      <c r="CU512" s="60"/>
      <c r="CV512" s="60"/>
      <c r="CW512" s="60"/>
      <c r="CX512" s="60"/>
      <c r="CY512" s="60"/>
      <c r="CZ512" s="60"/>
      <c r="DA512" s="60"/>
      <c r="DB512" s="60"/>
      <c r="DC512" s="60"/>
      <c r="DD512" s="60"/>
      <c r="DE512" s="60"/>
      <c r="DF512" s="60"/>
      <c r="DG512" s="60"/>
      <c r="DH512" s="60"/>
      <c r="DI512" s="60"/>
      <c r="DJ512" s="60"/>
      <c r="DK512" s="60"/>
      <c r="DL512" s="60"/>
      <c r="DM512" s="60"/>
      <c r="DN512" s="60"/>
      <c r="DO512" s="60"/>
      <c r="DP512" s="60"/>
    </row>
    <row r="513" spans="2:120">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BS513" s="60"/>
      <c r="BT513" s="60"/>
      <c r="BU513" s="75"/>
      <c r="BV513" s="75"/>
      <c r="BW513" s="75"/>
      <c r="BX513" s="75"/>
      <c r="BY513" s="75"/>
      <c r="BZ513" s="75"/>
      <c r="CA513" s="75"/>
      <c r="CL513" s="60"/>
      <c r="CM513" s="60"/>
      <c r="CN513" s="60"/>
      <c r="CO513" s="60"/>
      <c r="CP513" s="60"/>
      <c r="CQ513" s="60"/>
      <c r="CR513" s="60"/>
      <c r="CS513" s="60"/>
      <c r="CT513" s="60"/>
      <c r="CU513" s="60"/>
      <c r="CV513" s="60"/>
      <c r="CW513" s="60"/>
      <c r="CX513" s="60"/>
      <c r="CY513" s="60"/>
      <c r="CZ513" s="60"/>
      <c r="DA513" s="60"/>
      <c r="DB513" s="60"/>
      <c r="DC513" s="60"/>
      <c r="DD513" s="60"/>
      <c r="DE513" s="60"/>
      <c r="DF513" s="60"/>
      <c r="DG513" s="60"/>
      <c r="DH513" s="60"/>
      <c r="DI513" s="60"/>
      <c r="DJ513" s="60"/>
      <c r="DK513" s="60"/>
      <c r="DL513" s="60"/>
      <c r="DM513" s="60"/>
      <c r="DN513" s="60"/>
      <c r="DO513" s="60"/>
      <c r="DP513" s="60"/>
    </row>
    <row r="514" spans="2:120">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BS514" s="60"/>
      <c r="BT514" s="60"/>
      <c r="BU514" s="75"/>
      <c r="BV514" s="75"/>
      <c r="BW514" s="75"/>
      <c r="BX514" s="75"/>
      <c r="BY514" s="75"/>
      <c r="BZ514" s="75"/>
      <c r="CA514" s="75"/>
      <c r="CL514" s="60"/>
      <c r="CM514" s="60"/>
      <c r="CN514" s="60"/>
      <c r="CO514" s="60"/>
      <c r="CP514" s="60"/>
      <c r="CQ514" s="60"/>
      <c r="CR514" s="60"/>
      <c r="CS514" s="60"/>
      <c r="CT514" s="60"/>
      <c r="CU514" s="60"/>
      <c r="CV514" s="60"/>
      <c r="CW514" s="60"/>
      <c r="CX514" s="60"/>
      <c r="CY514" s="60"/>
      <c r="CZ514" s="60"/>
      <c r="DA514" s="60"/>
      <c r="DB514" s="60"/>
      <c r="DC514" s="60"/>
      <c r="DD514" s="60"/>
      <c r="DE514" s="60"/>
      <c r="DF514" s="60"/>
      <c r="DG514" s="60"/>
      <c r="DH514" s="60"/>
      <c r="DI514" s="60"/>
      <c r="DJ514" s="60"/>
      <c r="DK514" s="60"/>
      <c r="DL514" s="60"/>
      <c r="DM514" s="60"/>
      <c r="DN514" s="60"/>
      <c r="DO514" s="60"/>
      <c r="DP514" s="60"/>
    </row>
    <row r="515" spans="2:120">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BS515" s="60"/>
      <c r="BT515" s="60"/>
      <c r="BU515" s="75"/>
      <c r="BV515" s="75"/>
      <c r="BW515" s="75"/>
      <c r="BX515" s="75"/>
      <c r="BY515" s="75"/>
      <c r="BZ515" s="75"/>
      <c r="CA515" s="75"/>
      <c r="CL515" s="60"/>
      <c r="CM515" s="60"/>
      <c r="CN515" s="60"/>
      <c r="CO515" s="60"/>
      <c r="CP515" s="60"/>
      <c r="CQ515" s="60"/>
      <c r="CR515" s="60"/>
      <c r="CS515" s="60"/>
      <c r="CT515" s="60"/>
      <c r="CU515" s="60"/>
      <c r="CV515" s="60"/>
      <c r="CW515" s="60"/>
      <c r="CX515" s="60"/>
      <c r="CY515" s="60"/>
      <c r="CZ515" s="60"/>
      <c r="DA515" s="60"/>
      <c r="DB515" s="60"/>
      <c r="DC515" s="60"/>
      <c r="DD515" s="60"/>
      <c r="DE515" s="60"/>
      <c r="DF515" s="60"/>
      <c r="DG515" s="60"/>
      <c r="DH515" s="60"/>
      <c r="DI515" s="60"/>
      <c r="DJ515" s="60"/>
      <c r="DK515" s="60"/>
      <c r="DL515" s="60"/>
      <c r="DM515" s="60"/>
      <c r="DN515" s="60"/>
      <c r="DO515" s="60"/>
      <c r="DP515" s="60"/>
    </row>
    <row r="516" spans="2:120">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BS516" s="60"/>
      <c r="BT516" s="60"/>
      <c r="BU516" s="75"/>
      <c r="BV516" s="75"/>
      <c r="BW516" s="75"/>
      <c r="BX516" s="75"/>
      <c r="BY516" s="75"/>
      <c r="BZ516" s="75"/>
      <c r="CA516" s="75"/>
      <c r="CL516" s="60"/>
      <c r="CM516" s="60"/>
      <c r="CN516" s="60"/>
      <c r="CO516" s="60"/>
      <c r="CP516" s="60"/>
      <c r="CQ516" s="60"/>
      <c r="CR516" s="60"/>
      <c r="CS516" s="60"/>
      <c r="CT516" s="60"/>
      <c r="CU516" s="60"/>
      <c r="CV516" s="60"/>
      <c r="CW516" s="60"/>
      <c r="CX516" s="60"/>
      <c r="CY516" s="60"/>
      <c r="CZ516" s="60"/>
      <c r="DA516" s="60"/>
      <c r="DB516" s="60"/>
      <c r="DC516" s="60"/>
      <c r="DD516" s="60"/>
      <c r="DE516" s="60"/>
      <c r="DF516" s="60"/>
      <c r="DG516" s="60"/>
      <c r="DH516" s="60"/>
      <c r="DI516" s="60"/>
      <c r="DJ516" s="60"/>
      <c r="DK516" s="60"/>
      <c r="DL516" s="60"/>
      <c r="DM516" s="60"/>
      <c r="DN516" s="60"/>
      <c r="DO516" s="60"/>
      <c r="DP516" s="60"/>
    </row>
    <row r="517" spans="2:120">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BS517" s="60"/>
      <c r="BT517" s="60"/>
      <c r="BU517" s="75"/>
      <c r="BV517" s="75"/>
      <c r="BW517" s="75"/>
      <c r="BX517" s="75"/>
      <c r="BY517" s="75"/>
      <c r="BZ517" s="75"/>
      <c r="CA517" s="75"/>
      <c r="CL517" s="60"/>
      <c r="CM517" s="60"/>
      <c r="CN517" s="60"/>
      <c r="CO517" s="60"/>
      <c r="CP517" s="60"/>
      <c r="CQ517" s="60"/>
      <c r="CR517" s="60"/>
      <c r="CS517" s="60"/>
      <c r="CT517" s="60"/>
      <c r="CU517" s="60"/>
      <c r="CV517" s="60"/>
      <c r="CW517" s="60"/>
      <c r="CX517" s="60"/>
      <c r="CY517" s="60"/>
      <c r="CZ517" s="60"/>
      <c r="DA517" s="60"/>
      <c r="DB517" s="60"/>
      <c r="DC517" s="60"/>
      <c r="DD517" s="60"/>
      <c r="DE517" s="60"/>
      <c r="DF517" s="60"/>
      <c r="DG517" s="60"/>
      <c r="DH517" s="60"/>
      <c r="DI517" s="60"/>
      <c r="DJ517" s="60"/>
      <c r="DK517" s="60"/>
      <c r="DL517" s="60"/>
      <c r="DM517" s="60"/>
      <c r="DN517" s="60"/>
      <c r="DO517" s="60"/>
      <c r="DP517" s="60"/>
    </row>
    <row r="518" spans="2:120">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BS518" s="60"/>
      <c r="BT518" s="60"/>
      <c r="BU518" s="75"/>
      <c r="BV518" s="75"/>
      <c r="BW518" s="75"/>
      <c r="BX518" s="75"/>
      <c r="BY518" s="75"/>
      <c r="BZ518" s="75"/>
      <c r="CA518" s="75"/>
      <c r="CL518" s="60"/>
      <c r="CM518" s="60"/>
      <c r="CN518" s="60"/>
      <c r="CO518" s="60"/>
      <c r="CP518" s="60"/>
      <c r="CQ518" s="60"/>
      <c r="CR518" s="60"/>
      <c r="CS518" s="60"/>
      <c r="CT518" s="60"/>
      <c r="CU518" s="60"/>
      <c r="CV518" s="60"/>
      <c r="CW518" s="60"/>
      <c r="CX518" s="60"/>
      <c r="CY518" s="60"/>
      <c r="CZ518" s="60"/>
      <c r="DA518" s="60"/>
      <c r="DB518" s="60"/>
      <c r="DC518" s="60"/>
      <c r="DD518" s="60"/>
      <c r="DE518" s="60"/>
      <c r="DF518" s="60"/>
      <c r="DG518" s="60"/>
      <c r="DH518" s="60"/>
      <c r="DI518" s="60"/>
      <c r="DJ518" s="60"/>
      <c r="DK518" s="60"/>
      <c r="DL518" s="60"/>
      <c r="DM518" s="60"/>
      <c r="DN518" s="60"/>
      <c r="DO518" s="60"/>
      <c r="DP518" s="60"/>
    </row>
    <row r="519" spans="2:120">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BS519" s="60"/>
      <c r="BT519" s="60"/>
      <c r="BU519" s="75"/>
      <c r="BV519" s="75"/>
      <c r="BW519" s="75"/>
      <c r="BX519" s="75"/>
      <c r="BY519" s="75"/>
      <c r="BZ519" s="75"/>
      <c r="CA519" s="75"/>
      <c r="CL519" s="60"/>
      <c r="CM519" s="60"/>
      <c r="CN519" s="60"/>
      <c r="CO519" s="60"/>
      <c r="CP519" s="60"/>
      <c r="CQ519" s="60"/>
      <c r="CR519" s="60"/>
      <c r="CS519" s="60"/>
      <c r="CT519" s="60"/>
      <c r="CU519" s="60"/>
      <c r="CV519" s="60"/>
      <c r="CW519" s="60"/>
      <c r="CX519" s="60"/>
      <c r="CY519" s="60"/>
      <c r="CZ519" s="60"/>
      <c r="DA519" s="60"/>
      <c r="DB519" s="60"/>
      <c r="DC519" s="60"/>
      <c r="DD519" s="60"/>
      <c r="DE519" s="60"/>
      <c r="DF519" s="60"/>
      <c r="DG519" s="60"/>
      <c r="DH519" s="60"/>
      <c r="DI519" s="60"/>
      <c r="DJ519" s="60"/>
      <c r="DK519" s="60"/>
      <c r="DL519" s="60"/>
      <c r="DM519" s="60"/>
      <c r="DN519" s="60"/>
      <c r="DO519" s="60"/>
      <c r="DP519" s="60"/>
    </row>
    <row r="520" spans="2:120">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BS520" s="60"/>
      <c r="BT520" s="60"/>
      <c r="BU520" s="75"/>
      <c r="BV520" s="75"/>
      <c r="BW520" s="75"/>
      <c r="BX520" s="75"/>
      <c r="BY520" s="75"/>
      <c r="BZ520" s="75"/>
      <c r="CA520" s="75"/>
      <c r="CL520" s="60"/>
      <c r="CM520" s="60"/>
      <c r="CN520" s="60"/>
      <c r="CO520" s="60"/>
      <c r="CP520" s="60"/>
      <c r="CQ520" s="60"/>
      <c r="CR520" s="60"/>
      <c r="CS520" s="60"/>
      <c r="CT520" s="60"/>
      <c r="CU520" s="60"/>
      <c r="CV520" s="60"/>
      <c r="CW520" s="60"/>
      <c r="CX520" s="60"/>
      <c r="CY520" s="60"/>
      <c r="CZ520" s="60"/>
      <c r="DA520" s="60"/>
      <c r="DB520" s="60"/>
      <c r="DC520" s="60"/>
      <c r="DD520" s="60"/>
      <c r="DE520" s="60"/>
      <c r="DF520" s="60"/>
      <c r="DG520" s="60"/>
      <c r="DH520" s="60"/>
      <c r="DI520" s="60"/>
      <c r="DJ520" s="60"/>
      <c r="DK520" s="60"/>
      <c r="DL520" s="60"/>
      <c r="DM520" s="60"/>
      <c r="DN520" s="60"/>
      <c r="DO520" s="60"/>
      <c r="DP520" s="60"/>
    </row>
    <row r="521" spans="2:120">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BS521" s="60"/>
      <c r="BT521" s="60"/>
      <c r="BU521" s="75"/>
      <c r="BV521" s="75"/>
      <c r="BW521" s="75"/>
      <c r="BX521" s="75"/>
      <c r="BY521" s="75"/>
      <c r="BZ521" s="75"/>
      <c r="CA521" s="75"/>
      <c r="CL521" s="60"/>
      <c r="CM521" s="60"/>
      <c r="CN521" s="60"/>
      <c r="CO521" s="60"/>
      <c r="CP521" s="60"/>
      <c r="CQ521" s="60"/>
      <c r="CR521" s="60"/>
      <c r="CS521" s="60"/>
      <c r="CT521" s="60"/>
      <c r="CU521" s="60"/>
      <c r="CV521" s="60"/>
      <c r="CW521" s="60"/>
      <c r="CX521" s="60"/>
      <c r="CY521" s="60"/>
      <c r="CZ521" s="60"/>
      <c r="DA521" s="60"/>
      <c r="DB521" s="60"/>
      <c r="DC521" s="60"/>
      <c r="DD521" s="60"/>
      <c r="DE521" s="60"/>
      <c r="DF521" s="60"/>
      <c r="DG521" s="60"/>
      <c r="DH521" s="60"/>
      <c r="DI521" s="60"/>
      <c r="DJ521" s="60"/>
      <c r="DK521" s="60"/>
      <c r="DL521" s="60"/>
      <c r="DM521" s="60"/>
      <c r="DN521" s="60"/>
      <c r="DO521" s="60"/>
      <c r="DP521" s="60"/>
    </row>
  </sheetData>
  <sheetProtection algorithmName="SHA-512" hashValue="BfvaN97FkqaEGFga7dfE9tu/pomqpc1+vl6F66x211ToYiaH4YQxpb4Q28+wkdd5sa1jD06xaHNQ7Z1rNg4/Zg==" saltValue="Sqg3nTrt5h9DADzSU2drDw==" spinCount="100000" sheet="1" objects="1" scenarios="1"/>
  <mergeCells count="187">
    <mergeCell ref="B6:AA6"/>
    <mergeCell ref="B7:AA7"/>
    <mergeCell ref="B8:AA8"/>
    <mergeCell ref="B9:AA9"/>
    <mergeCell ref="B10:AA10"/>
    <mergeCell ref="B11:AA11"/>
    <mergeCell ref="D1:T2"/>
    <mergeCell ref="U1:AA2"/>
    <mergeCell ref="D3:T3"/>
    <mergeCell ref="U3:Z3"/>
    <mergeCell ref="B4:AA4"/>
    <mergeCell ref="B5:AA5"/>
    <mergeCell ref="B18:AA18"/>
    <mergeCell ref="B19:AA19"/>
    <mergeCell ref="B20:L20"/>
    <mergeCell ref="N20:AB20"/>
    <mergeCell ref="B21:I21"/>
    <mergeCell ref="J21:L21"/>
    <mergeCell ref="O21:W21"/>
    <mergeCell ref="X21:Z21"/>
    <mergeCell ref="B12:AA12"/>
    <mergeCell ref="B13:AA13"/>
    <mergeCell ref="B14:AA14"/>
    <mergeCell ref="B15:AA15"/>
    <mergeCell ref="B16:AA16"/>
    <mergeCell ref="B17:AA17"/>
    <mergeCell ref="B22:I22"/>
    <mergeCell ref="J22:L22"/>
    <mergeCell ref="O22:W22"/>
    <mergeCell ref="X22:Z22"/>
    <mergeCell ref="B23:G23"/>
    <mergeCell ref="H23:I23"/>
    <mergeCell ref="J23:L23"/>
    <mergeCell ref="O23:W23"/>
    <mergeCell ref="X23:Z23"/>
    <mergeCell ref="B24:E24"/>
    <mergeCell ref="F24:I24"/>
    <mergeCell ref="J24:L24"/>
    <mergeCell ref="O24:W24"/>
    <mergeCell ref="X24:Z24"/>
    <mergeCell ref="B25:I25"/>
    <mergeCell ref="J25:L25"/>
    <mergeCell ref="O25:W25"/>
    <mergeCell ref="X25:Z25"/>
    <mergeCell ref="B28:I28"/>
    <mergeCell ref="J28:L28"/>
    <mergeCell ref="N28:AB28"/>
    <mergeCell ref="B29:I29"/>
    <mergeCell ref="J29:L29"/>
    <mergeCell ref="O29:W29"/>
    <mergeCell ref="X29:Z29"/>
    <mergeCell ref="B26:I26"/>
    <mergeCell ref="J26:L26"/>
    <mergeCell ref="O26:W26"/>
    <mergeCell ref="X26:Z26"/>
    <mergeCell ref="B27:I27"/>
    <mergeCell ref="J27:L27"/>
    <mergeCell ref="B32:I32"/>
    <mergeCell ref="J32:L32"/>
    <mergeCell ref="O32:W32"/>
    <mergeCell ref="X32:Z32"/>
    <mergeCell ref="B33:I33"/>
    <mergeCell ref="J33:L33"/>
    <mergeCell ref="B30:I30"/>
    <mergeCell ref="J30:L30"/>
    <mergeCell ref="O30:W30"/>
    <mergeCell ref="X30:Z30"/>
    <mergeCell ref="B31:I31"/>
    <mergeCell ref="J31:L31"/>
    <mergeCell ref="O31:W31"/>
    <mergeCell ref="X31:Z31"/>
    <mergeCell ref="B36:I36"/>
    <mergeCell ref="J36:L36"/>
    <mergeCell ref="O36:W36"/>
    <mergeCell ref="X36:Z36"/>
    <mergeCell ref="B37:I37"/>
    <mergeCell ref="J37:L37"/>
    <mergeCell ref="O37:W37"/>
    <mergeCell ref="X37:Z37"/>
    <mergeCell ref="B34:I34"/>
    <mergeCell ref="J34:L34"/>
    <mergeCell ref="N34:AB34"/>
    <mergeCell ref="B35:I35"/>
    <mergeCell ref="J35:L35"/>
    <mergeCell ref="O35:W35"/>
    <mergeCell ref="X35:Z35"/>
    <mergeCell ref="B40:I40"/>
    <mergeCell ref="J40:L40"/>
    <mergeCell ref="X40:Z40"/>
    <mergeCell ref="B41:I41"/>
    <mergeCell ref="J41:L41"/>
    <mergeCell ref="O41:W41"/>
    <mergeCell ref="X41:Z41"/>
    <mergeCell ref="B38:I38"/>
    <mergeCell ref="J38:L38"/>
    <mergeCell ref="O38:W38"/>
    <mergeCell ref="X38:Z38"/>
    <mergeCell ref="B39:I39"/>
    <mergeCell ref="J39:L39"/>
    <mergeCell ref="N39:AB39"/>
    <mergeCell ref="AH43:AV43"/>
    <mergeCell ref="BS43:BT43"/>
    <mergeCell ref="B44:I44"/>
    <mergeCell ref="J44:L44"/>
    <mergeCell ref="O44:W44"/>
    <mergeCell ref="X44:Z44"/>
    <mergeCell ref="AH44:AV44"/>
    <mergeCell ref="BS44:BT44"/>
    <mergeCell ref="B42:F42"/>
    <mergeCell ref="G42:I42"/>
    <mergeCell ref="J42:L42"/>
    <mergeCell ref="O42:W42"/>
    <mergeCell ref="X42:Z42"/>
    <mergeCell ref="B43:I43"/>
    <mergeCell ref="J43:L43"/>
    <mergeCell ref="O43:Z43"/>
    <mergeCell ref="B46:I46"/>
    <mergeCell ref="J46:L46"/>
    <mergeCell ref="O46:W46"/>
    <mergeCell ref="X46:Z46"/>
    <mergeCell ref="AH46:AV46"/>
    <mergeCell ref="BS46:BT46"/>
    <mergeCell ref="B45:I45"/>
    <mergeCell ref="J45:L45"/>
    <mergeCell ref="O45:W45"/>
    <mergeCell ref="X45:Z45"/>
    <mergeCell ref="AH45:AV45"/>
    <mergeCell ref="BS45:BT45"/>
    <mergeCell ref="B48:I48"/>
    <mergeCell ref="J48:L48"/>
    <mergeCell ref="O48:W48"/>
    <mergeCell ref="X48:Z48"/>
    <mergeCell ref="AH48:AV48"/>
    <mergeCell ref="BS48:BT48"/>
    <mergeCell ref="B47:I47"/>
    <mergeCell ref="J47:L47"/>
    <mergeCell ref="O47:W47"/>
    <mergeCell ref="X47:Z47"/>
    <mergeCell ref="AH47:AV47"/>
    <mergeCell ref="BS47:BT47"/>
    <mergeCell ref="B50:I50"/>
    <mergeCell ref="J50:L50"/>
    <mergeCell ref="O50:W50"/>
    <mergeCell ref="AH50:AV50"/>
    <mergeCell ref="BS50:BT50"/>
    <mergeCell ref="B49:I49"/>
    <mergeCell ref="J49:L49"/>
    <mergeCell ref="O49:W49"/>
    <mergeCell ref="X50:Z50"/>
    <mergeCell ref="AH49:AV49"/>
    <mergeCell ref="BS49:BT49"/>
    <mergeCell ref="X49:Z49"/>
    <mergeCell ref="A51:A58"/>
    <mergeCell ref="B51:I51"/>
    <mergeCell ref="J51:L51"/>
    <mergeCell ref="O51:W51"/>
    <mergeCell ref="X51:Z51"/>
    <mergeCell ref="AC51:AC58"/>
    <mergeCell ref="B53:I53"/>
    <mergeCell ref="J53:L53"/>
    <mergeCell ref="O53:W53"/>
    <mergeCell ref="X53:Z53"/>
    <mergeCell ref="B57:I57"/>
    <mergeCell ref="J57:L57"/>
    <mergeCell ref="O57:W57"/>
    <mergeCell ref="X57:Z57"/>
    <mergeCell ref="B55:I55"/>
    <mergeCell ref="J55:L55"/>
    <mergeCell ref="B56:I56"/>
    <mergeCell ref="J56:L56"/>
    <mergeCell ref="O56:W56"/>
    <mergeCell ref="X56:Z56"/>
    <mergeCell ref="O55:W55"/>
    <mergeCell ref="X55:Z55"/>
    <mergeCell ref="AH53:AV53"/>
    <mergeCell ref="BS53:BT53"/>
    <mergeCell ref="B54:I54"/>
    <mergeCell ref="J54:L54"/>
    <mergeCell ref="AH54:AV54"/>
    <mergeCell ref="BS54:BT54"/>
    <mergeCell ref="AH51:AV51"/>
    <mergeCell ref="BS51:BT51"/>
    <mergeCell ref="B52:I52"/>
    <mergeCell ref="J52:L52"/>
    <mergeCell ref="AH52:AV52"/>
    <mergeCell ref="BS52:BT52"/>
    <mergeCell ref="O54:Z54"/>
  </mergeCells>
  <conditionalFormatting sqref="J21:L21">
    <cfRule type="containsBlanks" dxfId="47" priority="39">
      <formula>LEN(TRIM(J21))=0</formula>
    </cfRule>
  </conditionalFormatting>
  <conditionalFormatting sqref="J22:L22">
    <cfRule type="containsBlanks" dxfId="46" priority="26">
      <formula>LEN(TRIM(J22))=0</formula>
    </cfRule>
  </conditionalFormatting>
  <conditionalFormatting sqref="J23:L28">
    <cfRule type="containsBlanks" dxfId="45" priority="38">
      <formula>LEN(TRIM(J23))=0</formula>
    </cfRule>
  </conditionalFormatting>
  <conditionalFormatting sqref="J29:L29">
    <cfRule type="containsBlanks" dxfId="44" priority="25">
      <formula>LEN(TRIM(J29))=0</formula>
    </cfRule>
  </conditionalFormatting>
  <conditionalFormatting sqref="J30:L31">
    <cfRule type="containsBlanks" dxfId="43" priority="37">
      <formula>LEN(TRIM(J30))=0</formula>
    </cfRule>
  </conditionalFormatting>
  <conditionalFormatting sqref="J32:L32">
    <cfRule type="containsBlanks" dxfId="42" priority="24">
      <formula>LEN(TRIM(J32))=0</formula>
    </cfRule>
  </conditionalFormatting>
  <conditionalFormatting sqref="J33:L33">
    <cfRule type="containsBlanks" dxfId="41" priority="36">
      <formula>LEN(TRIM(J33))=0</formula>
    </cfRule>
  </conditionalFormatting>
  <conditionalFormatting sqref="J34:L34">
    <cfRule type="containsBlanks" dxfId="40" priority="23">
      <formula>LEN(TRIM(J34))=0</formula>
    </cfRule>
  </conditionalFormatting>
  <conditionalFormatting sqref="J35:L35">
    <cfRule type="containsBlanks" dxfId="39" priority="35">
      <formula>LEN(TRIM(J35))=0</formula>
    </cfRule>
  </conditionalFormatting>
  <conditionalFormatting sqref="J36:L37">
    <cfRule type="containsBlanks" dxfId="38" priority="22">
      <formula>LEN(TRIM(J36))=0</formula>
    </cfRule>
  </conditionalFormatting>
  <conditionalFormatting sqref="J38:L41">
    <cfRule type="containsBlanks" dxfId="37" priority="34">
      <formula>LEN(TRIM(J38))=0</formula>
    </cfRule>
  </conditionalFormatting>
  <conditionalFormatting sqref="J42:L42">
    <cfRule type="containsBlanks" dxfId="36" priority="21">
      <formula>LEN(TRIM(J42))=0</formula>
    </cfRule>
  </conditionalFormatting>
  <conditionalFormatting sqref="J43:L56">
    <cfRule type="containsBlanks" dxfId="35" priority="33">
      <formula>LEN(TRIM(J43))=0</formula>
    </cfRule>
  </conditionalFormatting>
  <conditionalFormatting sqref="X21:Z21">
    <cfRule type="containsBlanks" dxfId="34" priority="19">
      <formula>LEN(TRIM(X21))=0</formula>
    </cfRule>
  </conditionalFormatting>
  <conditionalFormatting sqref="X22:Z25">
    <cfRule type="containsBlanks" dxfId="33" priority="28">
      <formula>LEN(TRIM(X22))=0</formula>
    </cfRule>
  </conditionalFormatting>
  <conditionalFormatting sqref="X29:Z31">
    <cfRule type="containsBlanks" dxfId="32" priority="27">
      <formula>LEN(TRIM(X29))=0</formula>
    </cfRule>
  </conditionalFormatting>
  <conditionalFormatting sqref="X35:Z36">
    <cfRule type="containsBlanks" dxfId="31" priority="29">
      <formula>LEN(TRIM(X35))=0</formula>
    </cfRule>
  </conditionalFormatting>
  <conditionalFormatting sqref="X40:Z42">
    <cfRule type="containsBlanks" dxfId="30" priority="5">
      <formula>LEN(TRIM(X40))=0</formula>
    </cfRule>
  </conditionalFormatting>
  <conditionalFormatting sqref="X44:Z46">
    <cfRule type="containsBlanks" dxfId="29" priority="2">
      <formula>LEN(TRIM(X44))=0</formula>
    </cfRule>
  </conditionalFormatting>
  <conditionalFormatting sqref="X47:Z47">
    <cfRule type="containsBlanks" dxfId="28" priority="4">
      <formula>LEN(TRIM(X47))=0</formula>
    </cfRule>
  </conditionalFormatting>
  <conditionalFormatting sqref="X50:Z50">
    <cfRule type="expression" priority="6">
      <formula>LEN($X$50:$Z$55)</formula>
    </cfRule>
  </conditionalFormatting>
  <conditionalFormatting sqref="X50:Z51">
    <cfRule type="containsBlanks" dxfId="27" priority="1">
      <formula>LEN(TRIM(X50))=0</formula>
    </cfRule>
  </conditionalFormatting>
  <conditionalFormatting sqref="X55:Z55">
    <cfRule type="containsBlanks" dxfId="26" priority="3">
      <formula>LEN(TRIM(X55))=0</formula>
    </cfRule>
  </conditionalFormatting>
  <dataValidations count="5">
    <dataValidation type="list" allowBlank="1" showInputMessage="1" showErrorMessage="1" sqref="M14:N14" xr:uid="{2D0219D1-355D-4AC7-875D-0DD05155DDF1}">
      <formula1>$AY$25:$AY$30</formula1>
    </dataValidation>
    <dataValidation type="list" allowBlank="1" showInputMessage="1" showErrorMessage="1" sqref="U14:AA14" xr:uid="{22CA3631-DD12-4454-BC10-FB743A6142AC}">
      <formula1>$BL$30:$BL$34</formula1>
    </dataValidation>
    <dataValidation type="list" allowBlank="1" showInputMessage="1" showErrorMessage="1" sqref="B15:J15" xr:uid="{80C2CD64-0851-48E9-8A62-CFA6F9472F6D}">
      <formula1>$BL$29:$BL$33</formula1>
    </dataValidation>
    <dataValidation type="list" allowBlank="1" showInputMessage="1" showErrorMessage="1" sqref="S9:AA9" xr:uid="{697B1009-394F-4FC1-8D70-00A2678F0169}">
      <formula1>$AY$67:$AY$71</formula1>
    </dataValidation>
    <dataValidation allowBlank="1" showInputMessage="1" showErrorMessage="1" promptTitle="Enter any unlisted expenses here" prompt="Please specify any additional expenses not included in the above categories._x000a_" sqref="B51:I56" xr:uid="{BA9FAB98-F7AE-442A-BB10-DEA6E38E9418}"/>
  </dataValidations>
  <hyperlinks>
    <hyperlink ref="S7:Y7" r:id="rId1" display="Business Activity Codes" xr:uid="{E0BDC901-9559-4AAA-982E-081A83ABB363}"/>
    <hyperlink ref="CD23:CK23" r:id="rId2" display="Payroll Processing Fee" xr:uid="{60B8B759-C066-4C84-B657-6010675E4D24}"/>
    <hyperlink ref="CD35:CK35" r:id="rId3" display="Home Office ( Safe Harbor)" xr:uid="{2F012F14-53F8-490B-9378-6C672FCB00D3}"/>
    <hyperlink ref="U3" r:id="rId4" xr:uid="{269AECD5-56C7-4457-9D47-601C7BAFECBC}"/>
    <hyperlink ref="B34:I34" r:id="rId5" display="Payroll Processing Fee" xr:uid="{2C627D80-D5AF-4066-AC5D-B54020BA2D3B}"/>
    <hyperlink ref="B49:I49" location="'Basic Information'!A1" display="Other Exp not listed Above" xr:uid="{750034EC-554C-4D5F-8017-CB8720DDAE9C}"/>
  </hyperlinks>
  <pageMargins left="0.25" right="0.25" top="0.25" bottom="0" header="0.05" footer="0"/>
  <pageSetup orientation="portrait" r:id="rId6"/>
  <headerFooter alignWithMargins="0"/>
  <drawing r:id="rId7"/>
  <legacyDrawing r:id="rId8"/>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C833B-1B7F-4BB5-943A-AC8C4A43BA09}">
  <sheetPr>
    <tabColor theme="8" tint="0.39997558519241921"/>
  </sheetPr>
  <dimension ref="A1:GV521"/>
  <sheetViews>
    <sheetView topLeftCell="A2" zoomScale="115" zoomScaleNormal="115" workbookViewId="0">
      <selection activeCell="B45" sqref="B44:I45"/>
    </sheetView>
  </sheetViews>
  <sheetFormatPr defaultRowHeight="12.75"/>
  <cols>
    <col min="1" max="1" width="3.5703125" style="74" customWidth="1"/>
    <col min="2" max="2" width="3.140625" style="74" customWidth="1"/>
    <col min="3" max="3" width="12.7109375" style="74" customWidth="1"/>
    <col min="4" max="6" width="3.140625" style="74" customWidth="1"/>
    <col min="7" max="8" width="2" style="74" customWidth="1"/>
    <col min="9" max="9" width="1.28515625" style="74" customWidth="1"/>
    <col min="10" max="11" width="3.140625" style="74" customWidth="1"/>
    <col min="12" max="12" width="7.140625" style="74" customWidth="1"/>
    <col min="13" max="13" width="1.7109375" style="74" customWidth="1"/>
    <col min="14" max="22" width="3.140625" style="74" customWidth="1"/>
    <col min="23" max="23" width="4.42578125" style="74" customWidth="1"/>
    <col min="24" max="24" width="3.140625" style="74" customWidth="1"/>
    <col min="25" max="25" width="5.42578125" style="74" customWidth="1"/>
    <col min="26" max="26" width="5.28515625" style="74" customWidth="1"/>
    <col min="27" max="27" width="3.140625" style="74" customWidth="1"/>
    <col min="28" max="28" width="1.42578125" style="74" customWidth="1"/>
    <col min="29" max="29" width="3.5703125" style="74" customWidth="1"/>
    <col min="30" max="30" width="5.7109375" style="60" hidden="1" customWidth="1"/>
    <col min="31" max="31" width="10.140625" style="60" hidden="1" customWidth="1"/>
    <col min="32" max="32" width="3.140625" style="60" hidden="1" customWidth="1"/>
    <col min="33" max="48" width="3.140625" style="60" customWidth="1"/>
    <col min="49" max="58" width="3.140625" style="60" hidden="1" customWidth="1"/>
    <col min="59" max="59" width="5.28515625" style="60" hidden="1" customWidth="1"/>
    <col min="60" max="66" width="3.140625" style="60" hidden="1" customWidth="1"/>
    <col min="67" max="70" width="9.140625" style="60" hidden="1" customWidth="1"/>
    <col min="71" max="72" width="9.140625" style="58"/>
    <col min="73" max="73" width="9.140625" style="68"/>
    <col min="74" max="79" width="9.140625" style="68" customWidth="1"/>
    <col min="80" max="81" width="9.140625" style="75" customWidth="1"/>
    <col min="82" max="84" width="9.140625" style="75"/>
    <col min="85" max="85" width="11.7109375" style="75" bestFit="1" customWidth="1"/>
    <col min="86" max="89" width="9.140625" style="75"/>
    <col min="90" max="196" width="9.140625" style="76"/>
    <col min="197" max="204" width="9.140625" style="77"/>
    <col min="205" max="16384" width="9.140625" style="74"/>
  </cols>
  <sheetData>
    <row r="1" spans="1:88" ht="10.5" customHeight="1">
      <c r="A1" s="58"/>
      <c r="B1" s="402"/>
      <c r="C1" s="403"/>
      <c r="D1" s="666" t="s">
        <v>82</v>
      </c>
      <c r="E1" s="666"/>
      <c r="F1" s="666"/>
      <c r="G1" s="666"/>
      <c r="H1" s="666"/>
      <c r="I1" s="666"/>
      <c r="J1" s="666"/>
      <c r="K1" s="666"/>
      <c r="L1" s="666"/>
      <c r="M1" s="666"/>
      <c r="N1" s="666"/>
      <c r="O1" s="666"/>
      <c r="P1" s="666"/>
      <c r="Q1" s="666"/>
      <c r="R1" s="666"/>
      <c r="S1" s="666"/>
      <c r="T1" s="666"/>
      <c r="U1" s="795">
        <v>46357</v>
      </c>
      <c r="V1" s="796"/>
      <c r="W1" s="796"/>
      <c r="X1" s="796"/>
      <c r="Y1" s="796"/>
      <c r="Z1" s="796"/>
      <c r="AA1" s="796"/>
      <c r="AB1" s="404"/>
      <c r="AC1" s="58"/>
      <c r="BS1" s="60"/>
      <c r="BT1" s="60"/>
      <c r="BU1" s="75"/>
      <c r="BV1" s="75"/>
      <c r="BW1" s="75"/>
      <c r="BX1" s="75"/>
      <c r="BY1" s="75"/>
      <c r="BZ1" s="75"/>
      <c r="CA1" s="75"/>
    </row>
    <row r="2" spans="1:88" ht="20.25" customHeight="1">
      <c r="A2" s="58"/>
      <c r="B2" s="405"/>
      <c r="C2" s="79"/>
      <c r="D2" s="667"/>
      <c r="E2" s="667"/>
      <c r="F2" s="667"/>
      <c r="G2" s="667"/>
      <c r="H2" s="667"/>
      <c r="I2" s="667"/>
      <c r="J2" s="667"/>
      <c r="K2" s="667"/>
      <c r="L2" s="667"/>
      <c r="M2" s="667"/>
      <c r="N2" s="667"/>
      <c r="O2" s="667"/>
      <c r="P2" s="667"/>
      <c r="Q2" s="667"/>
      <c r="R2" s="667"/>
      <c r="S2" s="667"/>
      <c r="T2" s="667"/>
      <c r="U2" s="797"/>
      <c r="V2" s="797"/>
      <c r="W2" s="797"/>
      <c r="X2" s="797"/>
      <c r="Y2" s="797"/>
      <c r="Z2" s="797"/>
      <c r="AA2" s="797"/>
      <c r="AB2" s="406"/>
      <c r="AC2" s="58"/>
      <c r="AH2" s="80"/>
      <c r="AI2" s="80"/>
      <c r="AJ2" s="80"/>
      <c r="AK2" s="80"/>
      <c r="AL2" s="80"/>
      <c r="AM2" s="80"/>
      <c r="AN2" s="80"/>
      <c r="AO2" s="80"/>
      <c r="AP2" s="80"/>
      <c r="AQ2" s="80"/>
      <c r="AR2" s="80"/>
      <c r="AS2" s="80"/>
      <c r="AT2" s="80"/>
      <c r="AU2" s="80"/>
      <c r="BL2" s="62" t="s">
        <v>83</v>
      </c>
      <c r="BS2" s="60"/>
      <c r="BT2" s="60"/>
      <c r="BU2" s="75"/>
      <c r="BV2" s="75"/>
      <c r="BW2" s="75"/>
      <c r="BX2" s="75"/>
      <c r="BY2" s="75"/>
      <c r="BZ2" s="75"/>
      <c r="CA2" s="75"/>
    </row>
    <row r="3" spans="1:88" ht="20.25" customHeight="1">
      <c r="A3" s="58"/>
      <c r="B3" s="407"/>
      <c r="C3" s="82"/>
      <c r="D3" s="668" t="s">
        <v>84</v>
      </c>
      <c r="E3" s="669"/>
      <c r="F3" s="669"/>
      <c r="G3" s="669"/>
      <c r="H3" s="669"/>
      <c r="I3" s="669"/>
      <c r="J3" s="669"/>
      <c r="K3" s="669"/>
      <c r="L3" s="669"/>
      <c r="M3" s="669"/>
      <c r="N3" s="669"/>
      <c r="O3" s="669"/>
      <c r="P3" s="669"/>
      <c r="Q3" s="669"/>
      <c r="R3" s="669"/>
      <c r="S3" s="669"/>
      <c r="T3" s="669"/>
      <c r="U3" s="798" t="s">
        <v>325</v>
      </c>
      <c r="V3" s="799"/>
      <c r="W3" s="799"/>
      <c r="X3" s="799"/>
      <c r="Y3" s="799"/>
      <c r="Z3" s="799"/>
      <c r="AA3" s="210"/>
      <c r="AB3" s="408"/>
      <c r="AC3" s="58"/>
      <c r="AH3" s="80"/>
      <c r="AI3" s="80"/>
      <c r="AJ3" s="80"/>
      <c r="AK3" s="80"/>
      <c r="AL3" s="80"/>
      <c r="AM3" s="80"/>
      <c r="AN3" s="80"/>
      <c r="AO3" s="80"/>
      <c r="AP3" s="80"/>
      <c r="AQ3" s="80"/>
      <c r="AR3" s="80"/>
      <c r="AS3" s="80"/>
      <c r="AT3" s="80"/>
      <c r="AU3" s="80"/>
      <c r="AY3" s="62" t="s">
        <v>65</v>
      </c>
      <c r="BL3" s="60" t="s">
        <v>221</v>
      </c>
      <c r="BS3" s="60"/>
      <c r="BT3" s="60"/>
      <c r="BU3" s="75"/>
      <c r="BV3" s="75"/>
      <c r="BW3" s="75"/>
      <c r="BX3" s="75"/>
      <c r="BY3" s="75"/>
      <c r="BZ3" s="75"/>
      <c r="CA3" s="75"/>
    </row>
    <row r="4" spans="1:88" ht="4.5" hidden="1" customHeight="1">
      <c r="A4" s="58"/>
      <c r="B4" s="696"/>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409"/>
      <c r="AC4" s="58"/>
      <c r="AY4" s="62" t="s">
        <v>66</v>
      </c>
      <c r="BL4" s="62" t="s">
        <v>85</v>
      </c>
      <c r="BS4" s="60"/>
      <c r="BT4" s="60"/>
      <c r="BU4" s="75"/>
      <c r="BV4" s="75"/>
      <c r="BW4" s="75"/>
      <c r="BX4" s="75"/>
      <c r="BY4" s="75"/>
      <c r="BZ4" s="75"/>
      <c r="CA4" s="75"/>
    </row>
    <row r="5" spans="1:88" ht="16.5" hidden="1" customHeight="1">
      <c r="A5" s="58"/>
      <c r="B5" s="696" t="s">
        <v>86</v>
      </c>
      <c r="C5" s="697"/>
      <c r="D5" s="697" t="s">
        <v>217</v>
      </c>
      <c r="E5" s="697"/>
      <c r="F5" s="697"/>
      <c r="G5" s="697"/>
      <c r="H5" s="697"/>
      <c r="I5" s="697"/>
      <c r="J5" s="697"/>
      <c r="K5" s="697"/>
      <c r="L5" s="697"/>
      <c r="M5" s="697"/>
      <c r="N5" s="697"/>
      <c r="O5" s="697" t="s">
        <v>67</v>
      </c>
      <c r="P5" s="697"/>
      <c r="Q5" s="697"/>
      <c r="R5" s="697"/>
      <c r="S5" s="697"/>
      <c r="T5" s="697"/>
      <c r="U5" s="697" t="s">
        <v>87</v>
      </c>
      <c r="V5" s="697"/>
      <c r="W5" s="697"/>
      <c r="X5" s="697"/>
      <c r="Y5" s="697"/>
      <c r="Z5" s="697"/>
      <c r="AA5" s="697"/>
      <c r="AB5" s="409"/>
      <c r="AC5" s="58"/>
      <c r="AF5" s="83">
        <f>Q5</f>
        <v>0</v>
      </c>
      <c r="AG5" s="61"/>
      <c r="AH5" s="61"/>
      <c r="AY5" s="60" t="s">
        <v>88</v>
      </c>
      <c r="BL5" s="60" t="s">
        <v>89</v>
      </c>
      <c r="BS5" s="60"/>
      <c r="BT5" s="60"/>
      <c r="BU5" s="75"/>
      <c r="BV5" s="75"/>
      <c r="BW5" s="75"/>
      <c r="BX5" s="75"/>
      <c r="BY5" s="75"/>
      <c r="BZ5" s="75"/>
      <c r="CA5" s="75"/>
    </row>
    <row r="6" spans="1:88" ht="4.5" hidden="1" customHeight="1">
      <c r="A6" s="58"/>
      <c r="B6" s="696"/>
      <c r="C6" s="697"/>
      <c r="D6" s="697"/>
      <c r="E6" s="697"/>
      <c r="F6" s="697"/>
      <c r="G6" s="697"/>
      <c r="H6" s="697"/>
      <c r="I6" s="697"/>
      <c r="J6" s="697"/>
      <c r="K6" s="697"/>
      <c r="L6" s="697"/>
      <c r="M6" s="697"/>
      <c r="N6" s="697"/>
      <c r="O6" s="697"/>
      <c r="P6" s="697"/>
      <c r="Q6" s="697"/>
      <c r="R6" s="697"/>
      <c r="S6" s="697"/>
      <c r="T6" s="697"/>
      <c r="U6" s="697"/>
      <c r="V6" s="697"/>
      <c r="W6" s="697"/>
      <c r="X6" s="697"/>
      <c r="Y6" s="697"/>
      <c r="Z6" s="697"/>
      <c r="AA6" s="697"/>
      <c r="AB6" s="409"/>
      <c r="AC6" s="58"/>
      <c r="BL6" s="60" t="s">
        <v>220</v>
      </c>
      <c r="BS6" s="60"/>
      <c r="BT6" s="60"/>
      <c r="BU6" s="75"/>
      <c r="BV6" s="75"/>
      <c r="BW6" s="75"/>
      <c r="BX6" s="75"/>
      <c r="BY6" s="75"/>
      <c r="BZ6" s="75"/>
      <c r="CA6" s="75"/>
    </row>
    <row r="7" spans="1:88" ht="15" hidden="1" customHeight="1">
      <c r="A7" s="58"/>
      <c r="B7" s="696" t="s">
        <v>83</v>
      </c>
      <c r="C7" s="697"/>
      <c r="D7" s="697"/>
      <c r="E7" s="697"/>
      <c r="F7" s="697"/>
      <c r="G7" s="697"/>
      <c r="H7" s="697"/>
      <c r="I7" s="697"/>
      <c r="J7" s="697" t="s">
        <v>90</v>
      </c>
      <c r="K7" s="697"/>
      <c r="L7" s="697"/>
      <c r="M7" s="697"/>
      <c r="N7" s="697"/>
      <c r="O7" s="697"/>
      <c r="P7" s="697"/>
      <c r="Q7" s="697"/>
      <c r="R7" s="697"/>
      <c r="S7" s="697" t="s">
        <v>91</v>
      </c>
      <c r="T7" s="697"/>
      <c r="U7" s="697"/>
      <c r="V7" s="697"/>
      <c r="W7" s="697"/>
      <c r="X7" s="697"/>
      <c r="Y7" s="697"/>
      <c r="Z7" s="697"/>
      <c r="AA7" s="697"/>
      <c r="AB7" s="409"/>
      <c r="AC7" s="58"/>
      <c r="BS7" s="60"/>
      <c r="BT7" s="60"/>
      <c r="BU7" s="75"/>
      <c r="BV7" s="75"/>
      <c r="BW7" s="75"/>
      <c r="BX7" s="75"/>
      <c r="BY7" s="75"/>
      <c r="BZ7" s="75"/>
      <c r="CA7" s="75"/>
    </row>
    <row r="8" spans="1:88" ht="9" hidden="1" customHeight="1">
      <c r="A8" s="58"/>
      <c r="B8" s="696"/>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409"/>
      <c r="AC8" s="58"/>
      <c r="BS8" s="60"/>
      <c r="BT8" s="60"/>
      <c r="BU8" s="75"/>
      <c r="BV8" s="75"/>
      <c r="BW8" s="75"/>
      <c r="BX8" s="75"/>
      <c r="BY8" s="75"/>
      <c r="BZ8" s="75"/>
      <c r="CA8" s="75"/>
    </row>
    <row r="9" spans="1:88" ht="16.5" hidden="1" customHeight="1">
      <c r="A9" s="58"/>
      <c r="B9" s="696" t="s">
        <v>227</v>
      </c>
      <c r="C9" s="697"/>
      <c r="D9" s="697"/>
      <c r="E9" s="697"/>
      <c r="F9" s="697"/>
      <c r="G9" s="697"/>
      <c r="H9" s="697"/>
      <c r="I9" s="697"/>
      <c r="J9" s="697"/>
      <c r="K9" s="697"/>
      <c r="L9" s="697"/>
      <c r="M9" s="697"/>
      <c r="N9" s="697"/>
      <c r="O9" s="697"/>
      <c r="P9" s="697"/>
      <c r="Q9" s="697"/>
      <c r="R9" s="697"/>
      <c r="S9" s="697" t="s">
        <v>222</v>
      </c>
      <c r="T9" s="697"/>
      <c r="U9" s="697"/>
      <c r="V9" s="697"/>
      <c r="W9" s="697"/>
      <c r="X9" s="697"/>
      <c r="Y9" s="697"/>
      <c r="Z9" s="697"/>
      <c r="AA9" s="697"/>
      <c r="AB9" s="409"/>
      <c r="AC9" s="58"/>
      <c r="BS9" s="60"/>
      <c r="BT9" s="60"/>
      <c r="BU9" s="75"/>
      <c r="BV9" s="75"/>
      <c r="BW9" s="75"/>
      <c r="BX9" s="75"/>
      <c r="BY9" s="75"/>
      <c r="BZ9" s="75"/>
      <c r="CA9" s="75"/>
    </row>
    <row r="10" spans="1:88" ht="7.5" hidden="1" customHeight="1">
      <c r="A10" s="58"/>
      <c r="B10" s="696"/>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409"/>
      <c r="AC10" s="58"/>
      <c r="AY10" s="60" t="s">
        <v>92</v>
      </c>
      <c r="BL10" s="60" t="s">
        <v>93</v>
      </c>
      <c r="BS10" s="60"/>
      <c r="BT10" s="60"/>
      <c r="BU10" s="75"/>
      <c r="BV10" s="75"/>
      <c r="BW10" s="75"/>
      <c r="BX10" s="75"/>
      <c r="BY10" s="75"/>
      <c r="BZ10" s="75"/>
      <c r="CA10" s="75"/>
    </row>
    <row r="11" spans="1:88" ht="15" hidden="1" customHeight="1">
      <c r="A11" s="58"/>
      <c r="B11" s="696" t="s">
        <v>94</v>
      </c>
      <c r="C11" s="697"/>
      <c r="D11" s="697"/>
      <c r="E11" s="697"/>
      <c r="F11" s="697"/>
      <c r="G11" s="697"/>
      <c r="H11" s="697"/>
      <c r="I11" s="697"/>
      <c r="J11" s="697" t="s">
        <v>95</v>
      </c>
      <c r="K11" s="697"/>
      <c r="L11" s="697"/>
      <c r="M11" s="697"/>
      <c r="N11" s="697"/>
      <c r="O11" s="697"/>
      <c r="P11" s="697"/>
      <c r="Q11" s="697"/>
      <c r="R11" s="697"/>
      <c r="S11" s="697"/>
      <c r="T11" s="697"/>
      <c r="U11" s="697"/>
      <c r="V11" s="697"/>
      <c r="W11" s="697"/>
      <c r="X11" s="697"/>
      <c r="Y11" s="697"/>
      <c r="Z11" s="697"/>
      <c r="AA11" s="697"/>
      <c r="AB11" s="409"/>
      <c r="AC11" s="58"/>
      <c r="BL11" s="60" t="s">
        <v>96</v>
      </c>
      <c r="BS11" s="60"/>
      <c r="BT11" s="60"/>
      <c r="BU11" s="75"/>
      <c r="BV11" s="75"/>
      <c r="BW11" s="75"/>
      <c r="BX11" s="75"/>
      <c r="BY11" s="75"/>
      <c r="BZ11" s="75"/>
      <c r="CA11" s="75"/>
      <c r="CJ11" s="75" t="s">
        <v>44</v>
      </c>
    </row>
    <row r="12" spans="1:88" ht="4.5" hidden="1" customHeight="1">
      <c r="A12" s="58"/>
      <c r="B12" s="696"/>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409"/>
      <c r="AC12" s="58"/>
      <c r="BL12" s="60" t="s">
        <v>97</v>
      </c>
      <c r="BS12" s="60"/>
      <c r="BT12" s="60"/>
      <c r="BU12" s="75"/>
      <c r="BV12" s="75"/>
      <c r="BW12" s="75"/>
      <c r="BX12" s="75"/>
      <c r="BY12" s="75"/>
      <c r="BZ12" s="75"/>
      <c r="CA12" s="75"/>
    </row>
    <row r="13" spans="1:88" ht="15.75" hidden="1" customHeight="1">
      <c r="A13" s="58"/>
      <c r="B13" s="696" t="s">
        <v>98</v>
      </c>
      <c r="C13" s="697" t="s">
        <v>99</v>
      </c>
      <c r="D13" s="697"/>
      <c r="E13" s="697"/>
      <c r="F13" s="697"/>
      <c r="G13" s="697"/>
      <c r="H13" s="697"/>
      <c r="I13" s="697" t="s">
        <v>218</v>
      </c>
      <c r="J13" s="697"/>
      <c r="K13" s="697"/>
      <c r="L13" s="697"/>
      <c r="M13" s="697" t="s">
        <v>219</v>
      </c>
      <c r="N13" s="697"/>
      <c r="O13" s="697"/>
      <c r="P13" s="697"/>
      <c r="Q13" s="697"/>
      <c r="R13" s="697"/>
      <c r="S13" s="697"/>
      <c r="T13" s="697" t="s">
        <v>99</v>
      </c>
      <c r="U13" s="697"/>
      <c r="V13" s="697"/>
      <c r="W13" s="697"/>
      <c r="X13" s="697"/>
      <c r="Y13" s="697"/>
      <c r="Z13" s="697"/>
      <c r="AA13" s="697"/>
      <c r="AB13" s="409"/>
      <c r="AC13" s="58"/>
      <c r="BL13" s="60" t="s">
        <v>92</v>
      </c>
      <c r="BS13" s="60"/>
      <c r="BT13" s="60"/>
      <c r="BU13" s="75"/>
      <c r="BV13" s="75"/>
      <c r="BW13" s="75"/>
      <c r="BX13" s="75"/>
      <c r="BY13" s="75"/>
      <c r="BZ13" s="75"/>
      <c r="CA13" s="75"/>
    </row>
    <row r="14" spans="1:88" ht="5.25" hidden="1" customHeight="1">
      <c r="A14" s="58"/>
      <c r="B14" s="696"/>
      <c r="C14" s="697"/>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409"/>
      <c r="AC14" s="58"/>
      <c r="BL14" s="60" t="s">
        <v>100</v>
      </c>
      <c r="BS14" s="60"/>
      <c r="BT14" s="60"/>
      <c r="BU14" s="75"/>
      <c r="BV14" s="75"/>
      <c r="BW14" s="75"/>
      <c r="BX14" s="75"/>
      <c r="BY14" s="75"/>
      <c r="BZ14" s="75"/>
      <c r="CA14" s="75"/>
    </row>
    <row r="15" spans="1:88" ht="15.75" hidden="1" customHeight="1">
      <c r="A15" s="58"/>
      <c r="B15" s="696" t="s">
        <v>101</v>
      </c>
      <c r="C15" s="697"/>
      <c r="D15" s="697"/>
      <c r="E15" s="697"/>
      <c r="F15" s="697"/>
      <c r="G15" s="697"/>
      <c r="H15" s="697"/>
      <c r="I15" s="697"/>
      <c r="J15" s="697"/>
      <c r="K15" s="697" t="s">
        <v>102</v>
      </c>
      <c r="L15" s="697"/>
      <c r="M15" s="697"/>
      <c r="N15" s="697"/>
      <c r="O15" s="697"/>
      <c r="P15" s="697"/>
      <c r="Q15" s="697"/>
      <c r="R15" s="697"/>
      <c r="S15" s="697"/>
      <c r="T15" s="697"/>
      <c r="U15" s="697"/>
      <c r="V15" s="697"/>
      <c r="W15" s="697"/>
      <c r="X15" s="697"/>
      <c r="Y15" s="697"/>
      <c r="Z15" s="697"/>
      <c r="AA15" s="697"/>
      <c r="AB15" s="409"/>
      <c r="AC15" s="58"/>
      <c r="BS15" s="60"/>
      <c r="BT15" s="60"/>
      <c r="BU15" s="75"/>
      <c r="BV15" s="75"/>
      <c r="BW15" s="75"/>
      <c r="BX15" s="75"/>
      <c r="BY15" s="75"/>
      <c r="BZ15" s="75"/>
      <c r="CA15" s="75"/>
    </row>
    <row r="16" spans="1:88" ht="5.25" hidden="1" customHeight="1">
      <c r="A16" s="58"/>
      <c r="B16" s="696"/>
      <c r="C16" s="697"/>
      <c r="D16" s="697"/>
      <c r="E16" s="697"/>
      <c r="F16" s="697"/>
      <c r="G16" s="697"/>
      <c r="H16" s="697"/>
      <c r="I16" s="697"/>
      <c r="J16" s="697"/>
      <c r="K16" s="697"/>
      <c r="L16" s="697"/>
      <c r="M16" s="697"/>
      <c r="N16" s="697"/>
      <c r="O16" s="697"/>
      <c r="P16" s="697"/>
      <c r="Q16" s="697"/>
      <c r="R16" s="697"/>
      <c r="S16" s="697"/>
      <c r="T16" s="697"/>
      <c r="U16" s="697"/>
      <c r="V16" s="697"/>
      <c r="W16" s="697"/>
      <c r="X16" s="697"/>
      <c r="Y16" s="697"/>
      <c r="Z16" s="697"/>
      <c r="AA16" s="697"/>
      <c r="AB16" s="409"/>
      <c r="AC16" s="58"/>
      <c r="BS16" s="60"/>
      <c r="BT16" s="60"/>
      <c r="BU16" s="75"/>
      <c r="BV16" s="75"/>
      <c r="BW16" s="75"/>
      <c r="BX16" s="75"/>
      <c r="BY16" s="75"/>
      <c r="BZ16" s="75"/>
      <c r="CA16" s="75"/>
    </row>
    <row r="17" spans="1:204" s="107" customFormat="1" ht="15" hidden="1" customHeight="1">
      <c r="A17" s="72"/>
      <c r="B17" s="696"/>
      <c r="C17" s="697" t="s">
        <v>103</v>
      </c>
      <c r="D17" s="697"/>
      <c r="E17" s="697"/>
      <c r="F17" s="697"/>
      <c r="G17" s="697"/>
      <c r="H17" s="697"/>
      <c r="I17" s="697"/>
      <c r="J17" s="697"/>
      <c r="K17" s="697"/>
      <c r="L17" s="697" t="s">
        <v>104</v>
      </c>
      <c r="M17" s="697"/>
      <c r="N17" s="697"/>
      <c r="O17" s="697"/>
      <c r="P17" s="697"/>
      <c r="Q17" s="697"/>
      <c r="R17" s="697"/>
      <c r="S17" s="697" t="s">
        <v>105</v>
      </c>
      <c r="T17" s="697"/>
      <c r="U17" s="697"/>
      <c r="V17" s="697"/>
      <c r="W17" s="697"/>
      <c r="X17" s="697"/>
      <c r="Y17" s="697"/>
      <c r="Z17" s="697"/>
      <c r="AA17" s="697"/>
      <c r="AB17" s="409"/>
      <c r="AC17" s="72"/>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75"/>
      <c r="BV17" s="75"/>
      <c r="BW17" s="75"/>
      <c r="BX17" s="75"/>
      <c r="BY17" s="75"/>
      <c r="BZ17" s="75"/>
      <c r="CA17" s="75"/>
      <c r="CB17" s="75"/>
      <c r="CC17" s="75"/>
      <c r="CD17" s="75"/>
      <c r="CE17" s="75"/>
      <c r="CF17" s="75"/>
      <c r="CG17" s="75"/>
      <c r="CH17" s="75"/>
      <c r="CI17" s="75"/>
      <c r="CJ17" s="75"/>
      <c r="CK17" s="75"/>
      <c r="CL17" s="76"/>
      <c r="CM17" s="76"/>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6"/>
      <c r="GP17" s="106"/>
      <c r="GQ17" s="106"/>
      <c r="GR17" s="106"/>
      <c r="GS17" s="106"/>
      <c r="GT17" s="106"/>
      <c r="GU17" s="106"/>
      <c r="GV17" s="106"/>
    </row>
    <row r="18" spans="1:204" s="107" customFormat="1" ht="15" customHeight="1">
      <c r="A18" s="72"/>
      <c r="B18" s="698" t="s">
        <v>494</v>
      </c>
      <c r="C18" s="699"/>
      <c r="D18" s="699"/>
      <c r="E18" s="699"/>
      <c r="F18" s="699"/>
      <c r="G18" s="699"/>
      <c r="H18" s="699"/>
      <c r="I18" s="699"/>
      <c r="J18" s="699"/>
      <c r="K18" s="699"/>
      <c r="L18" s="699"/>
      <c r="M18" s="699"/>
      <c r="N18" s="699"/>
      <c r="O18" s="699"/>
      <c r="P18" s="699"/>
      <c r="Q18" s="699"/>
      <c r="R18" s="699"/>
      <c r="S18" s="699"/>
      <c r="T18" s="699"/>
      <c r="U18" s="699"/>
      <c r="V18" s="699"/>
      <c r="W18" s="699"/>
      <c r="X18" s="699"/>
      <c r="Y18" s="699"/>
      <c r="Z18" s="699"/>
      <c r="AA18" s="699"/>
      <c r="AB18" s="419"/>
      <c r="AC18" s="72"/>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75"/>
      <c r="BV18" s="75"/>
      <c r="BW18" s="75"/>
      <c r="BX18" s="75"/>
      <c r="BY18" s="75"/>
      <c r="BZ18" s="75"/>
      <c r="CA18" s="75"/>
      <c r="CB18" s="75"/>
      <c r="CC18" s="75"/>
      <c r="CD18" s="75"/>
      <c r="CE18" s="75"/>
      <c r="CF18" s="75"/>
      <c r="CG18" s="75"/>
      <c r="CH18" s="75"/>
      <c r="CI18" s="75"/>
      <c r="CJ18" s="75"/>
      <c r="CK18" s="75"/>
      <c r="CL18" s="76"/>
      <c r="CM18" s="76"/>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6"/>
      <c r="GP18" s="106"/>
      <c r="GQ18" s="106"/>
      <c r="GR18" s="106"/>
      <c r="GS18" s="106"/>
      <c r="GT18" s="106"/>
      <c r="GU18" s="106"/>
      <c r="GV18" s="106"/>
    </row>
    <row r="19" spans="1:204" ht="15" hidden="1" customHeight="1">
      <c r="A19" s="58"/>
      <c r="B19" s="696" t="s">
        <v>106</v>
      </c>
      <c r="C19" s="697"/>
      <c r="D19" s="697"/>
      <c r="E19" s="697"/>
      <c r="F19" s="697"/>
      <c r="G19" s="697"/>
      <c r="H19" s="697"/>
      <c r="I19" s="697"/>
      <c r="J19" s="697"/>
      <c r="K19" s="697"/>
      <c r="L19" s="697"/>
      <c r="M19" s="697"/>
      <c r="N19" s="697"/>
      <c r="O19" s="697"/>
      <c r="P19" s="697"/>
      <c r="Q19" s="697"/>
      <c r="R19" s="697"/>
      <c r="S19" s="697"/>
      <c r="T19" s="697"/>
      <c r="U19" s="697"/>
      <c r="V19" s="697"/>
      <c r="W19" s="697"/>
      <c r="X19" s="697"/>
      <c r="Y19" s="697"/>
      <c r="Z19" s="697"/>
      <c r="AA19" s="697"/>
      <c r="AB19" s="410"/>
      <c r="AC19" s="58"/>
      <c r="BL19" s="60" t="s">
        <v>44</v>
      </c>
      <c r="BS19" s="60"/>
      <c r="BT19" s="60"/>
      <c r="BU19" s="75"/>
      <c r="BV19" s="75"/>
      <c r="BW19" s="75"/>
      <c r="BX19" s="75"/>
      <c r="BY19" s="75"/>
      <c r="BZ19" s="75"/>
      <c r="CA19" s="75"/>
    </row>
    <row r="20" spans="1:204" ht="15" customHeight="1">
      <c r="A20" s="58"/>
      <c r="B20" s="690" t="s">
        <v>107</v>
      </c>
      <c r="C20" s="691"/>
      <c r="D20" s="691"/>
      <c r="E20" s="691"/>
      <c r="F20" s="691"/>
      <c r="G20" s="691"/>
      <c r="H20" s="691"/>
      <c r="I20" s="691"/>
      <c r="J20" s="691"/>
      <c r="K20" s="691"/>
      <c r="L20" s="691"/>
      <c r="M20" s="417"/>
      <c r="N20" s="694" t="s">
        <v>115</v>
      </c>
      <c r="O20" s="694"/>
      <c r="P20" s="694"/>
      <c r="Q20" s="694"/>
      <c r="R20" s="694"/>
      <c r="S20" s="694"/>
      <c r="T20" s="694"/>
      <c r="U20" s="694"/>
      <c r="V20" s="694"/>
      <c r="W20" s="694"/>
      <c r="X20" s="694"/>
      <c r="Y20" s="694"/>
      <c r="Z20" s="694"/>
      <c r="AA20" s="694"/>
      <c r="AB20" s="695"/>
      <c r="AC20" s="58"/>
      <c r="BS20" s="60"/>
      <c r="BT20" s="60"/>
      <c r="BU20" s="75"/>
      <c r="BV20" s="75"/>
      <c r="BW20" s="75"/>
      <c r="BX20" s="75"/>
      <c r="BY20" s="75"/>
      <c r="BZ20" s="75"/>
      <c r="CA20" s="75"/>
    </row>
    <row r="21" spans="1:204" ht="15" customHeight="1">
      <c r="A21" s="58"/>
      <c r="B21" s="670" t="s">
        <v>329</v>
      </c>
      <c r="C21" s="671"/>
      <c r="D21" s="671"/>
      <c r="E21" s="671"/>
      <c r="F21" s="671"/>
      <c r="G21" s="671"/>
      <c r="H21" s="671"/>
      <c r="I21" s="672"/>
      <c r="J21" s="1036"/>
      <c r="K21" s="1037"/>
      <c r="L21" s="1038"/>
      <c r="M21" s="58"/>
      <c r="N21" s="85"/>
      <c r="O21" s="676" t="s">
        <v>118</v>
      </c>
      <c r="P21" s="677"/>
      <c r="Q21" s="677"/>
      <c r="R21" s="677"/>
      <c r="S21" s="677"/>
      <c r="T21" s="677"/>
      <c r="U21" s="677"/>
      <c r="V21" s="677"/>
      <c r="W21" s="678"/>
      <c r="X21" s="1036"/>
      <c r="Y21" s="1037"/>
      <c r="Z21" s="1038"/>
      <c r="AA21" s="114"/>
      <c r="AB21" s="410"/>
      <c r="AC21" s="58"/>
      <c r="BL21" s="60" t="s">
        <v>65</v>
      </c>
      <c r="BS21" s="60"/>
      <c r="BT21" s="60"/>
      <c r="BU21" s="75"/>
      <c r="BV21" s="75"/>
      <c r="BW21" s="75"/>
      <c r="BX21" s="75"/>
      <c r="BY21" s="75"/>
      <c r="BZ21" s="75"/>
      <c r="CA21" s="75"/>
    </row>
    <row r="22" spans="1:204" ht="15" customHeight="1">
      <c r="A22" s="58"/>
      <c r="B22" s="682" t="s">
        <v>308</v>
      </c>
      <c r="C22" s="683"/>
      <c r="D22" s="683"/>
      <c r="E22" s="683"/>
      <c r="F22" s="683"/>
      <c r="G22" s="683"/>
      <c r="H22" s="683"/>
      <c r="I22" s="684"/>
      <c r="J22" s="1036"/>
      <c r="K22" s="1037"/>
      <c r="L22" s="1038"/>
      <c r="M22" s="58"/>
      <c r="N22" s="85"/>
      <c r="O22" s="685" t="s">
        <v>393</v>
      </c>
      <c r="P22" s="686"/>
      <c r="Q22" s="686"/>
      <c r="R22" s="686"/>
      <c r="S22" s="686"/>
      <c r="T22" s="686"/>
      <c r="U22" s="686"/>
      <c r="V22" s="686"/>
      <c r="W22" s="687"/>
      <c r="X22" s="1036"/>
      <c r="Y22" s="1037"/>
      <c r="Z22" s="1038"/>
      <c r="AA22" s="415"/>
      <c r="AB22" s="410"/>
      <c r="AC22" s="58"/>
      <c r="BL22" s="60" t="s">
        <v>109</v>
      </c>
      <c r="BS22" s="60"/>
      <c r="BT22" s="60"/>
      <c r="BU22" s="75"/>
      <c r="BV22" s="75"/>
      <c r="BW22" s="75"/>
      <c r="BX22" s="75"/>
      <c r="BY22" s="75"/>
      <c r="BZ22" s="75"/>
      <c r="CA22" s="75"/>
    </row>
    <row r="23" spans="1:204" ht="15" customHeight="1">
      <c r="A23" s="58"/>
      <c r="B23" s="670" t="s">
        <v>309</v>
      </c>
      <c r="C23" s="671"/>
      <c r="D23" s="671"/>
      <c r="E23" s="671"/>
      <c r="F23" s="671"/>
      <c r="G23" s="671"/>
      <c r="H23" s="727" t="s">
        <v>44</v>
      </c>
      <c r="I23" s="728"/>
      <c r="J23" s="1036"/>
      <c r="K23" s="1037"/>
      <c r="L23" s="1038"/>
      <c r="M23" s="58"/>
      <c r="N23" s="58"/>
      <c r="O23" s="670" t="s">
        <v>394</v>
      </c>
      <c r="P23" s="671"/>
      <c r="Q23" s="671"/>
      <c r="R23" s="671"/>
      <c r="S23" s="671"/>
      <c r="T23" s="671"/>
      <c r="U23" s="671"/>
      <c r="V23" s="671"/>
      <c r="W23" s="672"/>
      <c r="X23" s="1036"/>
      <c r="Y23" s="1037"/>
      <c r="Z23" s="1038"/>
      <c r="AA23" s="114"/>
      <c r="AB23" s="410"/>
      <c r="AC23" s="58"/>
      <c r="BL23" s="60" t="s">
        <v>100</v>
      </c>
      <c r="BS23" s="60"/>
      <c r="BT23" s="60"/>
      <c r="BU23" s="75"/>
      <c r="BV23" s="75"/>
      <c r="BW23" s="75"/>
      <c r="BX23" s="75"/>
      <c r="BY23" s="75"/>
      <c r="BZ23" s="75"/>
      <c r="CA23" s="75"/>
    </row>
    <row r="24" spans="1:204" ht="15" customHeight="1">
      <c r="A24" s="58"/>
      <c r="B24" s="730" t="s">
        <v>366</v>
      </c>
      <c r="C24" s="729"/>
      <c r="D24" s="729"/>
      <c r="E24" s="608"/>
      <c r="F24" s="607">
        <f>J24/2</f>
        <v>0</v>
      </c>
      <c r="G24" s="729"/>
      <c r="H24" s="729"/>
      <c r="I24" s="608"/>
      <c r="J24" s="1036"/>
      <c r="K24" s="1037"/>
      <c r="L24" s="1038"/>
      <c r="M24" s="58"/>
      <c r="N24" s="58"/>
      <c r="O24" s="670" t="s">
        <v>395</v>
      </c>
      <c r="P24" s="671"/>
      <c r="Q24" s="671"/>
      <c r="R24" s="671"/>
      <c r="S24" s="671"/>
      <c r="T24" s="671"/>
      <c r="U24" s="671"/>
      <c r="V24" s="671"/>
      <c r="W24" s="672"/>
      <c r="X24" s="1036"/>
      <c r="Y24" s="1037"/>
      <c r="Z24" s="1038"/>
      <c r="AA24" s="114"/>
      <c r="AB24" s="410"/>
      <c r="AC24" s="58"/>
      <c r="AY24" s="60" t="s">
        <v>90</v>
      </c>
      <c r="BS24" s="60"/>
      <c r="BT24" s="60"/>
      <c r="BU24" s="75"/>
      <c r="BV24" s="75"/>
      <c r="BW24" s="75"/>
      <c r="BX24" s="75"/>
      <c r="BY24" s="75"/>
      <c r="BZ24" s="75"/>
      <c r="CA24" s="75"/>
    </row>
    <row r="25" spans="1:204" ht="15" customHeight="1">
      <c r="A25" s="58"/>
      <c r="B25" s="670" t="s">
        <v>365</v>
      </c>
      <c r="C25" s="671"/>
      <c r="D25" s="671"/>
      <c r="E25" s="671"/>
      <c r="F25" s="671"/>
      <c r="G25" s="671"/>
      <c r="H25" s="671" t="s">
        <v>44</v>
      </c>
      <c r="I25" s="672"/>
      <c r="J25" s="1036"/>
      <c r="K25" s="1037"/>
      <c r="L25" s="1038"/>
      <c r="M25" s="58"/>
      <c r="N25" s="58"/>
      <c r="O25" s="730">
        <f>'2026 YTD'!O25</f>
        <v>0</v>
      </c>
      <c r="P25" s="815"/>
      <c r="Q25" s="815"/>
      <c r="R25" s="815"/>
      <c r="S25" s="815"/>
      <c r="T25" s="815"/>
      <c r="U25" s="815"/>
      <c r="V25" s="815"/>
      <c r="W25" s="816"/>
      <c r="X25" s="1036"/>
      <c r="Y25" s="1037"/>
      <c r="Z25" s="1038"/>
      <c r="AA25" s="114"/>
      <c r="AB25" s="410"/>
      <c r="AC25" s="58"/>
      <c r="AY25" s="60" t="s">
        <v>110</v>
      </c>
      <c r="BL25" s="60" t="s">
        <v>65</v>
      </c>
      <c r="BS25" s="60"/>
      <c r="BT25" s="60"/>
      <c r="BU25" s="75"/>
      <c r="BV25" s="75"/>
      <c r="BW25" s="75"/>
      <c r="BX25" s="75"/>
      <c r="BY25" s="75"/>
      <c r="BZ25" s="75"/>
      <c r="CA25" s="75"/>
    </row>
    <row r="26" spans="1:204" ht="15" customHeight="1">
      <c r="A26" s="58"/>
      <c r="B26" s="670" t="s">
        <v>207</v>
      </c>
      <c r="C26" s="671"/>
      <c r="D26" s="671"/>
      <c r="E26" s="671"/>
      <c r="F26" s="671"/>
      <c r="G26" s="671"/>
      <c r="H26" s="671"/>
      <c r="I26" s="704"/>
      <c r="J26" s="1036"/>
      <c r="K26" s="1037"/>
      <c r="L26" s="1038"/>
      <c r="M26" s="58"/>
      <c r="N26" s="58"/>
      <c r="O26" s="705" t="s">
        <v>123</v>
      </c>
      <c r="P26" s="706"/>
      <c r="Q26" s="706"/>
      <c r="R26" s="706"/>
      <c r="S26" s="706"/>
      <c r="T26" s="706"/>
      <c r="U26" s="706"/>
      <c r="V26" s="706"/>
      <c r="W26" s="707"/>
      <c r="X26" s="708">
        <f>X21-X22+X23+X24+X25</f>
        <v>0</v>
      </c>
      <c r="Y26" s="709"/>
      <c r="Z26" s="710"/>
      <c r="AA26" s="114"/>
      <c r="AB26" s="410"/>
      <c r="AC26" s="58"/>
      <c r="AY26" s="60" t="s">
        <v>112</v>
      </c>
      <c r="BL26" s="60" t="s">
        <v>66</v>
      </c>
      <c r="BS26" s="60"/>
      <c r="BT26" s="60"/>
      <c r="BU26" s="75"/>
      <c r="BV26" s="75"/>
      <c r="BW26" s="75"/>
      <c r="BX26" s="75"/>
      <c r="BY26" s="75"/>
      <c r="BZ26" s="75"/>
      <c r="CA26" s="75"/>
    </row>
    <row r="27" spans="1:204" ht="15" customHeight="1">
      <c r="A27" s="58"/>
      <c r="B27" s="670" t="s">
        <v>111</v>
      </c>
      <c r="C27" s="671"/>
      <c r="D27" s="671"/>
      <c r="E27" s="671"/>
      <c r="F27" s="671"/>
      <c r="G27" s="671"/>
      <c r="H27" s="671"/>
      <c r="I27" s="704"/>
      <c r="J27" s="1036"/>
      <c r="K27" s="1037"/>
      <c r="L27" s="1038"/>
      <c r="M27" s="58"/>
      <c r="N27" s="58"/>
      <c r="O27" s="58"/>
      <c r="P27" s="58"/>
      <c r="Q27" s="58"/>
      <c r="R27" s="58"/>
      <c r="S27" s="58"/>
      <c r="T27" s="58"/>
      <c r="U27" s="58"/>
      <c r="V27" s="58"/>
      <c r="W27" s="58"/>
      <c r="X27" s="58"/>
      <c r="Y27" s="58"/>
      <c r="Z27" s="58"/>
      <c r="AA27" s="58"/>
      <c r="AB27" s="410"/>
      <c r="AC27" s="58"/>
      <c r="AY27" s="60" t="s">
        <v>113</v>
      </c>
      <c r="BG27" s="60">
        <f>J47*5</f>
        <v>0</v>
      </c>
      <c r="BL27" s="60" t="s">
        <v>100</v>
      </c>
      <c r="BS27" s="60"/>
      <c r="BT27" s="60"/>
      <c r="BU27" s="75"/>
      <c r="BV27" s="75"/>
      <c r="BW27" s="75"/>
      <c r="BX27" s="75"/>
      <c r="BY27" s="75"/>
      <c r="BZ27" s="75"/>
      <c r="CA27" s="75"/>
    </row>
    <row r="28" spans="1:204" ht="15" customHeight="1">
      <c r="A28" s="58"/>
      <c r="B28" s="670" t="s">
        <v>310</v>
      </c>
      <c r="C28" s="671"/>
      <c r="D28" s="671"/>
      <c r="E28" s="671"/>
      <c r="F28" s="671"/>
      <c r="G28" s="671"/>
      <c r="H28" s="671"/>
      <c r="I28" s="704"/>
      <c r="J28" s="1036"/>
      <c r="K28" s="1037"/>
      <c r="L28" s="1038"/>
      <c r="M28" s="417"/>
      <c r="N28" s="712" t="s">
        <v>255</v>
      </c>
      <c r="O28" s="712"/>
      <c r="P28" s="712"/>
      <c r="Q28" s="712"/>
      <c r="R28" s="712"/>
      <c r="S28" s="712"/>
      <c r="T28" s="712"/>
      <c r="U28" s="712"/>
      <c r="V28" s="712"/>
      <c r="W28" s="712"/>
      <c r="X28" s="712"/>
      <c r="Y28" s="712"/>
      <c r="Z28" s="712"/>
      <c r="AA28" s="712"/>
      <c r="AB28" s="713"/>
      <c r="AC28" s="58"/>
      <c r="AY28" s="60" t="s">
        <v>116</v>
      </c>
      <c r="BG28" s="60">
        <v>1500</v>
      </c>
      <c r="BS28" s="60"/>
      <c r="BT28" s="60"/>
      <c r="BU28" s="75"/>
      <c r="BV28" s="75"/>
      <c r="BW28" s="75"/>
      <c r="BX28" s="75"/>
      <c r="BY28" s="75"/>
      <c r="BZ28" s="75"/>
      <c r="CA28" s="75"/>
    </row>
    <row r="29" spans="1:204" ht="15" customHeight="1">
      <c r="A29" s="58"/>
      <c r="B29" s="682" t="s">
        <v>114</v>
      </c>
      <c r="C29" s="683"/>
      <c r="D29" s="683"/>
      <c r="E29" s="683"/>
      <c r="F29" s="683"/>
      <c r="G29" s="683"/>
      <c r="H29" s="683"/>
      <c r="I29" s="714"/>
      <c r="J29" s="1036"/>
      <c r="K29" s="1037"/>
      <c r="L29" s="1038"/>
      <c r="M29" s="58"/>
      <c r="N29" s="58" t="s">
        <v>44</v>
      </c>
      <c r="O29" s="715" t="s">
        <v>554</v>
      </c>
      <c r="P29" s="716"/>
      <c r="Q29" s="716"/>
      <c r="R29" s="716"/>
      <c r="S29" s="716"/>
      <c r="T29" s="716"/>
      <c r="U29" s="716"/>
      <c r="V29" s="716"/>
      <c r="W29" s="717"/>
      <c r="X29" s="1036">
        <f>'Nov 2026'!X31</f>
        <v>0</v>
      </c>
      <c r="Y29" s="1037"/>
      <c r="Z29" s="1038"/>
      <c r="AA29" s="399"/>
      <c r="AB29" s="410"/>
      <c r="AC29" s="58"/>
      <c r="AY29" s="60" t="s">
        <v>119</v>
      </c>
      <c r="BL29" s="60" t="s">
        <v>101</v>
      </c>
      <c r="BS29" s="60"/>
      <c r="BT29" s="60"/>
      <c r="BU29" s="75"/>
      <c r="BV29" s="75"/>
      <c r="BW29" s="75"/>
      <c r="BX29" s="75"/>
      <c r="BY29" s="75"/>
      <c r="BZ29" s="75"/>
      <c r="CA29" s="75"/>
    </row>
    <row r="30" spans="1:204" ht="15" customHeight="1">
      <c r="A30" s="58"/>
      <c r="B30" s="670" t="s">
        <v>117</v>
      </c>
      <c r="C30" s="671"/>
      <c r="D30" s="671"/>
      <c r="E30" s="671"/>
      <c r="F30" s="671"/>
      <c r="G30" s="671"/>
      <c r="H30" s="671"/>
      <c r="I30" s="704"/>
      <c r="J30" s="1036"/>
      <c r="K30" s="1037"/>
      <c r="L30" s="1038"/>
      <c r="M30" s="58"/>
      <c r="N30" s="58" t="s">
        <v>44</v>
      </c>
      <c r="O30" s="715" t="s">
        <v>320</v>
      </c>
      <c r="P30" s="716"/>
      <c r="Q30" s="716"/>
      <c r="R30" s="716"/>
      <c r="S30" s="716"/>
      <c r="T30" s="716"/>
      <c r="U30" s="716"/>
      <c r="V30" s="716"/>
      <c r="W30" s="717"/>
      <c r="X30" s="1036"/>
      <c r="Y30" s="1037"/>
      <c r="Z30" s="1038"/>
      <c r="AA30" s="399"/>
      <c r="AB30" s="410"/>
      <c r="AC30" s="58"/>
      <c r="BL30" s="60" t="s">
        <v>121</v>
      </c>
      <c r="BS30" s="60"/>
      <c r="BT30" s="60"/>
      <c r="BU30" s="75"/>
      <c r="BV30" s="75"/>
      <c r="BW30" s="75"/>
      <c r="BX30" s="75"/>
      <c r="BY30" s="75"/>
      <c r="BZ30" s="75"/>
      <c r="CA30" s="75"/>
    </row>
    <row r="31" spans="1:204" ht="15" customHeight="1">
      <c r="A31" s="58"/>
      <c r="B31" s="670" t="s">
        <v>311</v>
      </c>
      <c r="C31" s="671"/>
      <c r="D31" s="671">
        <v>0</v>
      </c>
      <c r="E31" s="671"/>
      <c r="F31" s="671"/>
      <c r="G31" s="671"/>
      <c r="H31" s="671"/>
      <c r="I31" s="704"/>
      <c r="J31" s="1036"/>
      <c r="K31" s="1037"/>
      <c r="L31" s="1038"/>
      <c r="M31" s="58"/>
      <c r="N31" s="58" t="s">
        <v>44</v>
      </c>
      <c r="O31" s="670" t="s">
        <v>257</v>
      </c>
      <c r="P31" s="671"/>
      <c r="Q31" s="671"/>
      <c r="R31" s="671"/>
      <c r="S31" s="671"/>
      <c r="T31" s="671"/>
      <c r="U31" s="671"/>
      <c r="V31" s="671"/>
      <c r="W31" s="704"/>
      <c r="X31" s="1036"/>
      <c r="Y31" s="1037"/>
      <c r="Z31" s="1038"/>
      <c r="AA31" s="399"/>
      <c r="AB31" s="410"/>
      <c r="AC31" s="58"/>
      <c r="BL31" s="60" t="s">
        <v>122</v>
      </c>
      <c r="BS31" s="60"/>
      <c r="BT31" s="60"/>
      <c r="BU31" s="75"/>
      <c r="BV31" s="75"/>
      <c r="BW31" s="75"/>
      <c r="BX31" s="75"/>
      <c r="BY31" s="75"/>
      <c r="BZ31" s="75"/>
      <c r="CA31" s="75"/>
    </row>
    <row r="32" spans="1:204" ht="15" customHeight="1">
      <c r="A32" s="58"/>
      <c r="B32" s="682" t="s">
        <v>208</v>
      </c>
      <c r="C32" s="683"/>
      <c r="D32" s="683"/>
      <c r="E32" s="683"/>
      <c r="F32" s="683"/>
      <c r="G32" s="683"/>
      <c r="H32" s="683"/>
      <c r="I32" s="714"/>
      <c r="J32" s="1036"/>
      <c r="K32" s="1037"/>
      <c r="L32" s="1038"/>
      <c r="M32" s="58"/>
      <c r="N32" s="70"/>
      <c r="O32" s="721" t="s">
        <v>321</v>
      </c>
      <c r="P32" s="722"/>
      <c r="Q32" s="722"/>
      <c r="R32" s="722"/>
      <c r="S32" s="722"/>
      <c r="T32" s="722"/>
      <c r="U32" s="722"/>
      <c r="V32" s="722"/>
      <c r="W32" s="723"/>
      <c r="X32" s="724">
        <f>X29+X30-X31</f>
        <v>0</v>
      </c>
      <c r="Y32" s="725"/>
      <c r="Z32" s="726"/>
      <c r="AA32" s="70"/>
      <c r="AB32" s="411"/>
      <c r="AC32" s="58"/>
      <c r="BL32" s="60" t="s">
        <v>124</v>
      </c>
      <c r="BS32" s="60"/>
      <c r="BT32" s="60"/>
      <c r="BU32" s="75"/>
      <c r="BV32" s="75"/>
      <c r="BW32" s="75"/>
      <c r="BX32" s="75"/>
      <c r="BY32" s="75"/>
      <c r="BZ32" s="75"/>
      <c r="CA32" s="75"/>
    </row>
    <row r="33" spans="1:88" ht="15" customHeight="1">
      <c r="A33" s="58"/>
      <c r="B33" s="670" t="s">
        <v>312</v>
      </c>
      <c r="C33" s="671"/>
      <c r="D33" s="671"/>
      <c r="E33" s="671"/>
      <c r="F33" s="671"/>
      <c r="G33" s="671"/>
      <c r="H33" s="671"/>
      <c r="I33" s="704"/>
      <c r="J33" s="1036"/>
      <c r="K33" s="1037"/>
      <c r="L33" s="1038"/>
      <c r="M33" s="58"/>
      <c r="N33" s="58"/>
      <c r="O33" s="58"/>
      <c r="P33" s="58"/>
      <c r="Q33" s="58"/>
      <c r="R33" s="58"/>
      <c r="S33" s="58"/>
      <c r="T33" s="58"/>
      <c r="U33" s="58"/>
      <c r="V33" s="58"/>
      <c r="W33" s="58"/>
      <c r="X33" s="58"/>
      <c r="Y33" s="58"/>
      <c r="Z33" s="58"/>
      <c r="AA33" s="58"/>
      <c r="AB33" s="410"/>
      <c r="AC33" s="58"/>
      <c r="BL33" s="60" t="s">
        <v>125</v>
      </c>
      <c r="BS33" s="60"/>
      <c r="BT33" s="60"/>
      <c r="BU33" s="75"/>
      <c r="BV33" s="75"/>
      <c r="BW33" s="75"/>
      <c r="BX33" s="75"/>
      <c r="BY33" s="75"/>
      <c r="BZ33" s="75"/>
      <c r="CA33" s="75"/>
    </row>
    <row r="34" spans="1:88" ht="15" customHeight="1">
      <c r="A34" s="58"/>
      <c r="B34" s="735" t="s">
        <v>126</v>
      </c>
      <c r="C34" s="736"/>
      <c r="D34" s="736"/>
      <c r="E34" s="736"/>
      <c r="F34" s="736"/>
      <c r="G34" s="736"/>
      <c r="H34" s="736"/>
      <c r="I34" s="737"/>
      <c r="J34" s="1036"/>
      <c r="K34" s="1037"/>
      <c r="L34" s="1037"/>
      <c r="M34" s="417"/>
      <c r="N34" s="739" t="s">
        <v>127</v>
      </c>
      <c r="O34" s="739"/>
      <c r="P34" s="739"/>
      <c r="Q34" s="739"/>
      <c r="R34" s="739"/>
      <c r="S34" s="739"/>
      <c r="T34" s="739"/>
      <c r="U34" s="739"/>
      <c r="V34" s="739"/>
      <c r="W34" s="739"/>
      <c r="X34" s="739"/>
      <c r="Y34" s="739"/>
      <c r="Z34" s="739"/>
      <c r="AA34" s="739"/>
      <c r="AB34" s="740"/>
      <c r="AC34" s="58"/>
      <c r="BS34" s="60"/>
      <c r="BT34" s="60"/>
      <c r="BU34" s="75"/>
      <c r="BV34" s="75"/>
      <c r="BW34" s="75"/>
      <c r="BX34" s="75"/>
      <c r="BY34" s="75"/>
      <c r="BZ34" s="75"/>
      <c r="CA34" s="75"/>
    </row>
    <row r="35" spans="1:88" ht="15" customHeight="1">
      <c r="A35" s="58"/>
      <c r="B35" s="670" t="s">
        <v>313</v>
      </c>
      <c r="C35" s="671"/>
      <c r="D35" s="671"/>
      <c r="E35" s="671"/>
      <c r="F35" s="671"/>
      <c r="G35" s="671"/>
      <c r="H35" s="671"/>
      <c r="I35" s="704"/>
      <c r="J35" s="1036"/>
      <c r="K35" s="1037"/>
      <c r="L35" s="1038"/>
      <c r="M35" s="58"/>
      <c r="N35" s="58"/>
      <c r="O35" s="670" t="s">
        <v>128</v>
      </c>
      <c r="P35" s="671"/>
      <c r="Q35" s="671"/>
      <c r="R35" s="671"/>
      <c r="S35" s="671"/>
      <c r="T35" s="671"/>
      <c r="U35" s="671"/>
      <c r="V35" s="671"/>
      <c r="W35" s="704"/>
      <c r="X35" s="1036"/>
      <c r="Y35" s="1037"/>
      <c r="Z35" s="1038"/>
      <c r="AA35" s="400">
        <f>X35</f>
        <v>0</v>
      </c>
      <c r="AB35" s="410"/>
      <c r="AC35" s="58"/>
      <c r="BS35" s="60"/>
      <c r="BT35" s="60"/>
      <c r="BU35" s="75"/>
      <c r="BV35" s="75"/>
      <c r="BW35" s="75"/>
      <c r="BX35" s="75"/>
      <c r="BY35" s="75"/>
      <c r="BZ35" s="75"/>
      <c r="CA35" s="75"/>
    </row>
    <row r="36" spans="1:88" ht="15" customHeight="1">
      <c r="A36" s="58"/>
      <c r="B36" s="741" t="s">
        <v>314</v>
      </c>
      <c r="C36" s="742"/>
      <c r="D36" s="742"/>
      <c r="E36" s="742"/>
      <c r="F36" s="742"/>
      <c r="G36" s="743"/>
      <c r="H36" s="743"/>
      <c r="I36" s="744"/>
      <c r="J36" s="1036"/>
      <c r="K36" s="1037"/>
      <c r="L36" s="1038"/>
      <c r="M36" s="58"/>
      <c r="N36" s="58"/>
      <c r="O36" s="745" t="s">
        <v>322</v>
      </c>
      <c r="P36" s="746"/>
      <c r="Q36" s="746"/>
      <c r="R36" s="746"/>
      <c r="S36" s="746"/>
      <c r="T36" s="746"/>
      <c r="U36" s="746"/>
      <c r="V36" s="746"/>
      <c r="W36" s="747"/>
      <c r="X36" s="1036"/>
      <c r="Y36" s="1037"/>
      <c r="Z36" s="1038"/>
      <c r="AA36" s="400">
        <f>X36</f>
        <v>0</v>
      </c>
      <c r="AB36" s="410"/>
      <c r="AC36" s="58"/>
      <c r="BS36" s="60"/>
      <c r="BT36" s="60"/>
      <c r="BU36" s="75"/>
      <c r="BV36" s="75"/>
      <c r="BW36" s="75"/>
      <c r="BX36" s="75"/>
      <c r="BY36" s="75"/>
      <c r="BZ36" s="75"/>
      <c r="CA36" s="75"/>
    </row>
    <row r="37" spans="1:88" ht="15" customHeight="1">
      <c r="A37" s="58"/>
      <c r="B37" s="682" t="s">
        <v>130</v>
      </c>
      <c r="C37" s="683"/>
      <c r="D37" s="683"/>
      <c r="E37" s="683"/>
      <c r="F37" s="683"/>
      <c r="G37" s="683"/>
      <c r="H37" s="683"/>
      <c r="I37" s="714"/>
      <c r="J37" s="1036"/>
      <c r="K37" s="1037"/>
      <c r="L37" s="1038"/>
      <c r="M37" s="58"/>
      <c r="N37" s="58"/>
      <c r="O37" s="734" t="s">
        <v>131</v>
      </c>
      <c r="P37" s="671"/>
      <c r="Q37" s="671"/>
      <c r="R37" s="671"/>
      <c r="S37" s="671"/>
      <c r="T37" s="671"/>
      <c r="U37" s="671"/>
      <c r="V37" s="671"/>
      <c r="W37" s="704"/>
      <c r="X37" s="731">
        <f>SUM(X35:Z36)</f>
        <v>0</v>
      </c>
      <c r="Y37" s="732"/>
      <c r="Z37" s="733"/>
      <c r="AA37" s="58"/>
      <c r="AB37" s="410"/>
      <c r="AC37" s="58"/>
      <c r="BS37" s="60"/>
      <c r="BT37" s="60"/>
      <c r="BU37" s="75"/>
      <c r="BV37" s="75"/>
      <c r="BW37" s="75"/>
      <c r="BX37" s="75"/>
      <c r="BY37" s="75"/>
      <c r="BZ37" s="75"/>
      <c r="CA37" s="75"/>
    </row>
    <row r="38" spans="1:88" ht="15" customHeight="1">
      <c r="A38" s="58"/>
      <c r="B38" s="670" t="s">
        <v>271</v>
      </c>
      <c r="C38" s="671"/>
      <c r="D38" s="671"/>
      <c r="E38" s="671"/>
      <c r="F38" s="671"/>
      <c r="G38" s="671"/>
      <c r="H38" s="671"/>
      <c r="I38" s="704"/>
      <c r="J38" s="1036"/>
      <c r="K38" s="1037"/>
      <c r="L38" s="1038"/>
      <c r="M38" s="58"/>
      <c r="N38" s="58"/>
      <c r="O38" s="757" t="s">
        <v>44</v>
      </c>
      <c r="P38" s="671"/>
      <c r="Q38" s="671"/>
      <c r="R38" s="671"/>
      <c r="S38" s="671"/>
      <c r="T38" s="671"/>
      <c r="U38" s="671"/>
      <c r="V38" s="671"/>
      <c r="W38" s="671"/>
      <c r="X38" s="758" t="s">
        <v>44</v>
      </c>
      <c r="Y38" s="759"/>
      <c r="Z38" s="759"/>
      <c r="AA38" s="108"/>
      <c r="AB38" s="410"/>
      <c r="AC38" s="58"/>
      <c r="BS38" s="60"/>
      <c r="BT38" s="60"/>
      <c r="BU38" s="75"/>
      <c r="BV38" s="75"/>
      <c r="BW38" s="75"/>
      <c r="BX38" s="75"/>
      <c r="BY38" s="75"/>
      <c r="BZ38" s="75"/>
      <c r="CA38" s="75"/>
    </row>
    <row r="39" spans="1:88" ht="15" customHeight="1">
      <c r="A39" s="58"/>
      <c r="B39" s="670" t="s">
        <v>133</v>
      </c>
      <c r="C39" s="671"/>
      <c r="D39" s="671"/>
      <c r="E39" s="671"/>
      <c r="F39" s="671"/>
      <c r="G39" s="671"/>
      <c r="H39" s="671"/>
      <c r="I39" s="704"/>
      <c r="J39" s="1036"/>
      <c r="K39" s="1037"/>
      <c r="L39" s="1037"/>
      <c r="M39" s="417"/>
      <c r="N39" s="761" t="s">
        <v>134</v>
      </c>
      <c r="O39" s="761"/>
      <c r="P39" s="761"/>
      <c r="Q39" s="761"/>
      <c r="R39" s="761"/>
      <c r="S39" s="761"/>
      <c r="T39" s="761"/>
      <c r="U39" s="761"/>
      <c r="V39" s="761"/>
      <c r="W39" s="761"/>
      <c r="X39" s="761"/>
      <c r="Y39" s="761"/>
      <c r="Z39" s="761"/>
      <c r="AA39" s="761"/>
      <c r="AB39" s="762"/>
      <c r="AC39" s="58"/>
      <c r="BS39" s="60"/>
      <c r="BT39" s="60"/>
      <c r="BU39" s="75"/>
      <c r="BV39" s="75"/>
      <c r="BW39" s="75"/>
      <c r="BX39" s="75"/>
      <c r="BY39" s="75"/>
      <c r="BZ39" s="75"/>
      <c r="CA39" s="75"/>
      <c r="CJ39" s="75" t="s">
        <v>44</v>
      </c>
    </row>
    <row r="40" spans="1:88" ht="15" customHeight="1">
      <c r="A40" s="58"/>
      <c r="B40" s="670" t="s">
        <v>132</v>
      </c>
      <c r="C40" s="671"/>
      <c r="D40" s="671"/>
      <c r="E40" s="671"/>
      <c r="F40" s="671"/>
      <c r="G40" s="671"/>
      <c r="H40" s="671"/>
      <c r="I40" s="704"/>
      <c r="J40" s="1036"/>
      <c r="K40" s="1037"/>
      <c r="L40" s="1038"/>
      <c r="M40" s="58"/>
      <c r="N40" s="58"/>
      <c r="O40" s="397" t="s">
        <v>527</v>
      </c>
      <c r="P40" s="110"/>
      <c r="Q40" s="398"/>
      <c r="R40" s="110"/>
      <c r="S40" s="110"/>
      <c r="T40" s="110"/>
      <c r="U40" s="110"/>
      <c r="V40" s="110"/>
      <c r="W40" s="111"/>
      <c r="X40" s="873"/>
      <c r="Y40" s="874"/>
      <c r="Z40" s="875"/>
      <c r="AA40" s="401"/>
      <c r="AB40" s="412"/>
      <c r="AC40" s="71">
        <f>X40</f>
        <v>0</v>
      </c>
      <c r="AD40" s="129">
        <v>1500</v>
      </c>
      <c r="AE40" s="129"/>
      <c r="AF40" s="129"/>
      <c r="BS40" s="60"/>
      <c r="BT40" s="60"/>
      <c r="BU40" s="75"/>
      <c r="BV40" s="75"/>
      <c r="BW40" s="75"/>
      <c r="BX40" s="75"/>
      <c r="BY40" s="75"/>
      <c r="BZ40" s="75"/>
      <c r="CA40" s="75"/>
      <c r="CD40" s="61"/>
      <c r="CE40" s="61"/>
      <c r="CF40" s="61"/>
      <c r="CG40" s="61"/>
    </row>
    <row r="41" spans="1:88" ht="15" customHeight="1">
      <c r="A41" s="58"/>
      <c r="B41" s="670" t="s">
        <v>137</v>
      </c>
      <c r="C41" s="671"/>
      <c r="D41" s="671"/>
      <c r="E41" s="671"/>
      <c r="F41" s="671"/>
      <c r="G41" s="671"/>
      <c r="H41" s="671"/>
      <c r="I41" s="704"/>
      <c r="J41" s="1036"/>
      <c r="K41" s="1037"/>
      <c r="L41" s="1038"/>
      <c r="M41" s="58"/>
      <c r="N41" s="58"/>
      <c r="O41" s="750" t="s">
        <v>138</v>
      </c>
      <c r="P41" s="671"/>
      <c r="Q41" s="671"/>
      <c r="R41" s="671"/>
      <c r="S41" s="671"/>
      <c r="T41" s="671"/>
      <c r="U41" s="671"/>
      <c r="V41" s="671"/>
      <c r="W41" s="704"/>
      <c r="X41" s="873"/>
      <c r="Y41" s="874"/>
      <c r="Z41" s="875"/>
      <c r="AA41" s="112"/>
      <c r="AB41" s="413"/>
      <c r="AC41" s="71"/>
      <c r="AD41" s="129">
        <f>J48*5</f>
        <v>0</v>
      </c>
      <c r="AE41" s="129"/>
      <c r="AF41" s="129"/>
      <c r="BS41" s="60"/>
      <c r="BT41" s="60"/>
      <c r="BU41" s="75"/>
      <c r="BV41" s="75"/>
      <c r="BW41" s="75"/>
      <c r="BX41" s="75"/>
      <c r="BY41" s="75"/>
      <c r="BZ41" s="75"/>
      <c r="CA41" s="75"/>
      <c r="CD41" s="61" t="s">
        <v>139</v>
      </c>
      <c r="CE41" s="61"/>
      <c r="CF41" s="61"/>
      <c r="CG41" s="113">
        <f>J50</f>
        <v>0</v>
      </c>
    </row>
    <row r="42" spans="1:88" ht="15" customHeight="1">
      <c r="A42" s="58"/>
      <c r="B42" s="764" t="s">
        <v>140</v>
      </c>
      <c r="C42" s="765"/>
      <c r="D42" s="765"/>
      <c r="E42" s="765"/>
      <c r="F42" s="765"/>
      <c r="G42" s="683"/>
      <c r="H42" s="671"/>
      <c r="I42" s="672"/>
      <c r="J42" s="1036"/>
      <c r="K42" s="1037"/>
      <c r="L42" s="1038"/>
      <c r="M42" s="58"/>
      <c r="N42" s="58"/>
      <c r="O42" s="764" t="s">
        <v>141</v>
      </c>
      <c r="P42" s="683"/>
      <c r="Q42" s="683"/>
      <c r="R42" s="683"/>
      <c r="S42" s="683"/>
      <c r="T42" s="683"/>
      <c r="U42" s="683"/>
      <c r="V42" s="683"/>
      <c r="W42" s="714"/>
      <c r="X42" s="873"/>
      <c r="Y42" s="874"/>
      <c r="Z42" s="875"/>
      <c r="AA42" s="112"/>
      <c r="AB42" s="410"/>
      <c r="AC42" s="71"/>
      <c r="AD42" s="129"/>
      <c r="AE42" s="129"/>
      <c r="AF42" s="129"/>
      <c r="BS42" s="60"/>
      <c r="BT42" s="60"/>
      <c r="BU42" s="75"/>
      <c r="BV42" s="75"/>
      <c r="BW42" s="75"/>
      <c r="BX42" s="75"/>
      <c r="BY42" s="75"/>
      <c r="BZ42" s="75"/>
      <c r="CA42" s="75"/>
      <c r="CD42" s="61" t="s">
        <v>107</v>
      </c>
      <c r="CE42" s="61"/>
      <c r="CF42" s="61"/>
      <c r="CG42" s="113">
        <f>SUM(J50:L56)</f>
        <v>0</v>
      </c>
    </row>
    <row r="43" spans="1:88" ht="15" customHeight="1">
      <c r="A43" s="58"/>
      <c r="B43" s="670" t="s">
        <v>142</v>
      </c>
      <c r="C43" s="671"/>
      <c r="D43" s="671"/>
      <c r="E43" s="671"/>
      <c r="F43" s="671"/>
      <c r="G43" s="671"/>
      <c r="H43" s="671"/>
      <c r="I43" s="704"/>
      <c r="J43" s="1036"/>
      <c r="K43" s="1037"/>
      <c r="L43" s="1038"/>
      <c r="M43" s="58"/>
      <c r="N43" s="85"/>
      <c r="O43" s="730" t="s">
        <v>528</v>
      </c>
      <c r="P43" s="729"/>
      <c r="Q43" s="729"/>
      <c r="R43" s="729"/>
      <c r="S43" s="729"/>
      <c r="T43" s="729"/>
      <c r="U43" s="729"/>
      <c r="V43" s="729"/>
      <c r="W43" s="729"/>
      <c r="X43" s="729"/>
      <c r="Y43" s="729"/>
      <c r="Z43" s="608"/>
      <c r="AA43" s="112"/>
      <c r="AB43" s="410"/>
      <c r="AC43" s="71"/>
      <c r="AD43" s="129"/>
      <c r="AE43" s="129"/>
      <c r="AF43" s="129"/>
      <c r="AH43" s="763"/>
      <c r="AI43" s="763"/>
      <c r="AJ43" s="763"/>
      <c r="AK43" s="763"/>
      <c r="AL43" s="763"/>
      <c r="AM43" s="763"/>
      <c r="AN43" s="763"/>
      <c r="AO43" s="763"/>
      <c r="AP43" s="763"/>
      <c r="AQ43" s="763"/>
      <c r="AR43" s="763"/>
      <c r="AS43" s="763"/>
      <c r="AT43" s="763"/>
      <c r="AU43" s="763"/>
      <c r="AV43" s="763"/>
      <c r="BS43" s="763"/>
      <c r="BT43" s="763"/>
      <c r="BU43" s="75"/>
      <c r="BV43" s="75"/>
      <c r="BW43" s="75"/>
      <c r="BX43" s="75"/>
      <c r="BY43" s="75"/>
      <c r="BZ43" s="75"/>
      <c r="CA43" s="75"/>
      <c r="CD43" s="61" t="s">
        <v>131</v>
      </c>
      <c r="CE43" s="61"/>
      <c r="CF43" s="61"/>
      <c r="CG43" s="61">
        <f>X37</f>
        <v>0</v>
      </c>
    </row>
    <row r="44" spans="1:88" ht="15" customHeight="1">
      <c r="A44" s="58"/>
      <c r="B44" s="670" t="s">
        <v>315</v>
      </c>
      <c r="C44" s="671"/>
      <c r="D44" s="671"/>
      <c r="E44" s="671"/>
      <c r="F44" s="671"/>
      <c r="G44" s="671"/>
      <c r="H44" s="671"/>
      <c r="I44" s="704"/>
      <c r="J44" s="1036"/>
      <c r="K44" s="1037"/>
      <c r="L44" s="1038"/>
      <c r="M44" s="71"/>
      <c r="N44" s="71"/>
      <c r="O44" s="764" t="s">
        <v>529</v>
      </c>
      <c r="P44" s="683"/>
      <c r="Q44" s="683"/>
      <c r="R44" s="683"/>
      <c r="S44" s="683"/>
      <c r="T44" s="683"/>
      <c r="U44" s="683"/>
      <c r="V44" s="683"/>
      <c r="W44" s="714"/>
      <c r="X44" s="873"/>
      <c r="Y44" s="874"/>
      <c r="Z44" s="875"/>
      <c r="AA44" s="482">
        <f>X40*0.25</f>
        <v>0</v>
      </c>
      <c r="AB44" s="483"/>
      <c r="AC44" s="71">
        <f>X47</f>
        <v>0</v>
      </c>
      <c r="AF44" s="62" t="s">
        <v>44</v>
      </c>
      <c r="AH44" s="748"/>
      <c r="AI44" s="748"/>
      <c r="AJ44" s="748"/>
      <c r="AK44" s="748"/>
      <c r="AL44" s="748"/>
      <c r="AM44" s="748"/>
      <c r="AN44" s="748"/>
      <c r="AO44" s="748"/>
      <c r="AP44" s="748"/>
      <c r="AQ44" s="748"/>
      <c r="AR44" s="748"/>
      <c r="AS44" s="748"/>
      <c r="AT44" s="748"/>
      <c r="AU44" s="748"/>
      <c r="AV44" s="748"/>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749"/>
      <c r="BT44" s="749"/>
      <c r="BU44" s="75"/>
      <c r="BV44" s="75"/>
      <c r="BW44" s="75"/>
      <c r="BX44" s="75"/>
      <c r="BY44" s="75"/>
      <c r="BZ44" s="75"/>
      <c r="CA44" s="75"/>
      <c r="CD44" s="61" t="s">
        <v>136</v>
      </c>
      <c r="CE44" s="61"/>
      <c r="CF44" s="61"/>
      <c r="CG44" s="61">
        <f>X40</f>
        <v>0</v>
      </c>
    </row>
    <row r="45" spans="1:88" ht="15" customHeight="1">
      <c r="A45" s="58"/>
      <c r="B45" s="670" t="s">
        <v>397</v>
      </c>
      <c r="C45" s="671"/>
      <c r="D45" s="671"/>
      <c r="E45" s="671"/>
      <c r="F45" s="671"/>
      <c r="G45" s="671"/>
      <c r="H45" s="671"/>
      <c r="I45" s="704"/>
      <c r="J45" s="1036"/>
      <c r="K45" s="1037"/>
      <c r="L45" s="1038"/>
      <c r="M45" s="71">
        <f>MIN(AD40,AD41)</f>
        <v>0</v>
      </c>
      <c r="N45" s="71"/>
      <c r="O45" s="764" t="s">
        <v>530</v>
      </c>
      <c r="P45" s="683"/>
      <c r="Q45" s="683"/>
      <c r="R45" s="683"/>
      <c r="S45" s="683"/>
      <c r="T45" s="683"/>
      <c r="U45" s="683"/>
      <c r="V45" s="683"/>
      <c r="W45" s="714"/>
      <c r="X45" s="873"/>
      <c r="Y45" s="874"/>
      <c r="Z45" s="875"/>
      <c r="AA45" s="484">
        <f>X41*0.25</f>
        <v>0</v>
      </c>
      <c r="AB45" s="483"/>
      <c r="AC45" s="58"/>
      <c r="AF45" s="62" t="s">
        <v>44</v>
      </c>
      <c r="AH45" s="748"/>
      <c r="AI45" s="748"/>
      <c r="AJ45" s="748"/>
      <c r="AK45" s="748"/>
      <c r="AL45" s="748"/>
      <c r="AM45" s="748"/>
      <c r="AN45" s="748"/>
      <c r="AO45" s="748"/>
      <c r="AP45" s="748"/>
      <c r="AQ45" s="748"/>
      <c r="AR45" s="748"/>
      <c r="AS45" s="748"/>
      <c r="AT45" s="748"/>
      <c r="AU45" s="748"/>
      <c r="AV45" s="748"/>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749"/>
      <c r="BT45" s="749"/>
      <c r="BU45" s="75"/>
      <c r="BV45" s="75"/>
      <c r="BW45" s="75"/>
      <c r="BX45" s="75"/>
      <c r="BY45" s="75"/>
      <c r="BZ45" s="75"/>
      <c r="CA45" s="75"/>
      <c r="CD45" s="61" t="s">
        <v>145</v>
      </c>
      <c r="CE45" s="61"/>
      <c r="CF45" s="61"/>
      <c r="CG45" s="113">
        <f>X41+X42+X43</f>
        <v>0</v>
      </c>
    </row>
    <row r="46" spans="1:88" ht="15" customHeight="1">
      <c r="A46" s="58"/>
      <c r="B46" s="670" t="s">
        <v>147</v>
      </c>
      <c r="C46" s="671"/>
      <c r="D46" s="671"/>
      <c r="E46" s="671"/>
      <c r="F46" s="671"/>
      <c r="G46" s="671"/>
      <c r="H46" s="671"/>
      <c r="I46" s="704"/>
      <c r="J46" s="1036"/>
      <c r="K46" s="1037"/>
      <c r="L46" s="1038"/>
      <c r="M46" s="71"/>
      <c r="N46" s="71"/>
      <c r="O46" s="767" t="s">
        <v>531</v>
      </c>
      <c r="P46" s="768"/>
      <c r="Q46" s="768"/>
      <c r="R46" s="768"/>
      <c r="S46" s="768"/>
      <c r="T46" s="768"/>
      <c r="U46" s="768"/>
      <c r="V46" s="768"/>
      <c r="W46" s="769"/>
      <c r="X46" s="1042">
        <f>AA47+AA46</f>
        <v>0</v>
      </c>
      <c r="Y46" s="1043"/>
      <c r="Z46" s="1044"/>
      <c r="AA46" s="400">
        <f>IF(X44&gt;0,MIN(X44,AA44),0)</f>
        <v>0</v>
      </c>
      <c r="AB46" s="483"/>
      <c r="AC46" s="58"/>
      <c r="AH46" s="766"/>
      <c r="AI46" s="766"/>
      <c r="AJ46" s="766"/>
      <c r="AK46" s="766"/>
      <c r="AL46" s="766"/>
      <c r="AM46" s="766"/>
      <c r="AN46" s="766"/>
      <c r="AO46" s="766"/>
      <c r="AP46" s="766"/>
      <c r="AQ46" s="766"/>
      <c r="AR46" s="766"/>
      <c r="AS46" s="766"/>
      <c r="AT46" s="766"/>
      <c r="AU46" s="766"/>
      <c r="AV46" s="766"/>
      <c r="BS46" s="766"/>
      <c r="BT46" s="766"/>
      <c r="BU46" s="75"/>
      <c r="BV46" s="75"/>
      <c r="BW46" s="75"/>
      <c r="BX46" s="75"/>
      <c r="BY46" s="75"/>
      <c r="BZ46" s="75"/>
      <c r="CA46" s="75"/>
      <c r="CD46" s="61" t="s">
        <v>146</v>
      </c>
      <c r="CE46" s="61"/>
      <c r="CF46" s="61"/>
      <c r="CG46" s="113">
        <f>X54</f>
        <v>0</v>
      </c>
    </row>
    <row r="47" spans="1:88" ht="15" customHeight="1">
      <c r="A47" s="58"/>
      <c r="B47" s="670" t="s">
        <v>318</v>
      </c>
      <c r="C47" s="671"/>
      <c r="D47" s="671"/>
      <c r="E47" s="671"/>
      <c r="F47" s="671"/>
      <c r="G47" s="671"/>
      <c r="H47" s="671"/>
      <c r="I47" s="704"/>
      <c r="J47" s="1036"/>
      <c r="K47" s="1037"/>
      <c r="L47" s="1038"/>
      <c r="M47" s="71"/>
      <c r="N47" s="71"/>
      <c r="O47" s="767" t="s">
        <v>143</v>
      </c>
      <c r="P47" s="768"/>
      <c r="Q47" s="768"/>
      <c r="R47" s="768"/>
      <c r="S47" s="768"/>
      <c r="T47" s="768"/>
      <c r="U47" s="768"/>
      <c r="V47" s="768"/>
      <c r="W47" s="769"/>
      <c r="X47" s="782"/>
      <c r="Y47" s="783"/>
      <c r="Z47" s="784"/>
      <c r="AA47" s="400">
        <f>IF(X45&gt;0,MIN(X45,AA45),0)</f>
        <v>0</v>
      </c>
      <c r="AB47" s="410"/>
      <c r="AC47" s="58"/>
      <c r="AH47" s="753"/>
      <c r="AI47" s="753"/>
      <c r="AJ47" s="753"/>
      <c r="AK47" s="753"/>
      <c r="AL47" s="753"/>
      <c r="AM47" s="753"/>
      <c r="AN47" s="753"/>
      <c r="AO47" s="753"/>
      <c r="AP47" s="753"/>
      <c r="AQ47" s="753"/>
      <c r="AR47" s="753"/>
      <c r="AS47" s="753"/>
      <c r="AT47" s="753"/>
      <c r="AU47" s="753"/>
      <c r="AV47" s="753"/>
      <c r="BS47" s="700"/>
      <c r="BT47" s="700"/>
      <c r="BU47" s="75"/>
      <c r="BV47" s="75"/>
      <c r="BW47" s="75"/>
      <c r="BX47" s="75"/>
      <c r="BY47" s="75"/>
      <c r="BZ47" s="75"/>
      <c r="CA47" s="75"/>
      <c r="CD47" s="61"/>
      <c r="CE47" s="61"/>
      <c r="CF47" s="61"/>
      <c r="CG47" s="61"/>
    </row>
    <row r="48" spans="1:88" ht="15" customHeight="1">
      <c r="A48" s="58"/>
      <c r="B48" s="670" t="s">
        <v>148</v>
      </c>
      <c r="C48" s="671"/>
      <c r="D48" s="671"/>
      <c r="E48" s="671"/>
      <c r="F48" s="671"/>
      <c r="G48" s="671"/>
      <c r="H48" s="671"/>
      <c r="I48" s="704"/>
      <c r="J48" s="1036"/>
      <c r="K48" s="1037"/>
      <c r="L48" s="1038"/>
      <c r="M48" s="71" t="e">
        <f>J48/J47</f>
        <v>#DIV/0!</v>
      </c>
      <c r="N48" s="71"/>
      <c r="O48" s="754" t="s">
        <v>144</v>
      </c>
      <c r="P48" s="755"/>
      <c r="Q48" s="755"/>
      <c r="R48" s="755"/>
      <c r="S48" s="755"/>
      <c r="T48" s="755"/>
      <c r="U48" s="755"/>
      <c r="V48" s="755"/>
      <c r="W48" s="756"/>
      <c r="X48" s="806">
        <f>SUM(X40:Z42)+X46</f>
        <v>0</v>
      </c>
      <c r="Y48" s="807"/>
      <c r="Z48" s="808"/>
      <c r="AA48" s="485"/>
      <c r="AB48" s="410"/>
      <c r="AC48" s="58"/>
      <c r="AH48" s="753"/>
      <c r="AI48" s="753"/>
      <c r="AJ48" s="753"/>
      <c r="AK48" s="753"/>
      <c r="AL48" s="753"/>
      <c r="AM48" s="753"/>
      <c r="AN48" s="753"/>
      <c r="AO48" s="753"/>
      <c r="AP48" s="753"/>
      <c r="AQ48" s="753"/>
      <c r="AR48" s="753"/>
      <c r="AS48" s="753"/>
      <c r="AT48" s="753"/>
      <c r="AU48" s="753"/>
      <c r="AV48" s="753"/>
      <c r="BS48" s="700"/>
      <c r="BT48" s="700"/>
      <c r="BU48" s="75"/>
      <c r="BV48" s="75"/>
      <c r="BW48" s="75"/>
      <c r="BX48" s="75"/>
      <c r="BY48" s="75"/>
      <c r="BZ48" s="75"/>
      <c r="CA48" s="75"/>
      <c r="CD48" s="75" t="s">
        <v>44</v>
      </c>
    </row>
    <row r="49" spans="1:120" ht="15" customHeight="1">
      <c r="A49" s="58"/>
      <c r="B49" s="770" t="s">
        <v>319</v>
      </c>
      <c r="C49" s="771"/>
      <c r="D49" s="771"/>
      <c r="E49" s="771"/>
      <c r="F49" s="771"/>
      <c r="G49" s="771"/>
      <c r="H49" s="771"/>
      <c r="I49" s="772"/>
      <c r="J49" s="1036"/>
      <c r="K49" s="1037"/>
      <c r="L49" s="1038"/>
      <c r="M49" s="71"/>
      <c r="N49" s="71"/>
      <c r="O49" s="730" t="s">
        <v>328</v>
      </c>
      <c r="P49" s="815"/>
      <c r="Q49" s="815"/>
      <c r="R49" s="815"/>
      <c r="S49" s="815"/>
      <c r="T49" s="815"/>
      <c r="U49" s="815"/>
      <c r="V49" s="815"/>
      <c r="W49" s="816"/>
      <c r="X49" s="1045">
        <f>MIN(AA50,AA51)</f>
        <v>0</v>
      </c>
      <c r="Y49" s="626"/>
      <c r="Z49" s="627"/>
      <c r="AA49" s="112"/>
      <c r="AB49" s="410"/>
      <c r="AC49" s="58"/>
      <c r="AH49" s="753"/>
      <c r="AI49" s="753"/>
      <c r="AJ49" s="753"/>
      <c r="AK49" s="753"/>
      <c r="AL49" s="753"/>
      <c r="AM49" s="753"/>
      <c r="AN49" s="753"/>
      <c r="AO49" s="753"/>
      <c r="AP49" s="753"/>
      <c r="AQ49" s="753"/>
      <c r="AR49" s="753"/>
      <c r="AS49" s="753"/>
      <c r="AT49" s="753"/>
      <c r="AU49" s="753"/>
      <c r="AV49" s="753"/>
      <c r="BS49" s="700"/>
      <c r="BT49" s="700"/>
      <c r="BU49" s="75"/>
      <c r="BV49" s="75"/>
      <c r="BW49" s="75"/>
      <c r="BX49" s="75"/>
      <c r="BY49" s="75"/>
      <c r="BZ49" s="75"/>
      <c r="CA49" s="75"/>
    </row>
    <row r="50" spans="1:120" ht="15" customHeight="1">
      <c r="A50" s="58"/>
      <c r="B50" s="770" t="s">
        <v>151</v>
      </c>
      <c r="C50" s="771"/>
      <c r="D50" s="771"/>
      <c r="E50" s="771"/>
      <c r="F50" s="771"/>
      <c r="G50" s="771"/>
      <c r="H50" s="771"/>
      <c r="I50" s="772"/>
      <c r="J50" s="1036"/>
      <c r="K50" s="1037"/>
      <c r="L50" s="1038"/>
      <c r="M50" s="71"/>
      <c r="N50" s="460"/>
      <c r="O50" s="779" t="s">
        <v>316</v>
      </c>
      <c r="P50" s="780"/>
      <c r="Q50" s="780"/>
      <c r="R50" s="780"/>
      <c r="S50" s="780"/>
      <c r="T50" s="780"/>
      <c r="U50" s="780"/>
      <c r="V50" s="780"/>
      <c r="W50" s="781"/>
      <c r="X50" s="806">
        <f>MIN(AA50,AA51)</f>
        <v>0</v>
      </c>
      <c r="Y50" s="807"/>
      <c r="Z50" s="808"/>
      <c r="AA50" s="112">
        <v>1500</v>
      </c>
      <c r="AB50" s="410"/>
      <c r="AC50" s="58"/>
      <c r="AH50" s="753"/>
      <c r="AI50" s="753"/>
      <c r="AJ50" s="753"/>
      <c r="AK50" s="753"/>
      <c r="AL50" s="753"/>
      <c r="AM50" s="753"/>
      <c r="AN50" s="753"/>
      <c r="AO50" s="753"/>
      <c r="AP50" s="753"/>
      <c r="AQ50" s="753"/>
      <c r="AR50" s="753"/>
      <c r="AS50" s="753"/>
      <c r="AT50" s="753"/>
      <c r="AU50" s="753"/>
      <c r="AV50" s="753"/>
      <c r="BS50" s="700"/>
      <c r="BT50" s="700"/>
      <c r="BU50" s="75"/>
      <c r="BV50" s="75"/>
      <c r="BW50" s="75"/>
      <c r="BX50" s="75"/>
      <c r="BY50" s="75"/>
      <c r="BZ50" s="75"/>
      <c r="CA50" s="75"/>
    </row>
    <row r="51" spans="1:120" ht="15" customHeight="1">
      <c r="A51" s="789"/>
      <c r="B51" s="770" t="s">
        <v>331</v>
      </c>
      <c r="C51" s="771"/>
      <c r="D51" s="771"/>
      <c r="E51" s="771"/>
      <c r="F51" s="771"/>
      <c r="G51" s="771"/>
      <c r="H51" s="771"/>
      <c r="I51" s="772"/>
      <c r="J51" s="1036"/>
      <c r="K51" s="1037"/>
      <c r="L51" s="1038"/>
      <c r="M51" s="71"/>
      <c r="N51" s="71"/>
      <c r="O51" s="779" t="s">
        <v>317</v>
      </c>
      <c r="P51" s="780"/>
      <c r="Q51" s="780"/>
      <c r="R51" s="780"/>
      <c r="S51" s="780"/>
      <c r="T51" s="780"/>
      <c r="U51" s="780"/>
      <c r="V51" s="780"/>
      <c r="W51" s="781"/>
      <c r="X51" s="782"/>
      <c r="Y51" s="783"/>
      <c r="Z51" s="784"/>
      <c r="AA51" s="205">
        <f>X51*5</f>
        <v>0</v>
      </c>
      <c r="AB51" s="413"/>
      <c r="AC51" s="789"/>
      <c r="AH51" s="753"/>
      <c r="AI51" s="753"/>
      <c r="AJ51" s="753"/>
      <c r="AK51" s="753"/>
      <c r="AL51" s="753"/>
      <c r="AM51" s="753"/>
      <c r="AN51" s="753"/>
      <c r="AO51" s="753"/>
      <c r="AP51" s="753"/>
      <c r="AQ51" s="753"/>
      <c r="AR51" s="753"/>
      <c r="AS51" s="753"/>
      <c r="AT51" s="753"/>
      <c r="AU51" s="753"/>
      <c r="AV51" s="753"/>
      <c r="BS51" s="700"/>
      <c r="BT51" s="700"/>
      <c r="BU51" s="75"/>
      <c r="BV51" s="75"/>
      <c r="BW51" s="75"/>
      <c r="BX51" s="75"/>
      <c r="BY51" s="75"/>
      <c r="BZ51" s="75"/>
      <c r="CA51" s="75"/>
    </row>
    <row r="52" spans="1:120" ht="15" customHeight="1">
      <c r="A52" s="790"/>
      <c r="B52" s="770">
        <f>'2026 YTD'!B52</f>
        <v>0</v>
      </c>
      <c r="C52" s="771"/>
      <c r="D52" s="771"/>
      <c r="E52" s="771"/>
      <c r="F52" s="771"/>
      <c r="G52" s="771"/>
      <c r="H52" s="771"/>
      <c r="I52" s="772"/>
      <c r="J52" s="1036"/>
      <c r="K52" s="1037"/>
      <c r="L52" s="1038"/>
      <c r="M52" s="71"/>
      <c r="N52" s="71"/>
      <c r="O52" s="58"/>
      <c r="P52" s="58"/>
      <c r="Q52" s="58"/>
      <c r="R52" s="58"/>
      <c r="S52" s="58"/>
      <c r="T52" s="58"/>
      <c r="U52" s="58"/>
      <c r="V52" s="58"/>
      <c r="W52" s="58"/>
      <c r="X52" s="58"/>
      <c r="Y52" s="58"/>
      <c r="Z52" s="58"/>
      <c r="AA52" s="71"/>
      <c r="AB52" s="413"/>
      <c r="AC52" s="790"/>
      <c r="AH52" s="753"/>
      <c r="AI52" s="753"/>
      <c r="AJ52" s="753"/>
      <c r="AK52" s="753"/>
      <c r="AL52" s="753"/>
      <c r="AM52" s="753"/>
      <c r="AN52" s="753"/>
      <c r="AO52" s="753"/>
      <c r="AP52" s="753"/>
      <c r="AQ52" s="753"/>
      <c r="AR52" s="753"/>
      <c r="AS52" s="753"/>
      <c r="AT52" s="753"/>
      <c r="AU52" s="753"/>
      <c r="AV52" s="753"/>
      <c r="BS52" s="785"/>
      <c r="BT52" s="785"/>
      <c r="BU52" s="75"/>
      <c r="BV52" s="75"/>
      <c r="BW52" s="75"/>
      <c r="BX52" s="75"/>
      <c r="BY52" s="75"/>
      <c r="BZ52" s="75"/>
      <c r="CA52" s="75"/>
    </row>
    <row r="53" spans="1:120" ht="15" customHeight="1">
      <c r="A53" s="790"/>
      <c r="B53" s="770">
        <f>'2026 YTD'!B53</f>
        <v>0</v>
      </c>
      <c r="C53" s="771"/>
      <c r="D53" s="771"/>
      <c r="E53" s="771"/>
      <c r="F53" s="771"/>
      <c r="G53" s="771"/>
      <c r="H53" s="771"/>
      <c r="I53" s="772"/>
      <c r="J53" s="1036"/>
      <c r="K53" s="1037"/>
      <c r="L53" s="1038"/>
      <c r="M53" s="71"/>
      <c r="N53" s="71"/>
      <c r="O53" s="773" t="s">
        <v>146</v>
      </c>
      <c r="P53" s="774"/>
      <c r="Q53" s="774"/>
      <c r="R53" s="774"/>
      <c r="S53" s="774"/>
      <c r="T53" s="774"/>
      <c r="U53" s="774"/>
      <c r="V53" s="774"/>
      <c r="W53" s="775"/>
      <c r="X53" s="776">
        <f>X26-J57</f>
        <v>0</v>
      </c>
      <c r="Y53" s="777"/>
      <c r="Z53" s="778"/>
      <c r="AA53" s="71"/>
      <c r="AB53" s="413"/>
      <c r="AC53" s="790"/>
      <c r="AD53" s="125"/>
      <c r="AH53" s="753"/>
      <c r="AI53" s="753"/>
      <c r="AJ53" s="753"/>
      <c r="AK53" s="753"/>
      <c r="AL53" s="753"/>
      <c r="AM53" s="753"/>
      <c r="AN53" s="753"/>
      <c r="AO53" s="753"/>
      <c r="AP53" s="753"/>
      <c r="AQ53" s="753"/>
      <c r="AR53" s="753"/>
      <c r="AS53" s="753"/>
      <c r="AT53" s="753"/>
      <c r="AU53" s="753"/>
      <c r="AV53" s="753"/>
      <c r="BS53" s="700"/>
      <c r="BT53" s="700"/>
      <c r="BU53" s="75"/>
      <c r="BV53" s="75"/>
      <c r="BW53" s="75"/>
      <c r="BX53" s="75"/>
      <c r="BY53" s="75"/>
      <c r="BZ53" s="75"/>
      <c r="CA53" s="75"/>
    </row>
    <row r="54" spans="1:120" ht="15" customHeight="1">
      <c r="A54" s="790"/>
      <c r="B54" s="770">
        <f>'2026 YTD'!B54</f>
        <v>0</v>
      </c>
      <c r="C54" s="771"/>
      <c r="D54" s="771"/>
      <c r="E54" s="771"/>
      <c r="F54" s="771"/>
      <c r="G54" s="771"/>
      <c r="H54" s="771"/>
      <c r="I54" s="772"/>
      <c r="J54" s="1036"/>
      <c r="K54" s="1037"/>
      <c r="L54" s="1038"/>
      <c r="M54" s="71"/>
      <c r="N54" s="71" t="s">
        <v>150</v>
      </c>
      <c r="O54" s="820" t="s">
        <v>464</v>
      </c>
      <c r="P54" s="820"/>
      <c r="Q54" s="820"/>
      <c r="R54" s="820"/>
      <c r="S54" s="820"/>
      <c r="T54" s="820"/>
      <c r="U54" s="820"/>
      <c r="V54" s="820">
        <v>0</v>
      </c>
      <c r="W54" s="820"/>
      <c r="X54" s="821"/>
      <c r="Y54" s="821"/>
      <c r="Z54" s="821"/>
      <c r="AA54" s="460"/>
      <c r="AB54" s="410"/>
      <c r="AC54" s="790">
        <f>X53</f>
        <v>0</v>
      </c>
      <c r="AD54" s="125"/>
      <c r="AE54" s="75">
        <v>0</v>
      </c>
      <c r="AF54" s="75"/>
      <c r="AH54" s="753"/>
      <c r="AI54" s="753"/>
      <c r="AJ54" s="753"/>
      <c r="AK54" s="753"/>
      <c r="AL54" s="753"/>
      <c r="AM54" s="753"/>
      <c r="AN54" s="753"/>
      <c r="AO54" s="753"/>
      <c r="AP54" s="753"/>
      <c r="AQ54" s="794"/>
      <c r="AR54" s="794"/>
      <c r="AS54" s="794"/>
      <c r="AT54" s="794"/>
      <c r="AU54" s="794"/>
      <c r="AV54" s="794"/>
      <c r="BS54" s="700"/>
      <c r="BT54" s="700"/>
      <c r="BU54" s="75"/>
      <c r="BV54" s="75"/>
      <c r="BW54" s="75"/>
      <c r="BX54" s="75"/>
      <c r="BY54" s="75"/>
      <c r="BZ54" s="75"/>
      <c r="CA54" s="75"/>
    </row>
    <row r="55" spans="1:120" ht="15" customHeight="1">
      <c r="A55" s="790"/>
      <c r="B55" s="770">
        <f>'2026 YTD'!B55</f>
        <v>0</v>
      </c>
      <c r="C55" s="771"/>
      <c r="D55" s="771"/>
      <c r="E55" s="771"/>
      <c r="F55" s="771"/>
      <c r="G55" s="771"/>
      <c r="H55" s="771"/>
      <c r="I55" s="772"/>
      <c r="J55" s="1036"/>
      <c r="K55" s="1037"/>
      <c r="L55" s="1038"/>
      <c r="M55" s="71"/>
      <c r="N55" s="71"/>
      <c r="O55" s="779" t="s">
        <v>532</v>
      </c>
      <c r="P55" s="780"/>
      <c r="Q55" s="780"/>
      <c r="R55" s="780"/>
      <c r="S55" s="780"/>
      <c r="T55" s="780"/>
      <c r="U55" s="780"/>
      <c r="V55" s="780"/>
      <c r="W55" s="780"/>
      <c r="X55" s="782"/>
      <c r="Y55" s="783"/>
      <c r="Z55" s="784"/>
      <c r="AA55" s="71"/>
      <c r="AB55" s="413"/>
      <c r="AC55" s="790"/>
      <c r="AD55" s="126"/>
      <c r="AE55" s="124">
        <f>X54*V55</f>
        <v>0</v>
      </c>
      <c r="AF55" s="75"/>
      <c r="BS55" s="60"/>
      <c r="BT55" s="60"/>
      <c r="BU55" s="75"/>
      <c r="BV55" s="75"/>
      <c r="BW55" s="75"/>
      <c r="BX55" s="75"/>
      <c r="BY55" s="75"/>
      <c r="BZ55" s="75"/>
      <c r="CA55" s="75"/>
    </row>
    <row r="56" spans="1:120" ht="15" customHeight="1" thickBot="1">
      <c r="A56" s="790"/>
      <c r="B56" s="770">
        <f>'2026 YTD'!B56</f>
        <v>0</v>
      </c>
      <c r="C56" s="771"/>
      <c r="D56" s="771"/>
      <c r="E56" s="771"/>
      <c r="F56" s="771"/>
      <c r="G56" s="771"/>
      <c r="H56" s="771"/>
      <c r="I56" s="772"/>
      <c r="J56" s="1036"/>
      <c r="K56" s="1037"/>
      <c r="L56" s="1038"/>
      <c r="M56" s="71"/>
      <c r="N56" s="71"/>
      <c r="O56" s="791" t="s">
        <v>465</v>
      </c>
      <c r="P56" s="792"/>
      <c r="Q56" s="792"/>
      <c r="R56" s="792"/>
      <c r="S56" s="792"/>
      <c r="T56" s="792"/>
      <c r="U56" s="792"/>
      <c r="V56" s="792" t="e">
        <f>#REF!</f>
        <v>#REF!</v>
      </c>
      <c r="W56" s="793">
        <v>0.18</v>
      </c>
      <c r="X56" s="809"/>
      <c r="Y56" s="810"/>
      <c r="Z56" s="811"/>
      <c r="AA56" s="71"/>
      <c r="AB56" s="413"/>
      <c r="AC56" s="790"/>
      <c r="AD56" s="126">
        <f>X54*0.8</f>
        <v>0</v>
      </c>
      <c r="AE56" s="124" t="e">
        <f>(AD56+X40-X44)*V56</f>
        <v>#REF!</v>
      </c>
      <c r="AF56" s="75"/>
      <c r="BS56" s="60"/>
      <c r="BT56" s="60"/>
      <c r="BU56" s="75"/>
      <c r="BV56" s="75"/>
      <c r="BW56" s="75"/>
      <c r="BX56" s="75"/>
      <c r="BY56" s="75"/>
      <c r="BZ56" s="75"/>
      <c r="CA56" s="75"/>
    </row>
    <row r="57" spans="1:120" ht="15" customHeight="1" thickTop="1">
      <c r="A57" s="790"/>
      <c r="B57" s="803" t="s">
        <v>152</v>
      </c>
      <c r="C57" s="804"/>
      <c r="D57" s="804"/>
      <c r="E57" s="804"/>
      <c r="F57" s="804"/>
      <c r="G57" s="804"/>
      <c r="H57" s="804"/>
      <c r="I57" s="805"/>
      <c r="J57" s="812">
        <f>SUM(J21:L56)-F24+X32+X37+X48+X49+X55</f>
        <v>0</v>
      </c>
      <c r="K57" s="813"/>
      <c r="L57" s="814"/>
      <c r="M57" s="71"/>
      <c r="N57" s="71"/>
      <c r="O57" s="791" t="s">
        <v>466</v>
      </c>
      <c r="P57" s="792"/>
      <c r="Q57" s="792"/>
      <c r="R57" s="792"/>
      <c r="S57" s="792"/>
      <c r="T57" s="792"/>
      <c r="U57" s="792"/>
      <c r="V57" s="792">
        <v>0</v>
      </c>
      <c r="W57" s="793">
        <v>4.9500000000000002E-2</v>
      </c>
      <c r="X57" s="800">
        <f>X53-X56</f>
        <v>0</v>
      </c>
      <c r="Y57" s="801">
        <f>(X53*0.8)-X47*W57</f>
        <v>0</v>
      </c>
      <c r="Z57" s="802"/>
      <c r="AA57" s="71"/>
      <c r="AB57" s="413"/>
      <c r="AC57" s="790"/>
      <c r="AD57" s="75"/>
      <c r="AE57" s="75">
        <f>(AD56+X40-X44)*V57</f>
        <v>0</v>
      </c>
      <c r="AF57" s="75"/>
      <c r="BS57" s="60"/>
      <c r="BT57" s="60"/>
      <c r="BU57" s="75"/>
      <c r="BV57" s="75"/>
      <c r="BW57" s="75"/>
      <c r="BX57" s="75"/>
      <c r="BY57" s="75"/>
      <c r="BZ57" s="75"/>
      <c r="CA57" s="75"/>
    </row>
    <row r="58" spans="1:120" ht="10.5" customHeight="1">
      <c r="A58" s="790"/>
      <c r="B58" s="397"/>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486"/>
      <c r="AB58" s="414"/>
      <c r="AC58" s="790"/>
      <c r="AD58" s="75"/>
      <c r="AE58" s="75"/>
      <c r="AF58" s="75"/>
      <c r="BS58" s="60"/>
      <c r="BT58" s="60"/>
      <c r="BU58" s="75"/>
      <c r="BV58" s="75"/>
      <c r="BW58" s="75"/>
      <c r="BX58" s="75"/>
      <c r="BY58" s="75"/>
      <c r="BZ58" s="75"/>
      <c r="CA58" s="75"/>
    </row>
    <row r="59" spans="1:120">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BS59" s="60"/>
      <c r="BT59" s="60"/>
      <c r="BU59" s="75"/>
      <c r="BV59" s="75"/>
      <c r="BW59" s="75"/>
      <c r="BX59" s="75"/>
      <c r="BY59" s="75"/>
      <c r="BZ59" s="75"/>
      <c r="CA59" s="75"/>
    </row>
    <row r="60" spans="1:120">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BS60" s="60"/>
      <c r="BT60" s="60"/>
      <c r="BU60" s="75"/>
      <c r="BV60" s="75"/>
      <c r="BW60" s="75"/>
      <c r="BX60" s="75"/>
      <c r="BY60" s="75"/>
      <c r="BZ60" s="75"/>
      <c r="CA60" s="75"/>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row>
    <row r="61" spans="1:120">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BS61" s="60"/>
      <c r="BT61" s="60"/>
      <c r="BU61" s="75"/>
      <c r="BV61" s="75"/>
      <c r="BW61" s="75"/>
      <c r="BX61" s="75"/>
      <c r="BY61" s="75"/>
      <c r="BZ61" s="75"/>
      <c r="CA61" s="75"/>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row>
    <row r="62" spans="1:120">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BS62" s="60"/>
      <c r="BT62" s="60"/>
      <c r="BU62" s="75"/>
      <c r="BV62" s="75"/>
      <c r="BW62" s="75"/>
      <c r="BX62" s="75"/>
      <c r="BY62" s="75"/>
      <c r="BZ62" s="75"/>
      <c r="CA62" s="75"/>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row>
    <row r="63" spans="1:120">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BS63" s="60"/>
      <c r="BT63" s="60"/>
      <c r="BU63" s="75"/>
      <c r="BV63" s="75"/>
      <c r="BW63" s="75"/>
      <c r="BX63" s="75"/>
      <c r="BY63" s="75"/>
      <c r="BZ63" s="75"/>
      <c r="CA63" s="75"/>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row>
    <row r="64" spans="1:120">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BS64" s="60"/>
      <c r="BT64" s="60"/>
      <c r="BU64" s="75"/>
      <c r="BV64" s="75"/>
      <c r="BW64" s="75"/>
      <c r="BX64" s="75"/>
      <c r="BY64" s="75"/>
      <c r="BZ64" s="75"/>
      <c r="CA64" s="75"/>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row>
    <row r="65" spans="1:120">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BS65" s="60"/>
      <c r="BT65" s="60"/>
      <c r="BU65" s="75"/>
      <c r="BV65" s="75"/>
      <c r="BW65" s="75"/>
      <c r="BX65" s="75"/>
      <c r="BY65" s="75"/>
      <c r="BZ65" s="75"/>
      <c r="CA65" s="75"/>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row>
    <row r="66" spans="1:120">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BS66" s="60"/>
      <c r="BT66" s="60"/>
      <c r="BU66" s="75"/>
      <c r="BV66" s="75"/>
      <c r="BW66" s="75"/>
      <c r="BX66" s="75"/>
      <c r="BY66" s="75"/>
      <c r="BZ66" s="75"/>
      <c r="CA66" s="75"/>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row>
    <row r="67" spans="1:120">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Y67" s="60" t="s">
        <v>226</v>
      </c>
      <c r="BS67" s="60"/>
      <c r="BT67" s="60"/>
      <c r="BU67" s="75"/>
      <c r="BV67" s="75"/>
      <c r="BW67" s="75"/>
      <c r="BX67" s="75"/>
      <c r="BY67" s="75"/>
      <c r="BZ67" s="75"/>
      <c r="CA67" s="75"/>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row>
    <row r="68" spans="1:120">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Y68" s="60" t="s">
        <v>222</v>
      </c>
      <c r="BS68" s="60"/>
      <c r="BT68" s="60"/>
      <c r="BU68" s="75"/>
      <c r="BV68" s="75"/>
      <c r="BW68" s="75"/>
      <c r="BX68" s="75"/>
      <c r="BY68" s="75"/>
      <c r="BZ68" s="75"/>
      <c r="CA68" s="75"/>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row>
    <row r="69" spans="1:120">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Y69" s="60" t="s">
        <v>223</v>
      </c>
      <c r="BS69" s="60"/>
      <c r="BT69" s="60"/>
      <c r="BU69" s="75"/>
      <c r="BV69" s="75"/>
      <c r="BW69" s="75"/>
      <c r="BX69" s="75"/>
      <c r="BY69" s="75"/>
      <c r="BZ69" s="75"/>
      <c r="CA69" s="75"/>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row>
    <row r="70" spans="1:120">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Y70" s="60" t="s">
        <v>224</v>
      </c>
      <c r="BS70" s="60"/>
      <c r="BT70" s="60"/>
      <c r="BU70" s="75"/>
      <c r="BV70" s="75"/>
      <c r="BW70" s="75"/>
      <c r="BX70" s="75"/>
      <c r="BY70" s="75"/>
      <c r="BZ70" s="75"/>
      <c r="CA70" s="75"/>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row>
    <row r="71" spans="1:120">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Y71" s="60" t="s">
        <v>225</v>
      </c>
      <c r="BS71" s="60"/>
      <c r="BT71" s="60"/>
      <c r="BU71" s="75"/>
      <c r="BV71" s="75"/>
      <c r="BW71" s="75"/>
      <c r="BX71" s="75"/>
      <c r="BY71" s="75"/>
      <c r="BZ71" s="75"/>
      <c r="CA71" s="75"/>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row>
    <row r="72" spans="1:120">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BS72" s="60"/>
      <c r="BT72" s="60"/>
      <c r="BU72" s="75"/>
      <c r="BV72" s="75"/>
      <c r="BW72" s="75"/>
      <c r="BX72" s="75"/>
      <c r="BY72" s="75"/>
      <c r="BZ72" s="75"/>
      <c r="CA72" s="75"/>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row>
    <row r="73" spans="1:120">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BS73" s="60"/>
      <c r="BT73" s="60"/>
      <c r="BU73" s="75"/>
      <c r="BV73" s="75"/>
      <c r="BW73" s="75"/>
      <c r="BX73" s="75"/>
      <c r="BY73" s="75"/>
      <c r="BZ73" s="75"/>
      <c r="CA73" s="75"/>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row>
    <row r="74" spans="1:120">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BS74" s="60"/>
      <c r="BT74" s="60"/>
      <c r="BU74" s="75"/>
      <c r="BV74" s="75"/>
      <c r="BW74" s="75"/>
      <c r="BX74" s="75"/>
      <c r="BY74" s="75"/>
      <c r="BZ74" s="75"/>
      <c r="CA74" s="75"/>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row>
    <row r="75" spans="1:120">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BS75" s="60"/>
      <c r="BT75" s="60"/>
      <c r="BU75" s="75"/>
      <c r="BV75" s="75"/>
      <c r="BW75" s="75"/>
      <c r="BX75" s="75"/>
      <c r="BY75" s="75"/>
      <c r="BZ75" s="75"/>
      <c r="CA75" s="75"/>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row>
    <row r="76" spans="1:120">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BS76" s="60"/>
      <c r="BT76" s="60"/>
      <c r="BU76" s="75"/>
      <c r="BV76" s="75"/>
      <c r="BW76" s="75"/>
      <c r="BX76" s="75"/>
      <c r="BY76" s="75"/>
      <c r="BZ76" s="75"/>
      <c r="CA76" s="75"/>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row>
    <row r="77" spans="1:120">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BS77" s="60"/>
      <c r="BT77" s="60"/>
      <c r="BU77" s="75"/>
      <c r="BV77" s="75"/>
      <c r="BW77" s="75"/>
      <c r="BX77" s="75"/>
      <c r="BY77" s="75"/>
      <c r="BZ77" s="75"/>
      <c r="CA77" s="75"/>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row>
    <row r="78" spans="1:120">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BS78" s="60"/>
      <c r="BT78" s="60"/>
      <c r="BU78" s="75"/>
      <c r="BV78" s="75"/>
      <c r="BW78" s="75"/>
      <c r="BX78" s="75"/>
      <c r="BY78" s="75"/>
      <c r="BZ78" s="75"/>
      <c r="CA78" s="75"/>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row>
    <row r="79" spans="1:120">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BS79" s="60"/>
      <c r="BT79" s="60"/>
      <c r="BU79" s="75"/>
      <c r="BV79" s="75"/>
      <c r="BW79" s="75"/>
      <c r="BX79" s="75"/>
      <c r="BY79" s="75"/>
      <c r="BZ79" s="75"/>
      <c r="CA79" s="75"/>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row>
    <row r="80" spans="1:120">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BS80" s="60"/>
      <c r="BT80" s="60"/>
      <c r="BU80" s="75"/>
      <c r="BV80" s="75"/>
      <c r="BW80" s="75"/>
      <c r="BX80" s="75"/>
      <c r="BY80" s="75"/>
      <c r="BZ80" s="75"/>
      <c r="CA80" s="75"/>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row>
    <row r="81" spans="1:120">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BS81" s="60"/>
      <c r="BT81" s="60"/>
      <c r="BU81" s="75"/>
      <c r="BV81" s="75"/>
      <c r="BW81" s="75"/>
      <c r="BX81" s="75"/>
      <c r="BY81" s="75"/>
      <c r="BZ81" s="75"/>
      <c r="CA81" s="75"/>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row>
    <row r="82" spans="1:120">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BS82" s="60"/>
      <c r="BT82" s="60"/>
      <c r="BU82" s="75"/>
      <c r="BV82" s="75"/>
      <c r="BW82" s="75"/>
      <c r="BX82" s="75"/>
      <c r="BY82" s="75"/>
      <c r="BZ82" s="75"/>
      <c r="CA82" s="75"/>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row>
    <row r="83" spans="1:120">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BS83" s="60"/>
      <c r="BT83" s="60"/>
      <c r="BU83" s="75"/>
      <c r="BV83" s="75"/>
      <c r="BW83" s="75"/>
      <c r="BX83" s="75"/>
      <c r="BY83" s="75"/>
      <c r="BZ83" s="75"/>
      <c r="CA83" s="75"/>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row>
    <row r="84" spans="1:120">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BS84" s="60"/>
      <c r="BT84" s="60"/>
      <c r="BU84" s="75"/>
      <c r="BV84" s="75"/>
      <c r="BW84" s="75"/>
      <c r="BX84" s="75"/>
      <c r="BY84" s="75"/>
      <c r="BZ84" s="75"/>
      <c r="CA84" s="75"/>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row>
    <row r="85" spans="1:120">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BS85" s="60"/>
      <c r="BT85" s="60"/>
      <c r="BU85" s="75"/>
      <c r="BV85" s="75"/>
      <c r="BW85" s="75"/>
      <c r="BX85" s="75"/>
      <c r="BY85" s="75"/>
      <c r="BZ85" s="75"/>
      <c r="CA85" s="75"/>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row>
    <row r="86" spans="1:120">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BS86" s="60"/>
      <c r="BT86" s="60"/>
      <c r="BU86" s="75"/>
      <c r="BV86" s="75"/>
      <c r="BW86" s="75"/>
      <c r="BX86" s="75"/>
      <c r="BY86" s="75"/>
      <c r="BZ86" s="75"/>
      <c r="CA86" s="75"/>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row>
    <row r="87" spans="1:120">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BS87" s="60"/>
      <c r="BT87" s="60"/>
      <c r="BU87" s="75"/>
      <c r="BV87" s="75"/>
      <c r="BW87" s="75"/>
      <c r="BX87" s="75"/>
      <c r="BY87" s="75"/>
      <c r="BZ87" s="75"/>
      <c r="CA87" s="75"/>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row>
    <row r="88" spans="1:120">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BS88" s="60"/>
      <c r="BT88" s="60"/>
      <c r="BU88" s="75"/>
      <c r="BV88" s="75"/>
      <c r="BW88" s="75"/>
      <c r="BX88" s="75"/>
      <c r="BY88" s="75"/>
      <c r="BZ88" s="75"/>
      <c r="CA88" s="75"/>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row>
    <row r="89" spans="1:120">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BS89" s="60"/>
      <c r="BT89" s="60"/>
      <c r="BU89" s="75"/>
      <c r="BV89" s="75"/>
      <c r="BW89" s="75"/>
      <c r="BX89" s="75"/>
      <c r="BY89" s="75"/>
      <c r="BZ89" s="75"/>
      <c r="CA89" s="75"/>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row>
    <row r="90" spans="1:120">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BS90" s="60"/>
      <c r="BT90" s="60"/>
      <c r="BU90" s="75"/>
      <c r="BV90" s="75"/>
      <c r="BW90" s="75"/>
      <c r="BX90" s="75"/>
      <c r="BY90" s="75"/>
      <c r="BZ90" s="75"/>
      <c r="CA90" s="75"/>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row>
    <row r="91" spans="1:120">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BS91" s="60"/>
      <c r="BT91" s="60"/>
      <c r="BU91" s="75"/>
      <c r="BV91" s="75"/>
      <c r="BW91" s="75"/>
      <c r="BX91" s="75"/>
      <c r="BY91" s="75"/>
      <c r="BZ91" s="75"/>
      <c r="CA91" s="75"/>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row>
    <row r="92" spans="1:120">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BS92" s="60"/>
      <c r="BT92" s="60"/>
      <c r="BU92" s="75"/>
      <c r="BV92" s="75"/>
      <c r="BW92" s="75"/>
      <c r="BX92" s="75"/>
      <c r="BY92" s="75"/>
      <c r="BZ92" s="75"/>
      <c r="CA92" s="75"/>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row>
    <row r="93" spans="1:120">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BS93" s="60"/>
      <c r="BT93" s="60"/>
      <c r="BU93" s="75"/>
      <c r="BV93" s="75"/>
      <c r="BW93" s="75"/>
      <c r="BX93" s="75"/>
      <c r="BY93" s="75"/>
      <c r="BZ93" s="75"/>
      <c r="CA93" s="75"/>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row>
    <row r="94" spans="1:120">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BS94" s="60"/>
      <c r="BT94" s="60"/>
      <c r="BU94" s="75"/>
      <c r="BV94" s="75"/>
      <c r="BW94" s="75"/>
      <c r="BX94" s="75"/>
      <c r="BY94" s="75"/>
      <c r="BZ94" s="75"/>
      <c r="CA94" s="75"/>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row>
    <row r="95" spans="1:120">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BS95" s="60"/>
      <c r="BT95" s="60"/>
      <c r="BU95" s="75"/>
      <c r="BV95" s="75"/>
      <c r="BW95" s="75"/>
      <c r="BX95" s="75"/>
      <c r="BY95" s="75"/>
      <c r="BZ95" s="75"/>
      <c r="CA95" s="75"/>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row>
    <row r="96" spans="1:120">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BS96" s="60"/>
      <c r="BT96" s="60"/>
      <c r="BU96" s="75"/>
      <c r="BV96" s="75"/>
      <c r="BW96" s="75"/>
      <c r="BX96" s="75"/>
      <c r="BY96" s="75"/>
      <c r="BZ96" s="75"/>
      <c r="CA96" s="75"/>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0"/>
      <c r="DJ96" s="60"/>
      <c r="DK96" s="60"/>
      <c r="DL96" s="60"/>
      <c r="DM96" s="60"/>
      <c r="DN96" s="60"/>
      <c r="DO96" s="60"/>
      <c r="DP96" s="60"/>
    </row>
    <row r="97" spans="1:120">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BS97" s="60"/>
      <c r="BT97" s="60"/>
      <c r="BU97" s="75"/>
      <c r="BV97" s="75"/>
      <c r="BW97" s="75"/>
      <c r="BX97" s="75"/>
      <c r="BY97" s="75"/>
      <c r="BZ97" s="75"/>
      <c r="CA97" s="75"/>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row>
    <row r="98" spans="1:120">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BS98" s="60"/>
      <c r="BT98" s="60"/>
      <c r="BU98" s="75"/>
      <c r="BV98" s="75"/>
      <c r="BW98" s="75"/>
      <c r="BX98" s="75"/>
      <c r="BY98" s="75"/>
      <c r="BZ98" s="75"/>
      <c r="CA98" s="75"/>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0"/>
      <c r="DJ98" s="60"/>
      <c r="DK98" s="60"/>
      <c r="DL98" s="60"/>
      <c r="DM98" s="60"/>
      <c r="DN98" s="60"/>
      <c r="DO98" s="60"/>
      <c r="DP98" s="60"/>
    </row>
    <row r="99" spans="1:120">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BS99" s="60"/>
      <c r="BT99" s="60"/>
      <c r="BU99" s="75"/>
      <c r="BV99" s="75"/>
      <c r="BW99" s="75"/>
      <c r="BX99" s="75"/>
      <c r="BY99" s="75"/>
      <c r="BZ99" s="75"/>
      <c r="CA99" s="75"/>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row>
    <row r="100" spans="1:120">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BS100" s="60"/>
      <c r="BT100" s="60"/>
      <c r="BU100" s="75"/>
      <c r="BV100" s="75"/>
      <c r="BW100" s="75"/>
      <c r="BX100" s="75"/>
      <c r="BY100" s="75"/>
      <c r="BZ100" s="75"/>
      <c r="CA100" s="75"/>
      <c r="CL100" s="60"/>
      <c r="CM100" s="60"/>
      <c r="CN100" s="60"/>
      <c r="CO100" s="60"/>
      <c r="CP100" s="60"/>
      <c r="CQ100" s="60"/>
      <c r="CR100" s="60"/>
      <c r="CS100" s="60"/>
      <c r="CT100" s="60"/>
      <c r="CU100" s="60"/>
      <c r="CV100" s="60"/>
      <c r="CW100" s="60"/>
      <c r="CX100" s="60"/>
      <c r="CY100" s="60"/>
      <c r="CZ100" s="60"/>
      <c r="DA100" s="60"/>
      <c r="DB100" s="60"/>
      <c r="DC100" s="60"/>
      <c r="DD100" s="60"/>
      <c r="DE100" s="60"/>
      <c r="DF100" s="60"/>
      <c r="DG100" s="60"/>
      <c r="DH100" s="60"/>
      <c r="DI100" s="60"/>
      <c r="DJ100" s="60"/>
      <c r="DK100" s="60"/>
      <c r="DL100" s="60"/>
      <c r="DM100" s="60"/>
      <c r="DN100" s="60"/>
      <c r="DO100" s="60"/>
      <c r="DP100" s="60"/>
    </row>
    <row r="101" spans="1:120">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BS101" s="60"/>
      <c r="BT101" s="60"/>
      <c r="BU101" s="75"/>
      <c r="BV101" s="75"/>
      <c r="BW101" s="75"/>
      <c r="BX101" s="75"/>
      <c r="BY101" s="75"/>
      <c r="BZ101" s="75"/>
      <c r="CA101" s="75"/>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60"/>
      <c r="DJ101" s="60"/>
      <c r="DK101" s="60"/>
      <c r="DL101" s="60"/>
      <c r="DM101" s="60"/>
      <c r="DN101" s="60"/>
      <c r="DO101" s="60"/>
      <c r="DP101" s="60"/>
    </row>
    <row r="102" spans="1:120">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BS102" s="60"/>
      <c r="BT102" s="60"/>
      <c r="BU102" s="75"/>
      <c r="BV102" s="75"/>
      <c r="BW102" s="75"/>
      <c r="BX102" s="75"/>
      <c r="BY102" s="75"/>
      <c r="BZ102" s="75"/>
      <c r="CA102" s="75"/>
      <c r="CL102" s="60"/>
      <c r="CM102" s="60"/>
      <c r="CN102" s="60"/>
      <c r="CO102" s="60"/>
      <c r="CP102" s="60"/>
      <c r="CQ102" s="60"/>
      <c r="CR102" s="60"/>
      <c r="CS102" s="60"/>
      <c r="CT102" s="60"/>
      <c r="CU102" s="60"/>
      <c r="CV102" s="60"/>
      <c r="CW102" s="60"/>
      <c r="CX102" s="60"/>
      <c r="CY102" s="60"/>
      <c r="CZ102" s="60"/>
      <c r="DA102" s="60"/>
      <c r="DB102" s="60"/>
      <c r="DC102" s="60"/>
      <c r="DD102" s="60"/>
      <c r="DE102" s="60"/>
      <c r="DF102" s="60"/>
      <c r="DG102" s="60"/>
      <c r="DH102" s="60"/>
      <c r="DI102" s="60"/>
      <c r="DJ102" s="60"/>
      <c r="DK102" s="60"/>
      <c r="DL102" s="60"/>
      <c r="DM102" s="60"/>
      <c r="DN102" s="60"/>
      <c r="DO102" s="60"/>
      <c r="DP102" s="60"/>
    </row>
    <row r="103" spans="1:120">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BS103" s="60"/>
      <c r="BT103" s="60"/>
      <c r="BU103" s="75"/>
      <c r="BV103" s="75"/>
      <c r="BW103" s="75"/>
      <c r="BX103" s="75"/>
      <c r="BY103" s="75"/>
      <c r="BZ103" s="75"/>
      <c r="CA103" s="75"/>
      <c r="CL103" s="60"/>
      <c r="CM103" s="60"/>
      <c r="CN103" s="60"/>
      <c r="CO103" s="60"/>
      <c r="CP103" s="60"/>
      <c r="CQ103" s="60"/>
      <c r="CR103" s="60"/>
      <c r="CS103" s="60"/>
      <c r="CT103" s="60"/>
      <c r="CU103" s="60"/>
      <c r="CV103" s="60"/>
      <c r="CW103" s="60"/>
      <c r="CX103" s="60"/>
      <c r="CY103" s="60"/>
      <c r="CZ103" s="60"/>
      <c r="DA103" s="60"/>
      <c r="DB103" s="60"/>
      <c r="DC103" s="60"/>
      <c r="DD103" s="60"/>
      <c r="DE103" s="60"/>
      <c r="DF103" s="60"/>
      <c r="DG103" s="60"/>
      <c r="DH103" s="60"/>
      <c r="DI103" s="60"/>
      <c r="DJ103" s="60"/>
      <c r="DK103" s="60"/>
      <c r="DL103" s="60"/>
      <c r="DM103" s="60"/>
      <c r="DN103" s="60"/>
      <c r="DO103" s="60"/>
      <c r="DP103" s="60"/>
    </row>
    <row r="104" spans="1:120">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BS104" s="60"/>
      <c r="BT104" s="60"/>
      <c r="BU104" s="75"/>
      <c r="BV104" s="75"/>
      <c r="BW104" s="75"/>
      <c r="BX104" s="75"/>
      <c r="BY104" s="75"/>
      <c r="BZ104" s="75"/>
      <c r="CA104" s="75"/>
      <c r="CL104" s="60"/>
      <c r="CM104" s="60"/>
      <c r="CN104" s="60"/>
      <c r="CO104" s="60"/>
      <c r="CP104" s="60"/>
      <c r="CQ104" s="60"/>
      <c r="CR104" s="60"/>
      <c r="CS104" s="60"/>
      <c r="CT104" s="60"/>
      <c r="CU104" s="60"/>
      <c r="CV104" s="60"/>
      <c r="CW104" s="60"/>
      <c r="CX104" s="60"/>
      <c r="CY104" s="60"/>
      <c r="CZ104" s="60"/>
      <c r="DA104" s="60"/>
      <c r="DB104" s="60"/>
      <c r="DC104" s="60"/>
      <c r="DD104" s="60"/>
      <c r="DE104" s="60"/>
      <c r="DF104" s="60"/>
      <c r="DG104" s="60"/>
      <c r="DH104" s="60"/>
      <c r="DI104" s="60"/>
      <c r="DJ104" s="60"/>
      <c r="DK104" s="60"/>
      <c r="DL104" s="60"/>
      <c r="DM104" s="60"/>
      <c r="DN104" s="60"/>
      <c r="DO104" s="60"/>
      <c r="DP104" s="60"/>
    </row>
    <row r="105" spans="1:120">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BS105" s="60"/>
      <c r="BT105" s="60"/>
      <c r="BU105" s="75"/>
      <c r="BV105" s="75"/>
      <c r="BW105" s="75"/>
      <c r="BX105" s="75"/>
      <c r="BY105" s="75"/>
      <c r="BZ105" s="75"/>
      <c r="CA105" s="75"/>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0"/>
      <c r="DJ105" s="60"/>
      <c r="DK105" s="60"/>
      <c r="DL105" s="60"/>
      <c r="DM105" s="60"/>
      <c r="DN105" s="60"/>
      <c r="DO105" s="60"/>
      <c r="DP105" s="60"/>
    </row>
    <row r="106" spans="1:120">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BS106" s="60"/>
      <c r="BT106" s="60"/>
      <c r="BU106" s="75"/>
      <c r="BV106" s="75"/>
      <c r="BW106" s="75"/>
      <c r="BX106" s="75"/>
      <c r="BY106" s="75"/>
      <c r="BZ106" s="75"/>
      <c r="CA106" s="75"/>
      <c r="CL106" s="60"/>
      <c r="CM106" s="60"/>
      <c r="CN106" s="60"/>
      <c r="CO106" s="60"/>
      <c r="CP106" s="60"/>
      <c r="CQ106" s="60"/>
      <c r="CR106" s="60"/>
      <c r="CS106" s="60"/>
      <c r="CT106" s="60"/>
      <c r="CU106" s="60"/>
      <c r="CV106" s="60"/>
      <c r="CW106" s="60"/>
      <c r="CX106" s="60"/>
      <c r="CY106" s="60"/>
      <c r="CZ106" s="60"/>
      <c r="DA106" s="60"/>
      <c r="DB106" s="60"/>
      <c r="DC106" s="60"/>
      <c r="DD106" s="60"/>
      <c r="DE106" s="60"/>
      <c r="DF106" s="60"/>
      <c r="DG106" s="60"/>
      <c r="DH106" s="60"/>
      <c r="DI106" s="60"/>
      <c r="DJ106" s="60"/>
      <c r="DK106" s="60"/>
      <c r="DL106" s="60"/>
      <c r="DM106" s="60"/>
      <c r="DN106" s="60"/>
      <c r="DO106" s="60"/>
      <c r="DP106" s="60"/>
    </row>
    <row r="107" spans="1:120">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BS107" s="60"/>
      <c r="BT107" s="60"/>
      <c r="BU107" s="75"/>
      <c r="BV107" s="75"/>
      <c r="BW107" s="75"/>
      <c r="BX107" s="75"/>
      <c r="BY107" s="75"/>
      <c r="BZ107" s="75"/>
      <c r="CA107" s="75"/>
      <c r="CL107" s="60"/>
      <c r="CM107" s="60"/>
      <c r="CN107" s="60"/>
      <c r="CO107" s="60"/>
      <c r="CP107" s="60"/>
      <c r="CQ107" s="60"/>
      <c r="CR107" s="60"/>
      <c r="CS107" s="60"/>
      <c r="CT107" s="60"/>
      <c r="CU107" s="60"/>
      <c r="CV107" s="60"/>
      <c r="CW107" s="60"/>
      <c r="CX107" s="60"/>
      <c r="CY107" s="60"/>
      <c r="CZ107" s="60"/>
      <c r="DA107" s="60"/>
      <c r="DB107" s="60"/>
      <c r="DC107" s="60"/>
      <c r="DD107" s="60"/>
      <c r="DE107" s="60"/>
      <c r="DF107" s="60"/>
      <c r="DG107" s="60"/>
      <c r="DH107" s="60"/>
      <c r="DI107" s="60"/>
      <c r="DJ107" s="60"/>
      <c r="DK107" s="60"/>
      <c r="DL107" s="60"/>
      <c r="DM107" s="60"/>
      <c r="DN107" s="60"/>
      <c r="DO107" s="60"/>
      <c r="DP107" s="60"/>
    </row>
    <row r="108" spans="1:120">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BS108" s="60"/>
      <c r="BT108" s="60"/>
      <c r="BU108" s="75"/>
      <c r="BV108" s="75"/>
      <c r="BW108" s="75"/>
      <c r="BX108" s="75"/>
      <c r="BY108" s="75"/>
      <c r="BZ108" s="75"/>
      <c r="CA108" s="75"/>
      <c r="CL108" s="60"/>
      <c r="CM108" s="60"/>
      <c r="CN108" s="60"/>
      <c r="CO108" s="60"/>
      <c r="CP108" s="60"/>
      <c r="CQ108" s="60"/>
      <c r="CR108" s="60"/>
      <c r="CS108" s="60"/>
      <c r="CT108" s="60"/>
      <c r="CU108" s="60"/>
      <c r="CV108" s="60"/>
      <c r="CW108" s="60"/>
      <c r="CX108" s="60"/>
      <c r="CY108" s="60"/>
      <c r="CZ108" s="60"/>
      <c r="DA108" s="60"/>
      <c r="DB108" s="60"/>
      <c r="DC108" s="60"/>
      <c r="DD108" s="60"/>
      <c r="DE108" s="60"/>
      <c r="DF108" s="60"/>
      <c r="DG108" s="60"/>
      <c r="DH108" s="60"/>
      <c r="DI108" s="60"/>
      <c r="DJ108" s="60"/>
      <c r="DK108" s="60"/>
      <c r="DL108" s="60"/>
      <c r="DM108" s="60"/>
      <c r="DN108" s="60"/>
      <c r="DO108" s="60"/>
      <c r="DP108" s="60"/>
    </row>
    <row r="109" spans="1:120">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BS109" s="60"/>
      <c r="BT109" s="60"/>
      <c r="BU109" s="75"/>
      <c r="BV109" s="75"/>
      <c r="BW109" s="75"/>
      <c r="BX109" s="75"/>
      <c r="BY109" s="75"/>
      <c r="BZ109" s="75"/>
      <c r="CA109" s="75"/>
      <c r="CL109" s="60"/>
      <c r="CM109" s="60"/>
      <c r="CN109" s="60"/>
      <c r="CO109" s="60"/>
      <c r="CP109" s="60"/>
      <c r="CQ109" s="60"/>
      <c r="CR109" s="60"/>
      <c r="CS109" s="60"/>
      <c r="CT109" s="60"/>
      <c r="CU109" s="60"/>
      <c r="CV109" s="60"/>
      <c r="CW109" s="60"/>
      <c r="CX109" s="60"/>
      <c r="CY109" s="60"/>
      <c r="CZ109" s="60"/>
      <c r="DA109" s="60"/>
      <c r="DB109" s="60"/>
      <c r="DC109" s="60"/>
      <c r="DD109" s="60"/>
      <c r="DE109" s="60"/>
      <c r="DF109" s="60"/>
      <c r="DG109" s="60"/>
      <c r="DH109" s="60"/>
      <c r="DI109" s="60"/>
      <c r="DJ109" s="60"/>
      <c r="DK109" s="60"/>
      <c r="DL109" s="60"/>
      <c r="DM109" s="60"/>
      <c r="DN109" s="60"/>
      <c r="DO109" s="60"/>
      <c r="DP109" s="60"/>
    </row>
    <row r="110" spans="1:120">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BS110" s="60"/>
      <c r="BT110" s="60"/>
      <c r="BU110" s="75"/>
      <c r="BV110" s="75"/>
      <c r="BW110" s="75"/>
      <c r="BX110" s="75"/>
      <c r="BY110" s="75"/>
      <c r="BZ110" s="75"/>
      <c r="CA110" s="75"/>
      <c r="CL110" s="60"/>
      <c r="CM110" s="60"/>
      <c r="CN110" s="60"/>
      <c r="CO110" s="60"/>
      <c r="CP110" s="60"/>
      <c r="CQ110" s="60"/>
      <c r="CR110" s="60"/>
      <c r="CS110" s="60"/>
      <c r="CT110" s="60"/>
      <c r="CU110" s="60"/>
      <c r="CV110" s="60"/>
      <c r="CW110" s="60"/>
      <c r="CX110" s="60"/>
      <c r="CY110" s="60"/>
      <c r="CZ110" s="60"/>
      <c r="DA110" s="60"/>
      <c r="DB110" s="60"/>
      <c r="DC110" s="60"/>
      <c r="DD110" s="60"/>
      <c r="DE110" s="60"/>
      <c r="DF110" s="60"/>
      <c r="DG110" s="60"/>
      <c r="DH110" s="60"/>
      <c r="DI110" s="60"/>
      <c r="DJ110" s="60"/>
      <c r="DK110" s="60"/>
      <c r="DL110" s="60"/>
      <c r="DM110" s="60"/>
      <c r="DN110" s="60"/>
      <c r="DO110" s="60"/>
      <c r="DP110" s="60"/>
    </row>
    <row r="111" spans="1:120">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BS111" s="60"/>
      <c r="BT111" s="60"/>
      <c r="BU111" s="75"/>
      <c r="BV111" s="75"/>
      <c r="BW111" s="75"/>
      <c r="BX111" s="75"/>
      <c r="BY111" s="75"/>
      <c r="BZ111" s="75"/>
      <c r="CA111" s="75"/>
      <c r="CL111" s="60"/>
      <c r="CM111" s="60"/>
      <c r="CN111" s="60"/>
      <c r="CO111" s="60"/>
      <c r="CP111" s="60"/>
      <c r="CQ111" s="60"/>
      <c r="CR111" s="60"/>
      <c r="CS111" s="60"/>
      <c r="CT111" s="60"/>
      <c r="CU111" s="60"/>
      <c r="CV111" s="60"/>
      <c r="CW111" s="60"/>
      <c r="CX111" s="60"/>
      <c r="CY111" s="60"/>
      <c r="CZ111" s="60"/>
      <c r="DA111" s="60"/>
      <c r="DB111" s="60"/>
      <c r="DC111" s="60"/>
      <c r="DD111" s="60"/>
      <c r="DE111" s="60"/>
      <c r="DF111" s="60"/>
      <c r="DG111" s="60"/>
      <c r="DH111" s="60"/>
      <c r="DI111" s="60"/>
      <c r="DJ111" s="60"/>
      <c r="DK111" s="60"/>
      <c r="DL111" s="60"/>
      <c r="DM111" s="60"/>
      <c r="DN111" s="60"/>
      <c r="DO111" s="60"/>
      <c r="DP111" s="60"/>
    </row>
    <row r="112" spans="1:120">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BS112" s="60"/>
      <c r="BT112" s="60"/>
      <c r="BU112" s="75"/>
      <c r="BV112" s="75"/>
      <c r="BW112" s="75"/>
      <c r="BX112" s="75"/>
      <c r="BY112" s="75"/>
      <c r="BZ112" s="75"/>
      <c r="CA112" s="75"/>
      <c r="CL112" s="60"/>
      <c r="CM112" s="60"/>
      <c r="CN112" s="60"/>
      <c r="CO112" s="60"/>
      <c r="CP112" s="60"/>
      <c r="CQ112" s="60"/>
      <c r="CR112" s="60"/>
      <c r="CS112" s="60"/>
      <c r="CT112" s="60"/>
      <c r="CU112" s="60"/>
      <c r="CV112" s="60"/>
      <c r="CW112" s="60"/>
      <c r="CX112" s="60"/>
      <c r="CY112" s="60"/>
      <c r="CZ112" s="60"/>
      <c r="DA112" s="60"/>
      <c r="DB112" s="60"/>
      <c r="DC112" s="60"/>
      <c r="DD112" s="60"/>
      <c r="DE112" s="60"/>
      <c r="DF112" s="60"/>
      <c r="DG112" s="60"/>
      <c r="DH112" s="60"/>
      <c r="DI112" s="60"/>
      <c r="DJ112" s="60"/>
      <c r="DK112" s="60"/>
      <c r="DL112" s="60"/>
      <c r="DM112" s="60"/>
      <c r="DN112" s="60"/>
      <c r="DO112" s="60"/>
      <c r="DP112" s="60"/>
    </row>
    <row r="113" spans="1:120">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BS113" s="60"/>
      <c r="BT113" s="60"/>
      <c r="BU113" s="75"/>
      <c r="BV113" s="75"/>
      <c r="BW113" s="75"/>
      <c r="BX113" s="75"/>
      <c r="BY113" s="75"/>
      <c r="BZ113" s="75"/>
      <c r="CA113" s="75"/>
      <c r="CL113" s="60"/>
      <c r="CM113" s="60"/>
      <c r="CN113" s="60"/>
      <c r="CO113" s="60"/>
      <c r="CP113" s="60"/>
      <c r="CQ113" s="60"/>
      <c r="CR113" s="60"/>
      <c r="CS113" s="60"/>
      <c r="CT113" s="60"/>
      <c r="CU113" s="60"/>
      <c r="CV113" s="60"/>
      <c r="CW113" s="60"/>
      <c r="CX113" s="60"/>
      <c r="CY113" s="60"/>
      <c r="CZ113" s="60"/>
      <c r="DA113" s="60"/>
      <c r="DB113" s="60"/>
      <c r="DC113" s="60"/>
      <c r="DD113" s="60"/>
      <c r="DE113" s="60"/>
      <c r="DF113" s="60"/>
      <c r="DG113" s="60"/>
      <c r="DH113" s="60"/>
      <c r="DI113" s="60"/>
      <c r="DJ113" s="60"/>
      <c r="DK113" s="60"/>
      <c r="DL113" s="60"/>
      <c r="DM113" s="60"/>
      <c r="DN113" s="60"/>
      <c r="DO113" s="60"/>
      <c r="DP113" s="60"/>
    </row>
    <row r="114" spans="1:120">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BS114" s="60"/>
      <c r="BT114" s="60"/>
      <c r="BU114" s="75"/>
      <c r="BV114" s="75"/>
      <c r="BW114" s="75"/>
      <c r="BX114" s="75"/>
      <c r="BY114" s="75"/>
      <c r="BZ114" s="75"/>
      <c r="CA114" s="75"/>
      <c r="CL114" s="60"/>
      <c r="CM114" s="60"/>
      <c r="CN114" s="60"/>
      <c r="CO114" s="60"/>
      <c r="CP114" s="60"/>
      <c r="CQ114" s="60"/>
      <c r="CR114" s="60"/>
      <c r="CS114" s="60"/>
      <c r="CT114" s="60"/>
      <c r="CU114" s="60"/>
      <c r="CV114" s="60"/>
      <c r="CW114" s="60"/>
      <c r="CX114" s="60"/>
      <c r="CY114" s="60"/>
      <c r="CZ114" s="60"/>
      <c r="DA114" s="60"/>
      <c r="DB114" s="60"/>
      <c r="DC114" s="60"/>
      <c r="DD114" s="60"/>
      <c r="DE114" s="60"/>
      <c r="DF114" s="60"/>
      <c r="DG114" s="60"/>
      <c r="DH114" s="60"/>
      <c r="DI114" s="60"/>
      <c r="DJ114" s="60"/>
      <c r="DK114" s="60"/>
      <c r="DL114" s="60"/>
      <c r="DM114" s="60"/>
      <c r="DN114" s="60"/>
      <c r="DO114" s="60"/>
      <c r="DP114" s="60"/>
    </row>
    <row r="115" spans="1:120">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BS115" s="60"/>
      <c r="BT115" s="60"/>
      <c r="BU115" s="75"/>
      <c r="BV115" s="75"/>
      <c r="BW115" s="75"/>
      <c r="BX115" s="75"/>
      <c r="BY115" s="75"/>
      <c r="BZ115" s="75"/>
      <c r="CA115" s="75"/>
      <c r="CL115" s="60"/>
      <c r="CM115" s="60"/>
      <c r="CN115" s="60"/>
      <c r="CO115" s="60"/>
      <c r="CP115" s="60"/>
      <c r="CQ115" s="60"/>
      <c r="CR115" s="60"/>
      <c r="CS115" s="60"/>
      <c r="CT115" s="60"/>
      <c r="CU115" s="60"/>
      <c r="CV115" s="60"/>
      <c r="CW115" s="60"/>
      <c r="CX115" s="60"/>
      <c r="CY115" s="60"/>
      <c r="CZ115" s="60"/>
      <c r="DA115" s="60"/>
      <c r="DB115" s="60"/>
      <c r="DC115" s="60"/>
      <c r="DD115" s="60"/>
      <c r="DE115" s="60"/>
      <c r="DF115" s="60"/>
      <c r="DG115" s="60"/>
      <c r="DH115" s="60"/>
      <c r="DI115" s="60"/>
      <c r="DJ115" s="60"/>
      <c r="DK115" s="60"/>
      <c r="DL115" s="60"/>
      <c r="DM115" s="60"/>
      <c r="DN115" s="60"/>
      <c r="DO115" s="60"/>
      <c r="DP115" s="60"/>
    </row>
    <row r="116" spans="1:120">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BS116" s="60"/>
      <c r="BT116" s="60"/>
      <c r="BU116" s="75"/>
      <c r="BV116" s="75"/>
      <c r="BW116" s="75"/>
      <c r="BX116" s="75"/>
      <c r="BY116" s="75"/>
      <c r="BZ116" s="75"/>
      <c r="CA116" s="75"/>
      <c r="CL116" s="60"/>
      <c r="CM116" s="60"/>
      <c r="CN116" s="60"/>
      <c r="CO116" s="60"/>
      <c r="CP116" s="60"/>
      <c r="CQ116" s="60"/>
      <c r="CR116" s="60"/>
      <c r="CS116" s="60"/>
      <c r="CT116" s="60"/>
      <c r="CU116" s="60"/>
      <c r="CV116" s="60"/>
      <c r="CW116" s="60"/>
      <c r="CX116" s="60"/>
      <c r="CY116" s="60"/>
      <c r="CZ116" s="60"/>
      <c r="DA116" s="60"/>
      <c r="DB116" s="60"/>
      <c r="DC116" s="60"/>
      <c r="DD116" s="60"/>
      <c r="DE116" s="60"/>
      <c r="DF116" s="60"/>
      <c r="DG116" s="60"/>
      <c r="DH116" s="60"/>
      <c r="DI116" s="60"/>
      <c r="DJ116" s="60"/>
      <c r="DK116" s="60"/>
      <c r="DL116" s="60"/>
      <c r="DM116" s="60"/>
      <c r="DN116" s="60"/>
      <c r="DO116" s="60"/>
      <c r="DP116" s="60"/>
    </row>
    <row r="117" spans="1:120">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BS117" s="60"/>
      <c r="BT117" s="60"/>
      <c r="BU117" s="75"/>
      <c r="BV117" s="75"/>
      <c r="BW117" s="75"/>
      <c r="BX117" s="75"/>
      <c r="BY117" s="75"/>
      <c r="BZ117" s="75"/>
      <c r="CA117" s="75"/>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row>
    <row r="118" spans="1:120">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BS118" s="60"/>
      <c r="BT118" s="60"/>
      <c r="BU118" s="75"/>
      <c r="BV118" s="75"/>
      <c r="BW118" s="75"/>
      <c r="BX118" s="75"/>
      <c r="BY118" s="75"/>
      <c r="BZ118" s="75"/>
      <c r="CA118" s="75"/>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0"/>
      <c r="DJ118" s="60"/>
      <c r="DK118" s="60"/>
      <c r="DL118" s="60"/>
      <c r="DM118" s="60"/>
      <c r="DN118" s="60"/>
      <c r="DO118" s="60"/>
      <c r="DP118" s="60"/>
    </row>
    <row r="119" spans="1:120">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BS119" s="60"/>
      <c r="BT119" s="60"/>
      <c r="BU119" s="75"/>
      <c r="BV119" s="75"/>
      <c r="BW119" s="75"/>
      <c r="BX119" s="75"/>
      <c r="BY119" s="75"/>
      <c r="BZ119" s="75"/>
      <c r="CA119" s="75"/>
      <c r="CL119" s="60"/>
      <c r="CM119" s="60"/>
      <c r="CN119" s="60"/>
      <c r="CO119" s="60"/>
      <c r="CP119" s="60"/>
      <c r="CQ119" s="60"/>
      <c r="CR119" s="60"/>
      <c r="CS119" s="60"/>
      <c r="CT119" s="60"/>
      <c r="CU119" s="60"/>
      <c r="CV119" s="60"/>
      <c r="CW119" s="60"/>
      <c r="CX119" s="60"/>
      <c r="CY119" s="60"/>
      <c r="CZ119" s="60"/>
      <c r="DA119" s="60"/>
      <c r="DB119" s="60"/>
      <c r="DC119" s="60"/>
      <c r="DD119" s="60"/>
      <c r="DE119" s="60"/>
      <c r="DF119" s="60"/>
      <c r="DG119" s="60"/>
      <c r="DH119" s="60"/>
      <c r="DI119" s="60"/>
      <c r="DJ119" s="60"/>
      <c r="DK119" s="60"/>
      <c r="DL119" s="60"/>
      <c r="DM119" s="60"/>
      <c r="DN119" s="60"/>
      <c r="DO119" s="60"/>
      <c r="DP119" s="60"/>
    </row>
    <row r="120" spans="1:120">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BS120" s="60"/>
      <c r="BT120" s="60"/>
      <c r="BU120" s="75"/>
      <c r="BV120" s="75"/>
      <c r="BW120" s="75"/>
      <c r="BX120" s="75"/>
      <c r="BY120" s="75"/>
      <c r="BZ120" s="75"/>
      <c r="CA120" s="75"/>
      <c r="CL120" s="60"/>
      <c r="CM120" s="60"/>
      <c r="CN120" s="60"/>
      <c r="CO120" s="60"/>
      <c r="CP120" s="60"/>
      <c r="CQ120" s="60"/>
      <c r="CR120" s="60"/>
      <c r="CS120" s="60"/>
      <c r="CT120" s="60"/>
      <c r="CU120" s="60"/>
      <c r="CV120" s="60"/>
      <c r="CW120" s="60"/>
      <c r="CX120" s="60"/>
      <c r="CY120" s="60"/>
      <c r="CZ120" s="60"/>
      <c r="DA120" s="60"/>
      <c r="DB120" s="60"/>
      <c r="DC120" s="60"/>
      <c r="DD120" s="60"/>
      <c r="DE120" s="60"/>
      <c r="DF120" s="60"/>
      <c r="DG120" s="60"/>
      <c r="DH120" s="60"/>
      <c r="DI120" s="60"/>
      <c r="DJ120" s="60"/>
      <c r="DK120" s="60"/>
      <c r="DL120" s="60"/>
      <c r="DM120" s="60"/>
      <c r="DN120" s="60"/>
      <c r="DO120" s="60"/>
      <c r="DP120" s="60"/>
    </row>
    <row r="121" spans="1:120">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BS121" s="60"/>
      <c r="BT121" s="60"/>
      <c r="BU121" s="75"/>
      <c r="BV121" s="75"/>
      <c r="BW121" s="75"/>
      <c r="BX121" s="75"/>
      <c r="BY121" s="75"/>
      <c r="BZ121" s="75"/>
      <c r="CA121" s="75"/>
      <c r="CL121" s="60"/>
      <c r="CM121" s="60"/>
      <c r="CN121" s="60"/>
      <c r="CO121" s="60"/>
      <c r="CP121" s="60"/>
      <c r="CQ121" s="60"/>
      <c r="CR121" s="60"/>
      <c r="CS121" s="60"/>
      <c r="CT121" s="60"/>
      <c r="CU121" s="60"/>
      <c r="CV121" s="60"/>
      <c r="CW121" s="60"/>
      <c r="CX121" s="60"/>
      <c r="CY121" s="60"/>
      <c r="CZ121" s="60"/>
      <c r="DA121" s="60"/>
      <c r="DB121" s="60"/>
      <c r="DC121" s="60"/>
      <c r="DD121" s="60"/>
      <c r="DE121" s="60"/>
      <c r="DF121" s="60"/>
      <c r="DG121" s="60"/>
      <c r="DH121" s="60"/>
      <c r="DI121" s="60"/>
      <c r="DJ121" s="60"/>
      <c r="DK121" s="60"/>
      <c r="DL121" s="60"/>
      <c r="DM121" s="60"/>
      <c r="DN121" s="60"/>
      <c r="DO121" s="60"/>
      <c r="DP121" s="60"/>
    </row>
    <row r="122" spans="1:120">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BS122" s="60"/>
      <c r="BT122" s="60"/>
      <c r="BU122" s="75"/>
      <c r="BV122" s="75"/>
      <c r="BW122" s="75"/>
      <c r="BX122" s="75"/>
      <c r="BY122" s="75"/>
      <c r="BZ122" s="75"/>
      <c r="CA122" s="75"/>
      <c r="CL122" s="60"/>
      <c r="CM122" s="60"/>
      <c r="CN122" s="60"/>
      <c r="CO122" s="60"/>
      <c r="CP122" s="60"/>
      <c r="CQ122" s="60"/>
      <c r="CR122" s="60"/>
      <c r="CS122" s="60"/>
      <c r="CT122" s="60"/>
      <c r="CU122" s="60"/>
      <c r="CV122" s="60"/>
      <c r="CW122" s="60"/>
      <c r="CX122" s="60"/>
      <c r="CY122" s="60"/>
      <c r="CZ122" s="60"/>
      <c r="DA122" s="60"/>
      <c r="DB122" s="60"/>
      <c r="DC122" s="60"/>
      <c r="DD122" s="60"/>
      <c r="DE122" s="60"/>
      <c r="DF122" s="60"/>
      <c r="DG122" s="60"/>
      <c r="DH122" s="60"/>
      <c r="DI122" s="60"/>
      <c r="DJ122" s="60"/>
      <c r="DK122" s="60"/>
      <c r="DL122" s="60"/>
      <c r="DM122" s="60"/>
      <c r="DN122" s="60"/>
      <c r="DO122" s="60"/>
      <c r="DP122" s="60"/>
    </row>
    <row r="123" spans="1:120">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BS123" s="60"/>
      <c r="BT123" s="60"/>
      <c r="BU123" s="75"/>
      <c r="BV123" s="75"/>
      <c r="BW123" s="75"/>
      <c r="BX123" s="75"/>
      <c r="BY123" s="75"/>
      <c r="BZ123" s="75"/>
      <c r="CA123" s="75"/>
      <c r="CL123" s="60"/>
      <c r="CM123" s="60"/>
      <c r="CN123" s="60"/>
      <c r="CO123" s="60"/>
      <c r="CP123" s="60"/>
      <c r="CQ123" s="60"/>
      <c r="CR123" s="60"/>
      <c r="CS123" s="60"/>
      <c r="CT123" s="60"/>
      <c r="CU123" s="60"/>
      <c r="CV123" s="60"/>
      <c r="CW123" s="60"/>
      <c r="CX123" s="60"/>
      <c r="CY123" s="60"/>
      <c r="CZ123" s="60"/>
      <c r="DA123" s="60"/>
      <c r="DB123" s="60"/>
      <c r="DC123" s="60"/>
      <c r="DD123" s="60"/>
      <c r="DE123" s="60"/>
      <c r="DF123" s="60"/>
      <c r="DG123" s="60"/>
      <c r="DH123" s="60"/>
      <c r="DI123" s="60"/>
      <c r="DJ123" s="60"/>
      <c r="DK123" s="60"/>
      <c r="DL123" s="60"/>
      <c r="DM123" s="60"/>
      <c r="DN123" s="60"/>
      <c r="DO123" s="60"/>
      <c r="DP123" s="60"/>
    </row>
    <row r="124" spans="1:120">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BS124" s="60"/>
      <c r="BT124" s="60"/>
      <c r="BU124" s="75"/>
      <c r="BV124" s="75"/>
      <c r="BW124" s="75"/>
      <c r="BX124" s="75"/>
      <c r="BY124" s="75"/>
      <c r="BZ124" s="75"/>
      <c r="CA124" s="75"/>
      <c r="CL124" s="60"/>
      <c r="CM124" s="60"/>
      <c r="CN124" s="60"/>
      <c r="CO124" s="60"/>
      <c r="CP124" s="60"/>
      <c r="CQ124" s="60"/>
      <c r="CR124" s="60"/>
      <c r="CS124" s="60"/>
      <c r="CT124" s="60"/>
      <c r="CU124" s="60"/>
      <c r="CV124" s="60"/>
      <c r="CW124" s="60"/>
      <c r="CX124" s="60"/>
      <c r="CY124" s="60"/>
      <c r="CZ124" s="60"/>
      <c r="DA124" s="60"/>
      <c r="DB124" s="60"/>
      <c r="DC124" s="60"/>
      <c r="DD124" s="60"/>
      <c r="DE124" s="60"/>
      <c r="DF124" s="60"/>
      <c r="DG124" s="60"/>
      <c r="DH124" s="60"/>
      <c r="DI124" s="60"/>
      <c r="DJ124" s="60"/>
      <c r="DK124" s="60"/>
      <c r="DL124" s="60"/>
      <c r="DM124" s="60"/>
      <c r="DN124" s="60"/>
      <c r="DO124" s="60"/>
      <c r="DP124" s="60"/>
    </row>
    <row r="125" spans="1:120">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BS125" s="60"/>
      <c r="BT125" s="60"/>
      <c r="BU125" s="75"/>
      <c r="BV125" s="75"/>
      <c r="BW125" s="75"/>
      <c r="BX125" s="75"/>
      <c r="BY125" s="75"/>
      <c r="BZ125" s="75"/>
      <c r="CA125" s="75"/>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row>
    <row r="126" spans="1:120">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BS126" s="60"/>
      <c r="BT126" s="60"/>
      <c r="BU126" s="75"/>
      <c r="BV126" s="75"/>
      <c r="BW126" s="75"/>
      <c r="BX126" s="75"/>
      <c r="BY126" s="75"/>
      <c r="BZ126" s="75"/>
      <c r="CA126" s="75"/>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row>
    <row r="127" spans="1:120">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BS127" s="60"/>
      <c r="BT127" s="60"/>
      <c r="BU127" s="75"/>
      <c r="BV127" s="75"/>
      <c r="BW127" s="75"/>
      <c r="BX127" s="75"/>
      <c r="BY127" s="75"/>
      <c r="BZ127" s="75"/>
      <c r="CA127" s="75"/>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row>
    <row r="128" spans="1:120">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BS128" s="60"/>
      <c r="BT128" s="60"/>
      <c r="BU128" s="75"/>
      <c r="BV128" s="75"/>
      <c r="BW128" s="75"/>
      <c r="BX128" s="75"/>
      <c r="BY128" s="75"/>
      <c r="BZ128" s="75"/>
      <c r="CA128" s="75"/>
      <c r="CL128" s="60"/>
      <c r="CM128" s="60"/>
      <c r="CN128" s="60"/>
      <c r="CO128" s="60"/>
      <c r="CP128" s="60"/>
      <c r="CQ128" s="60"/>
      <c r="CR128" s="60"/>
      <c r="CS128" s="60"/>
      <c r="CT128" s="60"/>
      <c r="CU128" s="60"/>
      <c r="CV128" s="60"/>
      <c r="CW128" s="60"/>
      <c r="CX128" s="60"/>
      <c r="CY128" s="60"/>
      <c r="CZ128" s="60"/>
      <c r="DA128" s="60"/>
      <c r="DB128" s="60"/>
      <c r="DC128" s="60"/>
      <c r="DD128" s="60"/>
      <c r="DE128" s="60"/>
      <c r="DF128" s="60"/>
      <c r="DG128" s="60"/>
      <c r="DH128" s="60"/>
      <c r="DI128" s="60"/>
      <c r="DJ128" s="60"/>
      <c r="DK128" s="60"/>
      <c r="DL128" s="60"/>
      <c r="DM128" s="60"/>
      <c r="DN128" s="60"/>
      <c r="DO128" s="60"/>
      <c r="DP128" s="60"/>
    </row>
    <row r="129" spans="1:120">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BS129" s="60"/>
      <c r="BT129" s="60"/>
      <c r="BU129" s="75"/>
      <c r="BV129" s="75"/>
      <c r="BW129" s="75"/>
      <c r="BX129" s="75"/>
      <c r="BY129" s="75"/>
      <c r="BZ129" s="75"/>
      <c r="CA129" s="75"/>
      <c r="CL129" s="60"/>
      <c r="CM129" s="60"/>
      <c r="CN129" s="60"/>
      <c r="CO129" s="60"/>
      <c r="CP129" s="60"/>
      <c r="CQ129" s="60"/>
      <c r="CR129" s="60"/>
      <c r="CS129" s="60"/>
      <c r="CT129" s="60"/>
      <c r="CU129" s="60"/>
      <c r="CV129" s="60"/>
      <c r="CW129" s="60"/>
      <c r="CX129" s="60"/>
      <c r="CY129" s="60"/>
      <c r="CZ129" s="60"/>
      <c r="DA129" s="60"/>
      <c r="DB129" s="60"/>
      <c r="DC129" s="60"/>
      <c r="DD129" s="60"/>
      <c r="DE129" s="60"/>
      <c r="DF129" s="60"/>
      <c r="DG129" s="60"/>
      <c r="DH129" s="60"/>
      <c r="DI129" s="60"/>
      <c r="DJ129" s="60"/>
      <c r="DK129" s="60"/>
      <c r="DL129" s="60"/>
      <c r="DM129" s="60"/>
      <c r="DN129" s="60"/>
      <c r="DO129" s="60"/>
      <c r="DP129" s="60"/>
    </row>
    <row r="130" spans="1:120">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BS130" s="60"/>
      <c r="BT130" s="60"/>
      <c r="BU130" s="75"/>
      <c r="BV130" s="75"/>
      <c r="BW130" s="75"/>
      <c r="BX130" s="75"/>
      <c r="BY130" s="75"/>
      <c r="BZ130" s="75"/>
      <c r="CA130" s="75"/>
      <c r="CL130" s="60"/>
      <c r="CM130" s="60"/>
      <c r="CN130" s="60"/>
      <c r="CO130" s="60"/>
      <c r="CP130" s="60"/>
      <c r="CQ130" s="60"/>
      <c r="CR130" s="60"/>
      <c r="CS130" s="60"/>
      <c r="CT130" s="60"/>
      <c r="CU130" s="60"/>
      <c r="CV130" s="60"/>
      <c r="CW130" s="60"/>
      <c r="CX130" s="60"/>
      <c r="CY130" s="60"/>
      <c r="CZ130" s="60"/>
      <c r="DA130" s="60"/>
      <c r="DB130" s="60"/>
      <c r="DC130" s="60"/>
      <c r="DD130" s="60"/>
      <c r="DE130" s="60"/>
      <c r="DF130" s="60"/>
      <c r="DG130" s="60"/>
      <c r="DH130" s="60"/>
      <c r="DI130" s="60"/>
      <c r="DJ130" s="60"/>
      <c r="DK130" s="60"/>
      <c r="DL130" s="60"/>
      <c r="DM130" s="60"/>
      <c r="DN130" s="60"/>
      <c r="DO130" s="60"/>
      <c r="DP130" s="60"/>
    </row>
    <row r="131" spans="1:120">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BS131" s="60"/>
      <c r="BT131" s="60"/>
      <c r="BU131" s="75"/>
      <c r="BV131" s="75"/>
      <c r="BW131" s="75"/>
      <c r="BX131" s="75"/>
      <c r="BY131" s="75"/>
      <c r="BZ131" s="75"/>
      <c r="CA131" s="75"/>
      <c r="CL131" s="60"/>
      <c r="CM131" s="60"/>
      <c r="CN131" s="60"/>
      <c r="CO131" s="60"/>
      <c r="CP131" s="60"/>
      <c r="CQ131" s="60"/>
      <c r="CR131" s="60"/>
      <c r="CS131" s="60"/>
      <c r="CT131" s="60"/>
      <c r="CU131" s="60"/>
      <c r="CV131" s="60"/>
      <c r="CW131" s="60"/>
      <c r="CX131" s="60"/>
      <c r="CY131" s="60"/>
      <c r="CZ131" s="60"/>
      <c r="DA131" s="60"/>
      <c r="DB131" s="60"/>
      <c r="DC131" s="60"/>
      <c r="DD131" s="60"/>
      <c r="DE131" s="60"/>
      <c r="DF131" s="60"/>
      <c r="DG131" s="60"/>
      <c r="DH131" s="60"/>
      <c r="DI131" s="60"/>
      <c r="DJ131" s="60"/>
      <c r="DK131" s="60"/>
      <c r="DL131" s="60"/>
      <c r="DM131" s="60"/>
      <c r="DN131" s="60"/>
      <c r="DO131" s="60"/>
      <c r="DP131" s="60"/>
    </row>
    <row r="132" spans="1:120">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BS132" s="60"/>
      <c r="BT132" s="60"/>
      <c r="BU132" s="75"/>
      <c r="BV132" s="75"/>
      <c r="BW132" s="75"/>
      <c r="BX132" s="75"/>
      <c r="BY132" s="75"/>
      <c r="BZ132" s="75"/>
      <c r="CA132" s="75"/>
      <c r="CL132" s="60"/>
      <c r="CM132" s="60"/>
      <c r="CN132" s="60"/>
      <c r="CO132" s="60"/>
      <c r="CP132" s="60"/>
      <c r="CQ132" s="60"/>
      <c r="CR132" s="60"/>
      <c r="CS132" s="60"/>
      <c r="CT132" s="60"/>
      <c r="CU132" s="60"/>
      <c r="CV132" s="60"/>
      <c r="CW132" s="60"/>
      <c r="CX132" s="60"/>
      <c r="CY132" s="60"/>
      <c r="CZ132" s="60"/>
      <c r="DA132" s="60"/>
      <c r="DB132" s="60"/>
      <c r="DC132" s="60"/>
      <c r="DD132" s="60"/>
      <c r="DE132" s="60"/>
      <c r="DF132" s="60"/>
      <c r="DG132" s="60"/>
      <c r="DH132" s="60"/>
      <c r="DI132" s="60"/>
      <c r="DJ132" s="60"/>
      <c r="DK132" s="60"/>
      <c r="DL132" s="60"/>
      <c r="DM132" s="60"/>
      <c r="DN132" s="60"/>
      <c r="DO132" s="60"/>
      <c r="DP132" s="60"/>
    </row>
    <row r="133" spans="1:120">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BS133" s="60"/>
      <c r="BT133" s="60"/>
      <c r="BU133" s="75"/>
      <c r="BV133" s="75"/>
      <c r="BW133" s="75"/>
      <c r="BX133" s="75"/>
      <c r="BY133" s="75"/>
      <c r="BZ133" s="75"/>
      <c r="CA133" s="75"/>
      <c r="CL133" s="60"/>
      <c r="CM133" s="60"/>
      <c r="CN133" s="60"/>
      <c r="CO133" s="60"/>
      <c r="CP133" s="60"/>
      <c r="CQ133" s="60"/>
      <c r="CR133" s="60"/>
      <c r="CS133" s="60"/>
      <c r="CT133" s="60"/>
      <c r="CU133" s="60"/>
      <c r="CV133" s="60"/>
      <c r="CW133" s="60"/>
      <c r="CX133" s="60"/>
      <c r="CY133" s="60"/>
      <c r="CZ133" s="60"/>
      <c r="DA133" s="60"/>
      <c r="DB133" s="60"/>
      <c r="DC133" s="60"/>
      <c r="DD133" s="60"/>
      <c r="DE133" s="60"/>
      <c r="DF133" s="60"/>
      <c r="DG133" s="60"/>
      <c r="DH133" s="60"/>
      <c r="DI133" s="60"/>
      <c r="DJ133" s="60"/>
      <c r="DK133" s="60"/>
      <c r="DL133" s="60"/>
      <c r="DM133" s="60"/>
      <c r="DN133" s="60"/>
      <c r="DO133" s="60"/>
      <c r="DP133" s="60"/>
    </row>
    <row r="134" spans="1:120">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BS134" s="60"/>
      <c r="BT134" s="60"/>
      <c r="BU134" s="75"/>
      <c r="BV134" s="75"/>
      <c r="BW134" s="75"/>
      <c r="BX134" s="75"/>
      <c r="BY134" s="75"/>
      <c r="BZ134" s="75"/>
      <c r="CA134" s="75"/>
      <c r="CL134" s="60"/>
      <c r="CM134" s="60"/>
      <c r="CN134" s="60"/>
      <c r="CO134" s="60"/>
      <c r="CP134" s="60"/>
      <c r="CQ134" s="60"/>
      <c r="CR134" s="60"/>
      <c r="CS134" s="60"/>
      <c r="CT134" s="60"/>
      <c r="CU134" s="60"/>
      <c r="CV134" s="60"/>
      <c r="CW134" s="60"/>
      <c r="CX134" s="60"/>
      <c r="CY134" s="60"/>
      <c r="CZ134" s="60"/>
      <c r="DA134" s="60"/>
      <c r="DB134" s="60"/>
      <c r="DC134" s="60"/>
      <c r="DD134" s="60"/>
      <c r="DE134" s="60"/>
      <c r="DF134" s="60"/>
      <c r="DG134" s="60"/>
      <c r="DH134" s="60"/>
      <c r="DI134" s="60"/>
      <c r="DJ134" s="60"/>
      <c r="DK134" s="60"/>
      <c r="DL134" s="60"/>
      <c r="DM134" s="60"/>
      <c r="DN134" s="60"/>
      <c r="DO134" s="60"/>
      <c r="DP134" s="60"/>
    </row>
    <row r="135" spans="1:120">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BS135" s="60"/>
      <c r="BT135" s="60"/>
      <c r="BU135" s="75"/>
      <c r="BV135" s="75"/>
      <c r="BW135" s="75"/>
      <c r="BX135" s="75"/>
      <c r="BY135" s="75"/>
      <c r="BZ135" s="75"/>
      <c r="CA135" s="75"/>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60"/>
      <c r="DI135" s="60"/>
      <c r="DJ135" s="60"/>
      <c r="DK135" s="60"/>
      <c r="DL135" s="60"/>
      <c r="DM135" s="60"/>
      <c r="DN135" s="60"/>
      <c r="DO135" s="60"/>
      <c r="DP135" s="60"/>
    </row>
    <row r="136" spans="1:120">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BS136" s="60"/>
      <c r="BT136" s="60"/>
      <c r="BU136" s="75"/>
      <c r="BV136" s="75"/>
      <c r="BW136" s="75"/>
      <c r="BX136" s="75"/>
      <c r="BY136" s="75"/>
      <c r="BZ136" s="75"/>
      <c r="CA136" s="75"/>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60"/>
      <c r="DJ136" s="60"/>
      <c r="DK136" s="60"/>
      <c r="DL136" s="60"/>
      <c r="DM136" s="60"/>
      <c r="DN136" s="60"/>
      <c r="DO136" s="60"/>
      <c r="DP136" s="60"/>
    </row>
    <row r="137" spans="1:120">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BS137" s="60"/>
      <c r="BT137" s="60"/>
      <c r="BU137" s="75"/>
      <c r="BV137" s="75"/>
      <c r="BW137" s="75"/>
      <c r="BX137" s="75"/>
      <c r="BY137" s="75"/>
      <c r="BZ137" s="75"/>
      <c r="CA137" s="75"/>
      <c r="CL137" s="60"/>
      <c r="CM137" s="60"/>
      <c r="CN137" s="60"/>
      <c r="CO137" s="60"/>
      <c r="CP137" s="60"/>
      <c r="CQ137" s="60"/>
      <c r="CR137" s="60"/>
      <c r="CS137" s="60"/>
      <c r="CT137" s="60"/>
      <c r="CU137" s="60"/>
      <c r="CV137" s="60"/>
      <c r="CW137" s="60"/>
      <c r="CX137" s="60"/>
      <c r="CY137" s="60"/>
      <c r="CZ137" s="60"/>
      <c r="DA137" s="60"/>
      <c r="DB137" s="60"/>
      <c r="DC137" s="60"/>
      <c r="DD137" s="60"/>
      <c r="DE137" s="60"/>
      <c r="DF137" s="60"/>
      <c r="DG137" s="60"/>
      <c r="DH137" s="60"/>
      <c r="DI137" s="60"/>
      <c r="DJ137" s="60"/>
      <c r="DK137" s="60"/>
      <c r="DL137" s="60"/>
      <c r="DM137" s="60"/>
      <c r="DN137" s="60"/>
      <c r="DO137" s="60"/>
      <c r="DP137" s="60"/>
    </row>
    <row r="138" spans="1:120">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BS138" s="60"/>
      <c r="BT138" s="60"/>
      <c r="BU138" s="75"/>
      <c r="BV138" s="75"/>
      <c r="BW138" s="75"/>
      <c r="BX138" s="75"/>
      <c r="BY138" s="75"/>
      <c r="BZ138" s="75"/>
      <c r="CA138" s="75"/>
      <c r="CL138" s="60"/>
      <c r="CM138" s="60"/>
      <c r="CN138" s="60"/>
      <c r="CO138" s="60"/>
      <c r="CP138" s="60"/>
      <c r="CQ138" s="60"/>
      <c r="CR138" s="60"/>
      <c r="CS138" s="60"/>
      <c r="CT138" s="60"/>
      <c r="CU138" s="60"/>
      <c r="CV138" s="60"/>
      <c r="CW138" s="60"/>
      <c r="CX138" s="60"/>
      <c r="CY138" s="60"/>
      <c r="CZ138" s="60"/>
      <c r="DA138" s="60"/>
      <c r="DB138" s="60"/>
      <c r="DC138" s="60"/>
      <c r="DD138" s="60"/>
      <c r="DE138" s="60"/>
      <c r="DF138" s="60"/>
      <c r="DG138" s="60"/>
      <c r="DH138" s="60"/>
      <c r="DI138" s="60"/>
      <c r="DJ138" s="60"/>
      <c r="DK138" s="60"/>
      <c r="DL138" s="60"/>
      <c r="DM138" s="60"/>
      <c r="DN138" s="60"/>
      <c r="DO138" s="60"/>
      <c r="DP138" s="60"/>
    </row>
    <row r="139" spans="1:120">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BS139" s="60"/>
      <c r="BT139" s="60"/>
      <c r="BU139" s="75"/>
      <c r="BV139" s="75"/>
      <c r="BW139" s="75"/>
      <c r="BX139" s="75"/>
      <c r="BY139" s="75"/>
      <c r="BZ139" s="75"/>
      <c r="CA139" s="75"/>
      <c r="CL139" s="60"/>
      <c r="CM139" s="60"/>
      <c r="CN139" s="60"/>
      <c r="CO139" s="60"/>
      <c r="CP139" s="60"/>
      <c r="CQ139" s="60"/>
      <c r="CR139" s="60"/>
      <c r="CS139" s="60"/>
      <c r="CT139" s="60"/>
      <c r="CU139" s="60"/>
      <c r="CV139" s="60"/>
      <c r="CW139" s="60"/>
      <c r="CX139" s="60"/>
      <c r="CY139" s="60"/>
      <c r="CZ139" s="60"/>
      <c r="DA139" s="60"/>
      <c r="DB139" s="60"/>
      <c r="DC139" s="60"/>
      <c r="DD139" s="60"/>
      <c r="DE139" s="60"/>
      <c r="DF139" s="60"/>
      <c r="DG139" s="60"/>
      <c r="DH139" s="60"/>
      <c r="DI139" s="60"/>
      <c r="DJ139" s="60"/>
      <c r="DK139" s="60"/>
      <c r="DL139" s="60"/>
      <c r="DM139" s="60"/>
      <c r="DN139" s="60"/>
      <c r="DO139" s="60"/>
      <c r="DP139" s="60"/>
    </row>
    <row r="140" spans="1:120">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BS140" s="60"/>
      <c r="BT140" s="60"/>
      <c r="BU140" s="75"/>
      <c r="BV140" s="75"/>
      <c r="BW140" s="75"/>
      <c r="BX140" s="75"/>
      <c r="BY140" s="75"/>
      <c r="BZ140" s="75"/>
      <c r="CA140" s="75"/>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row>
    <row r="141" spans="1:120">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BS141" s="60"/>
      <c r="BT141" s="60"/>
      <c r="BU141" s="75"/>
      <c r="BV141" s="75"/>
      <c r="BW141" s="75"/>
      <c r="BX141" s="75"/>
      <c r="BY141" s="75"/>
      <c r="BZ141" s="75"/>
      <c r="CA141" s="75"/>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60"/>
      <c r="DN141" s="60"/>
      <c r="DO141" s="60"/>
      <c r="DP141" s="60"/>
    </row>
    <row r="142" spans="1:120">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BS142" s="60"/>
      <c r="BT142" s="60"/>
      <c r="BU142" s="75"/>
      <c r="BV142" s="75"/>
      <c r="BW142" s="75"/>
      <c r="BX142" s="75"/>
      <c r="BY142" s="75"/>
      <c r="BZ142" s="75"/>
      <c r="CA142" s="75"/>
      <c r="CL142" s="60"/>
      <c r="CM142" s="60"/>
      <c r="CN142" s="60"/>
      <c r="CO142" s="60"/>
      <c r="CP142" s="60"/>
      <c r="CQ142" s="60"/>
      <c r="CR142" s="60"/>
      <c r="CS142" s="60"/>
      <c r="CT142" s="60"/>
      <c r="CU142" s="60"/>
      <c r="CV142" s="60"/>
      <c r="CW142" s="60"/>
      <c r="CX142" s="60"/>
      <c r="CY142" s="60"/>
      <c r="CZ142" s="60"/>
      <c r="DA142" s="60"/>
      <c r="DB142" s="60"/>
      <c r="DC142" s="60"/>
      <c r="DD142" s="60"/>
      <c r="DE142" s="60"/>
      <c r="DF142" s="60"/>
      <c r="DG142" s="60"/>
      <c r="DH142" s="60"/>
      <c r="DI142" s="60"/>
      <c r="DJ142" s="60"/>
      <c r="DK142" s="60"/>
      <c r="DL142" s="60"/>
      <c r="DM142" s="60"/>
      <c r="DN142" s="60"/>
      <c r="DO142" s="60"/>
      <c r="DP142" s="60"/>
    </row>
    <row r="143" spans="1:120">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BS143" s="60"/>
      <c r="BT143" s="60"/>
      <c r="BU143" s="75"/>
      <c r="BV143" s="75"/>
      <c r="BW143" s="75"/>
      <c r="BX143" s="75"/>
      <c r="BY143" s="75"/>
      <c r="BZ143" s="75"/>
      <c r="CA143" s="75"/>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row>
    <row r="144" spans="1:120">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BS144" s="60"/>
      <c r="BT144" s="60"/>
      <c r="BU144" s="75"/>
      <c r="BV144" s="75"/>
      <c r="BW144" s="75"/>
      <c r="BX144" s="75"/>
      <c r="BY144" s="75"/>
      <c r="BZ144" s="75"/>
      <c r="CA144" s="75"/>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60"/>
      <c r="DI144" s="60"/>
      <c r="DJ144" s="60"/>
      <c r="DK144" s="60"/>
      <c r="DL144" s="60"/>
      <c r="DM144" s="60"/>
      <c r="DN144" s="60"/>
      <c r="DO144" s="60"/>
      <c r="DP144" s="60"/>
    </row>
    <row r="145" spans="1:120">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BS145" s="60"/>
      <c r="BT145" s="60"/>
      <c r="BU145" s="75"/>
      <c r="BV145" s="75"/>
      <c r="BW145" s="75"/>
      <c r="BX145" s="75"/>
      <c r="BY145" s="75"/>
      <c r="BZ145" s="75"/>
      <c r="CA145" s="75"/>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row>
    <row r="146" spans="1:120">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BS146" s="60"/>
      <c r="BT146" s="60"/>
      <c r="BU146" s="75"/>
      <c r="BV146" s="75"/>
      <c r="BW146" s="75"/>
      <c r="BX146" s="75"/>
      <c r="BY146" s="75"/>
      <c r="BZ146" s="75"/>
      <c r="CA146" s="75"/>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row>
    <row r="147" spans="1:120">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BS147" s="60"/>
      <c r="BT147" s="60"/>
      <c r="BU147" s="75"/>
      <c r="BV147" s="75"/>
      <c r="BW147" s="75"/>
      <c r="BX147" s="75"/>
      <c r="BY147" s="75"/>
      <c r="BZ147" s="75"/>
      <c r="CA147" s="75"/>
      <c r="CL147" s="60"/>
      <c r="CM147" s="60"/>
      <c r="CN147" s="60"/>
      <c r="CO147" s="60"/>
      <c r="CP147" s="60"/>
      <c r="CQ147" s="60"/>
      <c r="CR147" s="60"/>
      <c r="CS147" s="60"/>
      <c r="CT147" s="60"/>
      <c r="CU147" s="60"/>
      <c r="CV147" s="60"/>
      <c r="CW147" s="60"/>
      <c r="CX147" s="60"/>
      <c r="CY147" s="60"/>
      <c r="CZ147" s="60"/>
      <c r="DA147" s="60"/>
      <c r="DB147" s="60"/>
      <c r="DC147" s="60"/>
      <c r="DD147" s="60"/>
      <c r="DE147" s="60"/>
      <c r="DF147" s="60"/>
      <c r="DG147" s="60"/>
      <c r="DH147" s="60"/>
      <c r="DI147" s="60"/>
      <c r="DJ147" s="60"/>
      <c r="DK147" s="60"/>
      <c r="DL147" s="60"/>
      <c r="DM147" s="60"/>
      <c r="DN147" s="60"/>
      <c r="DO147" s="60"/>
      <c r="DP147" s="60"/>
    </row>
    <row r="148" spans="1:120">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BS148" s="60"/>
      <c r="BT148" s="60"/>
      <c r="BU148" s="75"/>
      <c r="BV148" s="75"/>
      <c r="BW148" s="75"/>
      <c r="BX148" s="75"/>
      <c r="BY148" s="75"/>
      <c r="BZ148" s="75"/>
      <c r="CA148" s="75"/>
      <c r="CL148" s="60"/>
      <c r="CM148" s="60"/>
      <c r="CN148" s="60"/>
      <c r="CO148" s="60"/>
      <c r="CP148" s="60"/>
      <c r="CQ148" s="60"/>
      <c r="CR148" s="60"/>
      <c r="CS148" s="60"/>
      <c r="CT148" s="60"/>
      <c r="CU148" s="60"/>
      <c r="CV148" s="60"/>
      <c r="CW148" s="60"/>
      <c r="CX148" s="60"/>
      <c r="CY148" s="60"/>
      <c r="CZ148" s="60"/>
      <c r="DA148" s="60"/>
      <c r="DB148" s="60"/>
      <c r="DC148" s="60"/>
      <c r="DD148" s="60"/>
      <c r="DE148" s="60"/>
      <c r="DF148" s="60"/>
      <c r="DG148" s="60"/>
      <c r="DH148" s="60"/>
      <c r="DI148" s="60"/>
      <c r="DJ148" s="60"/>
      <c r="DK148" s="60"/>
      <c r="DL148" s="60"/>
      <c r="DM148" s="60"/>
      <c r="DN148" s="60"/>
      <c r="DO148" s="60"/>
      <c r="DP148" s="60"/>
    </row>
    <row r="149" spans="1:120">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BS149" s="60"/>
      <c r="BT149" s="60"/>
      <c r="BU149" s="75"/>
      <c r="BV149" s="75"/>
      <c r="BW149" s="75"/>
      <c r="BX149" s="75"/>
      <c r="BY149" s="75"/>
      <c r="BZ149" s="75"/>
      <c r="CA149" s="75"/>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row>
    <row r="150" spans="1:120">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BS150" s="60"/>
      <c r="BT150" s="60"/>
      <c r="BU150" s="75"/>
      <c r="BV150" s="75"/>
      <c r="BW150" s="75"/>
      <c r="BX150" s="75"/>
      <c r="BY150" s="75"/>
      <c r="BZ150" s="75"/>
      <c r="CA150" s="75"/>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row>
    <row r="151" spans="1:120">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BS151" s="60"/>
      <c r="BT151" s="60"/>
      <c r="BU151" s="75"/>
      <c r="BV151" s="75"/>
      <c r="BW151" s="75"/>
      <c r="BX151" s="75"/>
      <c r="BY151" s="75"/>
      <c r="BZ151" s="75"/>
      <c r="CA151" s="75"/>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row>
    <row r="152" spans="1:120">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BS152" s="60"/>
      <c r="BT152" s="60"/>
      <c r="BU152" s="75"/>
      <c r="BV152" s="75"/>
      <c r="BW152" s="75"/>
      <c r="BX152" s="75"/>
      <c r="BY152" s="75"/>
      <c r="BZ152" s="75"/>
      <c r="CA152" s="75"/>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0"/>
      <c r="DO152" s="60"/>
      <c r="DP152" s="60"/>
    </row>
    <row r="153" spans="1:120">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BS153" s="60"/>
      <c r="BT153" s="60"/>
      <c r="BU153" s="75"/>
      <c r="BV153" s="75"/>
      <c r="BW153" s="75"/>
      <c r="BX153" s="75"/>
      <c r="BY153" s="75"/>
      <c r="BZ153" s="75"/>
      <c r="CA153" s="75"/>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row>
    <row r="154" spans="1:120">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BS154" s="60"/>
      <c r="BT154" s="60"/>
      <c r="BU154" s="75"/>
      <c r="BV154" s="75"/>
      <c r="BW154" s="75"/>
      <c r="BX154" s="75"/>
      <c r="BY154" s="75"/>
      <c r="BZ154" s="75"/>
      <c r="CA154" s="75"/>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row>
    <row r="155" spans="1:120">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BS155" s="60"/>
      <c r="BT155" s="60"/>
      <c r="BU155" s="75"/>
      <c r="BV155" s="75"/>
      <c r="BW155" s="75"/>
      <c r="BX155" s="75"/>
      <c r="BY155" s="75"/>
      <c r="BZ155" s="75"/>
      <c r="CA155" s="75"/>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row>
    <row r="156" spans="1:120">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BS156" s="60"/>
      <c r="BT156" s="60"/>
      <c r="BU156" s="75"/>
      <c r="BV156" s="75"/>
      <c r="BW156" s="75"/>
      <c r="BX156" s="75"/>
      <c r="BY156" s="75"/>
      <c r="BZ156" s="75"/>
      <c r="CA156" s="75"/>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row>
    <row r="157" spans="1:120">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BS157" s="60"/>
      <c r="BT157" s="60"/>
      <c r="BU157" s="75"/>
      <c r="BV157" s="75"/>
      <c r="BW157" s="75"/>
      <c r="BX157" s="75"/>
      <c r="BY157" s="75"/>
      <c r="BZ157" s="75"/>
      <c r="CA157" s="75"/>
      <c r="CL157" s="60"/>
      <c r="CM157" s="60"/>
      <c r="CN157" s="60"/>
      <c r="CO157" s="60"/>
      <c r="CP157" s="60"/>
      <c r="CQ157" s="60"/>
      <c r="CR157" s="60"/>
      <c r="CS157" s="60"/>
      <c r="CT157" s="60"/>
      <c r="CU157" s="60"/>
      <c r="CV157" s="60"/>
      <c r="CW157" s="60"/>
      <c r="CX157" s="60"/>
      <c r="CY157" s="60"/>
      <c r="CZ157" s="60"/>
      <c r="DA157" s="60"/>
      <c r="DB157" s="60"/>
      <c r="DC157" s="60"/>
      <c r="DD157" s="60"/>
      <c r="DE157" s="60"/>
      <c r="DF157" s="60"/>
      <c r="DG157" s="60"/>
      <c r="DH157" s="60"/>
      <c r="DI157" s="60"/>
      <c r="DJ157" s="60"/>
      <c r="DK157" s="60"/>
      <c r="DL157" s="60"/>
      <c r="DM157" s="60"/>
      <c r="DN157" s="60"/>
      <c r="DO157" s="60"/>
      <c r="DP157" s="60"/>
    </row>
    <row r="158" spans="1:120">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BS158" s="60"/>
      <c r="BT158" s="60"/>
      <c r="BU158" s="75"/>
      <c r="BV158" s="75"/>
      <c r="BW158" s="75"/>
      <c r="BX158" s="75"/>
      <c r="BY158" s="75"/>
      <c r="BZ158" s="75"/>
      <c r="CA158" s="75"/>
      <c r="CL158" s="60"/>
      <c r="CM158" s="60"/>
      <c r="CN158" s="60"/>
      <c r="CO158" s="60"/>
      <c r="CP158" s="60"/>
      <c r="CQ158" s="60"/>
      <c r="CR158" s="60"/>
      <c r="CS158" s="60"/>
      <c r="CT158" s="60"/>
      <c r="CU158" s="60"/>
      <c r="CV158" s="60"/>
      <c r="CW158" s="60"/>
      <c r="CX158" s="60"/>
      <c r="CY158" s="60"/>
      <c r="CZ158" s="60"/>
      <c r="DA158" s="60"/>
      <c r="DB158" s="60"/>
      <c r="DC158" s="60"/>
      <c r="DD158" s="60"/>
      <c r="DE158" s="60"/>
      <c r="DF158" s="60"/>
      <c r="DG158" s="60"/>
      <c r="DH158" s="60"/>
      <c r="DI158" s="60"/>
      <c r="DJ158" s="60"/>
      <c r="DK158" s="60"/>
      <c r="DL158" s="60"/>
      <c r="DM158" s="60"/>
      <c r="DN158" s="60"/>
      <c r="DO158" s="60"/>
      <c r="DP158" s="60"/>
    </row>
    <row r="159" spans="1:120">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BS159" s="60"/>
      <c r="BT159" s="60"/>
      <c r="BU159" s="75"/>
      <c r="BV159" s="75"/>
      <c r="BW159" s="75"/>
      <c r="BX159" s="75"/>
      <c r="BY159" s="75"/>
      <c r="BZ159" s="75"/>
      <c r="CA159" s="75"/>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row>
    <row r="160" spans="1:120">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BS160" s="60"/>
      <c r="BT160" s="60"/>
      <c r="BU160" s="75"/>
      <c r="BV160" s="75"/>
      <c r="BW160" s="75"/>
      <c r="BX160" s="75"/>
      <c r="BY160" s="75"/>
      <c r="BZ160" s="75"/>
      <c r="CA160" s="75"/>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row>
    <row r="161" spans="1:120">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BS161" s="60"/>
      <c r="BT161" s="60"/>
      <c r="BU161" s="75"/>
      <c r="BV161" s="75"/>
      <c r="BW161" s="75"/>
      <c r="BX161" s="75"/>
      <c r="BY161" s="75"/>
      <c r="BZ161" s="75"/>
      <c r="CA161" s="75"/>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row>
    <row r="162" spans="1:120">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BS162" s="60"/>
      <c r="BT162" s="60"/>
      <c r="BU162" s="75"/>
      <c r="BV162" s="75"/>
      <c r="BW162" s="75"/>
      <c r="BX162" s="75"/>
      <c r="BY162" s="75"/>
      <c r="BZ162" s="75"/>
      <c r="CA162" s="75"/>
      <c r="CL162" s="60"/>
      <c r="CM162" s="60"/>
      <c r="CN162" s="60"/>
      <c r="CO162" s="60"/>
      <c r="CP162" s="60"/>
      <c r="CQ162" s="60"/>
      <c r="CR162" s="60"/>
      <c r="CS162" s="60"/>
      <c r="CT162" s="60"/>
      <c r="CU162" s="60"/>
      <c r="CV162" s="60"/>
      <c r="CW162" s="60"/>
      <c r="CX162" s="60"/>
      <c r="CY162" s="60"/>
      <c r="CZ162" s="60"/>
      <c r="DA162" s="60"/>
      <c r="DB162" s="60"/>
      <c r="DC162" s="60"/>
      <c r="DD162" s="60"/>
      <c r="DE162" s="60"/>
      <c r="DF162" s="60"/>
      <c r="DG162" s="60"/>
      <c r="DH162" s="60"/>
      <c r="DI162" s="60"/>
      <c r="DJ162" s="60"/>
      <c r="DK162" s="60"/>
      <c r="DL162" s="60"/>
      <c r="DM162" s="60"/>
      <c r="DN162" s="60"/>
      <c r="DO162" s="60"/>
      <c r="DP162" s="60"/>
    </row>
    <row r="163" spans="1:120">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BS163" s="60"/>
      <c r="BT163" s="60"/>
      <c r="BU163" s="75"/>
      <c r="BV163" s="75"/>
      <c r="BW163" s="75"/>
      <c r="BX163" s="75"/>
      <c r="BY163" s="75"/>
      <c r="BZ163" s="75"/>
      <c r="CA163" s="75"/>
      <c r="CL163" s="60"/>
      <c r="CM163" s="60"/>
      <c r="CN163" s="60"/>
      <c r="CO163" s="60"/>
      <c r="CP163" s="60"/>
      <c r="CQ163" s="60"/>
      <c r="CR163" s="60"/>
      <c r="CS163" s="60"/>
      <c r="CT163" s="60"/>
      <c r="CU163" s="60"/>
      <c r="CV163" s="60"/>
      <c r="CW163" s="60"/>
      <c r="CX163" s="60"/>
      <c r="CY163" s="60"/>
      <c r="CZ163" s="60"/>
      <c r="DA163" s="60"/>
      <c r="DB163" s="60"/>
      <c r="DC163" s="60"/>
      <c r="DD163" s="60"/>
      <c r="DE163" s="60"/>
      <c r="DF163" s="60"/>
      <c r="DG163" s="60"/>
      <c r="DH163" s="60"/>
      <c r="DI163" s="60"/>
      <c r="DJ163" s="60"/>
      <c r="DK163" s="60"/>
      <c r="DL163" s="60"/>
      <c r="DM163" s="60"/>
      <c r="DN163" s="60"/>
      <c r="DO163" s="60"/>
      <c r="DP163" s="60"/>
    </row>
    <row r="164" spans="1:120">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BS164" s="60"/>
      <c r="BT164" s="60"/>
      <c r="BU164" s="75"/>
      <c r="BV164" s="75"/>
      <c r="BW164" s="75"/>
      <c r="BX164" s="75"/>
      <c r="BY164" s="75"/>
      <c r="BZ164" s="75"/>
      <c r="CA164" s="75"/>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row>
    <row r="165" spans="1:120">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BS165" s="60"/>
      <c r="BT165" s="60"/>
      <c r="BU165" s="75"/>
      <c r="BV165" s="75"/>
      <c r="BW165" s="75"/>
      <c r="BX165" s="75"/>
      <c r="BY165" s="75"/>
      <c r="BZ165" s="75"/>
      <c r="CA165" s="75"/>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row>
    <row r="166" spans="1:120">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BS166" s="60"/>
      <c r="BT166" s="60"/>
      <c r="BU166" s="75"/>
      <c r="BV166" s="75"/>
      <c r="BW166" s="75"/>
      <c r="BX166" s="75"/>
      <c r="BY166" s="75"/>
      <c r="BZ166" s="75"/>
      <c r="CA166" s="75"/>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row>
    <row r="167" spans="1:120">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BS167" s="60"/>
      <c r="BT167" s="60"/>
      <c r="BU167" s="75"/>
      <c r="BV167" s="75"/>
      <c r="BW167" s="75"/>
      <c r="BX167" s="75"/>
      <c r="BY167" s="75"/>
      <c r="BZ167" s="75"/>
      <c r="CA167" s="75"/>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0"/>
      <c r="DJ167" s="60"/>
      <c r="DK167" s="60"/>
      <c r="DL167" s="60"/>
      <c r="DM167" s="60"/>
      <c r="DN167" s="60"/>
      <c r="DO167" s="60"/>
      <c r="DP167" s="60"/>
    </row>
    <row r="168" spans="1:120">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BS168" s="60"/>
      <c r="BT168" s="60"/>
      <c r="BU168" s="75"/>
      <c r="BV168" s="75"/>
      <c r="BW168" s="75"/>
      <c r="BX168" s="75"/>
      <c r="BY168" s="75"/>
      <c r="BZ168" s="75"/>
      <c r="CA168" s="75"/>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0"/>
      <c r="DJ168" s="60"/>
      <c r="DK168" s="60"/>
      <c r="DL168" s="60"/>
      <c r="DM168" s="60"/>
      <c r="DN168" s="60"/>
      <c r="DO168" s="60"/>
      <c r="DP168" s="60"/>
    </row>
    <row r="169" spans="1:120">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BS169" s="60"/>
      <c r="BT169" s="60"/>
      <c r="BU169" s="75"/>
      <c r="BV169" s="75"/>
      <c r="BW169" s="75"/>
      <c r="BX169" s="75"/>
      <c r="BY169" s="75"/>
      <c r="BZ169" s="75"/>
      <c r="CA169" s="75"/>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row>
    <row r="170" spans="1:120">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BS170" s="60"/>
      <c r="BT170" s="60"/>
      <c r="BU170" s="75"/>
      <c r="BV170" s="75"/>
      <c r="BW170" s="75"/>
      <c r="BX170" s="75"/>
      <c r="BY170" s="75"/>
      <c r="BZ170" s="75"/>
      <c r="CA170" s="75"/>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row>
    <row r="171" spans="1:120">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BS171" s="60"/>
      <c r="BT171" s="60"/>
      <c r="BU171" s="75"/>
      <c r="BV171" s="75"/>
      <c r="BW171" s="75"/>
      <c r="BX171" s="75"/>
      <c r="BY171" s="75"/>
      <c r="BZ171" s="75"/>
      <c r="CA171" s="75"/>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row>
    <row r="172" spans="1:120">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BS172" s="60"/>
      <c r="BT172" s="60"/>
      <c r="BU172" s="75"/>
      <c r="BV172" s="75"/>
      <c r="BW172" s="75"/>
      <c r="BX172" s="75"/>
      <c r="BY172" s="75"/>
      <c r="BZ172" s="75"/>
      <c r="CA172" s="75"/>
      <c r="CL172" s="60"/>
      <c r="CM172" s="60"/>
      <c r="CN172" s="60"/>
      <c r="CO172" s="60"/>
      <c r="CP172" s="60"/>
      <c r="CQ172" s="60"/>
      <c r="CR172" s="60"/>
      <c r="CS172" s="60"/>
      <c r="CT172" s="60"/>
      <c r="CU172" s="60"/>
      <c r="CV172" s="60"/>
      <c r="CW172" s="60"/>
      <c r="CX172" s="60"/>
      <c r="CY172" s="60"/>
      <c r="CZ172" s="60"/>
      <c r="DA172" s="60"/>
      <c r="DB172" s="60"/>
      <c r="DC172" s="60"/>
      <c r="DD172" s="60"/>
      <c r="DE172" s="60"/>
      <c r="DF172" s="60"/>
      <c r="DG172" s="60"/>
      <c r="DH172" s="60"/>
      <c r="DI172" s="60"/>
      <c r="DJ172" s="60"/>
      <c r="DK172" s="60"/>
      <c r="DL172" s="60"/>
      <c r="DM172" s="60"/>
      <c r="DN172" s="60"/>
      <c r="DO172" s="60"/>
      <c r="DP172" s="60"/>
    </row>
    <row r="173" spans="1:120">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BS173" s="60"/>
      <c r="BT173" s="60"/>
      <c r="BU173" s="75"/>
      <c r="BV173" s="75"/>
      <c r="BW173" s="75"/>
      <c r="BX173" s="75"/>
      <c r="BY173" s="75"/>
      <c r="BZ173" s="75"/>
      <c r="CA173" s="75"/>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60"/>
      <c r="DJ173" s="60"/>
      <c r="DK173" s="60"/>
      <c r="DL173" s="60"/>
      <c r="DM173" s="60"/>
      <c r="DN173" s="60"/>
      <c r="DO173" s="60"/>
      <c r="DP173" s="60"/>
    </row>
    <row r="174" spans="1:120">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BS174" s="60"/>
      <c r="BT174" s="60"/>
      <c r="BU174" s="75"/>
      <c r="BV174" s="75"/>
      <c r="BW174" s="75"/>
      <c r="BX174" s="75"/>
      <c r="BY174" s="75"/>
      <c r="BZ174" s="75"/>
      <c r="CA174" s="75"/>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row>
    <row r="175" spans="1:120">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BS175" s="60"/>
      <c r="BT175" s="60"/>
      <c r="BU175" s="75"/>
      <c r="BV175" s="75"/>
      <c r="BW175" s="75"/>
      <c r="BX175" s="75"/>
      <c r="BY175" s="75"/>
      <c r="BZ175" s="75"/>
      <c r="CA175" s="75"/>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row>
    <row r="176" spans="1:120">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BS176" s="60"/>
      <c r="BT176" s="60"/>
      <c r="BU176" s="75"/>
      <c r="BV176" s="75"/>
      <c r="BW176" s="75"/>
      <c r="BX176" s="75"/>
      <c r="BY176" s="75"/>
      <c r="BZ176" s="75"/>
      <c r="CA176" s="75"/>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row>
    <row r="177" spans="1:120">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BS177" s="60"/>
      <c r="BT177" s="60"/>
      <c r="BU177" s="75"/>
      <c r="BV177" s="75"/>
      <c r="BW177" s="75"/>
      <c r="BX177" s="75"/>
      <c r="BY177" s="75"/>
      <c r="BZ177" s="75"/>
      <c r="CA177" s="75"/>
      <c r="CL177" s="60"/>
      <c r="CM177" s="60"/>
      <c r="CN177" s="60"/>
      <c r="CO177" s="60"/>
      <c r="CP177" s="60"/>
      <c r="CQ177" s="60"/>
      <c r="CR177" s="60"/>
      <c r="CS177" s="60"/>
      <c r="CT177" s="60"/>
      <c r="CU177" s="60"/>
      <c r="CV177" s="60"/>
      <c r="CW177" s="60"/>
      <c r="CX177" s="60"/>
      <c r="CY177" s="60"/>
      <c r="CZ177" s="60"/>
      <c r="DA177" s="60"/>
      <c r="DB177" s="60"/>
      <c r="DC177" s="60"/>
      <c r="DD177" s="60"/>
      <c r="DE177" s="60"/>
      <c r="DF177" s="60"/>
      <c r="DG177" s="60"/>
      <c r="DH177" s="60"/>
      <c r="DI177" s="60"/>
      <c r="DJ177" s="60"/>
      <c r="DK177" s="60"/>
      <c r="DL177" s="60"/>
      <c r="DM177" s="60"/>
      <c r="DN177" s="60"/>
      <c r="DO177" s="60"/>
      <c r="DP177" s="60"/>
    </row>
    <row r="178" spans="1:120">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BS178" s="60"/>
      <c r="BT178" s="60"/>
      <c r="BU178" s="75"/>
      <c r="BV178" s="75"/>
      <c r="BW178" s="75"/>
      <c r="BX178" s="75"/>
      <c r="BY178" s="75"/>
      <c r="BZ178" s="75"/>
      <c r="CA178" s="75"/>
      <c r="CL178" s="60"/>
      <c r="CM178" s="60"/>
      <c r="CN178" s="60"/>
      <c r="CO178" s="60"/>
      <c r="CP178" s="60"/>
      <c r="CQ178" s="60"/>
      <c r="CR178" s="60"/>
      <c r="CS178" s="60"/>
      <c r="CT178" s="60"/>
      <c r="CU178" s="60"/>
      <c r="CV178" s="60"/>
      <c r="CW178" s="60"/>
      <c r="CX178" s="60"/>
      <c r="CY178" s="60"/>
      <c r="CZ178" s="60"/>
      <c r="DA178" s="60"/>
      <c r="DB178" s="60"/>
      <c r="DC178" s="60"/>
      <c r="DD178" s="60"/>
      <c r="DE178" s="60"/>
      <c r="DF178" s="60"/>
      <c r="DG178" s="60"/>
      <c r="DH178" s="60"/>
      <c r="DI178" s="60"/>
      <c r="DJ178" s="60"/>
      <c r="DK178" s="60"/>
      <c r="DL178" s="60"/>
      <c r="DM178" s="60"/>
      <c r="DN178" s="60"/>
      <c r="DO178" s="60"/>
      <c r="DP178" s="60"/>
    </row>
    <row r="179" spans="1:120">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BS179" s="60"/>
      <c r="BT179" s="60"/>
      <c r="BU179" s="75"/>
      <c r="BV179" s="75"/>
      <c r="BW179" s="75"/>
      <c r="BX179" s="75"/>
      <c r="BY179" s="75"/>
      <c r="BZ179" s="75"/>
      <c r="CA179" s="75"/>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row>
    <row r="180" spans="1:120">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BS180" s="60"/>
      <c r="BT180" s="60"/>
      <c r="BU180" s="75"/>
      <c r="BV180" s="75"/>
      <c r="BW180" s="75"/>
      <c r="BX180" s="75"/>
      <c r="BY180" s="75"/>
      <c r="BZ180" s="75"/>
      <c r="CA180" s="75"/>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row>
    <row r="181" spans="1:120">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BS181" s="60"/>
      <c r="BT181" s="60"/>
      <c r="BU181" s="75"/>
      <c r="BV181" s="75"/>
      <c r="BW181" s="75"/>
      <c r="BX181" s="75"/>
      <c r="BY181" s="75"/>
      <c r="BZ181" s="75"/>
      <c r="CA181" s="75"/>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row>
    <row r="182" spans="1:120">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BS182" s="60"/>
      <c r="BT182" s="60"/>
      <c r="BU182" s="75"/>
      <c r="BV182" s="75"/>
      <c r="BW182" s="75"/>
      <c r="BX182" s="75"/>
      <c r="BY182" s="75"/>
      <c r="BZ182" s="75"/>
      <c r="CA182" s="75"/>
      <c r="CL182" s="60"/>
      <c r="CM182" s="60"/>
      <c r="CN182" s="60"/>
      <c r="CO182" s="60"/>
      <c r="CP182" s="60"/>
      <c r="CQ182" s="60"/>
      <c r="CR182" s="60"/>
      <c r="CS182" s="60"/>
      <c r="CT182" s="60"/>
      <c r="CU182" s="60"/>
      <c r="CV182" s="60"/>
      <c r="CW182" s="60"/>
      <c r="CX182" s="60"/>
      <c r="CY182" s="60"/>
      <c r="CZ182" s="60"/>
      <c r="DA182" s="60"/>
      <c r="DB182" s="60"/>
      <c r="DC182" s="60"/>
      <c r="DD182" s="60"/>
      <c r="DE182" s="60"/>
      <c r="DF182" s="60"/>
      <c r="DG182" s="60"/>
      <c r="DH182" s="60"/>
      <c r="DI182" s="60"/>
      <c r="DJ182" s="60"/>
      <c r="DK182" s="60"/>
      <c r="DL182" s="60"/>
      <c r="DM182" s="60"/>
      <c r="DN182" s="60"/>
      <c r="DO182" s="60"/>
      <c r="DP182" s="60"/>
    </row>
    <row r="183" spans="1:120">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BS183" s="60"/>
      <c r="BT183" s="60"/>
      <c r="BU183" s="75"/>
      <c r="BV183" s="75"/>
      <c r="BW183" s="75"/>
      <c r="BX183" s="75"/>
      <c r="BY183" s="75"/>
      <c r="BZ183" s="75"/>
      <c r="CA183" s="75"/>
      <c r="CL183" s="60"/>
      <c r="CM183" s="60"/>
      <c r="CN183" s="60"/>
      <c r="CO183" s="60"/>
      <c r="CP183" s="60"/>
      <c r="CQ183" s="60"/>
      <c r="CR183" s="60"/>
      <c r="CS183" s="60"/>
      <c r="CT183" s="60"/>
      <c r="CU183" s="60"/>
      <c r="CV183" s="60"/>
      <c r="CW183" s="60"/>
      <c r="CX183" s="60"/>
      <c r="CY183" s="60"/>
      <c r="CZ183" s="60"/>
      <c r="DA183" s="60"/>
      <c r="DB183" s="60"/>
      <c r="DC183" s="60"/>
      <c r="DD183" s="60"/>
      <c r="DE183" s="60"/>
      <c r="DF183" s="60"/>
      <c r="DG183" s="60"/>
      <c r="DH183" s="60"/>
      <c r="DI183" s="60"/>
      <c r="DJ183" s="60"/>
      <c r="DK183" s="60"/>
      <c r="DL183" s="60"/>
      <c r="DM183" s="60"/>
      <c r="DN183" s="60"/>
      <c r="DO183" s="60"/>
      <c r="DP183" s="60"/>
    </row>
    <row r="184" spans="1:120">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BS184" s="60"/>
      <c r="BT184" s="60"/>
      <c r="BU184" s="75"/>
      <c r="BV184" s="75"/>
      <c r="BW184" s="75"/>
      <c r="BX184" s="75"/>
      <c r="BY184" s="75"/>
      <c r="BZ184" s="75"/>
      <c r="CA184" s="75"/>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row>
    <row r="185" spans="1:120">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BS185" s="60"/>
      <c r="BT185" s="60"/>
      <c r="BU185" s="75"/>
      <c r="BV185" s="75"/>
      <c r="BW185" s="75"/>
      <c r="BX185" s="75"/>
      <c r="BY185" s="75"/>
      <c r="BZ185" s="75"/>
      <c r="CA185" s="75"/>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row>
    <row r="186" spans="1:120">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BS186" s="60"/>
      <c r="BT186" s="60"/>
      <c r="BU186" s="75"/>
      <c r="BV186" s="75"/>
      <c r="BW186" s="75"/>
      <c r="BX186" s="75"/>
      <c r="BY186" s="75"/>
      <c r="BZ186" s="75"/>
      <c r="CA186" s="75"/>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row>
    <row r="187" spans="1:120">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BS187" s="60"/>
      <c r="BT187" s="60"/>
      <c r="BU187" s="75"/>
      <c r="BV187" s="75"/>
      <c r="BW187" s="75"/>
      <c r="BX187" s="75"/>
      <c r="BY187" s="75"/>
      <c r="BZ187" s="75"/>
      <c r="CA187" s="75"/>
      <c r="CL187" s="60"/>
      <c r="CM187" s="60"/>
      <c r="CN187" s="60"/>
      <c r="CO187" s="60"/>
      <c r="CP187" s="60"/>
      <c r="CQ187" s="60"/>
      <c r="CR187" s="60"/>
      <c r="CS187" s="60"/>
      <c r="CT187" s="60"/>
      <c r="CU187" s="60"/>
      <c r="CV187" s="60"/>
      <c r="CW187" s="60"/>
      <c r="CX187" s="60"/>
      <c r="CY187" s="60"/>
      <c r="CZ187" s="60"/>
      <c r="DA187" s="60"/>
      <c r="DB187" s="60"/>
      <c r="DC187" s="60"/>
      <c r="DD187" s="60"/>
      <c r="DE187" s="60"/>
      <c r="DF187" s="60"/>
      <c r="DG187" s="60"/>
      <c r="DH187" s="60"/>
      <c r="DI187" s="60"/>
      <c r="DJ187" s="60"/>
      <c r="DK187" s="60"/>
      <c r="DL187" s="60"/>
      <c r="DM187" s="60"/>
      <c r="DN187" s="60"/>
      <c r="DO187" s="60"/>
      <c r="DP187" s="60"/>
    </row>
    <row r="188" spans="1:120">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BS188" s="60"/>
      <c r="BT188" s="60"/>
      <c r="BU188" s="75"/>
      <c r="BV188" s="75"/>
      <c r="BW188" s="75"/>
      <c r="BX188" s="75"/>
      <c r="BY188" s="75"/>
      <c r="BZ188" s="75"/>
      <c r="CA188" s="75"/>
      <c r="CL188" s="60"/>
      <c r="CM188" s="60"/>
      <c r="CN188" s="60"/>
      <c r="CO188" s="60"/>
      <c r="CP188" s="60"/>
      <c r="CQ188" s="60"/>
      <c r="CR188" s="60"/>
      <c r="CS188" s="60"/>
      <c r="CT188" s="60"/>
      <c r="CU188" s="60"/>
      <c r="CV188" s="60"/>
      <c r="CW188" s="60"/>
      <c r="CX188" s="60"/>
      <c r="CY188" s="60"/>
      <c r="CZ188" s="60"/>
      <c r="DA188" s="60"/>
      <c r="DB188" s="60"/>
      <c r="DC188" s="60"/>
      <c r="DD188" s="60"/>
      <c r="DE188" s="60"/>
      <c r="DF188" s="60"/>
      <c r="DG188" s="60"/>
      <c r="DH188" s="60"/>
      <c r="DI188" s="60"/>
      <c r="DJ188" s="60"/>
      <c r="DK188" s="60"/>
      <c r="DL188" s="60"/>
      <c r="DM188" s="60"/>
      <c r="DN188" s="60"/>
      <c r="DO188" s="60"/>
      <c r="DP188" s="60"/>
    </row>
    <row r="189" spans="1:120">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BS189" s="60"/>
      <c r="BT189" s="60"/>
      <c r="BU189" s="75"/>
      <c r="BV189" s="75"/>
      <c r="BW189" s="75"/>
      <c r="BX189" s="75"/>
      <c r="BY189" s="75"/>
      <c r="BZ189" s="75"/>
      <c r="CA189" s="75"/>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row>
    <row r="190" spans="1:120">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BS190" s="60"/>
      <c r="BT190" s="60"/>
      <c r="BU190" s="75"/>
      <c r="BV190" s="75"/>
      <c r="BW190" s="75"/>
      <c r="BX190" s="75"/>
      <c r="BY190" s="75"/>
      <c r="BZ190" s="75"/>
      <c r="CA190" s="75"/>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row>
    <row r="191" spans="1:120">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BS191" s="60"/>
      <c r="BT191" s="60"/>
      <c r="BU191" s="75"/>
      <c r="BV191" s="75"/>
      <c r="BW191" s="75"/>
      <c r="BX191" s="75"/>
      <c r="BY191" s="75"/>
      <c r="BZ191" s="75"/>
      <c r="CA191" s="75"/>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row>
    <row r="192" spans="1:120">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BS192" s="60"/>
      <c r="BT192" s="60"/>
      <c r="BU192" s="75"/>
      <c r="BV192" s="75"/>
      <c r="BW192" s="75"/>
      <c r="BX192" s="75"/>
      <c r="BY192" s="75"/>
      <c r="BZ192" s="75"/>
      <c r="CA192" s="75"/>
      <c r="CL192" s="60"/>
      <c r="CM192" s="60"/>
      <c r="CN192" s="60"/>
      <c r="CO192" s="60"/>
      <c r="CP192" s="60"/>
      <c r="CQ192" s="60"/>
      <c r="CR192" s="60"/>
      <c r="CS192" s="60"/>
      <c r="CT192" s="60"/>
      <c r="CU192" s="60"/>
      <c r="CV192" s="60"/>
      <c r="CW192" s="60"/>
      <c r="CX192" s="60"/>
      <c r="CY192" s="60"/>
      <c r="CZ192" s="60"/>
      <c r="DA192" s="60"/>
      <c r="DB192" s="60"/>
      <c r="DC192" s="60"/>
      <c r="DD192" s="60"/>
      <c r="DE192" s="60"/>
      <c r="DF192" s="60"/>
      <c r="DG192" s="60"/>
      <c r="DH192" s="60"/>
      <c r="DI192" s="60"/>
      <c r="DJ192" s="60"/>
      <c r="DK192" s="60"/>
      <c r="DL192" s="60"/>
      <c r="DM192" s="60"/>
      <c r="DN192" s="60"/>
      <c r="DO192" s="60"/>
      <c r="DP192" s="60"/>
    </row>
    <row r="193" spans="1:120">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BS193" s="60"/>
      <c r="BT193" s="60"/>
      <c r="BU193" s="75"/>
      <c r="BV193" s="75"/>
      <c r="BW193" s="75"/>
      <c r="BX193" s="75"/>
      <c r="BY193" s="75"/>
      <c r="BZ193" s="75"/>
      <c r="CA193" s="75"/>
      <c r="CL193" s="60"/>
      <c r="CM193" s="60"/>
      <c r="CN193" s="60"/>
      <c r="CO193" s="60"/>
      <c r="CP193" s="60"/>
      <c r="CQ193" s="60"/>
      <c r="CR193" s="60"/>
      <c r="CS193" s="60"/>
      <c r="CT193" s="60"/>
      <c r="CU193" s="60"/>
      <c r="CV193" s="60"/>
      <c r="CW193" s="60"/>
      <c r="CX193" s="60"/>
      <c r="CY193" s="60"/>
      <c r="CZ193" s="60"/>
      <c r="DA193" s="60"/>
      <c r="DB193" s="60"/>
      <c r="DC193" s="60"/>
      <c r="DD193" s="60"/>
      <c r="DE193" s="60"/>
      <c r="DF193" s="60"/>
      <c r="DG193" s="60"/>
      <c r="DH193" s="60"/>
      <c r="DI193" s="60"/>
      <c r="DJ193" s="60"/>
      <c r="DK193" s="60"/>
      <c r="DL193" s="60"/>
      <c r="DM193" s="60"/>
      <c r="DN193" s="60"/>
      <c r="DO193" s="60"/>
      <c r="DP193" s="60"/>
    </row>
    <row r="194" spans="1:120">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BS194" s="60"/>
      <c r="BT194" s="60"/>
      <c r="BU194" s="75"/>
      <c r="BV194" s="75"/>
      <c r="BW194" s="75"/>
      <c r="BX194" s="75"/>
      <c r="BY194" s="75"/>
      <c r="BZ194" s="75"/>
      <c r="CA194" s="75"/>
      <c r="CL194" s="60"/>
      <c r="CM194" s="60"/>
      <c r="CN194" s="60"/>
      <c r="CO194" s="60"/>
      <c r="CP194" s="60"/>
      <c r="CQ194" s="60"/>
      <c r="CR194" s="60"/>
      <c r="CS194" s="60"/>
      <c r="CT194" s="60"/>
      <c r="CU194" s="60"/>
      <c r="CV194" s="60"/>
      <c r="CW194" s="60"/>
      <c r="CX194" s="60"/>
      <c r="CY194" s="60"/>
      <c r="CZ194" s="60"/>
      <c r="DA194" s="60"/>
      <c r="DB194" s="60"/>
      <c r="DC194" s="60"/>
      <c r="DD194" s="60"/>
      <c r="DE194" s="60"/>
      <c r="DF194" s="60"/>
      <c r="DG194" s="60"/>
      <c r="DH194" s="60"/>
      <c r="DI194" s="60"/>
      <c r="DJ194" s="60"/>
      <c r="DK194" s="60"/>
      <c r="DL194" s="60"/>
      <c r="DM194" s="60"/>
      <c r="DN194" s="60"/>
      <c r="DO194" s="60"/>
      <c r="DP194" s="60"/>
    </row>
    <row r="195" spans="1:120">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BS195" s="60"/>
      <c r="BT195" s="60"/>
      <c r="BU195" s="75"/>
      <c r="BV195" s="75"/>
      <c r="BW195" s="75"/>
      <c r="BX195" s="75"/>
      <c r="BY195" s="75"/>
      <c r="BZ195" s="75"/>
      <c r="CA195" s="75"/>
      <c r="CL195" s="60"/>
      <c r="CM195" s="60"/>
      <c r="CN195" s="60"/>
      <c r="CO195" s="60"/>
      <c r="CP195" s="60"/>
      <c r="CQ195" s="60"/>
      <c r="CR195" s="60"/>
      <c r="CS195" s="60"/>
      <c r="CT195" s="60"/>
      <c r="CU195" s="60"/>
      <c r="CV195" s="60"/>
      <c r="CW195" s="60"/>
      <c r="CX195" s="60"/>
      <c r="CY195" s="60"/>
      <c r="CZ195" s="60"/>
      <c r="DA195" s="60"/>
      <c r="DB195" s="60"/>
      <c r="DC195" s="60"/>
      <c r="DD195" s="60"/>
      <c r="DE195" s="60"/>
      <c r="DF195" s="60"/>
      <c r="DG195" s="60"/>
      <c r="DH195" s="60"/>
      <c r="DI195" s="60"/>
      <c r="DJ195" s="60"/>
      <c r="DK195" s="60"/>
      <c r="DL195" s="60"/>
      <c r="DM195" s="60"/>
      <c r="DN195" s="60"/>
      <c r="DO195" s="60"/>
      <c r="DP195" s="60"/>
    </row>
    <row r="196" spans="1:120">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BS196" s="60"/>
      <c r="BT196" s="60"/>
      <c r="BU196" s="75"/>
      <c r="BV196" s="75"/>
      <c r="BW196" s="75"/>
      <c r="BX196" s="75"/>
      <c r="BY196" s="75"/>
      <c r="BZ196" s="75"/>
      <c r="CA196" s="75"/>
      <c r="CL196" s="60"/>
      <c r="CM196" s="60"/>
      <c r="CN196" s="60"/>
      <c r="CO196" s="60"/>
      <c r="CP196" s="60"/>
      <c r="CQ196" s="60"/>
      <c r="CR196" s="60"/>
      <c r="CS196" s="60"/>
      <c r="CT196" s="60"/>
      <c r="CU196" s="60"/>
      <c r="CV196" s="60"/>
      <c r="CW196" s="60"/>
      <c r="CX196" s="60"/>
      <c r="CY196" s="60"/>
      <c r="CZ196" s="60"/>
      <c r="DA196" s="60"/>
      <c r="DB196" s="60"/>
      <c r="DC196" s="60"/>
      <c r="DD196" s="60"/>
      <c r="DE196" s="60"/>
      <c r="DF196" s="60"/>
      <c r="DG196" s="60"/>
      <c r="DH196" s="60"/>
      <c r="DI196" s="60"/>
      <c r="DJ196" s="60"/>
      <c r="DK196" s="60"/>
      <c r="DL196" s="60"/>
      <c r="DM196" s="60"/>
      <c r="DN196" s="60"/>
      <c r="DO196" s="60"/>
      <c r="DP196" s="60"/>
    </row>
    <row r="197" spans="1:120">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BS197" s="60"/>
      <c r="BT197" s="60"/>
      <c r="BU197" s="75"/>
      <c r="BV197" s="75"/>
      <c r="BW197" s="75"/>
      <c r="BX197" s="75"/>
      <c r="BY197" s="75"/>
      <c r="BZ197" s="75"/>
      <c r="CA197" s="75"/>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0"/>
      <c r="DJ197" s="60"/>
      <c r="DK197" s="60"/>
      <c r="DL197" s="60"/>
      <c r="DM197" s="60"/>
      <c r="DN197" s="60"/>
      <c r="DO197" s="60"/>
      <c r="DP197" s="60"/>
    </row>
    <row r="198" spans="1:120">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BS198" s="60"/>
      <c r="BT198" s="60"/>
      <c r="BU198" s="75"/>
      <c r="BV198" s="75"/>
      <c r="BW198" s="75"/>
      <c r="BX198" s="75"/>
      <c r="BY198" s="75"/>
      <c r="BZ198" s="75"/>
      <c r="CA198" s="75"/>
      <c r="CL198" s="60"/>
      <c r="CM198" s="60"/>
      <c r="CN198" s="60"/>
      <c r="CO198" s="60"/>
      <c r="CP198" s="60"/>
      <c r="CQ198" s="60"/>
      <c r="CR198" s="60"/>
      <c r="CS198" s="60"/>
      <c r="CT198" s="60"/>
      <c r="CU198" s="60"/>
      <c r="CV198" s="60"/>
      <c r="CW198" s="60"/>
      <c r="CX198" s="60"/>
      <c r="CY198" s="60"/>
      <c r="CZ198" s="60"/>
      <c r="DA198" s="60"/>
      <c r="DB198" s="60"/>
      <c r="DC198" s="60"/>
      <c r="DD198" s="60"/>
      <c r="DE198" s="60"/>
      <c r="DF198" s="60"/>
      <c r="DG198" s="60"/>
      <c r="DH198" s="60"/>
      <c r="DI198" s="60"/>
      <c r="DJ198" s="60"/>
      <c r="DK198" s="60"/>
      <c r="DL198" s="60"/>
      <c r="DM198" s="60"/>
      <c r="DN198" s="60"/>
      <c r="DO198" s="60"/>
      <c r="DP198" s="60"/>
    </row>
    <row r="199" spans="1:120">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BS199" s="60"/>
      <c r="BT199" s="60"/>
      <c r="BU199" s="75"/>
      <c r="BV199" s="75"/>
      <c r="BW199" s="75"/>
      <c r="BX199" s="75"/>
      <c r="BY199" s="75"/>
      <c r="BZ199" s="75"/>
      <c r="CA199" s="75"/>
      <c r="CL199" s="60"/>
      <c r="CM199" s="60"/>
      <c r="CN199" s="60"/>
      <c r="CO199" s="60"/>
      <c r="CP199" s="60"/>
      <c r="CQ199" s="60"/>
      <c r="CR199" s="60"/>
      <c r="CS199" s="60"/>
      <c r="CT199" s="60"/>
      <c r="CU199" s="60"/>
      <c r="CV199" s="60"/>
      <c r="CW199" s="60"/>
      <c r="CX199" s="60"/>
      <c r="CY199" s="60"/>
      <c r="CZ199" s="60"/>
      <c r="DA199" s="60"/>
      <c r="DB199" s="60"/>
      <c r="DC199" s="60"/>
      <c r="DD199" s="60"/>
      <c r="DE199" s="60"/>
      <c r="DF199" s="60"/>
      <c r="DG199" s="60"/>
      <c r="DH199" s="60"/>
      <c r="DI199" s="60"/>
      <c r="DJ199" s="60"/>
      <c r="DK199" s="60"/>
      <c r="DL199" s="60"/>
      <c r="DM199" s="60"/>
      <c r="DN199" s="60"/>
      <c r="DO199" s="60"/>
      <c r="DP199" s="60"/>
    </row>
    <row r="200" spans="1:120">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BS200" s="60"/>
      <c r="BT200" s="60"/>
      <c r="BU200" s="75"/>
      <c r="BV200" s="75"/>
      <c r="BW200" s="75"/>
      <c r="BX200" s="75"/>
      <c r="BY200" s="75"/>
      <c r="BZ200" s="75"/>
      <c r="CA200" s="75"/>
      <c r="CL200" s="60"/>
      <c r="CM200" s="60"/>
      <c r="CN200" s="60"/>
      <c r="CO200" s="60"/>
      <c r="CP200" s="60"/>
      <c r="CQ200" s="60"/>
      <c r="CR200" s="60"/>
      <c r="CS200" s="60"/>
      <c r="CT200" s="60"/>
      <c r="CU200" s="60"/>
      <c r="CV200" s="60"/>
      <c r="CW200" s="60"/>
      <c r="CX200" s="60"/>
      <c r="CY200" s="60"/>
      <c r="CZ200" s="60"/>
      <c r="DA200" s="60"/>
      <c r="DB200" s="60"/>
      <c r="DC200" s="60"/>
      <c r="DD200" s="60"/>
      <c r="DE200" s="60"/>
      <c r="DF200" s="60"/>
      <c r="DG200" s="60"/>
      <c r="DH200" s="60"/>
      <c r="DI200" s="60"/>
      <c r="DJ200" s="60"/>
      <c r="DK200" s="60"/>
      <c r="DL200" s="60"/>
      <c r="DM200" s="60"/>
      <c r="DN200" s="60"/>
      <c r="DO200" s="60"/>
      <c r="DP200" s="60"/>
    </row>
    <row r="201" spans="1:120">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BS201" s="60"/>
      <c r="BT201" s="60"/>
      <c r="BU201" s="75"/>
      <c r="BV201" s="75"/>
      <c r="BW201" s="75"/>
      <c r="BX201" s="75"/>
      <c r="BY201" s="75"/>
      <c r="BZ201" s="75"/>
      <c r="CA201" s="75"/>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0"/>
      <c r="DJ201" s="60"/>
      <c r="DK201" s="60"/>
      <c r="DL201" s="60"/>
      <c r="DM201" s="60"/>
      <c r="DN201" s="60"/>
      <c r="DO201" s="60"/>
      <c r="DP201" s="60"/>
    </row>
    <row r="202" spans="1:120">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BS202" s="60"/>
      <c r="BT202" s="60"/>
      <c r="BU202" s="75"/>
      <c r="BV202" s="75"/>
      <c r="BW202" s="75"/>
      <c r="BX202" s="75"/>
      <c r="BY202" s="75"/>
      <c r="BZ202" s="75"/>
      <c r="CA202" s="75"/>
      <c r="CL202" s="60"/>
      <c r="CM202" s="60"/>
      <c r="CN202" s="60"/>
      <c r="CO202" s="60"/>
      <c r="CP202" s="60"/>
      <c r="CQ202" s="60"/>
      <c r="CR202" s="60"/>
      <c r="CS202" s="60"/>
      <c r="CT202" s="60"/>
      <c r="CU202" s="60"/>
      <c r="CV202" s="60"/>
      <c r="CW202" s="60"/>
      <c r="CX202" s="60"/>
      <c r="CY202" s="60"/>
      <c r="CZ202" s="60"/>
      <c r="DA202" s="60"/>
      <c r="DB202" s="60"/>
      <c r="DC202" s="60"/>
      <c r="DD202" s="60"/>
      <c r="DE202" s="60"/>
      <c r="DF202" s="60"/>
      <c r="DG202" s="60"/>
      <c r="DH202" s="60"/>
      <c r="DI202" s="60"/>
      <c r="DJ202" s="60"/>
      <c r="DK202" s="60"/>
      <c r="DL202" s="60"/>
      <c r="DM202" s="60"/>
      <c r="DN202" s="60"/>
      <c r="DO202" s="60"/>
      <c r="DP202" s="60"/>
    </row>
    <row r="203" spans="1:120">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BS203" s="60"/>
      <c r="BT203" s="60"/>
      <c r="BU203" s="75"/>
      <c r="BV203" s="75"/>
      <c r="BW203" s="75"/>
      <c r="BX203" s="75"/>
      <c r="BY203" s="75"/>
      <c r="BZ203" s="75"/>
      <c r="CA203" s="75"/>
      <c r="CL203" s="60"/>
      <c r="CM203" s="60"/>
      <c r="CN203" s="60"/>
      <c r="CO203" s="60"/>
      <c r="CP203" s="60"/>
      <c r="CQ203" s="60"/>
      <c r="CR203" s="60"/>
      <c r="CS203" s="60"/>
      <c r="CT203" s="60"/>
      <c r="CU203" s="60"/>
      <c r="CV203" s="60"/>
      <c r="CW203" s="60"/>
      <c r="CX203" s="60"/>
      <c r="CY203" s="60"/>
      <c r="CZ203" s="60"/>
      <c r="DA203" s="60"/>
      <c r="DB203" s="60"/>
      <c r="DC203" s="60"/>
      <c r="DD203" s="60"/>
      <c r="DE203" s="60"/>
      <c r="DF203" s="60"/>
      <c r="DG203" s="60"/>
      <c r="DH203" s="60"/>
      <c r="DI203" s="60"/>
      <c r="DJ203" s="60"/>
      <c r="DK203" s="60"/>
      <c r="DL203" s="60"/>
      <c r="DM203" s="60"/>
      <c r="DN203" s="60"/>
      <c r="DO203" s="60"/>
      <c r="DP203" s="60"/>
    </row>
    <row r="204" spans="1:120">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BS204" s="60"/>
      <c r="BT204" s="60"/>
      <c r="BU204" s="75"/>
      <c r="BV204" s="75"/>
      <c r="BW204" s="75"/>
      <c r="BX204" s="75"/>
      <c r="BY204" s="75"/>
      <c r="BZ204" s="75"/>
      <c r="CA204" s="75"/>
      <c r="CL204" s="60"/>
      <c r="CM204" s="60"/>
      <c r="CN204" s="60"/>
      <c r="CO204" s="60"/>
      <c r="CP204" s="60"/>
      <c r="CQ204" s="60"/>
      <c r="CR204" s="60"/>
      <c r="CS204" s="60"/>
      <c r="CT204" s="60"/>
      <c r="CU204" s="60"/>
      <c r="CV204" s="60"/>
      <c r="CW204" s="60"/>
      <c r="CX204" s="60"/>
      <c r="CY204" s="60"/>
      <c r="CZ204" s="60"/>
      <c r="DA204" s="60"/>
      <c r="DB204" s="60"/>
      <c r="DC204" s="60"/>
      <c r="DD204" s="60"/>
      <c r="DE204" s="60"/>
      <c r="DF204" s="60"/>
      <c r="DG204" s="60"/>
      <c r="DH204" s="60"/>
      <c r="DI204" s="60"/>
      <c r="DJ204" s="60"/>
      <c r="DK204" s="60"/>
      <c r="DL204" s="60"/>
      <c r="DM204" s="60"/>
      <c r="DN204" s="60"/>
      <c r="DO204" s="60"/>
      <c r="DP204" s="60"/>
    </row>
    <row r="205" spans="1:120">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BS205" s="60"/>
      <c r="BT205" s="60"/>
      <c r="BU205" s="75"/>
      <c r="BV205" s="75"/>
      <c r="BW205" s="75"/>
      <c r="BX205" s="75"/>
      <c r="BY205" s="75"/>
      <c r="BZ205" s="75"/>
      <c r="CA205" s="75"/>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row>
    <row r="206" spans="1:120">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BS206" s="60"/>
      <c r="BT206" s="60"/>
      <c r="BU206" s="75"/>
      <c r="BV206" s="75"/>
      <c r="BW206" s="75"/>
      <c r="BX206" s="75"/>
      <c r="BY206" s="75"/>
      <c r="BZ206" s="75"/>
      <c r="CA206" s="75"/>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row>
    <row r="207" spans="1:120">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BS207" s="60"/>
      <c r="BT207" s="60"/>
      <c r="BU207" s="75"/>
      <c r="BV207" s="75"/>
      <c r="BW207" s="75"/>
      <c r="BX207" s="75"/>
      <c r="BY207" s="75"/>
      <c r="BZ207" s="75"/>
      <c r="CA207" s="75"/>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row>
    <row r="208" spans="1:120">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BS208" s="60"/>
      <c r="BT208" s="60"/>
      <c r="BU208" s="75"/>
      <c r="BV208" s="75"/>
      <c r="BW208" s="75"/>
      <c r="BX208" s="75"/>
      <c r="BY208" s="75"/>
      <c r="BZ208" s="75"/>
      <c r="CA208" s="75"/>
      <c r="CL208" s="60"/>
      <c r="CM208" s="60"/>
      <c r="CN208" s="60"/>
      <c r="CO208" s="60"/>
      <c r="CP208" s="60"/>
      <c r="CQ208" s="60"/>
      <c r="CR208" s="60"/>
      <c r="CS208" s="60"/>
      <c r="CT208" s="60"/>
      <c r="CU208" s="60"/>
      <c r="CV208" s="60"/>
      <c r="CW208" s="60"/>
      <c r="CX208" s="60"/>
      <c r="CY208" s="60"/>
      <c r="CZ208" s="60"/>
      <c r="DA208" s="60"/>
      <c r="DB208" s="60"/>
      <c r="DC208" s="60"/>
      <c r="DD208" s="60"/>
      <c r="DE208" s="60"/>
      <c r="DF208" s="60"/>
      <c r="DG208" s="60"/>
      <c r="DH208" s="60"/>
      <c r="DI208" s="60"/>
      <c r="DJ208" s="60"/>
      <c r="DK208" s="60"/>
      <c r="DL208" s="60"/>
      <c r="DM208" s="60"/>
      <c r="DN208" s="60"/>
      <c r="DO208" s="60"/>
      <c r="DP208" s="60"/>
    </row>
    <row r="209" spans="1:120">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BS209" s="60"/>
      <c r="BT209" s="60"/>
      <c r="BU209" s="75"/>
      <c r="BV209" s="75"/>
      <c r="BW209" s="75"/>
      <c r="BX209" s="75"/>
      <c r="BY209" s="75"/>
      <c r="BZ209" s="75"/>
      <c r="CA209" s="75"/>
      <c r="CL209" s="60"/>
      <c r="CM209" s="60"/>
      <c r="CN209" s="60"/>
      <c r="CO209" s="60"/>
      <c r="CP209" s="60"/>
      <c r="CQ209" s="60"/>
      <c r="CR209" s="60"/>
      <c r="CS209" s="60"/>
      <c r="CT209" s="60"/>
      <c r="CU209" s="60"/>
      <c r="CV209" s="60"/>
      <c r="CW209" s="60"/>
      <c r="CX209" s="60"/>
      <c r="CY209" s="60"/>
      <c r="CZ209" s="60"/>
      <c r="DA209" s="60"/>
      <c r="DB209" s="60"/>
      <c r="DC209" s="60"/>
      <c r="DD209" s="60"/>
      <c r="DE209" s="60"/>
      <c r="DF209" s="60"/>
      <c r="DG209" s="60"/>
      <c r="DH209" s="60"/>
      <c r="DI209" s="60"/>
      <c r="DJ209" s="60"/>
      <c r="DK209" s="60"/>
      <c r="DL209" s="60"/>
      <c r="DM209" s="60"/>
      <c r="DN209" s="60"/>
      <c r="DO209" s="60"/>
      <c r="DP209" s="60"/>
    </row>
    <row r="210" spans="1:120">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BS210" s="60"/>
      <c r="BT210" s="60"/>
      <c r="BU210" s="75"/>
      <c r="BV210" s="75"/>
      <c r="BW210" s="75"/>
      <c r="BX210" s="75"/>
      <c r="BY210" s="75"/>
      <c r="BZ210" s="75"/>
      <c r="CA210" s="75"/>
      <c r="CL210" s="60"/>
      <c r="CM210" s="60"/>
      <c r="CN210" s="60"/>
      <c r="CO210" s="60"/>
      <c r="CP210" s="60"/>
      <c r="CQ210" s="60"/>
      <c r="CR210" s="60"/>
      <c r="CS210" s="60"/>
      <c r="CT210" s="60"/>
      <c r="CU210" s="60"/>
      <c r="CV210" s="60"/>
      <c r="CW210" s="60"/>
      <c r="CX210" s="60"/>
      <c r="CY210" s="60"/>
      <c r="CZ210" s="60"/>
      <c r="DA210" s="60"/>
      <c r="DB210" s="60"/>
      <c r="DC210" s="60"/>
      <c r="DD210" s="60"/>
      <c r="DE210" s="60"/>
      <c r="DF210" s="60"/>
      <c r="DG210" s="60"/>
      <c r="DH210" s="60"/>
      <c r="DI210" s="60"/>
      <c r="DJ210" s="60"/>
      <c r="DK210" s="60"/>
      <c r="DL210" s="60"/>
      <c r="DM210" s="60"/>
      <c r="DN210" s="60"/>
      <c r="DO210" s="60"/>
      <c r="DP210" s="60"/>
    </row>
    <row r="211" spans="1:120">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BS211" s="60"/>
      <c r="BT211" s="60"/>
      <c r="BU211" s="75"/>
      <c r="BV211" s="75"/>
      <c r="BW211" s="75"/>
      <c r="BX211" s="75"/>
      <c r="BY211" s="75"/>
      <c r="BZ211" s="75"/>
      <c r="CA211" s="75"/>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60"/>
      <c r="DI211" s="60"/>
      <c r="DJ211" s="60"/>
      <c r="DK211" s="60"/>
      <c r="DL211" s="60"/>
      <c r="DM211" s="60"/>
      <c r="DN211" s="60"/>
      <c r="DO211" s="60"/>
      <c r="DP211" s="60"/>
    </row>
    <row r="212" spans="1:120">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BS212" s="60"/>
      <c r="BT212" s="60"/>
      <c r="BU212" s="75"/>
      <c r="BV212" s="75"/>
      <c r="BW212" s="75"/>
      <c r="BX212" s="75"/>
      <c r="BY212" s="75"/>
      <c r="BZ212" s="75"/>
      <c r="CA212" s="75"/>
      <c r="CL212" s="60"/>
      <c r="CM212" s="60"/>
      <c r="CN212" s="60"/>
      <c r="CO212" s="60"/>
      <c r="CP212" s="60"/>
      <c r="CQ212" s="60"/>
      <c r="CR212" s="60"/>
      <c r="CS212" s="60"/>
      <c r="CT212" s="60"/>
      <c r="CU212" s="60"/>
      <c r="CV212" s="60"/>
      <c r="CW212" s="60"/>
      <c r="CX212" s="60"/>
      <c r="CY212" s="60"/>
      <c r="CZ212" s="60"/>
      <c r="DA212" s="60"/>
      <c r="DB212" s="60"/>
      <c r="DC212" s="60"/>
      <c r="DD212" s="60"/>
      <c r="DE212" s="60"/>
      <c r="DF212" s="60"/>
      <c r="DG212" s="60"/>
      <c r="DH212" s="60"/>
      <c r="DI212" s="60"/>
      <c r="DJ212" s="60"/>
      <c r="DK212" s="60"/>
      <c r="DL212" s="60"/>
      <c r="DM212" s="60"/>
      <c r="DN212" s="60"/>
      <c r="DO212" s="60"/>
      <c r="DP212" s="60"/>
    </row>
    <row r="213" spans="1:120">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BS213" s="60"/>
      <c r="BT213" s="60"/>
      <c r="BU213" s="75"/>
      <c r="BV213" s="75"/>
      <c r="BW213" s="75"/>
      <c r="BX213" s="75"/>
      <c r="BY213" s="75"/>
      <c r="BZ213" s="75"/>
      <c r="CA213" s="75"/>
      <c r="CL213" s="60"/>
      <c r="CM213" s="60"/>
      <c r="CN213" s="60"/>
      <c r="CO213" s="60"/>
      <c r="CP213" s="60"/>
      <c r="CQ213" s="60"/>
      <c r="CR213" s="60"/>
      <c r="CS213" s="60"/>
      <c r="CT213" s="60"/>
      <c r="CU213" s="60"/>
      <c r="CV213" s="60"/>
      <c r="CW213" s="60"/>
      <c r="CX213" s="60"/>
      <c r="CY213" s="60"/>
      <c r="CZ213" s="60"/>
      <c r="DA213" s="60"/>
      <c r="DB213" s="60"/>
      <c r="DC213" s="60"/>
      <c r="DD213" s="60"/>
      <c r="DE213" s="60"/>
      <c r="DF213" s="60"/>
      <c r="DG213" s="60"/>
      <c r="DH213" s="60"/>
      <c r="DI213" s="60"/>
      <c r="DJ213" s="60"/>
      <c r="DK213" s="60"/>
      <c r="DL213" s="60"/>
      <c r="DM213" s="60"/>
      <c r="DN213" s="60"/>
      <c r="DO213" s="60"/>
      <c r="DP213" s="60"/>
    </row>
    <row r="214" spans="1:120">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BS214" s="60"/>
      <c r="BT214" s="60"/>
      <c r="BU214" s="75"/>
      <c r="BV214" s="75"/>
      <c r="BW214" s="75"/>
      <c r="BX214" s="75"/>
      <c r="BY214" s="75"/>
      <c r="BZ214" s="75"/>
      <c r="CA214" s="75"/>
      <c r="CL214" s="60"/>
      <c r="CM214" s="60"/>
      <c r="CN214" s="60"/>
      <c r="CO214" s="60"/>
      <c r="CP214" s="60"/>
      <c r="CQ214" s="60"/>
      <c r="CR214" s="60"/>
      <c r="CS214" s="60"/>
      <c r="CT214" s="60"/>
      <c r="CU214" s="60"/>
      <c r="CV214" s="60"/>
      <c r="CW214" s="60"/>
      <c r="CX214" s="60"/>
      <c r="CY214" s="60"/>
      <c r="CZ214" s="60"/>
      <c r="DA214" s="60"/>
      <c r="DB214" s="60"/>
      <c r="DC214" s="60"/>
      <c r="DD214" s="60"/>
      <c r="DE214" s="60"/>
      <c r="DF214" s="60"/>
      <c r="DG214" s="60"/>
      <c r="DH214" s="60"/>
      <c r="DI214" s="60"/>
      <c r="DJ214" s="60"/>
      <c r="DK214" s="60"/>
      <c r="DL214" s="60"/>
      <c r="DM214" s="60"/>
      <c r="DN214" s="60"/>
      <c r="DO214" s="60"/>
      <c r="DP214" s="60"/>
    </row>
    <row r="215" spans="1:120">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BS215" s="60"/>
      <c r="BT215" s="60"/>
      <c r="BU215" s="75"/>
      <c r="BV215" s="75"/>
      <c r="BW215" s="75"/>
      <c r="BX215" s="75"/>
      <c r="BY215" s="75"/>
      <c r="BZ215" s="75"/>
      <c r="CA215" s="75"/>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60"/>
      <c r="DI215" s="60"/>
      <c r="DJ215" s="60"/>
      <c r="DK215" s="60"/>
      <c r="DL215" s="60"/>
      <c r="DM215" s="60"/>
      <c r="DN215" s="60"/>
      <c r="DO215" s="60"/>
      <c r="DP215" s="60"/>
    </row>
    <row r="216" spans="1:120">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BS216" s="60"/>
      <c r="BT216" s="60"/>
      <c r="BU216" s="75"/>
      <c r="BV216" s="75"/>
      <c r="BW216" s="75"/>
      <c r="BX216" s="75"/>
      <c r="BY216" s="75"/>
      <c r="BZ216" s="75"/>
      <c r="CA216" s="75"/>
      <c r="CL216" s="60"/>
      <c r="CM216" s="60"/>
      <c r="CN216" s="60"/>
      <c r="CO216" s="60"/>
      <c r="CP216" s="60"/>
      <c r="CQ216" s="60"/>
      <c r="CR216" s="60"/>
      <c r="CS216" s="60"/>
      <c r="CT216" s="60"/>
      <c r="CU216" s="60"/>
      <c r="CV216" s="60"/>
      <c r="CW216" s="60"/>
      <c r="CX216" s="60"/>
      <c r="CY216" s="60"/>
      <c r="CZ216" s="60"/>
      <c r="DA216" s="60"/>
      <c r="DB216" s="60"/>
      <c r="DC216" s="60"/>
      <c r="DD216" s="60"/>
      <c r="DE216" s="60"/>
      <c r="DF216" s="60"/>
      <c r="DG216" s="60"/>
      <c r="DH216" s="60"/>
      <c r="DI216" s="60"/>
      <c r="DJ216" s="60"/>
      <c r="DK216" s="60"/>
      <c r="DL216" s="60"/>
      <c r="DM216" s="60"/>
      <c r="DN216" s="60"/>
      <c r="DO216" s="60"/>
      <c r="DP216" s="60"/>
    </row>
    <row r="217" spans="1:120">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BS217" s="60"/>
      <c r="BT217" s="60"/>
      <c r="BU217" s="75"/>
      <c r="BV217" s="75"/>
      <c r="BW217" s="75"/>
      <c r="BX217" s="75"/>
      <c r="BY217" s="75"/>
      <c r="BZ217" s="75"/>
      <c r="CA217" s="75"/>
      <c r="CL217" s="60"/>
      <c r="CM217" s="60"/>
      <c r="CN217" s="60"/>
      <c r="CO217" s="60"/>
      <c r="CP217" s="60"/>
      <c r="CQ217" s="60"/>
      <c r="CR217" s="60"/>
      <c r="CS217" s="60"/>
      <c r="CT217" s="60"/>
      <c r="CU217" s="60"/>
      <c r="CV217" s="60"/>
      <c r="CW217" s="60"/>
      <c r="CX217" s="60"/>
      <c r="CY217" s="60"/>
      <c r="CZ217" s="60"/>
      <c r="DA217" s="60"/>
      <c r="DB217" s="60"/>
      <c r="DC217" s="60"/>
      <c r="DD217" s="60"/>
      <c r="DE217" s="60"/>
      <c r="DF217" s="60"/>
      <c r="DG217" s="60"/>
      <c r="DH217" s="60"/>
      <c r="DI217" s="60"/>
      <c r="DJ217" s="60"/>
      <c r="DK217" s="60"/>
      <c r="DL217" s="60"/>
      <c r="DM217" s="60"/>
      <c r="DN217" s="60"/>
      <c r="DO217" s="60"/>
      <c r="DP217" s="60"/>
    </row>
    <row r="218" spans="1:120">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BS218" s="60"/>
      <c r="BT218" s="60"/>
      <c r="BU218" s="75"/>
      <c r="BV218" s="75"/>
      <c r="BW218" s="75"/>
      <c r="BX218" s="75"/>
      <c r="BY218" s="75"/>
      <c r="BZ218" s="75"/>
      <c r="CA218" s="75"/>
      <c r="CL218" s="60"/>
      <c r="CM218" s="60"/>
      <c r="CN218" s="60"/>
      <c r="CO218" s="60"/>
      <c r="CP218" s="60"/>
      <c r="CQ218" s="60"/>
      <c r="CR218" s="60"/>
      <c r="CS218" s="60"/>
      <c r="CT218" s="60"/>
      <c r="CU218" s="60"/>
      <c r="CV218" s="60"/>
      <c r="CW218" s="60"/>
      <c r="CX218" s="60"/>
      <c r="CY218" s="60"/>
      <c r="CZ218" s="60"/>
      <c r="DA218" s="60"/>
      <c r="DB218" s="60"/>
      <c r="DC218" s="60"/>
      <c r="DD218" s="60"/>
      <c r="DE218" s="60"/>
      <c r="DF218" s="60"/>
      <c r="DG218" s="60"/>
      <c r="DH218" s="60"/>
      <c r="DI218" s="60"/>
      <c r="DJ218" s="60"/>
      <c r="DK218" s="60"/>
      <c r="DL218" s="60"/>
      <c r="DM218" s="60"/>
      <c r="DN218" s="60"/>
      <c r="DO218" s="60"/>
      <c r="DP218" s="60"/>
    </row>
    <row r="219" spans="1:120">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BS219" s="60"/>
      <c r="BT219" s="60"/>
      <c r="BU219" s="75"/>
      <c r="BV219" s="75"/>
      <c r="BW219" s="75"/>
      <c r="BX219" s="75"/>
      <c r="BY219" s="75"/>
      <c r="BZ219" s="75"/>
      <c r="CA219" s="75"/>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0"/>
      <c r="DO219" s="60"/>
      <c r="DP219" s="60"/>
    </row>
    <row r="220" spans="1:120">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BS220" s="60"/>
      <c r="BT220" s="60"/>
      <c r="BU220" s="75"/>
      <c r="BV220" s="75"/>
      <c r="BW220" s="75"/>
      <c r="BX220" s="75"/>
      <c r="BY220" s="75"/>
      <c r="BZ220" s="75"/>
      <c r="CA220" s="75"/>
      <c r="CL220" s="60"/>
      <c r="CM220" s="60"/>
      <c r="CN220" s="60"/>
      <c r="CO220" s="60"/>
      <c r="CP220" s="60"/>
      <c r="CQ220" s="60"/>
      <c r="CR220" s="60"/>
      <c r="CS220" s="60"/>
      <c r="CT220" s="60"/>
      <c r="CU220" s="60"/>
      <c r="CV220" s="60"/>
      <c r="CW220" s="60"/>
      <c r="CX220" s="60"/>
      <c r="CY220" s="60"/>
      <c r="CZ220" s="60"/>
      <c r="DA220" s="60"/>
      <c r="DB220" s="60"/>
      <c r="DC220" s="60"/>
      <c r="DD220" s="60"/>
      <c r="DE220" s="60"/>
      <c r="DF220" s="60"/>
      <c r="DG220" s="60"/>
      <c r="DH220" s="60"/>
      <c r="DI220" s="60"/>
      <c r="DJ220" s="60"/>
      <c r="DK220" s="60"/>
      <c r="DL220" s="60"/>
      <c r="DM220" s="60"/>
      <c r="DN220" s="60"/>
      <c r="DO220" s="60"/>
      <c r="DP220" s="60"/>
    </row>
    <row r="221" spans="1:120">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BS221" s="60"/>
      <c r="BT221" s="60"/>
      <c r="BU221" s="75"/>
      <c r="BV221" s="75"/>
      <c r="BW221" s="75"/>
      <c r="BX221" s="75"/>
      <c r="BY221" s="75"/>
      <c r="BZ221" s="75"/>
      <c r="CA221" s="75"/>
      <c r="CL221" s="60"/>
      <c r="CM221" s="60"/>
      <c r="CN221" s="60"/>
      <c r="CO221" s="60"/>
      <c r="CP221" s="60"/>
      <c r="CQ221" s="60"/>
      <c r="CR221" s="60"/>
      <c r="CS221" s="60"/>
      <c r="CT221" s="60"/>
      <c r="CU221" s="60"/>
      <c r="CV221" s="60"/>
      <c r="CW221" s="60"/>
      <c r="CX221" s="60"/>
      <c r="CY221" s="60"/>
      <c r="CZ221" s="60"/>
      <c r="DA221" s="60"/>
      <c r="DB221" s="60"/>
      <c r="DC221" s="60"/>
      <c r="DD221" s="60"/>
      <c r="DE221" s="60"/>
      <c r="DF221" s="60"/>
      <c r="DG221" s="60"/>
      <c r="DH221" s="60"/>
      <c r="DI221" s="60"/>
      <c r="DJ221" s="60"/>
      <c r="DK221" s="60"/>
      <c r="DL221" s="60"/>
      <c r="DM221" s="60"/>
      <c r="DN221" s="60"/>
      <c r="DO221" s="60"/>
      <c r="DP221" s="60"/>
    </row>
    <row r="222" spans="1:120">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BS222" s="60"/>
      <c r="BT222" s="60"/>
      <c r="BU222" s="75"/>
      <c r="BV222" s="75"/>
      <c r="BW222" s="75"/>
      <c r="BX222" s="75"/>
      <c r="BY222" s="75"/>
      <c r="BZ222" s="75"/>
      <c r="CA222" s="75"/>
      <c r="CL222" s="60"/>
      <c r="CM222" s="60"/>
      <c r="CN222" s="60"/>
      <c r="CO222" s="60"/>
      <c r="CP222" s="60"/>
      <c r="CQ222" s="60"/>
      <c r="CR222" s="60"/>
      <c r="CS222" s="60"/>
      <c r="CT222" s="60"/>
      <c r="CU222" s="60"/>
      <c r="CV222" s="60"/>
      <c r="CW222" s="60"/>
      <c r="CX222" s="60"/>
      <c r="CY222" s="60"/>
      <c r="CZ222" s="60"/>
      <c r="DA222" s="60"/>
      <c r="DB222" s="60"/>
      <c r="DC222" s="60"/>
      <c r="DD222" s="60"/>
      <c r="DE222" s="60"/>
      <c r="DF222" s="60"/>
      <c r="DG222" s="60"/>
      <c r="DH222" s="60"/>
      <c r="DI222" s="60"/>
      <c r="DJ222" s="60"/>
      <c r="DK222" s="60"/>
      <c r="DL222" s="60"/>
      <c r="DM222" s="60"/>
      <c r="DN222" s="60"/>
      <c r="DO222" s="60"/>
      <c r="DP222" s="60"/>
    </row>
    <row r="223" spans="1:120">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BS223" s="60"/>
      <c r="BT223" s="60"/>
      <c r="BU223" s="75"/>
      <c r="BV223" s="75"/>
      <c r="BW223" s="75"/>
      <c r="BX223" s="75"/>
      <c r="BY223" s="75"/>
      <c r="BZ223" s="75"/>
      <c r="CA223" s="75"/>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60"/>
      <c r="DI223" s="60"/>
      <c r="DJ223" s="60"/>
      <c r="DK223" s="60"/>
      <c r="DL223" s="60"/>
      <c r="DM223" s="60"/>
      <c r="DN223" s="60"/>
      <c r="DO223" s="60"/>
      <c r="DP223" s="60"/>
    </row>
    <row r="224" spans="1:120">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BS224" s="60"/>
      <c r="BT224" s="60"/>
      <c r="BU224" s="75"/>
      <c r="BV224" s="75"/>
      <c r="BW224" s="75"/>
      <c r="BX224" s="75"/>
      <c r="BY224" s="75"/>
      <c r="BZ224" s="75"/>
      <c r="CA224" s="75"/>
      <c r="CL224" s="60"/>
      <c r="CM224" s="60"/>
      <c r="CN224" s="60"/>
      <c r="CO224" s="60"/>
      <c r="CP224" s="60"/>
      <c r="CQ224" s="60"/>
      <c r="CR224" s="60"/>
      <c r="CS224" s="60"/>
      <c r="CT224" s="60"/>
      <c r="CU224" s="60"/>
      <c r="CV224" s="60"/>
      <c r="CW224" s="60"/>
      <c r="CX224" s="60"/>
      <c r="CY224" s="60"/>
      <c r="CZ224" s="60"/>
      <c r="DA224" s="60"/>
      <c r="DB224" s="60"/>
      <c r="DC224" s="60"/>
      <c r="DD224" s="60"/>
      <c r="DE224" s="60"/>
      <c r="DF224" s="60"/>
      <c r="DG224" s="60"/>
      <c r="DH224" s="60"/>
      <c r="DI224" s="60"/>
      <c r="DJ224" s="60"/>
      <c r="DK224" s="60"/>
      <c r="DL224" s="60"/>
      <c r="DM224" s="60"/>
      <c r="DN224" s="60"/>
      <c r="DO224" s="60"/>
      <c r="DP224" s="60"/>
    </row>
    <row r="225" spans="1:120">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BS225" s="60"/>
      <c r="BT225" s="60"/>
      <c r="BU225" s="75"/>
      <c r="BV225" s="75"/>
      <c r="BW225" s="75"/>
      <c r="BX225" s="75"/>
      <c r="BY225" s="75"/>
      <c r="BZ225" s="75"/>
      <c r="CA225" s="75"/>
      <c r="CL225" s="60"/>
      <c r="CM225" s="60"/>
      <c r="CN225" s="60"/>
      <c r="CO225" s="60"/>
      <c r="CP225" s="60"/>
      <c r="CQ225" s="60"/>
      <c r="CR225" s="60"/>
      <c r="CS225" s="60"/>
      <c r="CT225" s="60"/>
      <c r="CU225" s="60"/>
      <c r="CV225" s="60"/>
      <c r="CW225" s="60"/>
      <c r="CX225" s="60"/>
      <c r="CY225" s="60"/>
      <c r="CZ225" s="60"/>
      <c r="DA225" s="60"/>
      <c r="DB225" s="60"/>
      <c r="DC225" s="60"/>
      <c r="DD225" s="60"/>
      <c r="DE225" s="60"/>
      <c r="DF225" s="60"/>
      <c r="DG225" s="60"/>
      <c r="DH225" s="60"/>
      <c r="DI225" s="60"/>
      <c r="DJ225" s="60"/>
      <c r="DK225" s="60"/>
      <c r="DL225" s="60"/>
      <c r="DM225" s="60"/>
      <c r="DN225" s="60"/>
      <c r="DO225" s="60"/>
      <c r="DP225" s="60"/>
    </row>
    <row r="226" spans="1:120">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BS226" s="60"/>
      <c r="BT226" s="60"/>
      <c r="BU226" s="75"/>
      <c r="BV226" s="75"/>
      <c r="BW226" s="75"/>
      <c r="BX226" s="75"/>
      <c r="BY226" s="75"/>
      <c r="BZ226" s="75"/>
      <c r="CA226" s="75"/>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row>
    <row r="227" spans="1:120">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BS227" s="60"/>
      <c r="BT227" s="60"/>
      <c r="BU227" s="75"/>
      <c r="BV227" s="75"/>
      <c r="BW227" s="75"/>
      <c r="BX227" s="75"/>
      <c r="BY227" s="75"/>
      <c r="BZ227" s="75"/>
      <c r="CA227" s="75"/>
      <c r="CL227" s="60"/>
      <c r="CM227" s="60"/>
      <c r="CN227" s="60"/>
      <c r="CO227" s="60"/>
      <c r="CP227" s="60"/>
      <c r="CQ227" s="60"/>
      <c r="CR227" s="60"/>
      <c r="CS227" s="60"/>
      <c r="CT227" s="60"/>
      <c r="CU227" s="60"/>
      <c r="CV227" s="60"/>
      <c r="CW227" s="60"/>
      <c r="CX227" s="60"/>
      <c r="CY227" s="60"/>
      <c r="CZ227" s="60"/>
      <c r="DA227" s="60"/>
      <c r="DB227" s="60"/>
      <c r="DC227" s="60"/>
      <c r="DD227" s="60"/>
      <c r="DE227" s="60"/>
      <c r="DF227" s="60"/>
      <c r="DG227" s="60"/>
      <c r="DH227" s="60"/>
      <c r="DI227" s="60"/>
      <c r="DJ227" s="60"/>
      <c r="DK227" s="60"/>
      <c r="DL227" s="60"/>
      <c r="DM227" s="60"/>
      <c r="DN227" s="60"/>
      <c r="DO227" s="60"/>
      <c r="DP227" s="60"/>
    </row>
    <row r="228" spans="1:120">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BS228" s="60"/>
      <c r="BT228" s="60"/>
      <c r="BU228" s="75"/>
      <c r="BV228" s="75"/>
      <c r="BW228" s="75"/>
      <c r="BX228" s="75"/>
      <c r="BY228" s="75"/>
      <c r="BZ228" s="75"/>
      <c r="CA228" s="75"/>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row>
    <row r="229" spans="1:120">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BS229" s="60"/>
      <c r="BT229" s="60"/>
      <c r="BU229" s="75"/>
      <c r="BV229" s="75"/>
      <c r="BW229" s="75"/>
      <c r="BX229" s="75"/>
      <c r="BY229" s="75"/>
      <c r="BZ229" s="75"/>
      <c r="CA229" s="75"/>
      <c r="CL229" s="60"/>
      <c r="CM229" s="60"/>
      <c r="CN229" s="60"/>
      <c r="CO229" s="60"/>
      <c r="CP229" s="60"/>
      <c r="CQ229" s="60"/>
      <c r="CR229" s="60"/>
      <c r="CS229" s="60"/>
      <c r="CT229" s="60"/>
      <c r="CU229" s="60"/>
      <c r="CV229" s="60"/>
      <c r="CW229" s="60"/>
      <c r="CX229" s="60"/>
      <c r="CY229" s="60"/>
      <c r="CZ229" s="60"/>
      <c r="DA229" s="60"/>
      <c r="DB229" s="60"/>
      <c r="DC229" s="60"/>
      <c r="DD229" s="60"/>
      <c r="DE229" s="60"/>
      <c r="DF229" s="60"/>
      <c r="DG229" s="60"/>
      <c r="DH229" s="60"/>
      <c r="DI229" s="60"/>
      <c r="DJ229" s="60"/>
      <c r="DK229" s="60"/>
      <c r="DL229" s="60"/>
      <c r="DM229" s="60"/>
      <c r="DN229" s="60"/>
      <c r="DO229" s="60"/>
      <c r="DP229" s="60"/>
    </row>
    <row r="230" spans="1:120">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BS230" s="60"/>
      <c r="BT230" s="60"/>
      <c r="BU230" s="75"/>
      <c r="BV230" s="75"/>
      <c r="BW230" s="75"/>
      <c r="BX230" s="75"/>
      <c r="BY230" s="75"/>
      <c r="BZ230" s="75"/>
      <c r="CA230" s="75"/>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row>
    <row r="231" spans="1:120">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BS231" s="60"/>
      <c r="BT231" s="60"/>
      <c r="BU231" s="75"/>
      <c r="BV231" s="75"/>
      <c r="BW231" s="75"/>
      <c r="BX231" s="75"/>
      <c r="BY231" s="75"/>
      <c r="BZ231" s="75"/>
      <c r="CA231" s="75"/>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60"/>
      <c r="DI231" s="60"/>
      <c r="DJ231" s="60"/>
      <c r="DK231" s="60"/>
      <c r="DL231" s="60"/>
      <c r="DM231" s="60"/>
      <c r="DN231" s="60"/>
      <c r="DO231" s="60"/>
      <c r="DP231" s="60"/>
    </row>
    <row r="232" spans="1:120">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BS232" s="60"/>
      <c r="BT232" s="60"/>
      <c r="BU232" s="75"/>
      <c r="BV232" s="75"/>
      <c r="BW232" s="75"/>
      <c r="BX232" s="75"/>
      <c r="BY232" s="75"/>
      <c r="BZ232" s="75"/>
      <c r="CA232" s="75"/>
      <c r="CL232" s="60"/>
      <c r="CM232" s="60"/>
      <c r="CN232" s="60"/>
      <c r="CO232" s="60"/>
      <c r="CP232" s="60"/>
      <c r="CQ232" s="60"/>
      <c r="CR232" s="60"/>
      <c r="CS232" s="60"/>
      <c r="CT232" s="60"/>
      <c r="CU232" s="60"/>
      <c r="CV232" s="60"/>
      <c r="CW232" s="60"/>
      <c r="CX232" s="60"/>
      <c r="CY232" s="60"/>
      <c r="CZ232" s="60"/>
      <c r="DA232" s="60"/>
      <c r="DB232" s="60"/>
      <c r="DC232" s="60"/>
      <c r="DD232" s="60"/>
      <c r="DE232" s="60"/>
      <c r="DF232" s="60"/>
      <c r="DG232" s="60"/>
      <c r="DH232" s="60"/>
      <c r="DI232" s="60"/>
      <c r="DJ232" s="60"/>
      <c r="DK232" s="60"/>
      <c r="DL232" s="60"/>
      <c r="DM232" s="60"/>
      <c r="DN232" s="60"/>
      <c r="DO232" s="60"/>
      <c r="DP232" s="60"/>
    </row>
    <row r="233" spans="1:120">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BS233" s="60"/>
      <c r="BT233" s="60"/>
      <c r="BU233" s="75"/>
      <c r="BV233" s="75"/>
      <c r="BW233" s="75"/>
      <c r="BX233" s="75"/>
      <c r="BY233" s="75"/>
      <c r="BZ233" s="75"/>
      <c r="CA233" s="75"/>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row>
    <row r="234" spans="1:120">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BS234" s="60"/>
      <c r="BT234" s="60"/>
      <c r="BU234" s="75"/>
      <c r="BV234" s="75"/>
      <c r="BW234" s="75"/>
      <c r="BX234" s="75"/>
      <c r="BY234" s="75"/>
      <c r="BZ234" s="75"/>
      <c r="CA234" s="75"/>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60"/>
      <c r="DI234" s="60"/>
      <c r="DJ234" s="60"/>
      <c r="DK234" s="60"/>
      <c r="DL234" s="60"/>
      <c r="DM234" s="60"/>
      <c r="DN234" s="60"/>
      <c r="DO234" s="60"/>
      <c r="DP234" s="60"/>
    </row>
    <row r="235" spans="1:120">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BS235" s="60"/>
      <c r="BT235" s="60"/>
      <c r="BU235" s="75"/>
      <c r="BV235" s="75"/>
      <c r="BW235" s="75"/>
      <c r="BX235" s="75"/>
      <c r="BY235" s="75"/>
      <c r="BZ235" s="75"/>
      <c r="CA235" s="75"/>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row>
    <row r="236" spans="1:120">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BS236" s="60"/>
      <c r="BT236" s="60"/>
      <c r="BU236" s="75"/>
      <c r="BV236" s="75"/>
      <c r="BW236" s="75"/>
      <c r="BX236" s="75"/>
      <c r="BY236" s="75"/>
      <c r="BZ236" s="75"/>
      <c r="CA236" s="75"/>
      <c r="CL236" s="60"/>
      <c r="CM236" s="60"/>
      <c r="CN236" s="60"/>
      <c r="CO236" s="60"/>
      <c r="CP236" s="60"/>
      <c r="CQ236" s="60"/>
      <c r="CR236" s="60"/>
      <c r="CS236" s="60"/>
      <c r="CT236" s="60"/>
      <c r="CU236" s="60"/>
      <c r="CV236" s="60"/>
      <c r="CW236" s="60"/>
      <c r="CX236" s="60"/>
      <c r="CY236" s="60"/>
      <c r="CZ236" s="60"/>
      <c r="DA236" s="60"/>
      <c r="DB236" s="60"/>
      <c r="DC236" s="60"/>
      <c r="DD236" s="60"/>
      <c r="DE236" s="60"/>
      <c r="DF236" s="60"/>
      <c r="DG236" s="60"/>
      <c r="DH236" s="60"/>
      <c r="DI236" s="60"/>
      <c r="DJ236" s="60"/>
      <c r="DK236" s="60"/>
      <c r="DL236" s="60"/>
      <c r="DM236" s="60"/>
      <c r="DN236" s="60"/>
      <c r="DO236" s="60"/>
      <c r="DP236" s="60"/>
    </row>
    <row r="237" spans="1:120">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BS237" s="60"/>
      <c r="BT237" s="60"/>
      <c r="BU237" s="75"/>
      <c r="BV237" s="75"/>
      <c r="BW237" s="75"/>
      <c r="BX237" s="75"/>
      <c r="BY237" s="75"/>
      <c r="BZ237" s="75"/>
      <c r="CA237" s="75"/>
      <c r="CL237" s="60"/>
      <c r="CM237" s="60"/>
      <c r="CN237" s="60"/>
      <c r="CO237" s="60"/>
      <c r="CP237" s="60"/>
      <c r="CQ237" s="60"/>
      <c r="CR237" s="60"/>
      <c r="CS237" s="60"/>
      <c r="CT237" s="60"/>
      <c r="CU237" s="60"/>
      <c r="CV237" s="60"/>
      <c r="CW237" s="60"/>
      <c r="CX237" s="60"/>
      <c r="CY237" s="60"/>
      <c r="CZ237" s="60"/>
      <c r="DA237" s="60"/>
      <c r="DB237" s="60"/>
      <c r="DC237" s="60"/>
      <c r="DD237" s="60"/>
      <c r="DE237" s="60"/>
      <c r="DF237" s="60"/>
      <c r="DG237" s="60"/>
      <c r="DH237" s="60"/>
      <c r="DI237" s="60"/>
      <c r="DJ237" s="60"/>
      <c r="DK237" s="60"/>
      <c r="DL237" s="60"/>
      <c r="DM237" s="60"/>
      <c r="DN237" s="60"/>
      <c r="DO237" s="60"/>
      <c r="DP237" s="60"/>
    </row>
    <row r="238" spans="1:120">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BS238" s="60"/>
      <c r="BT238" s="60"/>
      <c r="BU238" s="75"/>
      <c r="BV238" s="75"/>
      <c r="BW238" s="75"/>
      <c r="BX238" s="75"/>
      <c r="BY238" s="75"/>
      <c r="BZ238" s="75"/>
      <c r="CA238" s="75"/>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row>
    <row r="239" spans="1:120">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BS239" s="60"/>
      <c r="BT239" s="60"/>
      <c r="BU239" s="75"/>
      <c r="BV239" s="75"/>
      <c r="BW239" s="75"/>
      <c r="BX239" s="75"/>
      <c r="BY239" s="75"/>
      <c r="BZ239" s="75"/>
      <c r="CA239" s="75"/>
      <c r="CL239" s="60"/>
      <c r="CM239" s="60"/>
      <c r="CN239" s="60"/>
      <c r="CO239" s="60"/>
      <c r="CP239" s="60"/>
      <c r="CQ239" s="60"/>
      <c r="CR239" s="60"/>
      <c r="CS239" s="60"/>
      <c r="CT239" s="60"/>
      <c r="CU239" s="60"/>
      <c r="CV239" s="60"/>
      <c r="CW239" s="60"/>
      <c r="CX239" s="60"/>
      <c r="CY239" s="60"/>
      <c r="CZ239" s="60"/>
      <c r="DA239" s="60"/>
      <c r="DB239" s="60"/>
      <c r="DC239" s="60"/>
      <c r="DD239" s="60"/>
      <c r="DE239" s="60"/>
      <c r="DF239" s="60"/>
      <c r="DG239" s="60"/>
      <c r="DH239" s="60"/>
      <c r="DI239" s="60"/>
      <c r="DJ239" s="60"/>
      <c r="DK239" s="60"/>
      <c r="DL239" s="60"/>
      <c r="DM239" s="60"/>
      <c r="DN239" s="60"/>
      <c r="DO239" s="60"/>
      <c r="DP239" s="60"/>
    </row>
    <row r="240" spans="1:120">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BS240" s="60"/>
      <c r="BT240" s="60"/>
      <c r="BU240" s="75"/>
      <c r="BV240" s="75"/>
      <c r="BW240" s="75"/>
      <c r="BX240" s="75"/>
      <c r="BY240" s="75"/>
      <c r="BZ240" s="75"/>
      <c r="CA240" s="75"/>
      <c r="CL240" s="60"/>
      <c r="CM240" s="60"/>
      <c r="CN240" s="60"/>
      <c r="CO240" s="60"/>
      <c r="CP240" s="60"/>
      <c r="CQ240" s="60"/>
      <c r="CR240" s="60"/>
      <c r="CS240" s="60"/>
      <c r="CT240" s="60"/>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row>
    <row r="241" spans="1:120">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BS241" s="60"/>
      <c r="BT241" s="60"/>
      <c r="BU241" s="75"/>
      <c r="BV241" s="75"/>
      <c r="BW241" s="75"/>
      <c r="BX241" s="75"/>
      <c r="BY241" s="75"/>
      <c r="BZ241" s="75"/>
      <c r="CA241" s="75"/>
      <c r="CL241" s="60"/>
      <c r="CM241" s="60"/>
      <c r="CN241" s="60"/>
      <c r="CO241" s="60"/>
      <c r="CP241" s="60"/>
      <c r="CQ241" s="60"/>
      <c r="CR241" s="60"/>
      <c r="CS241" s="60"/>
      <c r="CT241" s="60"/>
      <c r="CU241" s="60"/>
      <c r="CV241" s="60"/>
      <c r="CW241" s="60"/>
      <c r="CX241" s="60"/>
      <c r="CY241" s="60"/>
      <c r="CZ241" s="60"/>
      <c r="DA241" s="60"/>
      <c r="DB241" s="60"/>
      <c r="DC241" s="60"/>
      <c r="DD241" s="60"/>
      <c r="DE241" s="60"/>
      <c r="DF241" s="60"/>
      <c r="DG241" s="60"/>
      <c r="DH241" s="60"/>
      <c r="DI241" s="60"/>
      <c r="DJ241" s="60"/>
      <c r="DK241" s="60"/>
      <c r="DL241" s="60"/>
      <c r="DM241" s="60"/>
      <c r="DN241" s="60"/>
      <c r="DO241" s="60"/>
      <c r="DP241" s="60"/>
    </row>
    <row r="242" spans="1:120">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BS242" s="60"/>
      <c r="BT242" s="60"/>
      <c r="BU242" s="75"/>
      <c r="BV242" s="75"/>
      <c r="BW242" s="75"/>
      <c r="BX242" s="75"/>
      <c r="BY242" s="75"/>
      <c r="BZ242" s="75"/>
      <c r="CA242" s="75"/>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row>
    <row r="243" spans="1:120">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BS243" s="60"/>
      <c r="BT243" s="60"/>
      <c r="BU243" s="75"/>
      <c r="BV243" s="75"/>
      <c r="BW243" s="75"/>
      <c r="BX243" s="75"/>
      <c r="BY243" s="75"/>
      <c r="BZ243" s="75"/>
      <c r="CA243" s="75"/>
      <c r="CL243" s="60"/>
      <c r="CM243" s="60"/>
      <c r="CN243" s="60"/>
      <c r="CO243" s="60"/>
      <c r="CP243" s="60"/>
      <c r="CQ243" s="60"/>
      <c r="CR243" s="60"/>
      <c r="CS243" s="60"/>
      <c r="CT243" s="60"/>
      <c r="CU243" s="60"/>
      <c r="CV243" s="60"/>
      <c r="CW243" s="60"/>
      <c r="CX243" s="60"/>
      <c r="CY243" s="60"/>
      <c r="CZ243" s="60"/>
      <c r="DA243" s="60"/>
      <c r="DB243" s="60"/>
      <c r="DC243" s="60"/>
      <c r="DD243" s="60"/>
      <c r="DE243" s="60"/>
      <c r="DF243" s="60"/>
      <c r="DG243" s="60"/>
      <c r="DH243" s="60"/>
      <c r="DI243" s="60"/>
      <c r="DJ243" s="60"/>
      <c r="DK243" s="60"/>
      <c r="DL243" s="60"/>
      <c r="DM243" s="60"/>
      <c r="DN243" s="60"/>
      <c r="DO243" s="60"/>
      <c r="DP243" s="60"/>
    </row>
    <row r="244" spans="1:120">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BS244" s="60"/>
      <c r="BT244" s="60"/>
      <c r="BU244" s="75"/>
      <c r="BV244" s="75"/>
      <c r="BW244" s="75"/>
      <c r="BX244" s="75"/>
      <c r="BY244" s="75"/>
      <c r="BZ244" s="75"/>
      <c r="CA244" s="75"/>
      <c r="CL244" s="60"/>
      <c r="CM244" s="60"/>
      <c r="CN244" s="60"/>
      <c r="CO244" s="60"/>
      <c r="CP244" s="60"/>
      <c r="CQ244" s="60"/>
      <c r="CR244" s="60"/>
      <c r="CS244" s="60"/>
      <c r="CT244" s="60"/>
      <c r="CU244" s="60"/>
      <c r="CV244" s="60"/>
      <c r="CW244" s="60"/>
      <c r="CX244" s="60"/>
      <c r="CY244" s="60"/>
      <c r="CZ244" s="60"/>
      <c r="DA244" s="60"/>
      <c r="DB244" s="60"/>
      <c r="DC244" s="60"/>
      <c r="DD244" s="60"/>
      <c r="DE244" s="60"/>
      <c r="DF244" s="60"/>
      <c r="DG244" s="60"/>
      <c r="DH244" s="60"/>
      <c r="DI244" s="60"/>
      <c r="DJ244" s="60"/>
      <c r="DK244" s="60"/>
      <c r="DL244" s="60"/>
      <c r="DM244" s="60"/>
      <c r="DN244" s="60"/>
      <c r="DO244" s="60"/>
      <c r="DP244" s="60"/>
    </row>
    <row r="245" spans="1:120">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BS245" s="60"/>
      <c r="BT245" s="60"/>
      <c r="BU245" s="75"/>
      <c r="BV245" s="75"/>
      <c r="BW245" s="75"/>
      <c r="BX245" s="75"/>
      <c r="BY245" s="75"/>
      <c r="BZ245" s="75"/>
      <c r="CA245" s="75"/>
      <c r="CL245" s="60"/>
      <c r="CM245" s="60"/>
      <c r="CN245" s="60"/>
      <c r="CO245" s="60"/>
      <c r="CP245" s="60"/>
      <c r="CQ245" s="60"/>
      <c r="CR245" s="60"/>
      <c r="CS245" s="60"/>
      <c r="CT245" s="60"/>
      <c r="CU245" s="60"/>
      <c r="CV245" s="60"/>
      <c r="CW245" s="60"/>
      <c r="CX245" s="60"/>
      <c r="CY245" s="60"/>
      <c r="CZ245" s="60"/>
      <c r="DA245" s="60"/>
      <c r="DB245" s="60"/>
      <c r="DC245" s="60"/>
      <c r="DD245" s="60"/>
      <c r="DE245" s="60"/>
      <c r="DF245" s="60"/>
      <c r="DG245" s="60"/>
      <c r="DH245" s="60"/>
      <c r="DI245" s="60"/>
      <c r="DJ245" s="60"/>
      <c r="DK245" s="60"/>
      <c r="DL245" s="60"/>
      <c r="DM245" s="60"/>
      <c r="DN245" s="60"/>
      <c r="DO245" s="60"/>
      <c r="DP245" s="60"/>
    </row>
    <row r="246" spans="1:120">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BS246" s="60"/>
      <c r="BT246" s="60"/>
      <c r="BU246" s="75"/>
      <c r="BV246" s="75"/>
      <c r="BW246" s="75"/>
      <c r="BX246" s="75"/>
      <c r="BY246" s="75"/>
      <c r="BZ246" s="75"/>
      <c r="CA246" s="75"/>
      <c r="CL246" s="60"/>
      <c r="CM246" s="60"/>
      <c r="CN246" s="60"/>
      <c r="CO246" s="60"/>
      <c r="CP246" s="60"/>
      <c r="CQ246" s="60"/>
      <c r="CR246" s="60"/>
      <c r="CS246" s="60"/>
      <c r="CT246" s="60"/>
      <c r="CU246" s="60"/>
      <c r="CV246" s="60"/>
      <c r="CW246" s="60"/>
      <c r="CX246" s="60"/>
      <c r="CY246" s="60"/>
      <c r="CZ246" s="60"/>
      <c r="DA246" s="60"/>
      <c r="DB246" s="60"/>
      <c r="DC246" s="60"/>
      <c r="DD246" s="60"/>
      <c r="DE246" s="60"/>
      <c r="DF246" s="60"/>
      <c r="DG246" s="60"/>
      <c r="DH246" s="60"/>
      <c r="DI246" s="60"/>
      <c r="DJ246" s="60"/>
      <c r="DK246" s="60"/>
      <c r="DL246" s="60"/>
      <c r="DM246" s="60"/>
      <c r="DN246" s="60"/>
      <c r="DO246" s="60"/>
      <c r="DP246" s="60"/>
    </row>
    <row r="247" spans="1:120">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BS247" s="60"/>
      <c r="BT247" s="60"/>
      <c r="BU247" s="75"/>
      <c r="BV247" s="75"/>
      <c r="BW247" s="75"/>
      <c r="BX247" s="75"/>
      <c r="BY247" s="75"/>
      <c r="BZ247" s="75"/>
      <c r="CA247" s="75"/>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row>
    <row r="248" spans="1:120">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BS248" s="60"/>
      <c r="BT248" s="60"/>
      <c r="BU248" s="75"/>
      <c r="BV248" s="75"/>
      <c r="BW248" s="75"/>
      <c r="BX248" s="75"/>
      <c r="BY248" s="75"/>
      <c r="BZ248" s="75"/>
      <c r="CA248" s="75"/>
      <c r="CL248" s="60"/>
      <c r="CM248" s="60"/>
      <c r="CN248" s="60"/>
      <c r="CO248" s="60"/>
      <c r="CP248" s="60"/>
      <c r="CQ248" s="60"/>
      <c r="CR248" s="60"/>
      <c r="CS248" s="60"/>
      <c r="CT248" s="60"/>
      <c r="CU248" s="60"/>
      <c r="CV248" s="60"/>
      <c r="CW248" s="60"/>
      <c r="CX248" s="60"/>
      <c r="CY248" s="60"/>
      <c r="CZ248" s="60"/>
      <c r="DA248" s="60"/>
      <c r="DB248" s="60"/>
      <c r="DC248" s="60"/>
      <c r="DD248" s="60"/>
      <c r="DE248" s="60"/>
      <c r="DF248" s="60"/>
      <c r="DG248" s="60"/>
      <c r="DH248" s="60"/>
      <c r="DI248" s="60"/>
      <c r="DJ248" s="60"/>
      <c r="DK248" s="60"/>
      <c r="DL248" s="60"/>
      <c r="DM248" s="60"/>
      <c r="DN248" s="60"/>
      <c r="DO248" s="60"/>
      <c r="DP248" s="60"/>
    </row>
    <row r="249" spans="1:120">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BS249" s="60"/>
      <c r="BT249" s="60"/>
      <c r="BU249" s="75"/>
      <c r="BV249" s="75"/>
      <c r="BW249" s="75"/>
      <c r="BX249" s="75"/>
      <c r="BY249" s="75"/>
      <c r="BZ249" s="75"/>
      <c r="CA249" s="75"/>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row>
    <row r="250" spans="1:120">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BS250" s="60"/>
      <c r="BT250" s="60"/>
      <c r="BU250" s="75"/>
      <c r="BV250" s="75"/>
      <c r="BW250" s="75"/>
      <c r="BX250" s="75"/>
      <c r="BY250" s="75"/>
      <c r="BZ250" s="75"/>
      <c r="CA250" s="75"/>
      <c r="CL250" s="60"/>
      <c r="CM250" s="60"/>
      <c r="CN250" s="60"/>
      <c r="CO250" s="60"/>
      <c r="CP250" s="60"/>
      <c r="CQ250" s="60"/>
      <c r="CR250" s="60"/>
      <c r="CS250" s="60"/>
      <c r="CT250" s="60"/>
      <c r="CU250" s="60"/>
      <c r="CV250" s="60"/>
      <c r="CW250" s="60"/>
      <c r="CX250" s="60"/>
      <c r="CY250" s="60"/>
      <c r="CZ250" s="60"/>
      <c r="DA250" s="60"/>
      <c r="DB250" s="60"/>
      <c r="DC250" s="60"/>
      <c r="DD250" s="60"/>
      <c r="DE250" s="60"/>
      <c r="DF250" s="60"/>
      <c r="DG250" s="60"/>
      <c r="DH250" s="60"/>
      <c r="DI250" s="60"/>
      <c r="DJ250" s="60"/>
      <c r="DK250" s="60"/>
      <c r="DL250" s="60"/>
      <c r="DM250" s="60"/>
      <c r="DN250" s="60"/>
      <c r="DO250" s="60"/>
      <c r="DP250" s="60"/>
    </row>
    <row r="251" spans="1:12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BS251" s="60"/>
      <c r="BT251" s="60"/>
      <c r="BU251" s="75"/>
      <c r="BV251" s="75"/>
      <c r="BW251" s="75"/>
      <c r="BX251" s="75"/>
      <c r="BY251" s="75"/>
      <c r="BZ251" s="75"/>
      <c r="CA251" s="75"/>
      <c r="CL251" s="60"/>
      <c r="CM251" s="60"/>
      <c r="CN251" s="60"/>
      <c r="CO251" s="60"/>
      <c r="CP251" s="60"/>
      <c r="CQ251" s="60"/>
      <c r="CR251" s="60"/>
      <c r="CS251" s="60"/>
      <c r="CT251" s="60"/>
      <c r="CU251" s="60"/>
      <c r="CV251" s="60"/>
      <c r="CW251" s="60"/>
      <c r="CX251" s="60"/>
      <c r="CY251" s="60"/>
      <c r="CZ251" s="60"/>
      <c r="DA251" s="60"/>
      <c r="DB251" s="60"/>
      <c r="DC251" s="60"/>
      <c r="DD251" s="60"/>
      <c r="DE251" s="60"/>
      <c r="DF251" s="60"/>
      <c r="DG251" s="60"/>
      <c r="DH251" s="60"/>
      <c r="DI251" s="60"/>
      <c r="DJ251" s="60"/>
      <c r="DK251" s="60"/>
      <c r="DL251" s="60"/>
      <c r="DM251" s="60"/>
      <c r="DN251" s="60"/>
      <c r="DO251" s="60"/>
      <c r="DP251" s="60"/>
    </row>
    <row r="252" spans="1:12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BS252" s="60"/>
      <c r="BT252" s="60"/>
      <c r="BU252" s="75"/>
      <c r="BV252" s="75"/>
      <c r="BW252" s="75"/>
      <c r="BX252" s="75"/>
      <c r="BY252" s="75"/>
      <c r="BZ252" s="75"/>
      <c r="CA252" s="75"/>
      <c r="CL252" s="60"/>
      <c r="CM252" s="60"/>
      <c r="CN252" s="60"/>
      <c r="CO252" s="60"/>
      <c r="CP252" s="60"/>
      <c r="CQ252" s="60"/>
      <c r="CR252" s="60"/>
      <c r="CS252" s="60"/>
      <c r="CT252" s="60"/>
      <c r="CU252" s="60"/>
      <c r="CV252" s="60"/>
      <c r="CW252" s="60"/>
      <c r="CX252" s="60"/>
      <c r="CY252" s="60"/>
      <c r="CZ252" s="60"/>
      <c r="DA252" s="60"/>
      <c r="DB252" s="60"/>
      <c r="DC252" s="60"/>
      <c r="DD252" s="60"/>
      <c r="DE252" s="60"/>
      <c r="DF252" s="60"/>
      <c r="DG252" s="60"/>
      <c r="DH252" s="60"/>
      <c r="DI252" s="60"/>
      <c r="DJ252" s="60"/>
      <c r="DK252" s="60"/>
      <c r="DL252" s="60"/>
      <c r="DM252" s="60"/>
      <c r="DN252" s="60"/>
      <c r="DO252" s="60"/>
      <c r="DP252" s="60"/>
    </row>
    <row r="253" spans="1:12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BS253" s="60"/>
      <c r="BT253" s="60"/>
      <c r="BU253" s="75"/>
      <c r="BV253" s="75"/>
      <c r="BW253" s="75"/>
      <c r="BX253" s="75"/>
      <c r="BY253" s="75"/>
      <c r="BZ253" s="75"/>
      <c r="CA253" s="75"/>
      <c r="CL253" s="60"/>
      <c r="CM253" s="60"/>
      <c r="CN253" s="60"/>
      <c r="CO253" s="60"/>
      <c r="CP253" s="60"/>
      <c r="CQ253" s="60"/>
      <c r="CR253" s="60"/>
      <c r="CS253" s="60"/>
      <c r="CT253" s="60"/>
      <c r="CU253" s="60"/>
      <c r="CV253" s="60"/>
      <c r="CW253" s="60"/>
      <c r="CX253" s="60"/>
      <c r="CY253" s="60"/>
      <c r="CZ253" s="60"/>
      <c r="DA253" s="60"/>
      <c r="DB253" s="60"/>
      <c r="DC253" s="60"/>
      <c r="DD253" s="60"/>
      <c r="DE253" s="60"/>
      <c r="DF253" s="60"/>
      <c r="DG253" s="60"/>
      <c r="DH253" s="60"/>
      <c r="DI253" s="60"/>
      <c r="DJ253" s="60"/>
      <c r="DK253" s="60"/>
      <c r="DL253" s="60"/>
      <c r="DM253" s="60"/>
      <c r="DN253" s="60"/>
      <c r="DO253" s="60"/>
      <c r="DP253" s="60"/>
    </row>
    <row r="254" spans="1:12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BS254" s="60"/>
      <c r="BT254" s="60"/>
      <c r="BU254" s="75"/>
      <c r="BV254" s="75"/>
      <c r="BW254" s="75"/>
      <c r="BX254" s="75"/>
      <c r="BY254" s="75"/>
      <c r="BZ254" s="75"/>
      <c r="CA254" s="75"/>
      <c r="CL254" s="60"/>
      <c r="CM254" s="60"/>
      <c r="CN254" s="60"/>
      <c r="CO254" s="60"/>
      <c r="CP254" s="60"/>
      <c r="CQ254" s="60"/>
      <c r="CR254" s="60"/>
      <c r="CS254" s="60"/>
      <c r="CT254" s="60"/>
      <c r="CU254" s="60"/>
      <c r="CV254" s="60"/>
      <c r="CW254" s="60"/>
      <c r="CX254" s="60"/>
      <c r="CY254" s="60"/>
      <c r="CZ254" s="60"/>
      <c r="DA254" s="60"/>
      <c r="DB254" s="60"/>
      <c r="DC254" s="60"/>
      <c r="DD254" s="60"/>
      <c r="DE254" s="60"/>
      <c r="DF254" s="60"/>
      <c r="DG254" s="60"/>
      <c r="DH254" s="60"/>
      <c r="DI254" s="60"/>
      <c r="DJ254" s="60"/>
      <c r="DK254" s="60"/>
      <c r="DL254" s="60"/>
      <c r="DM254" s="60"/>
      <c r="DN254" s="60"/>
      <c r="DO254" s="60"/>
      <c r="DP254" s="60"/>
    </row>
    <row r="255" spans="1:12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BS255" s="60"/>
      <c r="BT255" s="60"/>
      <c r="BU255" s="75"/>
      <c r="BV255" s="75"/>
      <c r="BW255" s="75"/>
      <c r="BX255" s="75"/>
      <c r="BY255" s="75"/>
      <c r="BZ255" s="75"/>
      <c r="CA255" s="75"/>
      <c r="CL255" s="60"/>
      <c r="CM255" s="60"/>
      <c r="CN255" s="60"/>
      <c r="CO255" s="60"/>
      <c r="CP255" s="60"/>
      <c r="CQ255" s="60"/>
      <c r="CR255" s="60"/>
      <c r="CS255" s="60"/>
      <c r="CT255" s="60"/>
      <c r="CU255" s="60"/>
      <c r="CV255" s="60"/>
      <c r="CW255" s="60"/>
      <c r="CX255" s="60"/>
      <c r="CY255" s="60"/>
      <c r="CZ255" s="60"/>
      <c r="DA255" s="60"/>
      <c r="DB255" s="60"/>
      <c r="DC255" s="60"/>
      <c r="DD255" s="60"/>
      <c r="DE255" s="60"/>
      <c r="DF255" s="60"/>
      <c r="DG255" s="60"/>
      <c r="DH255" s="60"/>
      <c r="DI255" s="60"/>
      <c r="DJ255" s="60"/>
      <c r="DK255" s="60"/>
      <c r="DL255" s="60"/>
      <c r="DM255" s="60"/>
      <c r="DN255" s="60"/>
      <c r="DO255" s="60"/>
      <c r="DP255" s="60"/>
    </row>
    <row r="256" spans="1:12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BS256" s="60"/>
      <c r="BT256" s="60"/>
      <c r="BU256" s="75"/>
      <c r="BV256" s="75"/>
      <c r="BW256" s="75"/>
      <c r="BX256" s="75"/>
      <c r="BY256" s="75"/>
      <c r="BZ256" s="75"/>
      <c r="CA256" s="75"/>
      <c r="CL256" s="60"/>
      <c r="CM256" s="60"/>
      <c r="CN256" s="60"/>
      <c r="CO256" s="60"/>
      <c r="CP256" s="60"/>
      <c r="CQ256" s="60"/>
      <c r="CR256" s="60"/>
      <c r="CS256" s="60"/>
      <c r="CT256" s="60"/>
      <c r="CU256" s="60"/>
      <c r="CV256" s="60"/>
      <c r="CW256" s="60"/>
      <c r="CX256" s="60"/>
      <c r="CY256" s="60"/>
      <c r="CZ256" s="60"/>
      <c r="DA256" s="60"/>
      <c r="DB256" s="60"/>
      <c r="DC256" s="60"/>
      <c r="DD256" s="60"/>
      <c r="DE256" s="60"/>
      <c r="DF256" s="60"/>
      <c r="DG256" s="60"/>
      <c r="DH256" s="60"/>
      <c r="DI256" s="60"/>
      <c r="DJ256" s="60"/>
      <c r="DK256" s="60"/>
      <c r="DL256" s="60"/>
      <c r="DM256" s="60"/>
      <c r="DN256" s="60"/>
      <c r="DO256" s="60"/>
      <c r="DP256" s="60"/>
    </row>
    <row r="257" spans="2:12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BS257" s="60"/>
      <c r="BT257" s="60"/>
      <c r="BU257" s="75"/>
      <c r="BV257" s="75"/>
      <c r="BW257" s="75"/>
      <c r="BX257" s="75"/>
      <c r="BY257" s="75"/>
      <c r="BZ257" s="75"/>
      <c r="CA257" s="75"/>
      <c r="CL257" s="60"/>
      <c r="CM257" s="60"/>
      <c r="CN257" s="60"/>
      <c r="CO257" s="60"/>
      <c r="CP257" s="60"/>
      <c r="CQ257" s="60"/>
      <c r="CR257" s="60"/>
      <c r="CS257" s="60"/>
      <c r="CT257" s="60"/>
      <c r="CU257" s="60"/>
      <c r="CV257" s="60"/>
      <c r="CW257" s="60"/>
      <c r="CX257" s="60"/>
      <c r="CY257" s="60"/>
      <c r="CZ257" s="60"/>
      <c r="DA257" s="60"/>
      <c r="DB257" s="60"/>
      <c r="DC257" s="60"/>
      <c r="DD257" s="60"/>
      <c r="DE257" s="60"/>
      <c r="DF257" s="60"/>
      <c r="DG257" s="60"/>
      <c r="DH257" s="60"/>
      <c r="DI257" s="60"/>
      <c r="DJ257" s="60"/>
      <c r="DK257" s="60"/>
      <c r="DL257" s="60"/>
      <c r="DM257" s="60"/>
      <c r="DN257" s="60"/>
      <c r="DO257" s="60"/>
      <c r="DP257" s="60"/>
    </row>
    <row r="258" spans="2:12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BS258" s="60"/>
      <c r="BT258" s="60"/>
      <c r="BU258" s="75"/>
      <c r="BV258" s="75"/>
      <c r="BW258" s="75"/>
      <c r="BX258" s="75"/>
      <c r="BY258" s="75"/>
      <c r="BZ258" s="75"/>
      <c r="CA258" s="75"/>
      <c r="CL258" s="60"/>
      <c r="CM258" s="60"/>
      <c r="CN258" s="60"/>
      <c r="CO258" s="60"/>
      <c r="CP258" s="60"/>
      <c r="CQ258" s="60"/>
      <c r="CR258" s="60"/>
      <c r="CS258" s="60"/>
      <c r="CT258" s="60"/>
      <c r="CU258" s="60"/>
      <c r="CV258" s="60"/>
      <c r="CW258" s="60"/>
      <c r="CX258" s="60"/>
      <c r="CY258" s="60"/>
      <c r="CZ258" s="60"/>
      <c r="DA258" s="60"/>
      <c r="DB258" s="60"/>
      <c r="DC258" s="60"/>
      <c r="DD258" s="60"/>
      <c r="DE258" s="60"/>
      <c r="DF258" s="60"/>
      <c r="DG258" s="60"/>
      <c r="DH258" s="60"/>
      <c r="DI258" s="60"/>
      <c r="DJ258" s="60"/>
      <c r="DK258" s="60"/>
      <c r="DL258" s="60"/>
      <c r="DM258" s="60"/>
      <c r="DN258" s="60"/>
      <c r="DO258" s="60"/>
      <c r="DP258" s="60"/>
    </row>
    <row r="259" spans="2:12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BS259" s="60"/>
      <c r="BT259" s="60"/>
      <c r="BU259" s="75"/>
      <c r="BV259" s="75"/>
      <c r="BW259" s="75"/>
      <c r="BX259" s="75"/>
      <c r="BY259" s="75"/>
      <c r="BZ259" s="75"/>
      <c r="CA259" s="75"/>
      <c r="CL259" s="60"/>
      <c r="CM259" s="60"/>
      <c r="CN259" s="60"/>
      <c r="CO259" s="60"/>
      <c r="CP259" s="60"/>
      <c r="CQ259" s="60"/>
      <c r="CR259" s="60"/>
      <c r="CS259" s="60"/>
      <c r="CT259" s="60"/>
      <c r="CU259" s="60"/>
      <c r="CV259" s="60"/>
      <c r="CW259" s="60"/>
      <c r="CX259" s="60"/>
      <c r="CY259" s="60"/>
      <c r="CZ259" s="60"/>
      <c r="DA259" s="60"/>
      <c r="DB259" s="60"/>
      <c r="DC259" s="60"/>
      <c r="DD259" s="60"/>
      <c r="DE259" s="60"/>
      <c r="DF259" s="60"/>
      <c r="DG259" s="60"/>
      <c r="DH259" s="60"/>
      <c r="DI259" s="60"/>
      <c r="DJ259" s="60"/>
      <c r="DK259" s="60"/>
      <c r="DL259" s="60"/>
      <c r="DM259" s="60"/>
      <c r="DN259" s="60"/>
      <c r="DO259" s="60"/>
      <c r="DP259" s="60"/>
    </row>
    <row r="260" spans="2:12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BS260" s="60"/>
      <c r="BT260" s="60"/>
      <c r="BU260" s="75"/>
      <c r="BV260" s="75"/>
      <c r="BW260" s="75"/>
      <c r="BX260" s="75"/>
      <c r="BY260" s="75"/>
      <c r="BZ260" s="75"/>
      <c r="CA260" s="75"/>
      <c r="CL260" s="60"/>
      <c r="CM260" s="60"/>
      <c r="CN260" s="60"/>
      <c r="CO260" s="60"/>
      <c r="CP260" s="60"/>
      <c r="CQ260" s="60"/>
      <c r="CR260" s="60"/>
      <c r="CS260" s="60"/>
      <c r="CT260" s="60"/>
      <c r="CU260" s="60"/>
      <c r="CV260" s="60"/>
      <c r="CW260" s="60"/>
      <c r="CX260" s="60"/>
      <c r="CY260" s="60"/>
      <c r="CZ260" s="60"/>
      <c r="DA260" s="60"/>
      <c r="DB260" s="60"/>
      <c r="DC260" s="60"/>
      <c r="DD260" s="60"/>
      <c r="DE260" s="60"/>
      <c r="DF260" s="60"/>
      <c r="DG260" s="60"/>
      <c r="DH260" s="60"/>
      <c r="DI260" s="60"/>
      <c r="DJ260" s="60"/>
      <c r="DK260" s="60"/>
      <c r="DL260" s="60"/>
      <c r="DM260" s="60"/>
      <c r="DN260" s="60"/>
      <c r="DO260" s="60"/>
      <c r="DP260" s="60"/>
    </row>
    <row r="261" spans="2:12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BS261" s="60"/>
      <c r="BT261" s="60"/>
      <c r="BU261" s="75"/>
      <c r="BV261" s="75"/>
      <c r="BW261" s="75"/>
      <c r="BX261" s="75"/>
      <c r="BY261" s="75"/>
      <c r="BZ261" s="75"/>
      <c r="CA261" s="75"/>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60"/>
      <c r="DJ261" s="60"/>
      <c r="DK261" s="60"/>
      <c r="DL261" s="60"/>
      <c r="DM261" s="60"/>
      <c r="DN261" s="60"/>
      <c r="DO261" s="60"/>
      <c r="DP261" s="60"/>
    </row>
    <row r="262" spans="2:12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BS262" s="60"/>
      <c r="BT262" s="60"/>
      <c r="BU262" s="75"/>
      <c r="BV262" s="75"/>
      <c r="BW262" s="75"/>
      <c r="BX262" s="75"/>
      <c r="BY262" s="75"/>
      <c r="BZ262" s="75"/>
      <c r="CA262" s="75"/>
      <c r="CL262" s="60"/>
      <c r="CM262" s="60"/>
      <c r="CN262" s="60"/>
      <c r="CO262" s="60"/>
      <c r="CP262" s="60"/>
      <c r="CQ262" s="60"/>
      <c r="CR262" s="60"/>
      <c r="CS262" s="60"/>
      <c r="CT262" s="60"/>
      <c r="CU262" s="60"/>
      <c r="CV262" s="60"/>
      <c r="CW262" s="60"/>
      <c r="CX262" s="60"/>
      <c r="CY262" s="60"/>
      <c r="CZ262" s="60"/>
      <c r="DA262" s="60"/>
      <c r="DB262" s="60"/>
      <c r="DC262" s="60"/>
      <c r="DD262" s="60"/>
      <c r="DE262" s="60"/>
      <c r="DF262" s="60"/>
      <c r="DG262" s="60"/>
      <c r="DH262" s="60"/>
      <c r="DI262" s="60"/>
      <c r="DJ262" s="60"/>
      <c r="DK262" s="60"/>
      <c r="DL262" s="60"/>
      <c r="DM262" s="60"/>
      <c r="DN262" s="60"/>
      <c r="DO262" s="60"/>
      <c r="DP262" s="60"/>
    </row>
    <row r="263" spans="2:12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BS263" s="60"/>
      <c r="BT263" s="60"/>
      <c r="BU263" s="75"/>
      <c r="BV263" s="75"/>
      <c r="BW263" s="75"/>
      <c r="BX263" s="75"/>
      <c r="BY263" s="75"/>
      <c r="BZ263" s="75"/>
      <c r="CA263" s="75"/>
      <c r="CL263" s="60"/>
      <c r="CM263" s="60"/>
      <c r="CN263" s="60"/>
      <c r="CO263" s="60"/>
      <c r="CP263" s="60"/>
      <c r="CQ263" s="60"/>
      <c r="CR263" s="60"/>
      <c r="CS263" s="60"/>
      <c r="CT263" s="60"/>
      <c r="CU263" s="60"/>
      <c r="CV263" s="60"/>
      <c r="CW263" s="60"/>
      <c r="CX263" s="60"/>
      <c r="CY263" s="60"/>
      <c r="CZ263" s="60"/>
      <c r="DA263" s="60"/>
      <c r="DB263" s="60"/>
      <c r="DC263" s="60"/>
      <c r="DD263" s="60"/>
      <c r="DE263" s="60"/>
      <c r="DF263" s="60"/>
      <c r="DG263" s="60"/>
      <c r="DH263" s="60"/>
      <c r="DI263" s="60"/>
      <c r="DJ263" s="60"/>
      <c r="DK263" s="60"/>
      <c r="DL263" s="60"/>
      <c r="DM263" s="60"/>
      <c r="DN263" s="60"/>
      <c r="DO263" s="60"/>
      <c r="DP263" s="60"/>
    </row>
    <row r="264" spans="2:12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BS264" s="60"/>
      <c r="BT264" s="60"/>
      <c r="BU264" s="75"/>
      <c r="BV264" s="75"/>
      <c r="BW264" s="75"/>
      <c r="BX264" s="75"/>
      <c r="BY264" s="75"/>
      <c r="BZ264" s="75"/>
      <c r="CA264" s="75"/>
      <c r="CL264" s="60"/>
      <c r="CM264" s="60"/>
      <c r="CN264" s="60"/>
      <c r="CO264" s="60"/>
      <c r="CP264" s="60"/>
      <c r="CQ264" s="60"/>
      <c r="CR264" s="60"/>
      <c r="CS264" s="60"/>
      <c r="CT264" s="60"/>
      <c r="CU264" s="60"/>
      <c r="CV264" s="60"/>
      <c r="CW264" s="60"/>
      <c r="CX264" s="60"/>
      <c r="CY264" s="60"/>
      <c r="CZ264" s="60"/>
      <c r="DA264" s="60"/>
      <c r="DB264" s="60"/>
      <c r="DC264" s="60"/>
      <c r="DD264" s="60"/>
      <c r="DE264" s="60"/>
      <c r="DF264" s="60"/>
      <c r="DG264" s="60"/>
      <c r="DH264" s="60"/>
      <c r="DI264" s="60"/>
      <c r="DJ264" s="60"/>
      <c r="DK264" s="60"/>
      <c r="DL264" s="60"/>
      <c r="DM264" s="60"/>
      <c r="DN264" s="60"/>
      <c r="DO264" s="60"/>
      <c r="DP264" s="60"/>
    </row>
    <row r="265" spans="2:12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BS265" s="60"/>
      <c r="BT265" s="60"/>
      <c r="BU265" s="75"/>
      <c r="BV265" s="75"/>
      <c r="BW265" s="75"/>
      <c r="BX265" s="75"/>
      <c r="BY265" s="75"/>
      <c r="BZ265" s="75"/>
      <c r="CA265" s="75"/>
      <c r="CL265" s="60"/>
      <c r="CM265" s="60"/>
      <c r="CN265" s="60"/>
      <c r="CO265" s="60"/>
      <c r="CP265" s="60"/>
      <c r="CQ265" s="60"/>
      <c r="CR265" s="60"/>
      <c r="CS265" s="60"/>
      <c r="CT265" s="60"/>
      <c r="CU265" s="60"/>
      <c r="CV265" s="60"/>
      <c r="CW265" s="60"/>
      <c r="CX265" s="60"/>
      <c r="CY265" s="60"/>
      <c r="CZ265" s="60"/>
      <c r="DA265" s="60"/>
      <c r="DB265" s="60"/>
      <c r="DC265" s="60"/>
      <c r="DD265" s="60"/>
      <c r="DE265" s="60"/>
      <c r="DF265" s="60"/>
      <c r="DG265" s="60"/>
      <c r="DH265" s="60"/>
      <c r="DI265" s="60"/>
      <c r="DJ265" s="60"/>
      <c r="DK265" s="60"/>
      <c r="DL265" s="60"/>
      <c r="DM265" s="60"/>
      <c r="DN265" s="60"/>
      <c r="DO265" s="60"/>
      <c r="DP265" s="60"/>
    </row>
    <row r="266" spans="2:12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BS266" s="60"/>
      <c r="BT266" s="60"/>
      <c r="BU266" s="75"/>
      <c r="BV266" s="75"/>
      <c r="BW266" s="75"/>
      <c r="BX266" s="75"/>
      <c r="BY266" s="75"/>
      <c r="BZ266" s="75"/>
      <c r="CA266" s="75"/>
      <c r="CL266" s="60"/>
      <c r="CM266" s="60"/>
      <c r="CN266" s="60"/>
      <c r="CO266" s="60"/>
      <c r="CP266" s="60"/>
      <c r="CQ266" s="60"/>
      <c r="CR266" s="60"/>
      <c r="CS266" s="60"/>
      <c r="CT266" s="60"/>
      <c r="CU266" s="60"/>
      <c r="CV266" s="60"/>
      <c r="CW266" s="60"/>
      <c r="CX266" s="60"/>
      <c r="CY266" s="60"/>
      <c r="CZ266" s="60"/>
      <c r="DA266" s="60"/>
      <c r="DB266" s="60"/>
      <c r="DC266" s="60"/>
      <c r="DD266" s="60"/>
      <c r="DE266" s="60"/>
      <c r="DF266" s="60"/>
      <c r="DG266" s="60"/>
      <c r="DH266" s="60"/>
      <c r="DI266" s="60"/>
      <c r="DJ266" s="60"/>
      <c r="DK266" s="60"/>
      <c r="DL266" s="60"/>
      <c r="DM266" s="60"/>
      <c r="DN266" s="60"/>
      <c r="DO266" s="60"/>
      <c r="DP266" s="60"/>
    </row>
    <row r="267" spans="2:12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BS267" s="60"/>
      <c r="BT267" s="60"/>
      <c r="BU267" s="75"/>
      <c r="BV267" s="75"/>
      <c r="BW267" s="75"/>
      <c r="BX267" s="75"/>
      <c r="BY267" s="75"/>
      <c r="BZ267" s="75"/>
      <c r="CA267" s="75"/>
      <c r="CL267" s="60"/>
      <c r="CM267" s="60"/>
      <c r="CN267" s="60"/>
      <c r="CO267" s="60"/>
      <c r="CP267" s="60"/>
      <c r="CQ267" s="60"/>
      <c r="CR267" s="60"/>
      <c r="CS267" s="60"/>
      <c r="CT267" s="60"/>
      <c r="CU267" s="60"/>
      <c r="CV267" s="60"/>
      <c r="CW267" s="60"/>
      <c r="CX267" s="60"/>
      <c r="CY267" s="60"/>
      <c r="CZ267" s="60"/>
      <c r="DA267" s="60"/>
      <c r="DB267" s="60"/>
      <c r="DC267" s="60"/>
      <c r="DD267" s="60"/>
      <c r="DE267" s="60"/>
      <c r="DF267" s="60"/>
      <c r="DG267" s="60"/>
      <c r="DH267" s="60"/>
      <c r="DI267" s="60"/>
      <c r="DJ267" s="60"/>
      <c r="DK267" s="60"/>
      <c r="DL267" s="60"/>
      <c r="DM267" s="60"/>
      <c r="DN267" s="60"/>
      <c r="DO267" s="60"/>
      <c r="DP267" s="60"/>
    </row>
    <row r="268" spans="2:12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BS268" s="60"/>
      <c r="BT268" s="60"/>
      <c r="BU268" s="75"/>
      <c r="BV268" s="75"/>
      <c r="BW268" s="75"/>
      <c r="BX268" s="75"/>
      <c r="BY268" s="75"/>
      <c r="BZ268" s="75"/>
      <c r="CA268" s="75"/>
      <c r="CL268" s="60"/>
      <c r="CM268" s="60"/>
      <c r="CN268" s="60"/>
      <c r="CO268" s="60"/>
      <c r="CP268" s="60"/>
      <c r="CQ268" s="60"/>
      <c r="CR268" s="60"/>
      <c r="CS268" s="60"/>
      <c r="CT268" s="60"/>
      <c r="CU268" s="60"/>
      <c r="CV268" s="60"/>
      <c r="CW268" s="60"/>
      <c r="CX268" s="60"/>
      <c r="CY268" s="60"/>
      <c r="CZ268" s="60"/>
      <c r="DA268" s="60"/>
      <c r="DB268" s="60"/>
      <c r="DC268" s="60"/>
      <c r="DD268" s="60"/>
      <c r="DE268" s="60"/>
      <c r="DF268" s="60"/>
      <c r="DG268" s="60"/>
      <c r="DH268" s="60"/>
      <c r="DI268" s="60"/>
      <c r="DJ268" s="60"/>
      <c r="DK268" s="60"/>
      <c r="DL268" s="60"/>
      <c r="DM268" s="60"/>
      <c r="DN268" s="60"/>
      <c r="DO268" s="60"/>
      <c r="DP268" s="60"/>
    </row>
    <row r="269" spans="2:12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BS269" s="60"/>
      <c r="BT269" s="60"/>
      <c r="BU269" s="75"/>
      <c r="BV269" s="75"/>
      <c r="BW269" s="75"/>
      <c r="BX269" s="75"/>
      <c r="BY269" s="75"/>
      <c r="BZ269" s="75"/>
      <c r="CA269" s="75"/>
      <c r="CL269" s="60"/>
      <c r="CM269" s="60"/>
      <c r="CN269" s="60"/>
      <c r="CO269" s="60"/>
      <c r="CP269" s="60"/>
      <c r="CQ269" s="60"/>
      <c r="CR269" s="60"/>
      <c r="CS269" s="60"/>
      <c r="CT269" s="60"/>
      <c r="CU269" s="60"/>
      <c r="CV269" s="60"/>
      <c r="CW269" s="60"/>
      <c r="CX269" s="60"/>
      <c r="CY269" s="60"/>
      <c r="CZ269" s="60"/>
      <c r="DA269" s="60"/>
      <c r="DB269" s="60"/>
      <c r="DC269" s="60"/>
      <c r="DD269" s="60"/>
      <c r="DE269" s="60"/>
      <c r="DF269" s="60"/>
      <c r="DG269" s="60"/>
      <c r="DH269" s="60"/>
      <c r="DI269" s="60"/>
      <c r="DJ269" s="60"/>
      <c r="DK269" s="60"/>
      <c r="DL269" s="60"/>
      <c r="DM269" s="60"/>
      <c r="DN269" s="60"/>
      <c r="DO269" s="60"/>
      <c r="DP269" s="60"/>
    </row>
    <row r="270" spans="2:12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BS270" s="60"/>
      <c r="BT270" s="60"/>
      <c r="BU270" s="75"/>
      <c r="BV270" s="75"/>
      <c r="BW270" s="75"/>
      <c r="BX270" s="75"/>
      <c r="BY270" s="75"/>
      <c r="BZ270" s="75"/>
      <c r="CA270" s="75"/>
      <c r="CL270" s="60"/>
      <c r="CM270" s="60"/>
      <c r="CN270" s="60"/>
      <c r="CO270" s="60"/>
      <c r="CP270" s="60"/>
      <c r="CQ270" s="60"/>
      <c r="CR270" s="60"/>
      <c r="CS270" s="60"/>
      <c r="CT270" s="60"/>
      <c r="CU270" s="60"/>
      <c r="CV270" s="60"/>
      <c r="CW270" s="60"/>
      <c r="CX270" s="60"/>
      <c r="CY270" s="60"/>
      <c r="CZ270" s="60"/>
      <c r="DA270" s="60"/>
      <c r="DB270" s="60"/>
      <c r="DC270" s="60"/>
      <c r="DD270" s="60"/>
      <c r="DE270" s="60"/>
      <c r="DF270" s="60"/>
      <c r="DG270" s="60"/>
      <c r="DH270" s="60"/>
      <c r="DI270" s="60"/>
      <c r="DJ270" s="60"/>
      <c r="DK270" s="60"/>
      <c r="DL270" s="60"/>
      <c r="DM270" s="60"/>
      <c r="DN270" s="60"/>
      <c r="DO270" s="60"/>
      <c r="DP270" s="60"/>
    </row>
    <row r="271" spans="2:12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BS271" s="60"/>
      <c r="BT271" s="60"/>
      <c r="BU271" s="75"/>
      <c r="BV271" s="75"/>
      <c r="BW271" s="75"/>
      <c r="BX271" s="75"/>
      <c r="BY271" s="75"/>
      <c r="BZ271" s="75"/>
      <c r="CA271" s="75"/>
      <c r="CL271" s="60"/>
      <c r="CM271" s="60"/>
      <c r="CN271" s="60"/>
      <c r="CO271" s="60"/>
      <c r="CP271" s="60"/>
      <c r="CQ271" s="60"/>
      <c r="CR271" s="60"/>
      <c r="CS271" s="60"/>
      <c r="CT271" s="60"/>
      <c r="CU271" s="60"/>
      <c r="CV271" s="60"/>
      <c r="CW271" s="60"/>
      <c r="CX271" s="60"/>
      <c r="CY271" s="60"/>
      <c r="CZ271" s="60"/>
      <c r="DA271" s="60"/>
      <c r="DB271" s="60"/>
      <c r="DC271" s="60"/>
      <c r="DD271" s="60"/>
      <c r="DE271" s="60"/>
      <c r="DF271" s="60"/>
      <c r="DG271" s="60"/>
      <c r="DH271" s="60"/>
      <c r="DI271" s="60"/>
      <c r="DJ271" s="60"/>
      <c r="DK271" s="60"/>
      <c r="DL271" s="60"/>
      <c r="DM271" s="60"/>
      <c r="DN271" s="60"/>
      <c r="DO271" s="60"/>
      <c r="DP271" s="60"/>
    </row>
    <row r="272" spans="2:12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BS272" s="60"/>
      <c r="BT272" s="60"/>
      <c r="BU272" s="75"/>
      <c r="BV272" s="75"/>
      <c r="BW272" s="75"/>
      <c r="BX272" s="75"/>
      <c r="BY272" s="75"/>
      <c r="BZ272" s="75"/>
      <c r="CA272" s="75"/>
      <c r="CL272" s="60"/>
      <c r="CM272" s="60"/>
      <c r="CN272" s="60"/>
      <c r="CO272" s="60"/>
      <c r="CP272" s="60"/>
      <c r="CQ272" s="60"/>
      <c r="CR272" s="60"/>
      <c r="CS272" s="60"/>
      <c r="CT272" s="60"/>
      <c r="CU272" s="60"/>
      <c r="CV272" s="60"/>
      <c r="CW272" s="60"/>
      <c r="CX272" s="60"/>
      <c r="CY272" s="60"/>
      <c r="CZ272" s="60"/>
      <c r="DA272" s="60"/>
      <c r="DB272" s="60"/>
      <c r="DC272" s="60"/>
      <c r="DD272" s="60"/>
      <c r="DE272" s="60"/>
      <c r="DF272" s="60"/>
      <c r="DG272" s="60"/>
      <c r="DH272" s="60"/>
      <c r="DI272" s="60"/>
      <c r="DJ272" s="60"/>
      <c r="DK272" s="60"/>
      <c r="DL272" s="60"/>
      <c r="DM272" s="60"/>
      <c r="DN272" s="60"/>
      <c r="DO272" s="60"/>
      <c r="DP272" s="60"/>
    </row>
    <row r="273" spans="2:12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BS273" s="60"/>
      <c r="BT273" s="60"/>
      <c r="BU273" s="75"/>
      <c r="BV273" s="75"/>
      <c r="BW273" s="75"/>
      <c r="BX273" s="75"/>
      <c r="BY273" s="75"/>
      <c r="BZ273" s="75"/>
      <c r="CA273" s="75"/>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60"/>
      <c r="DJ273" s="60"/>
      <c r="DK273" s="60"/>
      <c r="DL273" s="60"/>
      <c r="DM273" s="60"/>
      <c r="DN273" s="60"/>
      <c r="DO273" s="60"/>
      <c r="DP273" s="60"/>
    </row>
    <row r="274" spans="2:12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BS274" s="60"/>
      <c r="BT274" s="60"/>
      <c r="BU274" s="75"/>
      <c r="BV274" s="75"/>
      <c r="BW274" s="75"/>
      <c r="BX274" s="75"/>
      <c r="BY274" s="75"/>
      <c r="BZ274" s="75"/>
      <c r="CA274" s="75"/>
      <c r="CL274" s="60"/>
      <c r="CM274" s="60"/>
      <c r="CN274" s="60"/>
      <c r="CO274" s="60"/>
      <c r="CP274" s="60"/>
      <c r="CQ274" s="60"/>
      <c r="CR274" s="60"/>
      <c r="CS274" s="60"/>
      <c r="CT274" s="60"/>
      <c r="CU274" s="60"/>
      <c r="CV274" s="60"/>
      <c r="CW274" s="60"/>
      <c r="CX274" s="60"/>
      <c r="CY274" s="60"/>
      <c r="CZ274" s="60"/>
      <c r="DA274" s="60"/>
      <c r="DB274" s="60"/>
      <c r="DC274" s="60"/>
      <c r="DD274" s="60"/>
      <c r="DE274" s="60"/>
      <c r="DF274" s="60"/>
      <c r="DG274" s="60"/>
      <c r="DH274" s="60"/>
      <c r="DI274" s="60"/>
      <c r="DJ274" s="60"/>
      <c r="DK274" s="60"/>
      <c r="DL274" s="60"/>
      <c r="DM274" s="60"/>
      <c r="DN274" s="60"/>
      <c r="DO274" s="60"/>
      <c r="DP274" s="60"/>
    </row>
    <row r="275" spans="2:12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BS275" s="60"/>
      <c r="BT275" s="60"/>
      <c r="BU275" s="75"/>
      <c r="BV275" s="75"/>
      <c r="BW275" s="75"/>
      <c r="BX275" s="75"/>
      <c r="BY275" s="75"/>
      <c r="BZ275" s="75"/>
      <c r="CA275" s="75"/>
      <c r="CL275" s="60"/>
      <c r="CM275" s="60"/>
      <c r="CN275" s="60"/>
      <c r="CO275" s="60"/>
      <c r="CP275" s="60"/>
      <c r="CQ275" s="60"/>
      <c r="CR275" s="60"/>
      <c r="CS275" s="60"/>
      <c r="CT275" s="60"/>
      <c r="CU275" s="60"/>
      <c r="CV275" s="60"/>
      <c r="CW275" s="60"/>
      <c r="CX275" s="60"/>
      <c r="CY275" s="60"/>
      <c r="CZ275" s="60"/>
      <c r="DA275" s="60"/>
      <c r="DB275" s="60"/>
      <c r="DC275" s="60"/>
      <c r="DD275" s="60"/>
      <c r="DE275" s="60"/>
      <c r="DF275" s="60"/>
      <c r="DG275" s="60"/>
      <c r="DH275" s="60"/>
      <c r="DI275" s="60"/>
      <c r="DJ275" s="60"/>
      <c r="DK275" s="60"/>
      <c r="DL275" s="60"/>
      <c r="DM275" s="60"/>
      <c r="DN275" s="60"/>
      <c r="DO275" s="60"/>
      <c r="DP275" s="60"/>
    </row>
    <row r="276" spans="2:12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BS276" s="60"/>
      <c r="BT276" s="60"/>
      <c r="BU276" s="75"/>
      <c r="BV276" s="75"/>
      <c r="BW276" s="75"/>
      <c r="BX276" s="75"/>
      <c r="BY276" s="75"/>
      <c r="BZ276" s="75"/>
      <c r="CA276" s="75"/>
      <c r="CL276" s="60"/>
      <c r="CM276" s="60"/>
      <c r="CN276" s="60"/>
      <c r="CO276" s="60"/>
      <c r="CP276" s="60"/>
      <c r="CQ276" s="60"/>
      <c r="CR276" s="60"/>
      <c r="CS276" s="60"/>
      <c r="CT276" s="60"/>
      <c r="CU276" s="60"/>
      <c r="CV276" s="60"/>
      <c r="CW276" s="60"/>
      <c r="CX276" s="60"/>
      <c r="CY276" s="60"/>
      <c r="CZ276" s="60"/>
      <c r="DA276" s="60"/>
      <c r="DB276" s="60"/>
      <c r="DC276" s="60"/>
      <c r="DD276" s="60"/>
      <c r="DE276" s="60"/>
      <c r="DF276" s="60"/>
      <c r="DG276" s="60"/>
      <c r="DH276" s="60"/>
      <c r="DI276" s="60"/>
      <c r="DJ276" s="60"/>
      <c r="DK276" s="60"/>
      <c r="DL276" s="60"/>
      <c r="DM276" s="60"/>
      <c r="DN276" s="60"/>
      <c r="DO276" s="60"/>
      <c r="DP276" s="60"/>
    </row>
    <row r="277" spans="2:12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BS277" s="60"/>
      <c r="BT277" s="60"/>
      <c r="BU277" s="75"/>
      <c r="BV277" s="75"/>
      <c r="BW277" s="75"/>
      <c r="BX277" s="75"/>
      <c r="BY277" s="75"/>
      <c r="BZ277" s="75"/>
      <c r="CA277" s="75"/>
      <c r="CL277" s="60"/>
      <c r="CM277" s="60"/>
      <c r="CN277" s="60"/>
      <c r="CO277" s="60"/>
      <c r="CP277" s="60"/>
      <c r="CQ277" s="60"/>
      <c r="CR277" s="60"/>
      <c r="CS277" s="60"/>
      <c r="CT277" s="60"/>
      <c r="CU277" s="60"/>
      <c r="CV277" s="60"/>
      <c r="CW277" s="60"/>
      <c r="CX277" s="60"/>
      <c r="CY277" s="60"/>
      <c r="CZ277" s="60"/>
      <c r="DA277" s="60"/>
      <c r="DB277" s="60"/>
      <c r="DC277" s="60"/>
      <c r="DD277" s="60"/>
      <c r="DE277" s="60"/>
      <c r="DF277" s="60"/>
      <c r="DG277" s="60"/>
      <c r="DH277" s="60"/>
      <c r="DI277" s="60"/>
      <c r="DJ277" s="60"/>
      <c r="DK277" s="60"/>
      <c r="DL277" s="60"/>
      <c r="DM277" s="60"/>
      <c r="DN277" s="60"/>
      <c r="DO277" s="60"/>
      <c r="DP277" s="60"/>
    </row>
    <row r="278" spans="2:12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BS278" s="60"/>
      <c r="BT278" s="60"/>
      <c r="BU278" s="75"/>
      <c r="BV278" s="75"/>
      <c r="BW278" s="75"/>
      <c r="BX278" s="75"/>
      <c r="BY278" s="75"/>
      <c r="BZ278" s="75"/>
      <c r="CA278" s="75"/>
      <c r="CL278" s="60"/>
      <c r="CM278" s="60"/>
      <c r="CN278" s="60"/>
      <c r="CO278" s="60"/>
      <c r="CP278" s="60"/>
      <c r="CQ278" s="60"/>
      <c r="CR278" s="60"/>
      <c r="CS278" s="60"/>
      <c r="CT278" s="60"/>
      <c r="CU278" s="60"/>
      <c r="CV278" s="60"/>
      <c r="CW278" s="60"/>
      <c r="CX278" s="60"/>
      <c r="CY278" s="60"/>
      <c r="CZ278" s="60"/>
      <c r="DA278" s="60"/>
      <c r="DB278" s="60"/>
      <c r="DC278" s="60"/>
      <c r="DD278" s="60"/>
      <c r="DE278" s="60"/>
      <c r="DF278" s="60"/>
      <c r="DG278" s="60"/>
      <c r="DH278" s="60"/>
      <c r="DI278" s="60"/>
      <c r="DJ278" s="60"/>
      <c r="DK278" s="60"/>
      <c r="DL278" s="60"/>
      <c r="DM278" s="60"/>
      <c r="DN278" s="60"/>
      <c r="DO278" s="60"/>
      <c r="DP278" s="60"/>
    </row>
    <row r="279" spans="2:12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BS279" s="60"/>
      <c r="BT279" s="60"/>
      <c r="BU279" s="75"/>
      <c r="BV279" s="75"/>
      <c r="BW279" s="75"/>
      <c r="BX279" s="75"/>
      <c r="BY279" s="75"/>
      <c r="BZ279" s="75"/>
      <c r="CA279" s="75"/>
      <c r="CL279" s="60"/>
      <c r="CM279" s="60"/>
      <c r="CN279" s="60"/>
      <c r="CO279" s="60"/>
      <c r="CP279" s="60"/>
      <c r="CQ279" s="60"/>
      <c r="CR279" s="60"/>
      <c r="CS279" s="60"/>
      <c r="CT279" s="60"/>
      <c r="CU279" s="60"/>
      <c r="CV279" s="60"/>
      <c r="CW279" s="60"/>
      <c r="CX279" s="60"/>
      <c r="CY279" s="60"/>
      <c r="CZ279" s="60"/>
      <c r="DA279" s="60"/>
      <c r="DB279" s="60"/>
      <c r="DC279" s="60"/>
      <c r="DD279" s="60"/>
      <c r="DE279" s="60"/>
      <c r="DF279" s="60"/>
      <c r="DG279" s="60"/>
      <c r="DH279" s="60"/>
      <c r="DI279" s="60"/>
      <c r="DJ279" s="60"/>
      <c r="DK279" s="60"/>
      <c r="DL279" s="60"/>
      <c r="DM279" s="60"/>
      <c r="DN279" s="60"/>
      <c r="DO279" s="60"/>
      <c r="DP279" s="60"/>
    </row>
    <row r="280" spans="2:12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BS280" s="60"/>
      <c r="BT280" s="60"/>
      <c r="BU280" s="75"/>
      <c r="BV280" s="75"/>
      <c r="BW280" s="75"/>
      <c r="BX280" s="75"/>
      <c r="BY280" s="75"/>
      <c r="BZ280" s="75"/>
      <c r="CA280" s="75"/>
      <c r="CL280" s="60"/>
      <c r="CM280" s="60"/>
      <c r="CN280" s="60"/>
      <c r="CO280" s="60"/>
      <c r="CP280" s="60"/>
      <c r="CQ280" s="60"/>
      <c r="CR280" s="60"/>
      <c r="CS280" s="60"/>
      <c r="CT280" s="60"/>
      <c r="CU280" s="60"/>
      <c r="CV280" s="60"/>
      <c r="CW280" s="60"/>
      <c r="CX280" s="60"/>
      <c r="CY280" s="60"/>
      <c r="CZ280" s="60"/>
      <c r="DA280" s="60"/>
      <c r="DB280" s="60"/>
      <c r="DC280" s="60"/>
      <c r="DD280" s="60"/>
      <c r="DE280" s="60"/>
      <c r="DF280" s="60"/>
      <c r="DG280" s="60"/>
      <c r="DH280" s="60"/>
      <c r="DI280" s="60"/>
      <c r="DJ280" s="60"/>
      <c r="DK280" s="60"/>
      <c r="DL280" s="60"/>
      <c r="DM280" s="60"/>
      <c r="DN280" s="60"/>
      <c r="DO280" s="60"/>
      <c r="DP280" s="60"/>
    </row>
    <row r="281" spans="2:12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BS281" s="60"/>
      <c r="BT281" s="60"/>
      <c r="BU281" s="75"/>
      <c r="BV281" s="75"/>
      <c r="BW281" s="75"/>
      <c r="BX281" s="75"/>
      <c r="BY281" s="75"/>
      <c r="BZ281" s="75"/>
      <c r="CA281" s="75"/>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row>
    <row r="282" spans="2:12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BS282" s="60"/>
      <c r="BT282" s="60"/>
      <c r="BU282" s="75"/>
      <c r="BV282" s="75"/>
      <c r="BW282" s="75"/>
      <c r="BX282" s="75"/>
      <c r="BY282" s="75"/>
      <c r="BZ282" s="75"/>
      <c r="CA282" s="75"/>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row>
    <row r="283" spans="2:12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BS283" s="60"/>
      <c r="BT283" s="60"/>
      <c r="BU283" s="75"/>
      <c r="BV283" s="75"/>
      <c r="BW283" s="75"/>
      <c r="BX283" s="75"/>
      <c r="BY283" s="75"/>
      <c r="BZ283" s="75"/>
      <c r="CA283" s="75"/>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row>
    <row r="284" spans="2:12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BS284" s="60"/>
      <c r="BT284" s="60"/>
      <c r="BU284" s="75"/>
      <c r="BV284" s="75"/>
      <c r="BW284" s="75"/>
      <c r="BX284" s="75"/>
      <c r="BY284" s="75"/>
      <c r="BZ284" s="75"/>
      <c r="CA284" s="75"/>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row>
    <row r="285" spans="2:12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BS285" s="60"/>
      <c r="BT285" s="60"/>
      <c r="BU285" s="75"/>
      <c r="BV285" s="75"/>
      <c r="BW285" s="75"/>
      <c r="BX285" s="75"/>
      <c r="BY285" s="75"/>
      <c r="BZ285" s="75"/>
      <c r="CA285" s="75"/>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row>
    <row r="286" spans="2:12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BS286" s="60"/>
      <c r="BT286" s="60"/>
      <c r="BU286" s="75"/>
      <c r="BV286" s="75"/>
      <c r="BW286" s="75"/>
      <c r="BX286" s="75"/>
      <c r="BY286" s="75"/>
      <c r="BZ286" s="75"/>
      <c r="CA286" s="75"/>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row>
    <row r="287" spans="2:12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BS287" s="60"/>
      <c r="BT287" s="60"/>
      <c r="BU287" s="75"/>
      <c r="BV287" s="75"/>
      <c r="BW287" s="75"/>
      <c r="BX287" s="75"/>
      <c r="BY287" s="75"/>
      <c r="BZ287" s="75"/>
      <c r="CA287" s="75"/>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row>
    <row r="288" spans="2:12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BS288" s="60"/>
      <c r="BT288" s="60"/>
      <c r="BU288" s="75"/>
      <c r="BV288" s="75"/>
      <c r="BW288" s="75"/>
      <c r="BX288" s="75"/>
      <c r="BY288" s="75"/>
      <c r="BZ288" s="75"/>
      <c r="CA288" s="75"/>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row>
    <row r="289" spans="2:12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BS289" s="60"/>
      <c r="BT289" s="60"/>
      <c r="BU289" s="75"/>
      <c r="BV289" s="75"/>
      <c r="BW289" s="75"/>
      <c r="BX289" s="75"/>
      <c r="BY289" s="75"/>
      <c r="BZ289" s="75"/>
      <c r="CA289" s="75"/>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row>
    <row r="290" spans="2:12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BS290" s="60"/>
      <c r="BT290" s="60"/>
      <c r="BU290" s="75"/>
      <c r="BV290" s="75"/>
      <c r="BW290" s="75"/>
      <c r="BX290" s="75"/>
      <c r="BY290" s="75"/>
      <c r="BZ290" s="75"/>
      <c r="CA290" s="75"/>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row>
    <row r="291" spans="2:12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BS291" s="60"/>
      <c r="BT291" s="60"/>
      <c r="BU291" s="75"/>
      <c r="BV291" s="75"/>
      <c r="BW291" s="75"/>
      <c r="BX291" s="75"/>
      <c r="BY291" s="75"/>
      <c r="BZ291" s="75"/>
      <c r="CA291" s="75"/>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row>
    <row r="292" spans="2:12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BS292" s="60"/>
      <c r="BT292" s="60"/>
      <c r="BU292" s="75"/>
      <c r="BV292" s="75"/>
      <c r="BW292" s="75"/>
      <c r="BX292" s="75"/>
      <c r="BY292" s="75"/>
      <c r="BZ292" s="75"/>
      <c r="CA292" s="75"/>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row>
    <row r="293" spans="2:12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BS293" s="60"/>
      <c r="BT293" s="60"/>
      <c r="BU293" s="75"/>
      <c r="BV293" s="75"/>
      <c r="BW293" s="75"/>
      <c r="BX293" s="75"/>
      <c r="BY293" s="75"/>
      <c r="BZ293" s="75"/>
      <c r="CA293" s="75"/>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row>
    <row r="294" spans="2:12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BS294" s="60"/>
      <c r="BT294" s="60"/>
      <c r="BU294" s="75"/>
      <c r="BV294" s="75"/>
      <c r="BW294" s="75"/>
      <c r="BX294" s="75"/>
      <c r="BY294" s="75"/>
      <c r="BZ294" s="75"/>
      <c r="CA294" s="75"/>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row>
    <row r="295" spans="2:12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BS295" s="60"/>
      <c r="BT295" s="60"/>
      <c r="BU295" s="75"/>
      <c r="BV295" s="75"/>
      <c r="BW295" s="75"/>
      <c r="BX295" s="75"/>
      <c r="BY295" s="75"/>
      <c r="BZ295" s="75"/>
      <c r="CA295" s="75"/>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row>
    <row r="296" spans="2:12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BS296" s="60"/>
      <c r="BT296" s="60"/>
      <c r="BU296" s="75"/>
      <c r="BV296" s="75"/>
      <c r="BW296" s="75"/>
      <c r="BX296" s="75"/>
      <c r="BY296" s="75"/>
      <c r="BZ296" s="75"/>
      <c r="CA296" s="75"/>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row>
    <row r="297" spans="2:12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BS297" s="60"/>
      <c r="BT297" s="60"/>
      <c r="BU297" s="75"/>
      <c r="BV297" s="75"/>
      <c r="BW297" s="75"/>
      <c r="BX297" s="75"/>
      <c r="BY297" s="75"/>
      <c r="BZ297" s="75"/>
      <c r="CA297" s="75"/>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row>
    <row r="298" spans="2:12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BS298" s="60"/>
      <c r="BT298" s="60"/>
      <c r="BU298" s="75"/>
      <c r="BV298" s="75"/>
      <c r="BW298" s="75"/>
      <c r="BX298" s="75"/>
      <c r="BY298" s="75"/>
      <c r="BZ298" s="75"/>
      <c r="CA298" s="75"/>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row>
    <row r="299" spans="2:12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BS299" s="60"/>
      <c r="BT299" s="60"/>
      <c r="BU299" s="75"/>
      <c r="BV299" s="75"/>
      <c r="BW299" s="75"/>
      <c r="BX299" s="75"/>
      <c r="BY299" s="75"/>
      <c r="BZ299" s="75"/>
      <c r="CA299" s="75"/>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row>
    <row r="300" spans="2:12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BS300" s="60"/>
      <c r="BT300" s="60"/>
      <c r="BU300" s="75"/>
      <c r="BV300" s="75"/>
      <c r="BW300" s="75"/>
      <c r="BX300" s="75"/>
      <c r="BY300" s="75"/>
      <c r="BZ300" s="75"/>
      <c r="CA300" s="75"/>
      <c r="CL300" s="60"/>
      <c r="CM300" s="60"/>
      <c r="CN300" s="60"/>
      <c r="CO300" s="60"/>
      <c r="CP300" s="60"/>
      <c r="CQ300" s="60"/>
      <c r="CR300" s="60"/>
      <c r="CS300" s="60"/>
      <c r="CT300" s="60"/>
      <c r="CU300" s="60"/>
      <c r="CV300" s="60"/>
      <c r="CW300" s="60"/>
      <c r="CX300" s="60"/>
      <c r="CY300" s="60"/>
      <c r="CZ300" s="60"/>
      <c r="DA300" s="60"/>
      <c r="DB300" s="60"/>
      <c r="DC300" s="60"/>
      <c r="DD300" s="60"/>
      <c r="DE300" s="60"/>
      <c r="DF300" s="60"/>
      <c r="DG300" s="60"/>
      <c r="DH300" s="60"/>
      <c r="DI300" s="60"/>
      <c r="DJ300" s="60"/>
      <c r="DK300" s="60"/>
      <c r="DL300" s="60"/>
      <c r="DM300" s="60"/>
      <c r="DN300" s="60"/>
      <c r="DO300" s="60"/>
      <c r="DP300" s="60"/>
    </row>
    <row r="301" spans="2:12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BS301" s="60"/>
      <c r="BT301" s="60"/>
      <c r="BU301" s="75"/>
      <c r="BV301" s="75"/>
      <c r="BW301" s="75"/>
      <c r="BX301" s="75"/>
      <c r="BY301" s="75"/>
      <c r="BZ301" s="75"/>
      <c r="CA301" s="75"/>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60"/>
      <c r="DJ301" s="60"/>
      <c r="DK301" s="60"/>
      <c r="DL301" s="60"/>
      <c r="DM301" s="60"/>
      <c r="DN301" s="60"/>
      <c r="DO301" s="60"/>
      <c r="DP301" s="60"/>
    </row>
    <row r="302" spans="2:12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BS302" s="60"/>
      <c r="BT302" s="60"/>
      <c r="BU302" s="75"/>
      <c r="BV302" s="75"/>
      <c r="BW302" s="75"/>
      <c r="BX302" s="75"/>
      <c r="BY302" s="75"/>
      <c r="BZ302" s="75"/>
      <c r="CA302" s="75"/>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60"/>
      <c r="DJ302" s="60"/>
      <c r="DK302" s="60"/>
      <c r="DL302" s="60"/>
      <c r="DM302" s="60"/>
      <c r="DN302" s="60"/>
      <c r="DO302" s="60"/>
      <c r="DP302" s="60"/>
    </row>
    <row r="303" spans="2:12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BS303" s="60"/>
      <c r="BT303" s="60"/>
      <c r="BU303" s="75"/>
      <c r="BV303" s="75"/>
      <c r="BW303" s="75"/>
      <c r="BX303" s="75"/>
      <c r="BY303" s="75"/>
      <c r="BZ303" s="75"/>
      <c r="CA303" s="75"/>
      <c r="CL303" s="60"/>
      <c r="CM303" s="60"/>
      <c r="CN303" s="60"/>
      <c r="CO303" s="60"/>
      <c r="CP303" s="60"/>
      <c r="CQ303" s="60"/>
      <c r="CR303" s="60"/>
      <c r="CS303" s="60"/>
      <c r="CT303" s="60"/>
      <c r="CU303" s="60"/>
      <c r="CV303" s="60"/>
      <c r="CW303" s="60"/>
      <c r="CX303" s="60"/>
      <c r="CY303" s="60"/>
      <c r="CZ303" s="60"/>
      <c r="DA303" s="60"/>
      <c r="DB303" s="60"/>
      <c r="DC303" s="60"/>
      <c r="DD303" s="60"/>
      <c r="DE303" s="60"/>
      <c r="DF303" s="60"/>
      <c r="DG303" s="60"/>
      <c r="DH303" s="60"/>
      <c r="DI303" s="60"/>
      <c r="DJ303" s="60"/>
      <c r="DK303" s="60"/>
      <c r="DL303" s="60"/>
      <c r="DM303" s="60"/>
      <c r="DN303" s="60"/>
      <c r="DO303" s="60"/>
      <c r="DP303" s="60"/>
    </row>
    <row r="304" spans="2:12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BS304" s="60"/>
      <c r="BT304" s="60"/>
      <c r="BU304" s="75"/>
      <c r="BV304" s="75"/>
      <c r="BW304" s="75"/>
      <c r="BX304" s="75"/>
      <c r="BY304" s="75"/>
      <c r="BZ304" s="75"/>
      <c r="CA304" s="75"/>
      <c r="CL304" s="60"/>
      <c r="CM304" s="60"/>
      <c r="CN304" s="60"/>
      <c r="CO304" s="60"/>
      <c r="CP304" s="60"/>
      <c r="CQ304" s="60"/>
      <c r="CR304" s="60"/>
      <c r="CS304" s="60"/>
      <c r="CT304" s="60"/>
      <c r="CU304" s="60"/>
      <c r="CV304" s="60"/>
      <c r="CW304" s="60"/>
      <c r="CX304" s="60"/>
      <c r="CY304" s="60"/>
      <c r="CZ304" s="60"/>
      <c r="DA304" s="60"/>
      <c r="DB304" s="60"/>
      <c r="DC304" s="60"/>
      <c r="DD304" s="60"/>
      <c r="DE304" s="60"/>
      <c r="DF304" s="60"/>
      <c r="DG304" s="60"/>
      <c r="DH304" s="60"/>
      <c r="DI304" s="60"/>
      <c r="DJ304" s="60"/>
      <c r="DK304" s="60"/>
      <c r="DL304" s="60"/>
      <c r="DM304" s="60"/>
      <c r="DN304" s="60"/>
      <c r="DO304" s="60"/>
      <c r="DP304" s="60"/>
    </row>
    <row r="305" spans="2:12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BS305" s="60"/>
      <c r="BT305" s="60"/>
      <c r="BU305" s="75"/>
      <c r="BV305" s="75"/>
      <c r="BW305" s="75"/>
      <c r="BX305" s="75"/>
      <c r="BY305" s="75"/>
      <c r="BZ305" s="75"/>
      <c r="CA305" s="75"/>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row>
    <row r="306" spans="2:12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BS306" s="60"/>
      <c r="BT306" s="60"/>
      <c r="BU306" s="75"/>
      <c r="BV306" s="75"/>
      <c r="BW306" s="75"/>
      <c r="BX306" s="75"/>
      <c r="BY306" s="75"/>
      <c r="BZ306" s="75"/>
      <c r="CA306" s="75"/>
      <c r="CL306" s="60"/>
      <c r="CM306" s="60"/>
      <c r="CN306" s="60"/>
      <c r="CO306" s="60"/>
      <c r="CP306" s="60"/>
      <c r="CQ306" s="60"/>
      <c r="CR306" s="60"/>
      <c r="CS306" s="60"/>
      <c r="CT306" s="60"/>
      <c r="CU306" s="60"/>
      <c r="CV306" s="60"/>
      <c r="CW306" s="60"/>
      <c r="CX306" s="60"/>
      <c r="CY306" s="60"/>
      <c r="CZ306" s="60"/>
      <c r="DA306" s="60"/>
      <c r="DB306" s="60"/>
      <c r="DC306" s="60"/>
      <c r="DD306" s="60"/>
      <c r="DE306" s="60"/>
      <c r="DF306" s="60"/>
      <c r="DG306" s="60"/>
      <c r="DH306" s="60"/>
      <c r="DI306" s="60"/>
      <c r="DJ306" s="60"/>
      <c r="DK306" s="60"/>
      <c r="DL306" s="60"/>
      <c r="DM306" s="60"/>
      <c r="DN306" s="60"/>
      <c r="DO306" s="60"/>
      <c r="DP306" s="60"/>
    </row>
    <row r="307" spans="2:12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BS307" s="60"/>
      <c r="BT307" s="60"/>
      <c r="BU307" s="75"/>
      <c r="BV307" s="75"/>
      <c r="BW307" s="75"/>
      <c r="BX307" s="75"/>
      <c r="BY307" s="75"/>
      <c r="BZ307" s="75"/>
      <c r="CA307" s="75"/>
      <c r="CL307" s="60"/>
      <c r="CM307" s="60"/>
      <c r="CN307" s="60"/>
      <c r="CO307" s="60"/>
      <c r="CP307" s="60"/>
      <c r="CQ307" s="60"/>
      <c r="CR307" s="60"/>
      <c r="CS307" s="60"/>
      <c r="CT307" s="60"/>
      <c r="CU307" s="60"/>
      <c r="CV307" s="60"/>
      <c r="CW307" s="60"/>
      <c r="CX307" s="60"/>
      <c r="CY307" s="60"/>
      <c r="CZ307" s="60"/>
      <c r="DA307" s="60"/>
      <c r="DB307" s="60"/>
      <c r="DC307" s="60"/>
      <c r="DD307" s="60"/>
      <c r="DE307" s="60"/>
      <c r="DF307" s="60"/>
      <c r="DG307" s="60"/>
      <c r="DH307" s="60"/>
      <c r="DI307" s="60"/>
      <c r="DJ307" s="60"/>
      <c r="DK307" s="60"/>
      <c r="DL307" s="60"/>
      <c r="DM307" s="60"/>
      <c r="DN307" s="60"/>
      <c r="DO307" s="60"/>
      <c r="DP307" s="60"/>
    </row>
    <row r="308" spans="2:12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BS308" s="60"/>
      <c r="BT308" s="60"/>
      <c r="BU308" s="75"/>
      <c r="BV308" s="75"/>
      <c r="BW308" s="75"/>
      <c r="BX308" s="75"/>
      <c r="BY308" s="75"/>
      <c r="BZ308" s="75"/>
      <c r="CA308" s="75"/>
      <c r="CL308" s="60"/>
      <c r="CM308" s="60"/>
      <c r="CN308" s="60"/>
      <c r="CO308" s="60"/>
      <c r="CP308" s="60"/>
      <c r="CQ308" s="60"/>
      <c r="CR308" s="60"/>
      <c r="CS308" s="60"/>
      <c r="CT308" s="60"/>
      <c r="CU308" s="60"/>
      <c r="CV308" s="60"/>
      <c r="CW308" s="60"/>
      <c r="CX308" s="60"/>
      <c r="CY308" s="60"/>
      <c r="CZ308" s="60"/>
      <c r="DA308" s="60"/>
      <c r="DB308" s="60"/>
      <c r="DC308" s="60"/>
      <c r="DD308" s="60"/>
      <c r="DE308" s="60"/>
      <c r="DF308" s="60"/>
      <c r="DG308" s="60"/>
      <c r="DH308" s="60"/>
      <c r="DI308" s="60"/>
      <c r="DJ308" s="60"/>
      <c r="DK308" s="60"/>
      <c r="DL308" s="60"/>
      <c r="DM308" s="60"/>
      <c r="DN308" s="60"/>
      <c r="DO308" s="60"/>
      <c r="DP308" s="60"/>
    </row>
    <row r="309" spans="2:12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BS309" s="60"/>
      <c r="BT309" s="60"/>
      <c r="BU309" s="75"/>
      <c r="BV309" s="75"/>
      <c r="BW309" s="75"/>
      <c r="BX309" s="75"/>
      <c r="BY309" s="75"/>
      <c r="BZ309" s="75"/>
      <c r="CA309" s="75"/>
      <c r="CL309" s="60"/>
      <c r="CM309" s="60"/>
      <c r="CN309" s="60"/>
      <c r="CO309" s="60"/>
      <c r="CP309" s="60"/>
      <c r="CQ309" s="60"/>
      <c r="CR309" s="60"/>
      <c r="CS309" s="60"/>
      <c r="CT309" s="60"/>
      <c r="CU309" s="60"/>
      <c r="CV309" s="60"/>
      <c r="CW309" s="60"/>
      <c r="CX309" s="60"/>
      <c r="CY309" s="60"/>
      <c r="CZ309" s="60"/>
      <c r="DA309" s="60"/>
      <c r="DB309" s="60"/>
      <c r="DC309" s="60"/>
      <c r="DD309" s="60"/>
      <c r="DE309" s="60"/>
      <c r="DF309" s="60"/>
      <c r="DG309" s="60"/>
      <c r="DH309" s="60"/>
      <c r="DI309" s="60"/>
      <c r="DJ309" s="60"/>
      <c r="DK309" s="60"/>
      <c r="DL309" s="60"/>
      <c r="DM309" s="60"/>
      <c r="DN309" s="60"/>
      <c r="DO309" s="60"/>
      <c r="DP309" s="60"/>
    </row>
    <row r="310" spans="2:12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BS310" s="60"/>
      <c r="BT310" s="60"/>
      <c r="BU310" s="75"/>
      <c r="BV310" s="75"/>
      <c r="BW310" s="75"/>
      <c r="BX310" s="75"/>
      <c r="BY310" s="75"/>
      <c r="BZ310" s="75"/>
      <c r="CA310" s="75"/>
      <c r="CL310" s="60"/>
      <c r="CM310" s="60"/>
      <c r="CN310" s="60"/>
      <c r="CO310" s="60"/>
      <c r="CP310" s="60"/>
      <c r="CQ310" s="60"/>
      <c r="CR310" s="60"/>
      <c r="CS310" s="60"/>
      <c r="CT310" s="60"/>
      <c r="CU310" s="60"/>
      <c r="CV310" s="60"/>
      <c r="CW310" s="60"/>
      <c r="CX310" s="60"/>
      <c r="CY310" s="60"/>
      <c r="CZ310" s="60"/>
      <c r="DA310" s="60"/>
      <c r="DB310" s="60"/>
      <c r="DC310" s="60"/>
      <c r="DD310" s="60"/>
      <c r="DE310" s="60"/>
      <c r="DF310" s="60"/>
      <c r="DG310" s="60"/>
      <c r="DH310" s="60"/>
      <c r="DI310" s="60"/>
      <c r="DJ310" s="60"/>
      <c r="DK310" s="60"/>
      <c r="DL310" s="60"/>
      <c r="DM310" s="60"/>
      <c r="DN310" s="60"/>
      <c r="DO310" s="60"/>
      <c r="DP310" s="60"/>
    </row>
    <row r="311" spans="2:12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BS311" s="60"/>
      <c r="BT311" s="60"/>
      <c r="BU311" s="75"/>
      <c r="BV311" s="75"/>
      <c r="BW311" s="75"/>
      <c r="BX311" s="75"/>
      <c r="BY311" s="75"/>
      <c r="BZ311" s="75"/>
      <c r="CA311" s="75"/>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60"/>
      <c r="DJ311" s="60"/>
      <c r="DK311" s="60"/>
      <c r="DL311" s="60"/>
      <c r="DM311" s="60"/>
      <c r="DN311" s="60"/>
      <c r="DO311" s="60"/>
      <c r="DP311" s="60"/>
    </row>
    <row r="312" spans="2:12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BS312" s="60"/>
      <c r="BT312" s="60"/>
      <c r="BU312" s="75"/>
      <c r="BV312" s="75"/>
      <c r="BW312" s="75"/>
      <c r="BX312" s="75"/>
      <c r="BY312" s="75"/>
      <c r="BZ312" s="75"/>
      <c r="CA312" s="75"/>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60"/>
      <c r="DJ312" s="60"/>
      <c r="DK312" s="60"/>
      <c r="DL312" s="60"/>
      <c r="DM312" s="60"/>
      <c r="DN312" s="60"/>
      <c r="DO312" s="60"/>
      <c r="DP312" s="60"/>
    </row>
    <row r="313" spans="2:12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BS313" s="60"/>
      <c r="BT313" s="60"/>
      <c r="BU313" s="75"/>
      <c r="BV313" s="75"/>
      <c r="BW313" s="75"/>
      <c r="BX313" s="75"/>
      <c r="BY313" s="75"/>
      <c r="BZ313" s="75"/>
      <c r="CA313" s="75"/>
      <c r="CL313" s="60"/>
      <c r="CM313" s="60"/>
      <c r="CN313" s="60"/>
      <c r="CO313" s="60"/>
      <c r="CP313" s="60"/>
      <c r="CQ313" s="60"/>
      <c r="CR313" s="60"/>
      <c r="CS313" s="60"/>
      <c r="CT313" s="60"/>
      <c r="CU313" s="60"/>
      <c r="CV313" s="60"/>
      <c r="CW313" s="60"/>
      <c r="CX313" s="60"/>
      <c r="CY313" s="60"/>
      <c r="CZ313" s="60"/>
      <c r="DA313" s="60"/>
      <c r="DB313" s="60"/>
      <c r="DC313" s="60"/>
      <c r="DD313" s="60"/>
      <c r="DE313" s="60"/>
      <c r="DF313" s="60"/>
      <c r="DG313" s="60"/>
      <c r="DH313" s="60"/>
      <c r="DI313" s="60"/>
      <c r="DJ313" s="60"/>
      <c r="DK313" s="60"/>
      <c r="DL313" s="60"/>
      <c r="DM313" s="60"/>
      <c r="DN313" s="60"/>
      <c r="DO313" s="60"/>
      <c r="DP313" s="60"/>
    </row>
    <row r="314" spans="2:12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BS314" s="60"/>
      <c r="BT314" s="60"/>
      <c r="BU314" s="75"/>
      <c r="BV314" s="75"/>
      <c r="BW314" s="75"/>
      <c r="BX314" s="75"/>
      <c r="BY314" s="75"/>
      <c r="BZ314" s="75"/>
      <c r="CA314" s="75"/>
      <c r="CL314" s="60"/>
      <c r="CM314" s="60"/>
      <c r="CN314" s="60"/>
      <c r="CO314" s="60"/>
      <c r="CP314" s="60"/>
      <c r="CQ314" s="60"/>
      <c r="CR314" s="60"/>
      <c r="CS314" s="60"/>
      <c r="CT314" s="60"/>
      <c r="CU314" s="60"/>
      <c r="CV314" s="60"/>
      <c r="CW314" s="60"/>
      <c r="CX314" s="60"/>
      <c r="CY314" s="60"/>
      <c r="CZ314" s="60"/>
      <c r="DA314" s="60"/>
      <c r="DB314" s="60"/>
      <c r="DC314" s="60"/>
      <c r="DD314" s="60"/>
      <c r="DE314" s="60"/>
      <c r="DF314" s="60"/>
      <c r="DG314" s="60"/>
      <c r="DH314" s="60"/>
      <c r="DI314" s="60"/>
      <c r="DJ314" s="60"/>
      <c r="DK314" s="60"/>
      <c r="DL314" s="60"/>
      <c r="DM314" s="60"/>
      <c r="DN314" s="60"/>
      <c r="DO314" s="60"/>
      <c r="DP314" s="60"/>
    </row>
    <row r="315" spans="2:12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BS315" s="60"/>
      <c r="BT315" s="60"/>
      <c r="BU315" s="75"/>
      <c r="BV315" s="75"/>
      <c r="BW315" s="75"/>
      <c r="BX315" s="75"/>
      <c r="BY315" s="75"/>
      <c r="BZ315" s="75"/>
      <c r="CA315" s="75"/>
      <c r="CL315" s="60"/>
      <c r="CM315" s="60"/>
      <c r="CN315" s="60"/>
      <c r="CO315" s="60"/>
      <c r="CP315" s="60"/>
      <c r="CQ315" s="60"/>
      <c r="CR315" s="60"/>
      <c r="CS315" s="60"/>
      <c r="CT315" s="60"/>
      <c r="CU315" s="60"/>
      <c r="CV315" s="60"/>
      <c r="CW315" s="60"/>
      <c r="CX315" s="60"/>
      <c r="CY315" s="60"/>
      <c r="CZ315" s="60"/>
      <c r="DA315" s="60"/>
      <c r="DB315" s="60"/>
      <c r="DC315" s="60"/>
      <c r="DD315" s="60"/>
      <c r="DE315" s="60"/>
      <c r="DF315" s="60"/>
      <c r="DG315" s="60"/>
      <c r="DH315" s="60"/>
      <c r="DI315" s="60"/>
      <c r="DJ315" s="60"/>
      <c r="DK315" s="60"/>
      <c r="DL315" s="60"/>
      <c r="DM315" s="60"/>
      <c r="DN315" s="60"/>
      <c r="DO315" s="60"/>
      <c r="DP315" s="60"/>
    </row>
    <row r="316" spans="2:12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BS316" s="60"/>
      <c r="BT316" s="60"/>
      <c r="BU316" s="75"/>
      <c r="BV316" s="75"/>
      <c r="BW316" s="75"/>
      <c r="BX316" s="75"/>
      <c r="BY316" s="75"/>
      <c r="BZ316" s="75"/>
      <c r="CA316" s="75"/>
      <c r="CL316" s="60"/>
      <c r="CM316" s="60"/>
      <c r="CN316" s="60"/>
      <c r="CO316" s="60"/>
      <c r="CP316" s="60"/>
      <c r="CQ316" s="60"/>
      <c r="CR316" s="60"/>
      <c r="CS316" s="60"/>
      <c r="CT316" s="60"/>
      <c r="CU316" s="60"/>
      <c r="CV316" s="60"/>
      <c r="CW316" s="60"/>
      <c r="CX316" s="60"/>
      <c r="CY316" s="60"/>
      <c r="CZ316" s="60"/>
      <c r="DA316" s="60"/>
      <c r="DB316" s="60"/>
      <c r="DC316" s="60"/>
      <c r="DD316" s="60"/>
      <c r="DE316" s="60"/>
      <c r="DF316" s="60"/>
      <c r="DG316" s="60"/>
      <c r="DH316" s="60"/>
      <c r="DI316" s="60"/>
      <c r="DJ316" s="60"/>
      <c r="DK316" s="60"/>
      <c r="DL316" s="60"/>
      <c r="DM316" s="60"/>
      <c r="DN316" s="60"/>
      <c r="DO316" s="60"/>
      <c r="DP316" s="60"/>
    </row>
    <row r="317" spans="2:12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BS317" s="60"/>
      <c r="BT317" s="60"/>
      <c r="BU317" s="75"/>
      <c r="BV317" s="75"/>
      <c r="BW317" s="75"/>
      <c r="BX317" s="75"/>
      <c r="BY317" s="75"/>
      <c r="BZ317" s="75"/>
      <c r="CA317" s="75"/>
      <c r="CL317" s="60"/>
      <c r="CM317" s="60"/>
      <c r="CN317" s="60"/>
      <c r="CO317" s="60"/>
      <c r="CP317" s="60"/>
      <c r="CQ317" s="60"/>
      <c r="CR317" s="60"/>
      <c r="CS317" s="60"/>
      <c r="CT317" s="60"/>
      <c r="CU317" s="60"/>
      <c r="CV317" s="60"/>
      <c r="CW317" s="60"/>
      <c r="CX317" s="60"/>
      <c r="CY317" s="60"/>
      <c r="CZ317" s="60"/>
      <c r="DA317" s="60"/>
      <c r="DB317" s="60"/>
      <c r="DC317" s="60"/>
      <c r="DD317" s="60"/>
      <c r="DE317" s="60"/>
      <c r="DF317" s="60"/>
      <c r="DG317" s="60"/>
      <c r="DH317" s="60"/>
      <c r="DI317" s="60"/>
      <c r="DJ317" s="60"/>
      <c r="DK317" s="60"/>
      <c r="DL317" s="60"/>
      <c r="DM317" s="60"/>
      <c r="DN317" s="60"/>
      <c r="DO317" s="60"/>
      <c r="DP317" s="60"/>
    </row>
    <row r="318" spans="2:12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BS318" s="60"/>
      <c r="BT318" s="60"/>
      <c r="BU318" s="75"/>
      <c r="BV318" s="75"/>
      <c r="BW318" s="75"/>
      <c r="BX318" s="75"/>
      <c r="BY318" s="75"/>
      <c r="BZ318" s="75"/>
      <c r="CA318" s="75"/>
      <c r="CL318" s="60"/>
      <c r="CM318" s="60"/>
      <c r="CN318" s="60"/>
      <c r="CO318" s="60"/>
      <c r="CP318" s="60"/>
      <c r="CQ318" s="60"/>
      <c r="CR318" s="60"/>
      <c r="CS318" s="60"/>
      <c r="CT318" s="60"/>
      <c r="CU318" s="60"/>
      <c r="CV318" s="60"/>
      <c r="CW318" s="60"/>
      <c r="CX318" s="60"/>
      <c r="CY318" s="60"/>
      <c r="CZ318" s="60"/>
      <c r="DA318" s="60"/>
      <c r="DB318" s="60"/>
      <c r="DC318" s="60"/>
      <c r="DD318" s="60"/>
      <c r="DE318" s="60"/>
      <c r="DF318" s="60"/>
      <c r="DG318" s="60"/>
      <c r="DH318" s="60"/>
      <c r="DI318" s="60"/>
      <c r="DJ318" s="60"/>
      <c r="DK318" s="60"/>
      <c r="DL318" s="60"/>
      <c r="DM318" s="60"/>
      <c r="DN318" s="60"/>
      <c r="DO318" s="60"/>
      <c r="DP318" s="60"/>
    </row>
    <row r="319" spans="2:12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BS319" s="60"/>
      <c r="BT319" s="60"/>
      <c r="BU319" s="75"/>
      <c r="BV319" s="75"/>
      <c r="BW319" s="75"/>
      <c r="BX319" s="75"/>
      <c r="BY319" s="75"/>
      <c r="BZ319" s="75"/>
      <c r="CA319" s="75"/>
      <c r="CL319" s="60"/>
      <c r="CM319" s="60"/>
      <c r="CN319" s="60"/>
      <c r="CO319" s="60"/>
      <c r="CP319" s="60"/>
      <c r="CQ319" s="60"/>
      <c r="CR319" s="60"/>
      <c r="CS319" s="60"/>
      <c r="CT319" s="60"/>
      <c r="CU319" s="60"/>
      <c r="CV319" s="60"/>
      <c r="CW319" s="60"/>
      <c r="CX319" s="60"/>
      <c r="CY319" s="60"/>
      <c r="CZ319" s="60"/>
      <c r="DA319" s="60"/>
      <c r="DB319" s="60"/>
      <c r="DC319" s="60"/>
      <c r="DD319" s="60"/>
      <c r="DE319" s="60"/>
      <c r="DF319" s="60"/>
      <c r="DG319" s="60"/>
      <c r="DH319" s="60"/>
      <c r="DI319" s="60"/>
      <c r="DJ319" s="60"/>
      <c r="DK319" s="60"/>
      <c r="DL319" s="60"/>
      <c r="DM319" s="60"/>
      <c r="DN319" s="60"/>
      <c r="DO319" s="60"/>
      <c r="DP319" s="60"/>
    </row>
    <row r="320" spans="2:12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BS320" s="60"/>
      <c r="BT320" s="60"/>
      <c r="BU320" s="75"/>
      <c r="BV320" s="75"/>
      <c r="BW320" s="75"/>
      <c r="BX320" s="75"/>
      <c r="BY320" s="75"/>
      <c r="BZ320" s="75"/>
      <c r="CA320" s="75"/>
      <c r="CL320" s="60"/>
      <c r="CM320" s="60"/>
      <c r="CN320" s="60"/>
      <c r="CO320" s="60"/>
      <c r="CP320" s="60"/>
      <c r="CQ320" s="60"/>
      <c r="CR320" s="60"/>
      <c r="CS320" s="60"/>
      <c r="CT320" s="60"/>
      <c r="CU320" s="60"/>
      <c r="CV320" s="60"/>
      <c r="CW320" s="60"/>
      <c r="CX320" s="60"/>
      <c r="CY320" s="60"/>
      <c r="CZ320" s="60"/>
      <c r="DA320" s="60"/>
      <c r="DB320" s="60"/>
      <c r="DC320" s="60"/>
      <c r="DD320" s="60"/>
      <c r="DE320" s="60"/>
      <c r="DF320" s="60"/>
      <c r="DG320" s="60"/>
      <c r="DH320" s="60"/>
      <c r="DI320" s="60"/>
      <c r="DJ320" s="60"/>
      <c r="DK320" s="60"/>
      <c r="DL320" s="60"/>
      <c r="DM320" s="60"/>
      <c r="DN320" s="60"/>
      <c r="DO320" s="60"/>
      <c r="DP320" s="60"/>
    </row>
    <row r="321" spans="2:12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BS321" s="60"/>
      <c r="BT321" s="60"/>
      <c r="BU321" s="75"/>
      <c r="BV321" s="75"/>
      <c r="BW321" s="75"/>
      <c r="BX321" s="75"/>
      <c r="BY321" s="75"/>
      <c r="BZ321" s="75"/>
      <c r="CA321" s="75"/>
      <c r="CL321" s="60"/>
      <c r="CM321" s="60"/>
      <c r="CN321" s="60"/>
      <c r="CO321" s="60"/>
      <c r="CP321" s="60"/>
      <c r="CQ321" s="60"/>
      <c r="CR321" s="60"/>
      <c r="CS321" s="60"/>
      <c r="CT321" s="60"/>
      <c r="CU321" s="60"/>
      <c r="CV321" s="60"/>
      <c r="CW321" s="60"/>
      <c r="CX321" s="60"/>
      <c r="CY321" s="60"/>
      <c r="CZ321" s="60"/>
      <c r="DA321" s="60"/>
      <c r="DB321" s="60"/>
      <c r="DC321" s="60"/>
      <c r="DD321" s="60"/>
      <c r="DE321" s="60"/>
      <c r="DF321" s="60"/>
      <c r="DG321" s="60"/>
      <c r="DH321" s="60"/>
      <c r="DI321" s="60"/>
      <c r="DJ321" s="60"/>
      <c r="DK321" s="60"/>
      <c r="DL321" s="60"/>
      <c r="DM321" s="60"/>
      <c r="DN321" s="60"/>
      <c r="DO321" s="60"/>
      <c r="DP321" s="60"/>
    </row>
    <row r="322" spans="2:12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BS322" s="60"/>
      <c r="BT322" s="60"/>
      <c r="BU322" s="75"/>
      <c r="BV322" s="75"/>
      <c r="BW322" s="75"/>
      <c r="BX322" s="75"/>
      <c r="BY322" s="75"/>
      <c r="BZ322" s="75"/>
      <c r="CA322" s="75"/>
      <c r="CL322" s="60"/>
      <c r="CM322" s="60"/>
      <c r="CN322" s="60"/>
      <c r="CO322" s="60"/>
      <c r="CP322" s="60"/>
      <c r="CQ322" s="60"/>
      <c r="CR322" s="60"/>
      <c r="CS322" s="60"/>
      <c r="CT322" s="60"/>
      <c r="CU322" s="60"/>
      <c r="CV322" s="60"/>
      <c r="CW322" s="60"/>
      <c r="CX322" s="60"/>
      <c r="CY322" s="60"/>
      <c r="CZ322" s="60"/>
      <c r="DA322" s="60"/>
      <c r="DB322" s="60"/>
      <c r="DC322" s="60"/>
      <c r="DD322" s="60"/>
      <c r="DE322" s="60"/>
      <c r="DF322" s="60"/>
      <c r="DG322" s="60"/>
      <c r="DH322" s="60"/>
      <c r="DI322" s="60"/>
      <c r="DJ322" s="60"/>
      <c r="DK322" s="60"/>
      <c r="DL322" s="60"/>
      <c r="DM322" s="60"/>
      <c r="DN322" s="60"/>
      <c r="DO322" s="60"/>
      <c r="DP322" s="60"/>
    </row>
    <row r="323" spans="2:12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BS323" s="60"/>
      <c r="BT323" s="60"/>
      <c r="BU323" s="75"/>
      <c r="BV323" s="75"/>
      <c r="BW323" s="75"/>
      <c r="BX323" s="75"/>
      <c r="BY323" s="75"/>
      <c r="BZ323" s="75"/>
      <c r="CA323" s="75"/>
      <c r="CL323" s="60"/>
      <c r="CM323" s="60"/>
      <c r="CN323" s="60"/>
      <c r="CO323" s="60"/>
      <c r="CP323" s="60"/>
      <c r="CQ323" s="60"/>
      <c r="CR323" s="60"/>
      <c r="CS323" s="60"/>
      <c r="CT323" s="60"/>
      <c r="CU323" s="60"/>
      <c r="CV323" s="60"/>
      <c r="CW323" s="60"/>
      <c r="CX323" s="60"/>
      <c r="CY323" s="60"/>
      <c r="CZ323" s="60"/>
      <c r="DA323" s="60"/>
      <c r="DB323" s="60"/>
      <c r="DC323" s="60"/>
      <c r="DD323" s="60"/>
      <c r="DE323" s="60"/>
      <c r="DF323" s="60"/>
      <c r="DG323" s="60"/>
      <c r="DH323" s="60"/>
      <c r="DI323" s="60"/>
      <c r="DJ323" s="60"/>
      <c r="DK323" s="60"/>
      <c r="DL323" s="60"/>
      <c r="DM323" s="60"/>
      <c r="DN323" s="60"/>
      <c r="DO323" s="60"/>
      <c r="DP323" s="60"/>
    </row>
    <row r="324" spans="2:12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BS324" s="60"/>
      <c r="BT324" s="60"/>
      <c r="BU324" s="75"/>
      <c r="BV324" s="75"/>
      <c r="BW324" s="75"/>
      <c r="BX324" s="75"/>
      <c r="BY324" s="75"/>
      <c r="BZ324" s="75"/>
      <c r="CA324" s="75"/>
      <c r="CL324" s="60"/>
      <c r="CM324" s="60"/>
      <c r="CN324" s="60"/>
      <c r="CO324" s="60"/>
      <c r="CP324" s="60"/>
      <c r="CQ324" s="60"/>
      <c r="CR324" s="60"/>
      <c r="CS324" s="60"/>
      <c r="CT324" s="60"/>
      <c r="CU324" s="60"/>
      <c r="CV324" s="60"/>
      <c r="CW324" s="60"/>
      <c r="CX324" s="60"/>
      <c r="CY324" s="60"/>
      <c r="CZ324" s="60"/>
      <c r="DA324" s="60"/>
      <c r="DB324" s="60"/>
      <c r="DC324" s="60"/>
      <c r="DD324" s="60"/>
      <c r="DE324" s="60"/>
      <c r="DF324" s="60"/>
      <c r="DG324" s="60"/>
      <c r="DH324" s="60"/>
      <c r="DI324" s="60"/>
      <c r="DJ324" s="60"/>
      <c r="DK324" s="60"/>
      <c r="DL324" s="60"/>
      <c r="DM324" s="60"/>
      <c r="DN324" s="60"/>
      <c r="DO324" s="60"/>
      <c r="DP324" s="60"/>
    </row>
    <row r="325" spans="2:12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BS325" s="60"/>
      <c r="BT325" s="60"/>
      <c r="BU325" s="75"/>
      <c r="BV325" s="75"/>
      <c r="BW325" s="75"/>
      <c r="BX325" s="75"/>
      <c r="BY325" s="75"/>
      <c r="BZ325" s="75"/>
      <c r="CA325" s="75"/>
      <c r="CL325" s="60"/>
      <c r="CM325" s="60"/>
      <c r="CN325" s="60"/>
      <c r="CO325" s="60"/>
      <c r="CP325" s="60"/>
      <c r="CQ325" s="60"/>
      <c r="CR325" s="60"/>
      <c r="CS325" s="60"/>
      <c r="CT325" s="60"/>
      <c r="CU325" s="60"/>
      <c r="CV325" s="60"/>
      <c r="CW325" s="60"/>
      <c r="CX325" s="60"/>
      <c r="CY325" s="60"/>
      <c r="CZ325" s="60"/>
      <c r="DA325" s="60"/>
      <c r="DB325" s="60"/>
      <c r="DC325" s="60"/>
      <c r="DD325" s="60"/>
      <c r="DE325" s="60"/>
      <c r="DF325" s="60"/>
      <c r="DG325" s="60"/>
      <c r="DH325" s="60"/>
      <c r="DI325" s="60"/>
      <c r="DJ325" s="60"/>
      <c r="DK325" s="60"/>
      <c r="DL325" s="60"/>
      <c r="DM325" s="60"/>
      <c r="DN325" s="60"/>
      <c r="DO325" s="60"/>
      <c r="DP325" s="60"/>
    </row>
    <row r="326" spans="2:12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BS326" s="60"/>
      <c r="BT326" s="60"/>
      <c r="BU326" s="75"/>
      <c r="BV326" s="75"/>
      <c r="BW326" s="75"/>
      <c r="BX326" s="75"/>
      <c r="BY326" s="75"/>
      <c r="BZ326" s="75"/>
      <c r="CA326" s="75"/>
      <c r="CL326" s="60"/>
      <c r="CM326" s="60"/>
      <c r="CN326" s="60"/>
      <c r="CO326" s="60"/>
      <c r="CP326" s="60"/>
      <c r="CQ326" s="60"/>
      <c r="CR326" s="60"/>
      <c r="CS326" s="60"/>
      <c r="CT326" s="60"/>
      <c r="CU326" s="60"/>
      <c r="CV326" s="60"/>
      <c r="CW326" s="60"/>
      <c r="CX326" s="60"/>
      <c r="CY326" s="60"/>
      <c r="CZ326" s="60"/>
      <c r="DA326" s="60"/>
      <c r="DB326" s="60"/>
      <c r="DC326" s="60"/>
      <c r="DD326" s="60"/>
      <c r="DE326" s="60"/>
      <c r="DF326" s="60"/>
      <c r="DG326" s="60"/>
      <c r="DH326" s="60"/>
      <c r="DI326" s="60"/>
      <c r="DJ326" s="60"/>
      <c r="DK326" s="60"/>
      <c r="DL326" s="60"/>
      <c r="DM326" s="60"/>
      <c r="DN326" s="60"/>
      <c r="DO326" s="60"/>
      <c r="DP326" s="60"/>
    </row>
    <row r="327" spans="2:12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BS327" s="60"/>
      <c r="BT327" s="60"/>
      <c r="BU327" s="75"/>
      <c r="BV327" s="75"/>
      <c r="BW327" s="75"/>
      <c r="BX327" s="75"/>
      <c r="BY327" s="75"/>
      <c r="BZ327" s="75"/>
      <c r="CA327" s="75"/>
      <c r="CL327" s="60"/>
      <c r="CM327" s="60"/>
      <c r="CN327" s="60"/>
      <c r="CO327" s="60"/>
      <c r="CP327" s="60"/>
      <c r="CQ327" s="60"/>
      <c r="CR327" s="60"/>
      <c r="CS327" s="60"/>
      <c r="CT327" s="60"/>
      <c r="CU327" s="60"/>
      <c r="CV327" s="60"/>
      <c r="CW327" s="60"/>
      <c r="CX327" s="60"/>
      <c r="CY327" s="60"/>
      <c r="CZ327" s="60"/>
      <c r="DA327" s="60"/>
      <c r="DB327" s="60"/>
      <c r="DC327" s="60"/>
      <c r="DD327" s="60"/>
      <c r="DE327" s="60"/>
      <c r="DF327" s="60"/>
      <c r="DG327" s="60"/>
      <c r="DH327" s="60"/>
      <c r="DI327" s="60"/>
      <c r="DJ327" s="60"/>
      <c r="DK327" s="60"/>
      <c r="DL327" s="60"/>
      <c r="DM327" s="60"/>
      <c r="DN327" s="60"/>
      <c r="DO327" s="60"/>
      <c r="DP327" s="60"/>
    </row>
    <row r="328" spans="2:12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BS328" s="60"/>
      <c r="BT328" s="60"/>
      <c r="BU328" s="75"/>
      <c r="BV328" s="75"/>
      <c r="BW328" s="75"/>
      <c r="BX328" s="75"/>
      <c r="BY328" s="75"/>
      <c r="BZ328" s="75"/>
      <c r="CA328" s="75"/>
      <c r="CL328" s="60"/>
      <c r="CM328" s="60"/>
      <c r="CN328" s="60"/>
      <c r="CO328" s="60"/>
      <c r="CP328" s="60"/>
      <c r="CQ328" s="60"/>
      <c r="CR328" s="60"/>
      <c r="CS328" s="60"/>
      <c r="CT328" s="60"/>
      <c r="CU328" s="60"/>
      <c r="CV328" s="60"/>
      <c r="CW328" s="60"/>
      <c r="CX328" s="60"/>
      <c r="CY328" s="60"/>
      <c r="CZ328" s="60"/>
      <c r="DA328" s="60"/>
      <c r="DB328" s="60"/>
      <c r="DC328" s="60"/>
      <c r="DD328" s="60"/>
      <c r="DE328" s="60"/>
      <c r="DF328" s="60"/>
      <c r="DG328" s="60"/>
      <c r="DH328" s="60"/>
      <c r="DI328" s="60"/>
      <c r="DJ328" s="60"/>
      <c r="DK328" s="60"/>
      <c r="DL328" s="60"/>
      <c r="DM328" s="60"/>
      <c r="DN328" s="60"/>
      <c r="DO328" s="60"/>
      <c r="DP328" s="60"/>
    </row>
    <row r="329" spans="2:12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BS329" s="60"/>
      <c r="BT329" s="60"/>
      <c r="BU329" s="75"/>
      <c r="BV329" s="75"/>
      <c r="BW329" s="75"/>
      <c r="BX329" s="75"/>
      <c r="BY329" s="75"/>
      <c r="BZ329" s="75"/>
      <c r="CA329" s="75"/>
      <c r="CL329" s="60"/>
      <c r="CM329" s="60"/>
      <c r="CN329" s="60"/>
      <c r="CO329" s="60"/>
      <c r="CP329" s="60"/>
      <c r="CQ329" s="60"/>
      <c r="CR329" s="60"/>
      <c r="CS329" s="60"/>
      <c r="CT329" s="60"/>
      <c r="CU329" s="60"/>
      <c r="CV329" s="60"/>
      <c r="CW329" s="60"/>
      <c r="CX329" s="60"/>
      <c r="CY329" s="60"/>
      <c r="CZ329" s="60"/>
      <c r="DA329" s="60"/>
      <c r="DB329" s="60"/>
      <c r="DC329" s="60"/>
      <c r="DD329" s="60"/>
      <c r="DE329" s="60"/>
      <c r="DF329" s="60"/>
      <c r="DG329" s="60"/>
      <c r="DH329" s="60"/>
      <c r="DI329" s="60"/>
      <c r="DJ329" s="60"/>
      <c r="DK329" s="60"/>
      <c r="DL329" s="60"/>
      <c r="DM329" s="60"/>
      <c r="DN329" s="60"/>
      <c r="DO329" s="60"/>
      <c r="DP329" s="60"/>
    </row>
    <row r="330" spans="2:12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BS330" s="60"/>
      <c r="BT330" s="60"/>
      <c r="BU330" s="75"/>
      <c r="BV330" s="75"/>
      <c r="BW330" s="75"/>
      <c r="BX330" s="75"/>
      <c r="BY330" s="75"/>
      <c r="BZ330" s="75"/>
      <c r="CA330" s="75"/>
      <c r="CL330" s="60"/>
      <c r="CM330" s="60"/>
      <c r="CN330" s="60"/>
      <c r="CO330" s="60"/>
      <c r="CP330" s="60"/>
      <c r="CQ330" s="60"/>
      <c r="CR330" s="60"/>
      <c r="CS330" s="60"/>
      <c r="CT330" s="60"/>
      <c r="CU330" s="60"/>
      <c r="CV330" s="60"/>
      <c r="CW330" s="60"/>
      <c r="CX330" s="60"/>
      <c r="CY330" s="60"/>
      <c r="CZ330" s="60"/>
      <c r="DA330" s="60"/>
      <c r="DB330" s="60"/>
      <c r="DC330" s="60"/>
      <c r="DD330" s="60"/>
      <c r="DE330" s="60"/>
      <c r="DF330" s="60"/>
      <c r="DG330" s="60"/>
      <c r="DH330" s="60"/>
      <c r="DI330" s="60"/>
      <c r="DJ330" s="60"/>
      <c r="DK330" s="60"/>
      <c r="DL330" s="60"/>
      <c r="DM330" s="60"/>
      <c r="DN330" s="60"/>
      <c r="DO330" s="60"/>
      <c r="DP330" s="60"/>
    </row>
    <row r="331" spans="2:12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BS331" s="60"/>
      <c r="BT331" s="60"/>
      <c r="BU331" s="75"/>
      <c r="BV331" s="75"/>
      <c r="BW331" s="75"/>
      <c r="BX331" s="75"/>
      <c r="BY331" s="75"/>
      <c r="BZ331" s="75"/>
      <c r="CA331" s="75"/>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60"/>
      <c r="DJ331" s="60"/>
      <c r="DK331" s="60"/>
      <c r="DL331" s="60"/>
      <c r="DM331" s="60"/>
      <c r="DN331" s="60"/>
      <c r="DO331" s="60"/>
      <c r="DP331" s="60"/>
    </row>
    <row r="332" spans="2:12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BS332" s="60"/>
      <c r="BT332" s="60"/>
      <c r="BU332" s="75"/>
      <c r="BV332" s="75"/>
      <c r="BW332" s="75"/>
      <c r="BX332" s="75"/>
      <c r="BY332" s="75"/>
      <c r="BZ332" s="75"/>
      <c r="CA332" s="75"/>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60"/>
      <c r="DJ332" s="60"/>
      <c r="DK332" s="60"/>
      <c r="DL332" s="60"/>
      <c r="DM332" s="60"/>
      <c r="DN332" s="60"/>
      <c r="DO332" s="60"/>
      <c r="DP332" s="60"/>
    </row>
    <row r="333" spans="2:12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BS333" s="60"/>
      <c r="BT333" s="60"/>
      <c r="BU333" s="75"/>
      <c r="BV333" s="75"/>
      <c r="BW333" s="75"/>
      <c r="BX333" s="75"/>
      <c r="BY333" s="75"/>
      <c r="BZ333" s="75"/>
      <c r="CA333" s="75"/>
      <c r="CL333" s="60"/>
      <c r="CM333" s="60"/>
      <c r="CN333" s="60"/>
      <c r="CO333" s="60"/>
      <c r="CP333" s="60"/>
      <c r="CQ333" s="60"/>
      <c r="CR333" s="60"/>
      <c r="CS333" s="60"/>
      <c r="CT333" s="60"/>
      <c r="CU333" s="60"/>
      <c r="CV333" s="60"/>
      <c r="CW333" s="60"/>
      <c r="CX333" s="60"/>
      <c r="CY333" s="60"/>
      <c r="CZ333" s="60"/>
      <c r="DA333" s="60"/>
      <c r="DB333" s="60"/>
      <c r="DC333" s="60"/>
      <c r="DD333" s="60"/>
      <c r="DE333" s="60"/>
      <c r="DF333" s="60"/>
      <c r="DG333" s="60"/>
      <c r="DH333" s="60"/>
      <c r="DI333" s="60"/>
      <c r="DJ333" s="60"/>
      <c r="DK333" s="60"/>
      <c r="DL333" s="60"/>
      <c r="DM333" s="60"/>
      <c r="DN333" s="60"/>
      <c r="DO333" s="60"/>
      <c r="DP333" s="60"/>
    </row>
    <row r="334" spans="2:12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BS334" s="60"/>
      <c r="BT334" s="60"/>
      <c r="BU334" s="75"/>
      <c r="BV334" s="75"/>
      <c r="BW334" s="75"/>
      <c r="BX334" s="75"/>
      <c r="BY334" s="75"/>
      <c r="BZ334" s="75"/>
      <c r="CA334" s="75"/>
      <c r="CL334" s="60"/>
      <c r="CM334" s="60"/>
      <c r="CN334" s="60"/>
      <c r="CO334" s="60"/>
      <c r="CP334" s="60"/>
      <c r="CQ334" s="60"/>
      <c r="CR334" s="60"/>
      <c r="CS334" s="60"/>
      <c r="CT334" s="60"/>
      <c r="CU334" s="60"/>
      <c r="CV334" s="60"/>
      <c r="CW334" s="60"/>
      <c r="CX334" s="60"/>
      <c r="CY334" s="60"/>
      <c r="CZ334" s="60"/>
      <c r="DA334" s="60"/>
      <c r="DB334" s="60"/>
      <c r="DC334" s="60"/>
      <c r="DD334" s="60"/>
      <c r="DE334" s="60"/>
      <c r="DF334" s="60"/>
      <c r="DG334" s="60"/>
      <c r="DH334" s="60"/>
      <c r="DI334" s="60"/>
      <c r="DJ334" s="60"/>
      <c r="DK334" s="60"/>
      <c r="DL334" s="60"/>
      <c r="DM334" s="60"/>
      <c r="DN334" s="60"/>
      <c r="DO334" s="60"/>
      <c r="DP334" s="60"/>
    </row>
    <row r="335" spans="2:12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BS335" s="60"/>
      <c r="BT335" s="60"/>
      <c r="BU335" s="75"/>
      <c r="BV335" s="75"/>
      <c r="BW335" s="75"/>
      <c r="BX335" s="75"/>
      <c r="BY335" s="75"/>
      <c r="BZ335" s="75"/>
      <c r="CA335" s="75"/>
      <c r="CL335" s="60"/>
      <c r="CM335" s="60"/>
      <c r="CN335" s="60"/>
      <c r="CO335" s="60"/>
      <c r="CP335" s="60"/>
      <c r="CQ335" s="60"/>
      <c r="CR335" s="60"/>
      <c r="CS335" s="60"/>
      <c r="CT335" s="60"/>
      <c r="CU335" s="60"/>
      <c r="CV335" s="60"/>
      <c r="CW335" s="60"/>
      <c r="CX335" s="60"/>
      <c r="CY335" s="60"/>
      <c r="CZ335" s="60"/>
      <c r="DA335" s="60"/>
      <c r="DB335" s="60"/>
      <c r="DC335" s="60"/>
      <c r="DD335" s="60"/>
      <c r="DE335" s="60"/>
      <c r="DF335" s="60"/>
      <c r="DG335" s="60"/>
      <c r="DH335" s="60"/>
      <c r="DI335" s="60"/>
      <c r="DJ335" s="60"/>
      <c r="DK335" s="60"/>
      <c r="DL335" s="60"/>
      <c r="DM335" s="60"/>
      <c r="DN335" s="60"/>
      <c r="DO335" s="60"/>
      <c r="DP335" s="60"/>
    </row>
    <row r="336" spans="2:12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BS336" s="60"/>
      <c r="BT336" s="60"/>
      <c r="BU336" s="75"/>
      <c r="BV336" s="75"/>
      <c r="BW336" s="75"/>
      <c r="BX336" s="75"/>
      <c r="BY336" s="75"/>
      <c r="BZ336" s="75"/>
      <c r="CA336" s="75"/>
      <c r="CL336" s="60"/>
      <c r="CM336" s="60"/>
      <c r="CN336" s="60"/>
      <c r="CO336" s="60"/>
      <c r="CP336" s="60"/>
      <c r="CQ336" s="60"/>
      <c r="CR336" s="60"/>
      <c r="CS336" s="60"/>
      <c r="CT336" s="60"/>
      <c r="CU336" s="60"/>
      <c r="CV336" s="60"/>
      <c r="CW336" s="60"/>
      <c r="CX336" s="60"/>
      <c r="CY336" s="60"/>
      <c r="CZ336" s="60"/>
      <c r="DA336" s="60"/>
      <c r="DB336" s="60"/>
      <c r="DC336" s="60"/>
      <c r="DD336" s="60"/>
      <c r="DE336" s="60"/>
      <c r="DF336" s="60"/>
      <c r="DG336" s="60"/>
      <c r="DH336" s="60"/>
      <c r="DI336" s="60"/>
      <c r="DJ336" s="60"/>
      <c r="DK336" s="60"/>
      <c r="DL336" s="60"/>
      <c r="DM336" s="60"/>
      <c r="DN336" s="60"/>
      <c r="DO336" s="60"/>
      <c r="DP336" s="60"/>
    </row>
    <row r="337" spans="2:12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BS337" s="60"/>
      <c r="BT337" s="60"/>
      <c r="BU337" s="75"/>
      <c r="BV337" s="75"/>
      <c r="BW337" s="75"/>
      <c r="BX337" s="75"/>
      <c r="BY337" s="75"/>
      <c r="BZ337" s="75"/>
      <c r="CA337" s="75"/>
      <c r="CL337" s="60"/>
      <c r="CM337" s="60"/>
      <c r="CN337" s="60"/>
      <c r="CO337" s="60"/>
      <c r="CP337" s="60"/>
      <c r="CQ337" s="60"/>
      <c r="CR337" s="60"/>
      <c r="CS337" s="60"/>
      <c r="CT337" s="60"/>
      <c r="CU337" s="60"/>
      <c r="CV337" s="60"/>
      <c r="CW337" s="60"/>
      <c r="CX337" s="60"/>
      <c r="CY337" s="60"/>
      <c r="CZ337" s="60"/>
      <c r="DA337" s="60"/>
      <c r="DB337" s="60"/>
      <c r="DC337" s="60"/>
      <c r="DD337" s="60"/>
      <c r="DE337" s="60"/>
      <c r="DF337" s="60"/>
      <c r="DG337" s="60"/>
      <c r="DH337" s="60"/>
      <c r="DI337" s="60"/>
      <c r="DJ337" s="60"/>
      <c r="DK337" s="60"/>
      <c r="DL337" s="60"/>
      <c r="DM337" s="60"/>
      <c r="DN337" s="60"/>
      <c r="DO337" s="60"/>
      <c r="DP337" s="60"/>
    </row>
    <row r="338" spans="2:12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BS338" s="60"/>
      <c r="BT338" s="60"/>
      <c r="BU338" s="75"/>
      <c r="BV338" s="75"/>
      <c r="BW338" s="75"/>
      <c r="BX338" s="75"/>
      <c r="BY338" s="75"/>
      <c r="BZ338" s="75"/>
      <c r="CA338" s="75"/>
      <c r="CL338" s="60"/>
      <c r="CM338" s="60"/>
      <c r="CN338" s="60"/>
      <c r="CO338" s="60"/>
      <c r="CP338" s="60"/>
      <c r="CQ338" s="60"/>
      <c r="CR338" s="60"/>
      <c r="CS338" s="60"/>
      <c r="CT338" s="60"/>
      <c r="CU338" s="60"/>
      <c r="CV338" s="60"/>
      <c r="CW338" s="60"/>
      <c r="CX338" s="60"/>
      <c r="CY338" s="60"/>
      <c r="CZ338" s="60"/>
      <c r="DA338" s="60"/>
      <c r="DB338" s="60"/>
      <c r="DC338" s="60"/>
      <c r="DD338" s="60"/>
      <c r="DE338" s="60"/>
      <c r="DF338" s="60"/>
      <c r="DG338" s="60"/>
      <c r="DH338" s="60"/>
      <c r="DI338" s="60"/>
      <c r="DJ338" s="60"/>
      <c r="DK338" s="60"/>
      <c r="DL338" s="60"/>
      <c r="DM338" s="60"/>
      <c r="DN338" s="60"/>
      <c r="DO338" s="60"/>
      <c r="DP338" s="60"/>
    </row>
    <row r="339" spans="2:12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BS339" s="60"/>
      <c r="BT339" s="60"/>
      <c r="BU339" s="75"/>
      <c r="BV339" s="75"/>
      <c r="BW339" s="75"/>
      <c r="BX339" s="75"/>
      <c r="BY339" s="75"/>
      <c r="BZ339" s="75"/>
      <c r="CA339" s="75"/>
      <c r="CL339" s="60"/>
      <c r="CM339" s="60"/>
      <c r="CN339" s="60"/>
      <c r="CO339" s="60"/>
      <c r="CP339" s="60"/>
      <c r="CQ339" s="60"/>
      <c r="CR339" s="60"/>
      <c r="CS339" s="60"/>
      <c r="CT339" s="60"/>
      <c r="CU339" s="60"/>
      <c r="CV339" s="60"/>
      <c r="CW339" s="60"/>
      <c r="CX339" s="60"/>
      <c r="CY339" s="60"/>
      <c r="CZ339" s="60"/>
      <c r="DA339" s="60"/>
      <c r="DB339" s="60"/>
      <c r="DC339" s="60"/>
      <c r="DD339" s="60"/>
      <c r="DE339" s="60"/>
      <c r="DF339" s="60"/>
      <c r="DG339" s="60"/>
      <c r="DH339" s="60"/>
      <c r="DI339" s="60"/>
      <c r="DJ339" s="60"/>
      <c r="DK339" s="60"/>
      <c r="DL339" s="60"/>
      <c r="DM339" s="60"/>
      <c r="DN339" s="60"/>
      <c r="DO339" s="60"/>
      <c r="DP339" s="60"/>
    </row>
    <row r="340" spans="2:12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BS340" s="60"/>
      <c r="BT340" s="60"/>
      <c r="BU340" s="75"/>
      <c r="BV340" s="75"/>
      <c r="BW340" s="75"/>
      <c r="BX340" s="75"/>
      <c r="BY340" s="75"/>
      <c r="BZ340" s="75"/>
      <c r="CA340" s="75"/>
      <c r="CL340" s="60"/>
      <c r="CM340" s="60"/>
      <c r="CN340" s="60"/>
      <c r="CO340" s="60"/>
      <c r="CP340" s="60"/>
      <c r="CQ340" s="60"/>
      <c r="CR340" s="60"/>
      <c r="CS340" s="60"/>
      <c r="CT340" s="60"/>
      <c r="CU340" s="60"/>
      <c r="CV340" s="60"/>
      <c r="CW340" s="60"/>
      <c r="CX340" s="60"/>
      <c r="CY340" s="60"/>
      <c r="CZ340" s="60"/>
      <c r="DA340" s="60"/>
      <c r="DB340" s="60"/>
      <c r="DC340" s="60"/>
      <c r="DD340" s="60"/>
      <c r="DE340" s="60"/>
      <c r="DF340" s="60"/>
      <c r="DG340" s="60"/>
      <c r="DH340" s="60"/>
      <c r="DI340" s="60"/>
      <c r="DJ340" s="60"/>
      <c r="DK340" s="60"/>
      <c r="DL340" s="60"/>
      <c r="DM340" s="60"/>
      <c r="DN340" s="60"/>
      <c r="DO340" s="60"/>
      <c r="DP340" s="60"/>
    </row>
    <row r="341" spans="2:12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BS341" s="60"/>
      <c r="BT341" s="60"/>
      <c r="BU341" s="75"/>
      <c r="BV341" s="75"/>
      <c r="BW341" s="75"/>
      <c r="BX341" s="75"/>
      <c r="BY341" s="75"/>
      <c r="BZ341" s="75"/>
      <c r="CA341" s="75"/>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60"/>
      <c r="DJ341" s="60"/>
      <c r="DK341" s="60"/>
      <c r="DL341" s="60"/>
      <c r="DM341" s="60"/>
      <c r="DN341" s="60"/>
      <c r="DO341" s="60"/>
      <c r="DP341" s="60"/>
    </row>
    <row r="342" spans="2:12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BS342" s="60"/>
      <c r="BT342" s="60"/>
      <c r="BU342" s="75"/>
      <c r="BV342" s="75"/>
      <c r="BW342" s="75"/>
      <c r="BX342" s="75"/>
      <c r="BY342" s="75"/>
      <c r="BZ342" s="75"/>
      <c r="CA342" s="75"/>
      <c r="CL342" s="60"/>
      <c r="CM342" s="60"/>
      <c r="CN342" s="60"/>
      <c r="CO342" s="60"/>
      <c r="CP342" s="60"/>
      <c r="CQ342" s="60"/>
      <c r="CR342" s="60"/>
      <c r="CS342" s="60"/>
      <c r="CT342" s="60"/>
      <c r="CU342" s="60"/>
      <c r="CV342" s="60"/>
      <c r="CW342" s="60"/>
      <c r="CX342" s="60"/>
      <c r="CY342" s="60"/>
      <c r="CZ342" s="60"/>
      <c r="DA342" s="60"/>
      <c r="DB342" s="60"/>
      <c r="DC342" s="60"/>
      <c r="DD342" s="60"/>
      <c r="DE342" s="60"/>
      <c r="DF342" s="60"/>
      <c r="DG342" s="60"/>
      <c r="DH342" s="60"/>
      <c r="DI342" s="60"/>
      <c r="DJ342" s="60"/>
      <c r="DK342" s="60"/>
      <c r="DL342" s="60"/>
      <c r="DM342" s="60"/>
      <c r="DN342" s="60"/>
      <c r="DO342" s="60"/>
      <c r="DP342" s="60"/>
    </row>
    <row r="343" spans="2:12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BS343" s="60"/>
      <c r="BT343" s="60"/>
      <c r="BU343" s="75"/>
      <c r="BV343" s="75"/>
      <c r="BW343" s="75"/>
      <c r="BX343" s="75"/>
      <c r="BY343" s="75"/>
      <c r="BZ343" s="75"/>
      <c r="CA343" s="75"/>
      <c r="CL343" s="60"/>
      <c r="CM343" s="60"/>
      <c r="CN343" s="60"/>
      <c r="CO343" s="60"/>
      <c r="CP343" s="60"/>
      <c r="CQ343" s="60"/>
      <c r="CR343" s="60"/>
      <c r="CS343" s="60"/>
      <c r="CT343" s="60"/>
      <c r="CU343" s="60"/>
      <c r="CV343" s="60"/>
      <c r="CW343" s="60"/>
      <c r="CX343" s="60"/>
      <c r="CY343" s="60"/>
      <c r="CZ343" s="60"/>
      <c r="DA343" s="60"/>
      <c r="DB343" s="60"/>
      <c r="DC343" s="60"/>
      <c r="DD343" s="60"/>
      <c r="DE343" s="60"/>
      <c r="DF343" s="60"/>
      <c r="DG343" s="60"/>
      <c r="DH343" s="60"/>
      <c r="DI343" s="60"/>
      <c r="DJ343" s="60"/>
      <c r="DK343" s="60"/>
      <c r="DL343" s="60"/>
      <c r="DM343" s="60"/>
      <c r="DN343" s="60"/>
      <c r="DO343" s="60"/>
      <c r="DP343" s="60"/>
    </row>
    <row r="344" spans="2:12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BS344" s="60"/>
      <c r="BT344" s="60"/>
      <c r="BU344" s="75"/>
      <c r="BV344" s="75"/>
      <c r="BW344" s="75"/>
      <c r="BX344" s="75"/>
      <c r="BY344" s="75"/>
      <c r="BZ344" s="75"/>
      <c r="CA344" s="75"/>
      <c r="CL344" s="60"/>
      <c r="CM344" s="60"/>
      <c r="CN344" s="60"/>
      <c r="CO344" s="60"/>
      <c r="CP344" s="60"/>
      <c r="CQ344" s="60"/>
      <c r="CR344" s="60"/>
      <c r="CS344" s="60"/>
      <c r="CT344" s="60"/>
      <c r="CU344" s="60"/>
      <c r="CV344" s="60"/>
      <c r="CW344" s="60"/>
      <c r="CX344" s="60"/>
      <c r="CY344" s="60"/>
      <c r="CZ344" s="60"/>
      <c r="DA344" s="60"/>
      <c r="DB344" s="60"/>
      <c r="DC344" s="60"/>
      <c r="DD344" s="60"/>
      <c r="DE344" s="60"/>
      <c r="DF344" s="60"/>
      <c r="DG344" s="60"/>
      <c r="DH344" s="60"/>
      <c r="DI344" s="60"/>
      <c r="DJ344" s="60"/>
      <c r="DK344" s="60"/>
      <c r="DL344" s="60"/>
      <c r="DM344" s="60"/>
      <c r="DN344" s="60"/>
      <c r="DO344" s="60"/>
      <c r="DP344" s="60"/>
    </row>
    <row r="345" spans="2:12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BS345" s="60"/>
      <c r="BT345" s="60"/>
      <c r="BU345" s="75"/>
      <c r="BV345" s="75"/>
      <c r="BW345" s="75"/>
      <c r="BX345" s="75"/>
      <c r="BY345" s="75"/>
      <c r="BZ345" s="75"/>
      <c r="CA345" s="75"/>
      <c r="CL345" s="60"/>
      <c r="CM345" s="60"/>
      <c r="CN345" s="60"/>
      <c r="CO345" s="60"/>
      <c r="CP345" s="60"/>
      <c r="CQ345" s="60"/>
      <c r="CR345" s="60"/>
      <c r="CS345" s="60"/>
      <c r="CT345" s="60"/>
      <c r="CU345" s="60"/>
      <c r="CV345" s="60"/>
      <c r="CW345" s="60"/>
      <c r="CX345" s="60"/>
      <c r="CY345" s="60"/>
      <c r="CZ345" s="60"/>
      <c r="DA345" s="60"/>
      <c r="DB345" s="60"/>
      <c r="DC345" s="60"/>
      <c r="DD345" s="60"/>
      <c r="DE345" s="60"/>
      <c r="DF345" s="60"/>
      <c r="DG345" s="60"/>
      <c r="DH345" s="60"/>
      <c r="DI345" s="60"/>
      <c r="DJ345" s="60"/>
      <c r="DK345" s="60"/>
      <c r="DL345" s="60"/>
      <c r="DM345" s="60"/>
      <c r="DN345" s="60"/>
      <c r="DO345" s="60"/>
      <c r="DP345" s="60"/>
    </row>
    <row r="346" spans="2:12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BS346" s="60"/>
      <c r="BT346" s="60"/>
      <c r="BU346" s="75"/>
      <c r="BV346" s="75"/>
      <c r="BW346" s="75"/>
      <c r="BX346" s="75"/>
      <c r="BY346" s="75"/>
      <c r="BZ346" s="75"/>
      <c r="CA346" s="75"/>
      <c r="CL346" s="60"/>
      <c r="CM346" s="60"/>
      <c r="CN346" s="60"/>
      <c r="CO346" s="60"/>
      <c r="CP346" s="60"/>
      <c r="CQ346" s="60"/>
      <c r="CR346" s="60"/>
      <c r="CS346" s="60"/>
      <c r="CT346" s="60"/>
      <c r="CU346" s="60"/>
      <c r="CV346" s="60"/>
      <c r="CW346" s="60"/>
      <c r="CX346" s="60"/>
      <c r="CY346" s="60"/>
      <c r="CZ346" s="60"/>
      <c r="DA346" s="60"/>
      <c r="DB346" s="60"/>
      <c r="DC346" s="60"/>
      <c r="DD346" s="60"/>
      <c r="DE346" s="60"/>
      <c r="DF346" s="60"/>
      <c r="DG346" s="60"/>
      <c r="DH346" s="60"/>
      <c r="DI346" s="60"/>
      <c r="DJ346" s="60"/>
      <c r="DK346" s="60"/>
      <c r="DL346" s="60"/>
      <c r="DM346" s="60"/>
      <c r="DN346" s="60"/>
      <c r="DO346" s="60"/>
      <c r="DP346" s="60"/>
    </row>
    <row r="347" spans="2:12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BS347" s="60"/>
      <c r="BT347" s="60"/>
      <c r="BU347" s="75"/>
      <c r="BV347" s="75"/>
      <c r="BW347" s="75"/>
      <c r="BX347" s="75"/>
      <c r="BY347" s="75"/>
      <c r="BZ347" s="75"/>
      <c r="CA347" s="75"/>
      <c r="CL347" s="60"/>
      <c r="CM347" s="60"/>
      <c r="CN347" s="60"/>
      <c r="CO347" s="60"/>
      <c r="CP347" s="60"/>
      <c r="CQ347" s="60"/>
      <c r="CR347" s="60"/>
      <c r="CS347" s="60"/>
      <c r="CT347" s="60"/>
      <c r="CU347" s="60"/>
      <c r="CV347" s="60"/>
      <c r="CW347" s="60"/>
      <c r="CX347" s="60"/>
      <c r="CY347" s="60"/>
      <c r="CZ347" s="60"/>
      <c r="DA347" s="60"/>
      <c r="DB347" s="60"/>
      <c r="DC347" s="60"/>
      <c r="DD347" s="60"/>
      <c r="DE347" s="60"/>
      <c r="DF347" s="60"/>
      <c r="DG347" s="60"/>
      <c r="DH347" s="60"/>
      <c r="DI347" s="60"/>
      <c r="DJ347" s="60"/>
      <c r="DK347" s="60"/>
      <c r="DL347" s="60"/>
      <c r="DM347" s="60"/>
      <c r="DN347" s="60"/>
      <c r="DO347" s="60"/>
      <c r="DP347" s="60"/>
    </row>
    <row r="348" spans="2:12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BS348" s="60"/>
      <c r="BT348" s="60"/>
      <c r="BU348" s="75"/>
      <c r="BV348" s="75"/>
      <c r="BW348" s="75"/>
      <c r="BX348" s="75"/>
      <c r="BY348" s="75"/>
      <c r="BZ348" s="75"/>
      <c r="CA348" s="75"/>
      <c r="CL348" s="60"/>
      <c r="CM348" s="60"/>
      <c r="CN348" s="60"/>
      <c r="CO348" s="60"/>
      <c r="CP348" s="60"/>
      <c r="CQ348" s="60"/>
      <c r="CR348" s="60"/>
      <c r="CS348" s="60"/>
      <c r="CT348" s="60"/>
      <c r="CU348" s="60"/>
      <c r="CV348" s="60"/>
      <c r="CW348" s="60"/>
      <c r="CX348" s="60"/>
      <c r="CY348" s="60"/>
      <c r="CZ348" s="60"/>
      <c r="DA348" s="60"/>
      <c r="DB348" s="60"/>
      <c r="DC348" s="60"/>
      <c r="DD348" s="60"/>
      <c r="DE348" s="60"/>
      <c r="DF348" s="60"/>
      <c r="DG348" s="60"/>
      <c r="DH348" s="60"/>
      <c r="DI348" s="60"/>
      <c r="DJ348" s="60"/>
      <c r="DK348" s="60"/>
      <c r="DL348" s="60"/>
      <c r="DM348" s="60"/>
      <c r="DN348" s="60"/>
      <c r="DO348" s="60"/>
      <c r="DP348" s="60"/>
    </row>
    <row r="349" spans="2:12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BS349" s="60"/>
      <c r="BT349" s="60"/>
      <c r="BU349" s="75"/>
      <c r="BV349" s="75"/>
      <c r="BW349" s="75"/>
      <c r="BX349" s="75"/>
      <c r="BY349" s="75"/>
      <c r="BZ349" s="75"/>
      <c r="CA349" s="75"/>
      <c r="CL349" s="60"/>
      <c r="CM349" s="60"/>
      <c r="CN349" s="60"/>
      <c r="CO349" s="60"/>
      <c r="CP349" s="60"/>
      <c r="CQ349" s="60"/>
      <c r="CR349" s="60"/>
      <c r="CS349" s="60"/>
      <c r="CT349" s="60"/>
      <c r="CU349" s="60"/>
      <c r="CV349" s="60"/>
      <c r="CW349" s="60"/>
      <c r="CX349" s="60"/>
      <c r="CY349" s="60"/>
      <c r="CZ349" s="60"/>
      <c r="DA349" s="60"/>
      <c r="DB349" s="60"/>
      <c r="DC349" s="60"/>
      <c r="DD349" s="60"/>
      <c r="DE349" s="60"/>
      <c r="DF349" s="60"/>
      <c r="DG349" s="60"/>
      <c r="DH349" s="60"/>
      <c r="DI349" s="60"/>
      <c r="DJ349" s="60"/>
      <c r="DK349" s="60"/>
      <c r="DL349" s="60"/>
      <c r="DM349" s="60"/>
      <c r="DN349" s="60"/>
      <c r="DO349" s="60"/>
      <c r="DP349" s="60"/>
    </row>
    <row r="350" spans="2:12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BS350" s="60"/>
      <c r="BT350" s="60"/>
      <c r="BU350" s="75"/>
      <c r="BV350" s="75"/>
      <c r="BW350" s="75"/>
      <c r="BX350" s="75"/>
      <c r="BY350" s="75"/>
      <c r="BZ350" s="75"/>
      <c r="CA350" s="75"/>
      <c r="CL350" s="60"/>
      <c r="CM350" s="60"/>
      <c r="CN350" s="60"/>
      <c r="CO350" s="60"/>
      <c r="CP350" s="60"/>
      <c r="CQ350" s="60"/>
      <c r="CR350" s="60"/>
      <c r="CS350" s="60"/>
      <c r="CT350" s="60"/>
      <c r="CU350" s="60"/>
      <c r="CV350" s="60"/>
      <c r="CW350" s="60"/>
      <c r="CX350" s="60"/>
      <c r="CY350" s="60"/>
      <c r="CZ350" s="60"/>
      <c r="DA350" s="60"/>
      <c r="DB350" s="60"/>
      <c r="DC350" s="60"/>
      <c r="DD350" s="60"/>
      <c r="DE350" s="60"/>
      <c r="DF350" s="60"/>
      <c r="DG350" s="60"/>
      <c r="DH350" s="60"/>
      <c r="DI350" s="60"/>
      <c r="DJ350" s="60"/>
      <c r="DK350" s="60"/>
      <c r="DL350" s="60"/>
      <c r="DM350" s="60"/>
      <c r="DN350" s="60"/>
      <c r="DO350" s="60"/>
      <c r="DP350" s="60"/>
    </row>
    <row r="351" spans="2:12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BS351" s="60"/>
      <c r="BT351" s="60"/>
      <c r="BU351" s="75"/>
      <c r="BV351" s="75"/>
      <c r="BW351" s="75"/>
      <c r="BX351" s="75"/>
      <c r="BY351" s="75"/>
      <c r="BZ351" s="75"/>
      <c r="CA351" s="75"/>
      <c r="CL351" s="60"/>
      <c r="CM351" s="60"/>
      <c r="CN351" s="60"/>
      <c r="CO351" s="60"/>
      <c r="CP351" s="60"/>
      <c r="CQ351" s="60"/>
      <c r="CR351" s="60"/>
      <c r="CS351" s="60"/>
      <c r="CT351" s="60"/>
      <c r="CU351" s="60"/>
      <c r="CV351" s="60"/>
      <c r="CW351" s="60"/>
      <c r="CX351" s="60"/>
      <c r="CY351" s="60"/>
      <c r="CZ351" s="60"/>
      <c r="DA351" s="60"/>
      <c r="DB351" s="60"/>
      <c r="DC351" s="60"/>
      <c r="DD351" s="60"/>
      <c r="DE351" s="60"/>
      <c r="DF351" s="60"/>
      <c r="DG351" s="60"/>
      <c r="DH351" s="60"/>
      <c r="DI351" s="60"/>
      <c r="DJ351" s="60"/>
      <c r="DK351" s="60"/>
      <c r="DL351" s="60"/>
      <c r="DM351" s="60"/>
      <c r="DN351" s="60"/>
      <c r="DO351" s="60"/>
      <c r="DP351" s="60"/>
    </row>
    <row r="352" spans="2:12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BS352" s="60"/>
      <c r="BT352" s="60"/>
      <c r="BU352" s="75"/>
      <c r="BV352" s="75"/>
      <c r="BW352" s="75"/>
      <c r="BX352" s="75"/>
      <c r="BY352" s="75"/>
      <c r="BZ352" s="75"/>
      <c r="CA352" s="75"/>
      <c r="CL352" s="60"/>
      <c r="CM352" s="60"/>
      <c r="CN352" s="60"/>
      <c r="CO352" s="60"/>
      <c r="CP352" s="60"/>
      <c r="CQ352" s="60"/>
      <c r="CR352" s="60"/>
      <c r="CS352" s="60"/>
      <c r="CT352" s="60"/>
      <c r="CU352" s="60"/>
      <c r="CV352" s="60"/>
      <c r="CW352" s="60"/>
      <c r="CX352" s="60"/>
      <c r="CY352" s="60"/>
      <c r="CZ352" s="60"/>
      <c r="DA352" s="60"/>
      <c r="DB352" s="60"/>
      <c r="DC352" s="60"/>
      <c r="DD352" s="60"/>
      <c r="DE352" s="60"/>
      <c r="DF352" s="60"/>
      <c r="DG352" s="60"/>
      <c r="DH352" s="60"/>
      <c r="DI352" s="60"/>
      <c r="DJ352" s="60"/>
      <c r="DK352" s="60"/>
      <c r="DL352" s="60"/>
      <c r="DM352" s="60"/>
      <c r="DN352" s="60"/>
      <c r="DO352" s="60"/>
      <c r="DP352" s="60"/>
    </row>
    <row r="353" spans="2:12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BS353" s="60"/>
      <c r="BT353" s="60"/>
      <c r="BU353" s="75"/>
      <c r="BV353" s="75"/>
      <c r="BW353" s="75"/>
      <c r="BX353" s="75"/>
      <c r="BY353" s="75"/>
      <c r="BZ353" s="75"/>
      <c r="CA353" s="75"/>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0"/>
      <c r="DO353" s="60"/>
      <c r="DP353" s="60"/>
    </row>
    <row r="354" spans="2:12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BS354" s="60"/>
      <c r="BT354" s="60"/>
      <c r="BU354" s="75"/>
      <c r="BV354" s="75"/>
      <c r="BW354" s="75"/>
      <c r="BX354" s="75"/>
      <c r="BY354" s="75"/>
      <c r="BZ354" s="75"/>
      <c r="CA354" s="75"/>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row>
    <row r="355" spans="2:12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BS355" s="60"/>
      <c r="BT355" s="60"/>
      <c r="BU355" s="75"/>
      <c r="BV355" s="75"/>
      <c r="BW355" s="75"/>
      <c r="BX355" s="75"/>
      <c r="BY355" s="75"/>
      <c r="BZ355" s="75"/>
      <c r="CA355" s="75"/>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row>
    <row r="356" spans="2:12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BS356" s="60"/>
      <c r="BT356" s="60"/>
      <c r="BU356" s="75"/>
      <c r="BV356" s="75"/>
      <c r="BW356" s="75"/>
      <c r="BX356" s="75"/>
      <c r="BY356" s="75"/>
      <c r="BZ356" s="75"/>
      <c r="CA356" s="75"/>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row>
    <row r="357" spans="2:12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BS357" s="60"/>
      <c r="BT357" s="60"/>
      <c r="BU357" s="75"/>
      <c r="BV357" s="75"/>
      <c r="BW357" s="75"/>
      <c r="BX357" s="75"/>
      <c r="BY357" s="75"/>
      <c r="BZ357" s="75"/>
      <c r="CA357" s="75"/>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row>
    <row r="358" spans="2:12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BS358" s="60"/>
      <c r="BT358" s="60"/>
      <c r="BU358" s="75"/>
      <c r="BV358" s="75"/>
      <c r="BW358" s="75"/>
      <c r="BX358" s="75"/>
      <c r="BY358" s="75"/>
      <c r="BZ358" s="75"/>
      <c r="CA358" s="75"/>
      <c r="CL358" s="60"/>
      <c r="CM358" s="60"/>
      <c r="CN358" s="60"/>
      <c r="CO358" s="60"/>
      <c r="CP358" s="60"/>
      <c r="CQ358" s="60"/>
      <c r="CR358" s="60"/>
      <c r="CS358" s="60"/>
      <c r="CT358" s="60"/>
      <c r="CU358" s="60"/>
      <c r="CV358" s="60"/>
      <c r="CW358" s="60"/>
      <c r="CX358" s="60"/>
      <c r="CY358" s="60"/>
      <c r="CZ358" s="60"/>
      <c r="DA358" s="60"/>
      <c r="DB358" s="60"/>
      <c r="DC358" s="60"/>
      <c r="DD358" s="60"/>
      <c r="DE358" s="60"/>
      <c r="DF358" s="60"/>
      <c r="DG358" s="60"/>
      <c r="DH358" s="60"/>
      <c r="DI358" s="60"/>
      <c r="DJ358" s="60"/>
      <c r="DK358" s="60"/>
      <c r="DL358" s="60"/>
      <c r="DM358" s="60"/>
      <c r="DN358" s="60"/>
      <c r="DO358" s="60"/>
      <c r="DP358" s="60"/>
    </row>
    <row r="359" spans="2:12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BS359" s="60"/>
      <c r="BT359" s="60"/>
      <c r="BU359" s="75"/>
      <c r="BV359" s="75"/>
      <c r="BW359" s="75"/>
      <c r="BX359" s="75"/>
      <c r="BY359" s="75"/>
      <c r="BZ359" s="75"/>
      <c r="CA359" s="75"/>
      <c r="CL359" s="60"/>
      <c r="CM359" s="60"/>
      <c r="CN359" s="60"/>
      <c r="CO359" s="60"/>
      <c r="CP359" s="60"/>
      <c r="CQ359" s="60"/>
      <c r="CR359" s="60"/>
      <c r="CS359" s="60"/>
      <c r="CT359" s="60"/>
      <c r="CU359" s="60"/>
      <c r="CV359" s="60"/>
      <c r="CW359" s="60"/>
      <c r="CX359" s="60"/>
      <c r="CY359" s="60"/>
      <c r="CZ359" s="60"/>
      <c r="DA359" s="60"/>
      <c r="DB359" s="60"/>
      <c r="DC359" s="60"/>
      <c r="DD359" s="60"/>
      <c r="DE359" s="60"/>
      <c r="DF359" s="60"/>
      <c r="DG359" s="60"/>
      <c r="DH359" s="60"/>
      <c r="DI359" s="60"/>
      <c r="DJ359" s="60"/>
      <c r="DK359" s="60"/>
      <c r="DL359" s="60"/>
      <c r="DM359" s="60"/>
      <c r="DN359" s="60"/>
      <c r="DO359" s="60"/>
      <c r="DP359" s="60"/>
    </row>
    <row r="360" spans="2:12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BS360" s="60"/>
      <c r="BT360" s="60"/>
      <c r="BU360" s="75"/>
      <c r="BV360" s="75"/>
      <c r="BW360" s="75"/>
      <c r="BX360" s="75"/>
      <c r="BY360" s="75"/>
      <c r="BZ360" s="75"/>
      <c r="CA360" s="75"/>
      <c r="CL360" s="60"/>
      <c r="CM360" s="60"/>
      <c r="CN360" s="60"/>
      <c r="CO360" s="60"/>
      <c r="CP360" s="60"/>
      <c r="CQ360" s="60"/>
      <c r="CR360" s="60"/>
      <c r="CS360" s="60"/>
      <c r="CT360" s="60"/>
      <c r="CU360" s="60"/>
      <c r="CV360" s="60"/>
      <c r="CW360" s="60"/>
      <c r="CX360" s="60"/>
      <c r="CY360" s="60"/>
      <c r="CZ360" s="60"/>
      <c r="DA360" s="60"/>
      <c r="DB360" s="60"/>
      <c r="DC360" s="60"/>
      <c r="DD360" s="60"/>
      <c r="DE360" s="60"/>
      <c r="DF360" s="60"/>
      <c r="DG360" s="60"/>
      <c r="DH360" s="60"/>
      <c r="DI360" s="60"/>
      <c r="DJ360" s="60"/>
      <c r="DK360" s="60"/>
      <c r="DL360" s="60"/>
      <c r="DM360" s="60"/>
      <c r="DN360" s="60"/>
      <c r="DO360" s="60"/>
      <c r="DP360" s="60"/>
    </row>
    <row r="361" spans="2:12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BS361" s="60"/>
      <c r="BT361" s="60"/>
      <c r="BU361" s="75"/>
      <c r="BV361" s="75"/>
      <c r="BW361" s="75"/>
      <c r="BX361" s="75"/>
      <c r="BY361" s="75"/>
      <c r="BZ361" s="75"/>
      <c r="CA361" s="75"/>
      <c r="CL361" s="60"/>
      <c r="CM361" s="60"/>
      <c r="CN361" s="60"/>
      <c r="CO361" s="60"/>
      <c r="CP361" s="60"/>
      <c r="CQ361" s="60"/>
      <c r="CR361" s="60"/>
      <c r="CS361" s="60"/>
      <c r="CT361" s="60"/>
      <c r="CU361" s="60"/>
      <c r="CV361" s="60"/>
      <c r="CW361" s="60"/>
      <c r="CX361" s="60"/>
      <c r="CY361" s="60"/>
      <c r="CZ361" s="60"/>
      <c r="DA361" s="60"/>
      <c r="DB361" s="60"/>
      <c r="DC361" s="60"/>
      <c r="DD361" s="60"/>
      <c r="DE361" s="60"/>
      <c r="DF361" s="60"/>
      <c r="DG361" s="60"/>
      <c r="DH361" s="60"/>
      <c r="DI361" s="60"/>
      <c r="DJ361" s="60"/>
      <c r="DK361" s="60"/>
      <c r="DL361" s="60"/>
      <c r="DM361" s="60"/>
      <c r="DN361" s="60"/>
      <c r="DO361" s="60"/>
      <c r="DP361" s="60"/>
    </row>
    <row r="362" spans="2:12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BS362" s="60"/>
      <c r="BT362" s="60"/>
      <c r="BU362" s="75"/>
      <c r="BV362" s="75"/>
      <c r="BW362" s="75"/>
      <c r="BX362" s="75"/>
      <c r="BY362" s="75"/>
      <c r="BZ362" s="75"/>
      <c r="CA362" s="75"/>
      <c r="CL362" s="60"/>
      <c r="CM362" s="60"/>
      <c r="CN362" s="60"/>
      <c r="CO362" s="60"/>
      <c r="CP362" s="60"/>
      <c r="CQ362" s="60"/>
      <c r="CR362" s="60"/>
      <c r="CS362" s="60"/>
      <c r="CT362" s="60"/>
      <c r="CU362" s="60"/>
      <c r="CV362" s="60"/>
      <c r="CW362" s="60"/>
      <c r="CX362" s="60"/>
      <c r="CY362" s="60"/>
      <c r="CZ362" s="60"/>
      <c r="DA362" s="60"/>
      <c r="DB362" s="60"/>
      <c r="DC362" s="60"/>
      <c r="DD362" s="60"/>
      <c r="DE362" s="60"/>
      <c r="DF362" s="60"/>
      <c r="DG362" s="60"/>
      <c r="DH362" s="60"/>
      <c r="DI362" s="60"/>
      <c r="DJ362" s="60"/>
      <c r="DK362" s="60"/>
      <c r="DL362" s="60"/>
      <c r="DM362" s="60"/>
      <c r="DN362" s="60"/>
      <c r="DO362" s="60"/>
      <c r="DP362" s="60"/>
    </row>
    <row r="363" spans="2:12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BS363" s="60"/>
      <c r="BT363" s="60"/>
      <c r="BU363" s="75"/>
      <c r="BV363" s="75"/>
      <c r="BW363" s="75"/>
      <c r="BX363" s="75"/>
      <c r="BY363" s="75"/>
      <c r="BZ363" s="75"/>
      <c r="CA363" s="75"/>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60"/>
      <c r="DJ363" s="60"/>
      <c r="DK363" s="60"/>
      <c r="DL363" s="60"/>
      <c r="DM363" s="60"/>
      <c r="DN363" s="60"/>
      <c r="DO363" s="60"/>
      <c r="DP363" s="60"/>
    </row>
    <row r="364" spans="2:12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BS364" s="60"/>
      <c r="BT364" s="60"/>
      <c r="BU364" s="75"/>
      <c r="BV364" s="75"/>
      <c r="BW364" s="75"/>
      <c r="BX364" s="75"/>
      <c r="BY364" s="75"/>
      <c r="BZ364" s="75"/>
      <c r="CA364" s="75"/>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60"/>
      <c r="DJ364" s="60"/>
      <c r="DK364" s="60"/>
      <c r="DL364" s="60"/>
      <c r="DM364" s="60"/>
      <c r="DN364" s="60"/>
      <c r="DO364" s="60"/>
      <c r="DP364" s="60"/>
    </row>
    <row r="365" spans="2:12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BS365" s="60"/>
      <c r="BT365" s="60"/>
      <c r="BU365" s="75"/>
      <c r="BV365" s="75"/>
      <c r="BW365" s="75"/>
      <c r="BX365" s="75"/>
      <c r="BY365" s="75"/>
      <c r="BZ365" s="75"/>
      <c r="CA365" s="75"/>
      <c r="CL365" s="60"/>
      <c r="CM365" s="60"/>
      <c r="CN365" s="60"/>
      <c r="CO365" s="60"/>
      <c r="CP365" s="60"/>
      <c r="CQ365" s="60"/>
      <c r="CR365" s="60"/>
      <c r="CS365" s="60"/>
      <c r="CT365" s="60"/>
      <c r="CU365" s="60"/>
      <c r="CV365" s="60"/>
      <c r="CW365" s="60"/>
      <c r="CX365" s="60"/>
      <c r="CY365" s="60"/>
      <c r="CZ365" s="60"/>
      <c r="DA365" s="60"/>
      <c r="DB365" s="60"/>
      <c r="DC365" s="60"/>
      <c r="DD365" s="60"/>
      <c r="DE365" s="60"/>
      <c r="DF365" s="60"/>
      <c r="DG365" s="60"/>
      <c r="DH365" s="60"/>
      <c r="DI365" s="60"/>
      <c r="DJ365" s="60"/>
      <c r="DK365" s="60"/>
      <c r="DL365" s="60"/>
      <c r="DM365" s="60"/>
      <c r="DN365" s="60"/>
      <c r="DO365" s="60"/>
      <c r="DP365" s="60"/>
    </row>
    <row r="366" spans="2:12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BS366" s="60"/>
      <c r="BT366" s="60"/>
      <c r="BU366" s="75"/>
      <c r="BV366" s="75"/>
      <c r="BW366" s="75"/>
      <c r="BX366" s="75"/>
      <c r="BY366" s="75"/>
      <c r="BZ366" s="75"/>
      <c r="CA366" s="75"/>
      <c r="CL366" s="60"/>
      <c r="CM366" s="60"/>
      <c r="CN366" s="60"/>
      <c r="CO366" s="60"/>
      <c r="CP366" s="60"/>
      <c r="CQ366" s="60"/>
      <c r="CR366" s="60"/>
      <c r="CS366" s="60"/>
      <c r="CT366" s="60"/>
      <c r="CU366" s="60"/>
      <c r="CV366" s="60"/>
      <c r="CW366" s="60"/>
      <c r="CX366" s="60"/>
      <c r="CY366" s="60"/>
      <c r="CZ366" s="60"/>
      <c r="DA366" s="60"/>
      <c r="DB366" s="60"/>
      <c r="DC366" s="60"/>
      <c r="DD366" s="60"/>
      <c r="DE366" s="60"/>
      <c r="DF366" s="60"/>
      <c r="DG366" s="60"/>
      <c r="DH366" s="60"/>
      <c r="DI366" s="60"/>
      <c r="DJ366" s="60"/>
      <c r="DK366" s="60"/>
      <c r="DL366" s="60"/>
      <c r="DM366" s="60"/>
      <c r="DN366" s="60"/>
      <c r="DO366" s="60"/>
      <c r="DP366" s="60"/>
    </row>
    <row r="367" spans="2:12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BS367" s="60"/>
      <c r="BT367" s="60"/>
      <c r="BU367" s="75"/>
      <c r="BV367" s="75"/>
      <c r="BW367" s="75"/>
      <c r="BX367" s="75"/>
      <c r="BY367" s="75"/>
      <c r="BZ367" s="75"/>
      <c r="CA367" s="75"/>
      <c r="CL367" s="60"/>
      <c r="CM367" s="60"/>
      <c r="CN367" s="60"/>
      <c r="CO367" s="60"/>
      <c r="CP367" s="60"/>
      <c r="CQ367" s="60"/>
      <c r="CR367" s="60"/>
      <c r="CS367" s="60"/>
      <c r="CT367" s="60"/>
      <c r="CU367" s="60"/>
      <c r="CV367" s="60"/>
      <c r="CW367" s="60"/>
      <c r="CX367" s="60"/>
      <c r="CY367" s="60"/>
      <c r="CZ367" s="60"/>
      <c r="DA367" s="60"/>
      <c r="DB367" s="60"/>
      <c r="DC367" s="60"/>
      <c r="DD367" s="60"/>
      <c r="DE367" s="60"/>
      <c r="DF367" s="60"/>
      <c r="DG367" s="60"/>
      <c r="DH367" s="60"/>
      <c r="DI367" s="60"/>
      <c r="DJ367" s="60"/>
      <c r="DK367" s="60"/>
      <c r="DL367" s="60"/>
      <c r="DM367" s="60"/>
      <c r="DN367" s="60"/>
      <c r="DO367" s="60"/>
      <c r="DP367" s="60"/>
    </row>
    <row r="368" spans="2:12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BS368" s="60"/>
      <c r="BT368" s="60"/>
      <c r="BU368" s="75"/>
      <c r="BV368" s="75"/>
      <c r="BW368" s="75"/>
      <c r="BX368" s="75"/>
      <c r="BY368" s="75"/>
      <c r="BZ368" s="75"/>
      <c r="CA368" s="75"/>
      <c r="CL368" s="60"/>
      <c r="CM368" s="60"/>
      <c r="CN368" s="60"/>
      <c r="CO368" s="60"/>
      <c r="CP368" s="60"/>
      <c r="CQ368" s="60"/>
      <c r="CR368" s="60"/>
      <c r="CS368" s="60"/>
      <c r="CT368" s="60"/>
      <c r="CU368" s="60"/>
      <c r="CV368" s="60"/>
      <c r="CW368" s="60"/>
      <c r="CX368" s="60"/>
      <c r="CY368" s="60"/>
      <c r="CZ368" s="60"/>
      <c r="DA368" s="60"/>
      <c r="DB368" s="60"/>
      <c r="DC368" s="60"/>
      <c r="DD368" s="60"/>
      <c r="DE368" s="60"/>
      <c r="DF368" s="60"/>
      <c r="DG368" s="60"/>
      <c r="DH368" s="60"/>
      <c r="DI368" s="60"/>
      <c r="DJ368" s="60"/>
      <c r="DK368" s="60"/>
      <c r="DL368" s="60"/>
      <c r="DM368" s="60"/>
      <c r="DN368" s="60"/>
      <c r="DO368" s="60"/>
      <c r="DP368" s="60"/>
    </row>
    <row r="369" spans="2:12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BS369" s="60"/>
      <c r="BT369" s="60"/>
      <c r="BU369" s="75"/>
      <c r="BV369" s="75"/>
      <c r="BW369" s="75"/>
      <c r="BX369" s="75"/>
      <c r="BY369" s="75"/>
      <c r="BZ369" s="75"/>
      <c r="CA369" s="75"/>
      <c r="CL369" s="60"/>
      <c r="CM369" s="60"/>
      <c r="CN369" s="60"/>
      <c r="CO369" s="60"/>
      <c r="CP369" s="60"/>
      <c r="CQ369" s="60"/>
      <c r="CR369" s="60"/>
      <c r="CS369" s="60"/>
      <c r="CT369" s="60"/>
      <c r="CU369" s="60"/>
      <c r="CV369" s="60"/>
      <c r="CW369" s="60"/>
      <c r="CX369" s="60"/>
      <c r="CY369" s="60"/>
      <c r="CZ369" s="60"/>
      <c r="DA369" s="60"/>
      <c r="DB369" s="60"/>
      <c r="DC369" s="60"/>
      <c r="DD369" s="60"/>
      <c r="DE369" s="60"/>
      <c r="DF369" s="60"/>
      <c r="DG369" s="60"/>
      <c r="DH369" s="60"/>
      <c r="DI369" s="60"/>
      <c r="DJ369" s="60"/>
      <c r="DK369" s="60"/>
      <c r="DL369" s="60"/>
      <c r="DM369" s="60"/>
      <c r="DN369" s="60"/>
      <c r="DO369" s="60"/>
      <c r="DP369" s="60"/>
    </row>
    <row r="370" spans="2:12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BS370" s="60"/>
      <c r="BT370" s="60"/>
      <c r="BU370" s="75"/>
      <c r="BV370" s="75"/>
      <c r="BW370" s="75"/>
      <c r="BX370" s="75"/>
      <c r="BY370" s="75"/>
      <c r="BZ370" s="75"/>
      <c r="CA370" s="75"/>
      <c r="CL370" s="60"/>
      <c r="CM370" s="60"/>
      <c r="CN370" s="60"/>
      <c r="CO370" s="60"/>
      <c r="CP370" s="60"/>
      <c r="CQ370" s="60"/>
      <c r="CR370" s="60"/>
      <c r="CS370" s="60"/>
      <c r="CT370" s="60"/>
      <c r="CU370" s="60"/>
      <c r="CV370" s="60"/>
      <c r="CW370" s="60"/>
      <c r="CX370" s="60"/>
      <c r="CY370" s="60"/>
      <c r="CZ370" s="60"/>
      <c r="DA370" s="60"/>
      <c r="DB370" s="60"/>
      <c r="DC370" s="60"/>
      <c r="DD370" s="60"/>
      <c r="DE370" s="60"/>
      <c r="DF370" s="60"/>
      <c r="DG370" s="60"/>
      <c r="DH370" s="60"/>
      <c r="DI370" s="60"/>
      <c r="DJ370" s="60"/>
      <c r="DK370" s="60"/>
      <c r="DL370" s="60"/>
      <c r="DM370" s="60"/>
      <c r="DN370" s="60"/>
      <c r="DO370" s="60"/>
      <c r="DP370" s="60"/>
    </row>
    <row r="371" spans="2:120">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BS371" s="60"/>
      <c r="BT371" s="60"/>
      <c r="BU371" s="75"/>
      <c r="BV371" s="75"/>
      <c r="BW371" s="75"/>
      <c r="BX371" s="75"/>
      <c r="BY371" s="75"/>
      <c r="BZ371" s="75"/>
      <c r="CA371" s="75"/>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row>
    <row r="372" spans="2:120">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BS372" s="60"/>
      <c r="BT372" s="60"/>
      <c r="BU372" s="75"/>
      <c r="BV372" s="75"/>
      <c r="BW372" s="75"/>
      <c r="BX372" s="75"/>
      <c r="BY372" s="75"/>
      <c r="BZ372" s="75"/>
      <c r="CA372" s="75"/>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row>
    <row r="373" spans="2:120">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BS373" s="60"/>
      <c r="BT373" s="60"/>
      <c r="BU373" s="75"/>
      <c r="BV373" s="75"/>
      <c r="BW373" s="75"/>
      <c r="BX373" s="75"/>
      <c r="BY373" s="75"/>
      <c r="BZ373" s="75"/>
      <c r="CA373" s="75"/>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row>
    <row r="374" spans="2:120">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BS374" s="60"/>
      <c r="BT374" s="60"/>
      <c r="BU374" s="75"/>
      <c r="BV374" s="75"/>
      <c r="BW374" s="75"/>
      <c r="BX374" s="75"/>
      <c r="BY374" s="75"/>
      <c r="BZ374" s="75"/>
      <c r="CA374" s="75"/>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row>
    <row r="375" spans="2:120">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BS375" s="60"/>
      <c r="BT375" s="60"/>
      <c r="BU375" s="75"/>
      <c r="BV375" s="75"/>
      <c r="BW375" s="75"/>
      <c r="BX375" s="75"/>
      <c r="BY375" s="75"/>
      <c r="BZ375" s="75"/>
      <c r="CA375" s="75"/>
      <c r="CL375" s="60"/>
      <c r="CM375" s="60"/>
      <c r="CN375" s="60"/>
      <c r="CO375" s="60"/>
      <c r="CP375" s="60"/>
      <c r="CQ375" s="60"/>
      <c r="CR375" s="60"/>
      <c r="CS375" s="60"/>
      <c r="CT375" s="60"/>
      <c r="CU375" s="60"/>
      <c r="CV375" s="60"/>
      <c r="CW375" s="60"/>
      <c r="CX375" s="60"/>
      <c r="CY375" s="60"/>
      <c r="CZ375" s="60"/>
      <c r="DA375" s="60"/>
      <c r="DB375" s="60"/>
      <c r="DC375" s="60"/>
      <c r="DD375" s="60"/>
      <c r="DE375" s="60"/>
      <c r="DF375" s="60"/>
      <c r="DG375" s="60"/>
      <c r="DH375" s="60"/>
      <c r="DI375" s="60"/>
      <c r="DJ375" s="60"/>
      <c r="DK375" s="60"/>
      <c r="DL375" s="60"/>
      <c r="DM375" s="60"/>
      <c r="DN375" s="60"/>
      <c r="DO375" s="60"/>
      <c r="DP375" s="60"/>
    </row>
    <row r="376" spans="2:120">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BS376" s="60"/>
      <c r="BT376" s="60"/>
      <c r="BU376" s="75"/>
      <c r="BV376" s="75"/>
      <c r="BW376" s="75"/>
      <c r="BX376" s="75"/>
      <c r="BY376" s="75"/>
      <c r="BZ376" s="75"/>
      <c r="CA376" s="75"/>
      <c r="CL376" s="60"/>
      <c r="CM376" s="60"/>
      <c r="CN376" s="60"/>
      <c r="CO376" s="60"/>
      <c r="CP376" s="60"/>
      <c r="CQ376" s="60"/>
      <c r="CR376" s="60"/>
      <c r="CS376" s="60"/>
      <c r="CT376" s="60"/>
      <c r="CU376" s="60"/>
      <c r="CV376" s="60"/>
      <c r="CW376" s="60"/>
      <c r="CX376" s="60"/>
      <c r="CY376" s="60"/>
      <c r="CZ376" s="60"/>
      <c r="DA376" s="60"/>
      <c r="DB376" s="60"/>
      <c r="DC376" s="60"/>
      <c r="DD376" s="60"/>
      <c r="DE376" s="60"/>
      <c r="DF376" s="60"/>
      <c r="DG376" s="60"/>
      <c r="DH376" s="60"/>
      <c r="DI376" s="60"/>
      <c r="DJ376" s="60"/>
      <c r="DK376" s="60"/>
      <c r="DL376" s="60"/>
      <c r="DM376" s="60"/>
      <c r="DN376" s="60"/>
      <c r="DO376" s="60"/>
      <c r="DP376" s="60"/>
    </row>
    <row r="377" spans="2:120">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BS377" s="60"/>
      <c r="BT377" s="60"/>
      <c r="BU377" s="75"/>
      <c r="BV377" s="75"/>
      <c r="BW377" s="75"/>
      <c r="BX377" s="75"/>
      <c r="BY377" s="75"/>
      <c r="BZ377" s="75"/>
      <c r="CA377" s="75"/>
      <c r="CL377" s="60"/>
      <c r="CM377" s="60"/>
      <c r="CN377" s="60"/>
      <c r="CO377" s="60"/>
      <c r="CP377" s="60"/>
      <c r="CQ377" s="60"/>
      <c r="CR377" s="60"/>
      <c r="CS377" s="60"/>
      <c r="CT377" s="60"/>
      <c r="CU377" s="60"/>
      <c r="CV377" s="60"/>
      <c r="CW377" s="60"/>
      <c r="CX377" s="60"/>
      <c r="CY377" s="60"/>
      <c r="CZ377" s="60"/>
      <c r="DA377" s="60"/>
      <c r="DB377" s="60"/>
      <c r="DC377" s="60"/>
      <c r="DD377" s="60"/>
      <c r="DE377" s="60"/>
      <c r="DF377" s="60"/>
      <c r="DG377" s="60"/>
      <c r="DH377" s="60"/>
      <c r="DI377" s="60"/>
      <c r="DJ377" s="60"/>
      <c r="DK377" s="60"/>
      <c r="DL377" s="60"/>
      <c r="DM377" s="60"/>
      <c r="DN377" s="60"/>
      <c r="DO377" s="60"/>
      <c r="DP377" s="60"/>
    </row>
    <row r="378" spans="2:120">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BS378" s="60"/>
      <c r="BT378" s="60"/>
      <c r="BU378" s="75"/>
      <c r="BV378" s="75"/>
      <c r="BW378" s="75"/>
      <c r="BX378" s="75"/>
      <c r="BY378" s="75"/>
      <c r="BZ378" s="75"/>
      <c r="CA378" s="75"/>
      <c r="CL378" s="60"/>
      <c r="CM378" s="60"/>
      <c r="CN378" s="60"/>
      <c r="CO378" s="60"/>
      <c r="CP378" s="60"/>
      <c r="CQ378" s="60"/>
      <c r="CR378" s="60"/>
      <c r="CS378" s="60"/>
      <c r="CT378" s="60"/>
      <c r="CU378" s="60"/>
      <c r="CV378" s="60"/>
      <c r="CW378" s="60"/>
      <c r="CX378" s="60"/>
      <c r="CY378" s="60"/>
      <c r="CZ378" s="60"/>
      <c r="DA378" s="60"/>
      <c r="DB378" s="60"/>
      <c r="DC378" s="60"/>
      <c r="DD378" s="60"/>
      <c r="DE378" s="60"/>
      <c r="DF378" s="60"/>
      <c r="DG378" s="60"/>
      <c r="DH378" s="60"/>
      <c r="DI378" s="60"/>
      <c r="DJ378" s="60"/>
      <c r="DK378" s="60"/>
      <c r="DL378" s="60"/>
      <c r="DM378" s="60"/>
      <c r="DN378" s="60"/>
      <c r="DO378" s="60"/>
      <c r="DP378" s="60"/>
    </row>
    <row r="379" spans="2:120">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BS379" s="60"/>
      <c r="BT379" s="60"/>
      <c r="BU379" s="75"/>
      <c r="BV379" s="75"/>
      <c r="BW379" s="75"/>
      <c r="BX379" s="75"/>
      <c r="BY379" s="75"/>
      <c r="BZ379" s="75"/>
      <c r="CA379" s="75"/>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60"/>
      <c r="DJ379" s="60"/>
      <c r="DK379" s="60"/>
      <c r="DL379" s="60"/>
      <c r="DM379" s="60"/>
      <c r="DN379" s="60"/>
      <c r="DO379" s="60"/>
      <c r="DP379" s="60"/>
    </row>
    <row r="380" spans="2:120">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BS380" s="60"/>
      <c r="BT380" s="60"/>
      <c r="BU380" s="75"/>
      <c r="BV380" s="75"/>
      <c r="BW380" s="75"/>
      <c r="BX380" s="75"/>
      <c r="BY380" s="75"/>
      <c r="BZ380" s="75"/>
      <c r="CA380" s="75"/>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60"/>
      <c r="DJ380" s="60"/>
      <c r="DK380" s="60"/>
      <c r="DL380" s="60"/>
      <c r="DM380" s="60"/>
      <c r="DN380" s="60"/>
      <c r="DO380" s="60"/>
      <c r="DP380" s="60"/>
    </row>
    <row r="381" spans="2:120">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BS381" s="60"/>
      <c r="BT381" s="60"/>
      <c r="BU381" s="75"/>
      <c r="BV381" s="75"/>
      <c r="BW381" s="75"/>
      <c r="BX381" s="75"/>
      <c r="BY381" s="75"/>
      <c r="BZ381" s="75"/>
      <c r="CA381" s="75"/>
      <c r="CL381" s="60"/>
      <c r="CM381" s="60"/>
      <c r="CN381" s="60"/>
      <c r="CO381" s="60"/>
      <c r="CP381" s="60"/>
      <c r="CQ381" s="60"/>
      <c r="CR381" s="60"/>
      <c r="CS381" s="60"/>
      <c r="CT381" s="60"/>
      <c r="CU381" s="60"/>
      <c r="CV381" s="60"/>
      <c r="CW381" s="60"/>
      <c r="CX381" s="60"/>
      <c r="CY381" s="60"/>
      <c r="CZ381" s="60"/>
      <c r="DA381" s="60"/>
      <c r="DB381" s="60"/>
      <c r="DC381" s="60"/>
      <c r="DD381" s="60"/>
      <c r="DE381" s="60"/>
      <c r="DF381" s="60"/>
      <c r="DG381" s="60"/>
      <c r="DH381" s="60"/>
      <c r="DI381" s="60"/>
      <c r="DJ381" s="60"/>
      <c r="DK381" s="60"/>
      <c r="DL381" s="60"/>
      <c r="DM381" s="60"/>
      <c r="DN381" s="60"/>
      <c r="DO381" s="60"/>
      <c r="DP381" s="60"/>
    </row>
    <row r="382" spans="2:120">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BS382" s="60"/>
      <c r="BT382" s="60"/>
      <c r="BU382" s="75"/>
      <c r="BV382" s="75"/>
      <c r="BW382" s="75"/>
      <c r="BX382" s="75"/>
      <c r="BY382" s="75"/>
      <c r="BZ382" s="75"/>
      <c r="CA382" s="75"/>
      <c r="CL382" s="60"/>
      <c r="CM382" s="60"/>
      <c r="CN382" s="60"/>
      <c r="CO382" s="60"/>
      <c r="CP382" s="60"/>
      <c r="CQ382" s="60"/>
      <c r="CR382" s="60"/>
      <c r="CS382" s="60"/>
      <c r="CT382" s="60"/>
      <c r="CU382" s="60"/>
      <c r="CV382" s="60"/>
      <c r="CW382" s="60"/>
      <c r="CX382" s="60"/>
      <c r="CY382" s="60"/>
      <c r="CZ382" s="60"/>
      <c r="DA382" s="60"/>
      <c r="DB382" s="60"/>
      <c r="DC382" s="60"/>
      <c r="DD382" s="60"/>
      <c r="DE382" s="60"/>
      <c r="DF382" s="60"/>
      <c r="DG382" s="60"/>
      <c r="DH382" s="60"/>
      <c r="DI382" s="60"/>
      <c r="DJ382" s="60"/>
      <c r="DK382" s="60"/>
      <c r="DL382" s="60"/>
      <c r="DM382" s="60"/>
      <c r="DN382" s="60"/>
      <c r="DO382" s="60"/>
      <c r="DP382" s="60"/>
    </row>
    <row r="383" spans="2:120">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BS383" s="60"/>
      <c r="BT383" s="60"/>
      <c r="BU383" s="75"/>
      <c r="BV383" s="75"/>
      <c r="BW383" s="75"/>
      <c r="BX383" s="75"/>
      <c r="BY383" s="75"/>
      <c r="BZ383" s="75"/>
      <c r="CA383" s="75"/>
      <c r="CL383" s="60"/>
      <c r="CM383" s="60"/>
      <c r="CN383" s="60"/>
      <c r="CO383" s="60"/>
      <c r="CP383" s="60"/>
      <c r="CQ383" s="60"/>
      <c r="CR383" s="60"/>
      <c r="CS383" s="60"/>
      <c r="CT383" s="60"/>
      <c r="CU383" s="60"/>
      <c r="CV383" s="60"/>
      <c r="CW383" s="60"/>
      <c r="CX383" s="60"/>
      <c r="CY383" s="60"/>
      <c r="CZ383" s="60"/>
      <c r="DA383" s="60"/>
      <c r="DB383" s="60"/>
      <c r="DC383" s="60"/>
      <c r="DD383" s="60"/>
      <c r="DE383" s="60"/>
      <c r="DF383" s="60"/>
      <c r="DG383" s="60"/>
      <c r="DH383" s="60"/>
      <c r="DI383" s="60"/>
      <c r="DJ383" s="60"/>
      <c r="DK383" s="60"/>
      <c r="DL383" s="60"/>
      <c r="DM383" s="60"/>
      <c r="DN383" s="60"/>
      <c r="DO383" s="60"/>
      <c r="DP383" s="60"/>
    </row>
    <row r="384" spans="2:120">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BS384" s="60"/>
      <c r="BT384" s="60"/>
      <c r="BU384" s="75"/>
      <c r="BV384" s="75"/>
      <c r="BW384" s="75"/>
      <c r="BX384" s="75"/>
      <c r="BY384" s="75"/>
      <c r="BZ384" s="75"/>
      <c r="CA384" s="75"/>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row>
    <row r="385" spans="2:120">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BS385" s="60"/>
      <c r="BT385" s="60"/>
      <c r="BU385" s="75"/>
      <c r="BV385" s="75"/>
      <c r="BW385" s="75"/>
      <c r="BX385" s="75"/>
      <c r="BY385" s="75"/>
      <c r="BZ385" s="75"/>
      <c r="CA385" s="75"/>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row>
    <row r="386" spans="2:120">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BS386" s="60"/>
      <c r="BT386" s="60"/>
      <c r="BU386" s="75"/>
      <c r="BV386" s="75"/>
      <c r="BW386" s="75"/>
      <c r="BX386" s="75"/>
      <c r="BY386" s="75"/>
      <c r="BZ386" s="75"/>
      <c r="CA386" s="75"/>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row>
    <row r="387" spans="2:120">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BS387" s="60"/>
      <c r="BT387" s="60"/>
      <c r="BU387" s="75"/>
      <c r="BV387" s="75"/>
      <c r="BW387" s="75"/>
      <c r="BX387" s="75"/>
      <c r="BY387" s="75"/>
      <c r="BZ387" s="75"/>
      <c r="CA387" s="75"/>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row>
    <row r="388" spans="2:120">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BS388" s="60"/>
      <c r="BT388" s="60"/>
      <c r="BU388" s="75"/>
      <c r="BV388" s="75"/>
      <c r="BW388" s="75"/>
      <c r="BX388" s="75"/>
      <c r="BY388" s="75"/>
      <c r="BZ388" s="75"/>
      <c r="CA388" s="75"/>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row>
    <row r="389" spans="2:120">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BS389" s="60"/>
      <c r="BT389" s="60"/>
      <c r="BU389" s="75"/>
      <c r="BV389" s="75"/>
      <c r="BW389" s="75"/>
      <c r="BX389" s="75"/>
      <c r="BY389" s="75"/>
      <c r="BZ389" s="75"/>
      <c r="CA389" s="75"/>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row>
    <row r="390" spans="2:120">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BS390" s="60"/>
      <c r="BT390" s="60"/>
      <c r="BU390" s="75"/>
      <c r="BV390" s="75"/>
      <c r="BW390" s="75"/>
      <c r="BX390" s="75"/>
      <c r="BY390" s="75"/>
      <c r="BZ390" s="75"/>
      <c r="CA390" s="75"/>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row>
    <row r="391" spans="2:120">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BS391" s="60"/>
      <c r="BT391" s="60"/>
      <c r="BU391" s="75"/>
      <c r="BV391" s="75"/>
      <c r="BW391" s="75"/>
      <c r="BX391" s="75"/>
      <c r="BY391" s="75"/>
      <c r="BZ391" s="75"/>
      <c r="CA391" s="75"/>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row>
    <row r="392" spans="2:120">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BS392" s="60"/>
      <c r="BT392" s="60"/>
      <c r="BU392" s="75"/>
      <c r="BV392" s="75"/>
      <c r="BW392" s="75"/>
      <c r="BX392" s="75"/>
      <c r="BY392" s="75"/>
      <c r="BZ392" s="75"/>
      <c r="CA392" s="75"/>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row>
    <row r="393" spans="2:120">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BS393" s="60"/>
      <c r="BT393" s="60"/>
      <c r="BU393" s="75"/>
      <c r="BV393" s="75"/>
      <c r="BW393" s="75"/>
      <c r="BX393" s="75"/>
      <c r="BY393" s="75"/>
      <c r="BZ393" s="75"/>
      <c r="CA393" s="75"/>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row>
    <row r="394" spans="2:120">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BS394" s="60"/>
      <c r="BT394" s="60"/>
      <c r="BU394" s="75"/>
      <c r="BV394" s="75"/>
      <c r="BW394" s="75"/>
      <c r="BX394" s="75"/>
      <c r="BY394" s="75"/>
      <c r="BZ394" s="75"/>
      <c r="CA394" s="75"/>
      <c r="CL394" s="60"/>
      <c r="CM394" s="60"/>
      <c r="CN394" s="60"/>
      <c r="CO394" s="60"/>
      <c r="CP394" s="60"/>
      <c r="CQ394" s="60"/>
      <c r="CR394" s="60"/>
      <c r="CS394" s="60"/>
      <c r="CT394" s="60"/>
      <c r="CU394" s="60"/>
      <c r="CV394" s="60"/>
      <c r="CW394" s="60"/>
      <c r="CX394" s="60"/>
      <c r="CY394" s="60"/>
      <c r="CZ394" s="60"/>
      <c r="DA394" s="60"/>
      <c r="DB394" s="60"/>
      <c r="DC394" s="60"/>
      <c r="DD394" s="60"/>
      <c r="DE394" s="60"/>
      <c r="DF394" s="60"/>
      <c r="DG394" s="60"/>
      <c r="DH394" s="60"/>
      <c r="DI394" s="60"/>
      <c r="DJ394" s="60"/>
      <c r="DK394" s="60"/>
      <c r="DL394" s="60"/>
      <c r="DM394" s="60"/>
      <c r="DN394" s="60"/>
      <c r="DO394" s="60"/>
      <c r="DP394" s="60"/>
    </row>
    <row r="395" spans="2:120">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BS395" s="60"/>
      <c r="BT395" s="60"/>
      <c r="BU395" s="75"/>
      <c r="BV395" s="75"/>
      <c r="BW395" s="75"/>
      <c r="BX395" s="75"/>
      <c r="BY395" s="75"/>
      <c r="BZ395" s="75"/>
      <c r="CA395" s="75"/>
      <c r="CL395" s="60"/>
      <c r="CM395" s="60"/>
      <c r="CN395" s="60"/>
      <c r="CO395" s="60"/>
      <c r="CP395" s="60"/>
      <c r="CQ395" s="60"/>
      <c r="CR395" s="60"/>
      <c r="CS395" s="60"/>
      <c r="CT395" s="60"/>
      <c r="CU395" s="60"/>
      <c r="CV395" s="60"/>
      <c r="CW395" s="60"/>
      <c r="CX395" s="60"/>
      <c r="CY395" s="60"/>
      <c r="CZ395" s="60"/>
      <c r="DA395" s="60"/>
      <c r="DB395" s="60"/>
      <c r="DC395" s="60"/>
      <c r="DD395" s="60"/>
      <c r="DE395" s="60"/>
      <c r="DF395" s="60"/>
      <c r="DG395" s="60"/>
      <c r="DH395" s="60"/>
      <c r="DI395" s="60"/>
      <c r="DJ395" s="60"/>
      <c r="DK395" s="60"/>
      <c r="DL395" s="60"/>
      <c r="DM395" s="60"/>
      <c r="DN395" s="60"/>
      <c r="DO395" s="60"/>
      <c r="DP395" s="60"/>
    </row>
    <row r="396" spans="2:120">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BS396" s="60"/>
      <c r="BT396" s="60"/>
      <c r="BU396" s="75"/>
      <c r="BV396" s="75"/>
      <c r="BW396" s="75"/>
      <c r="BX396" s="75"/>
      <c r="BY396" s="75"/>
      <c r="BZ396" s="75"/>
      <c r="CA396" s="75"/>
      <c r="CL396" s="60"/>
      <c r="CM396" s="60"/>
      <c r="CN396" s="60"/>
      <c r="CO396" s="60"/>
      <c r="CP396" s="60"/>
      <c r="CQ396" s="60"/>
      <c r="CR396" s="60"/>
      <c r="CS396" s="60"/>
      <c r="CT396" s="60"/>
      <c r="CU396" s="60"/>
      <c r="CV396" s="60"/>
      <c r="CW396" s="60"/>
      <c r="CX396" s="60"/>
      <c r="CY396" s="60"/>
      <c r="CZ396" s="60"/>
      <c r="DA396" s="60"/>
      <c r="DB396" s="60"/>
      <c r="DC396" s="60"/>
      <c r="DD396" s="60"/>
      <c r="DE396" s="60"/>
      <c r="DF396" s="60"/>
      <c r="DG396" s="60"/>
      <c r="DH396" s="60"/>
      <c r="DI396" s="60"/>
      <c r="DJ396" s="60"/>
      <c r="DK396" s="60"/>
      <c r="DL396" s="60"/>
      <c r="DM396" s="60"/>
      <c r="DN396" s="60"/>
      <c r="DO396" s="60"/>
      <c r="DP396" s="60"/>
    </row>
    <row r="397" spans="2:120">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BS397" s="60"/>
      <c r="BT397" s="60"/>
      <c r="BU397" s="75"/>
      <c r="BV397" s="75"/>
      <c r="BW397" s="75"/>
      <c r="BX397" s="75"/>
      <c r="BY397" s="75"/>
      <c r="BZ397" s="75"/>
      <c r="CA397" s="75"/>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row>
    <row r="398" spans="2:120">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BS398" s="60"/>
      <c r="BT398" s="60"/>
      <c r="BU398" s="75"/>
      <c r="BV398" s="75"/>
      <c r="BW398" s="75"/>
      <c r="BX398" s="75"/>
      <c r="BY398" s="75"/>
      <c r="BZ398" s="75"/>
      <c r="CA398" s="75"/>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60"/>
      <c r="DJ398" s="60"/>
      <c r="DK398" s="60"/>
      <c r="DL398" s="60"/>
      <c r="DM398" s="60"/>
      <c r="DN398" s="60"/>
      <c r="DO398" s="60"/>
      <c r="DP398" s="60"/>
    </row>
    <row r="399" spans="2:120">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BS399" s="60"/>
      <c r="BT399" s="60"/>
      <c r="BU399" s="75"/>
      <c r="BV399" s="75"/>
      <c r="BW399" s="75"/>
      <c r="BX399" s="75"/>
      <c r="BY399" s="75"/>
      <c r="BZ399" s="75"/>
      <c r="CA399" s="75"/>
      <c r="CL399" s="60"/>
      <c r="CM399" s="60"/>
      <c r="CN399" s="60"/>
      <c r="CO399" s="60"/>
      <c r="CP399" s="60"/>
      <c r="CQ399" s="60"/>
      <c r="CR399" s="60"/>
      <c r="CS399" s="60"/>
      <c r="CT399" s="60"/>
      <c r="CU399" s="60"/>
      <c r="CV399" s="60"/>
      <c r="CW399" s="60"/>
      <c r="CX399" s="60"/>
      <c r="CY399" s="60"/>
      <c r="CZ399" s="60"/>
      <c r="DA399" s="60"/>
      <c r="DB399" s="60"/>
      <c r="DC399" s="60"/>
      <c r="DD399" s="60"/>
      <c r="DE399" s="60"/>
      <c r="DF399" s="60"/>
      <c r="DG399" s="60"/>
      <c r="DH399" s="60"/>
      <c r="DI399" s="60"/>
      <c r="DJ399" s="60"/>
      <c r="DK399" s="60"/>
      <c r="DL399" s="60"/>
      <c r="DM399" s="60"/>
      <c r="DN399" s="60"/>
      <c r="DO399" s="60"/>
      <c r="DP399" s="60"/>
    </row>
    <row r="400" spans="2:120">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BS400" s="60"/>
      <c r="BT400" s="60"/>
      <c r="BU400" s="75"/>
      <c r="BV400" s="75"/>
      <c r="BW400" s="75"/>
      <c r="BX400" s="75"/>
      <c r="BY400" s="75"/>
      <c r="BZ400" s="75"/>
      <c r="CA400" s="75"/>
      <c r="CL400" s="60"/>
      <c r="CM400" s="60"/>
      <c r="CN400" s="60"/>
      <c r="CO400" s="60"/>
      <c r="CP400" s="60"/>
      <c r="CQ400" s="60"/>
      <c r="CR400" s="60"/>
      <c r="CS400" s="60"/>
      <c r="CT400" s="60"/>
      <c r="CU400" s="60"/>
      <c r="CV400" s="60"/>
      <c r="CW400" s="60"/>
      <c r="CX400" s="60"/>
      <c r="CY400" s="60"/>
      <c r="CZ400" s="60"/>
      <c r="DA400" s="60"/>
      <c r="DB400" s="60"/>
      <c r="DC400" s="60"/>
      <c r="DD400" s="60"/>
      <c r="DE400" s="60"/>
      <c r="DF400" s="60"/>
      <c r="DG400" s="60"/>
      <c r="DH400" s="60"/>
      <c r="DI400" s="60"/>
      <c r="DJ400" s="60"/>
      <c r="DK400" s="60"/>
      <c r="DL400" s="60"/>
      <c r="DM400" s="60"/>
      <c r="DN400" s="60"/>
      <c r="DO400" s="60"/>
      <c r="DP400" s="60"/>
    </row>
    <row r="401" spans="2:120">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BS401" s="60"/>
      <c r="BT401" s="60"/>
      <c r="BU401" s="75"/>
      <c r="BV401" s="75"/>
      <c r="BW401" s="75"/>
      <c r="BX401" s="75"/>
      <c r="BY401" s="75"/>
      <c r="BZ401" s="75"/>
      <c r="CA401" s="75"/>
      <c r="CL401" s="60"/>
      <c r="CM401" s="60"/>
      <c r="CN401" s="60"/>
      <c r="CO401" s="60"/>
      <c r="CP401" s="60"/>
      <c r="CQ401" s="60"/>
      <c r="CR401" s="60"/>
      <c r="CS401" s="60"/>
      <c r="CT401" s="60"/>
      <c r="CU401" s="60"/>
      <c r="CV401" s="60"/>
      <c r="CW401" s="60"/>
      <c r="CX401" s="60"/>
      <c r="CY401" s="60"/>
      <c r="CZ401" s="60"/>
      <c r="DA401" s="60"/>
      <c r="DB401" s="60"/>
      <c r="DC401" s="60"/>
      <c r="DD401" s="60"/>
      <c r="DE401" s="60"/>
      <c r="DF401" s="60"/>
      <c r="DG401" s="60"/>
      <c r="DH401" s="60"/>
      <c r="DI401" s="60"/>
      <c r="DJ401" s="60"/>
      <c r="DK401" s="60"/>
      <c r="DL401" s="60"/>
      <c r="DM401" s="60"/>
      <c r="DN401" s="60"/>
      <c r="DO401" s="60"/>
      <c r="DP401" s="60"/>
    </row>
    <row r="402" spans="2:120">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BS402" s="60"/>
      <c r="BT402" s="60"/>
      <c r="BU402" s="75"/>
      <c r="BV402" s="75"/>
      <c r="BW402" s="75"/>
      <c r="BX402" s="75"/>
      <c r="BY402" s="75"/>
      <c r="BZ402" s="75"/>
      <c r="CA402" s="75"/>
      <c r="CL402" s="60"/>
      <c r="CM402" s="60"/>
      <c r="CN402" s="60"/>
      <c r="CO402" s="60"/>
      <c r="CP402" s="60"/>
      <c r="CQ402" s="60"/>
      <c r="CR402" s="60"/>
      <c r="CS402" s="60"/>
      <c r="CT402" s="60"/>
      <c r="CU402" s="60"/>
      <c r="CV402" s="60"/>
      <c r="CW402" s="60"/>
      <c r="CX402" s="60"/>
      <c r="CY402" s="60"/>
      <c r="CZ402" s="60"/>
      <c r="DA402" s="60"/>
      <c r="DB402" s="60"/>
      <c r="DC402" s="60"/>
      <c r="DD402" s="60"/>
      <c r="DE402" s="60"/>
      <c r="DF402" s="60"/>
      <c r="DG402" s="60"/>
      <c r="DH402" s="60"/>
      <c r="DI402" s="60"/>
      <c r="DJ402" s="60"/>
      <c r="DK402" s="60"/>
      <c r="DL402" s="60"/>
      <c r="DM402" s="60"/>
      <c r="DN402" s="60"/>
      <c r="DO402" s="60"/>
      <c r="DP402" s="60"/>
    </row>
    <row r="403" spans="2:120">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BS403" s="60"/>
      <c r="BT403" s="60"/>
      <c r="BU403" s="75"/>
      <c r="BV403" s="75"/>
      <c r="BW403" s="75"/>
      <c r="BX403" s="75"/>
      <c r="BY403" s="75"/>
      <c r="BZ403" s="75"/>
      <c r="CA403" s="75"/>
      <c r="CL403" s="60"/>
      <c r="CM403" s="60"/>
      <c r="CN403" s="60"/>
      <c r="CO403" s="60"/>
      <c r="CP403" s="60"/>
      <c r="CQ403" s="60"/>
      <c r="CR403" s="60"/>
      <c r="CS403" s="60"/>
      <c r="CT403" s="60"/>
      <c r="CU403" s="60"/>
      <c r="CV403" s="60"/>
      <c r="CW403" s="60"/>
      <c r="CX403" s="60"/>
      <c r="CY403" s="60"/>
      <c r="CZ403" s="60"/>
      <c r="DA403" s="60"/>
      <c r="DB403" s="60"/>
      <c r="DC403" s="60"/>
      <c r="DD403" s="60"/>
      <c r="DE403" s="60"/>
      <c r="DF403" s="60"/>
      <c r="DG403" s="60"/>
      <c r="DH403" s="60"/>
      <c r="DI403" s="60"/>
      <c r="DJ403" s="60"/>
      <c r="DK403" s="60"/>
      <c r="DL403" s="60"/>
      <c r="DM403" s="60"/>
      <c r="DN403" s="60"/>
      <c r="DO403" s="60"/>
      <c r="DP403" s="60"/>
    </row>
    <row r="404" spans="2:120">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BS404" s="60"/>
      <c r="BT404" s="60"/>
      <c r="BU404" s="75"/>
      <c r="BV404" s="75"/>
      <c r="BW404" s="75"/>
      <c r="BX404" s="75"/>
      <c r="BY404" s="75"/>
      <c r="BZ404" s="75"/>
      <c r="CA404" s="75"/>
      <c r="CL404" s="60"/>
      <c r="CM404" s="60"/>
      <c r="CN404" s="60"/>
      <c r="CO404" s="60"/>
      <c r="CP404" s="60"/>
      <c r="CQ404" s="60"/>
      <c r="CR404" s="60"/>
      <c r="CS404" s="60"/>
      <c r="CT404" s="60"/>
      <c r="CU404" s="60"/>
      <c r="CV404" s="60"/>
      <c r="CW404" s="60"/>
      <c r="CX404" s="60"/>
      <c r="CY404" s="60"/>
      <c r="CZ404" s="60"/>
      <c r="DA404" s="60"/>
      <c r="DB404" s="60"/>
      <c r="DC404" s="60"/>
      <c r="DD404" s="60"/>
      <c r="DE404" s="60"/>
      <c r="DF404" s="60"/>
      <c r="DG404" s="60"/>
      <c r="DH404" s="60"/>
      <c r="DI404" s="60"/>
      <c r="DJ404" s="60"/>
      <c r="DK404" s="60"/>
      <c r="DL404" s="60"/>
      <c r="DM404" s="60"/>
      <c r="DN404" s="60"/>
      <c r="DO404" s="60"/>
      <c r="DP404" s="60"/>
    </row>
    <row r="405" spans="2:120">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BS405" s="60"/>
      <c r="BT405" s="60"/>
      <c r="BU405" s="75"/>
      <c r="BV405" s="75"/>
      <c r="BW405" s="75"/>
      <c r="BX405" s="75"/>
      <c r="BY405" s="75"/>
      <c r="BZ405" s="75"/>
      <c r="CA405" s="75"/>
      <c r="CL405" s="60"/>
      <c r="CM405" s="60"/>
      <c r="CN405" s="60"/>
      <c r="CO405" s="60"/>
      <c r="CP405" s="60"/>
      <c r="CQ405" s="60"/>
      <c r="CR405" s="60"/>
      <c r="CS405" s="60"/>
      <c r="CT405" s="60"/>
      <c r="CU405" s="60"/>
      <c r="CV405" s="60"/>
      <c r="CW405" s="60"/>
      <c r="CX405" s="60"/>
      <c r="CY405" s="60"/>
      <c r="CZ405" s="60"/>
      <c r="DA405" s="60"/>
      <c r="DB405" s="60"/>
      <c r="DC405" s="60"/>
      <c r="DD405" s="60"/>
      <c r="DE405" s="60"/>
      <c r="DF405" s="60"/>
      <c r="DG405" s="60"/>
      <c r="DH405" s="60"/>
      <c r="DI405" s="60"/>
      <c r="DJ405" s="60"/>
      <c r="DK405" s="60"/>
      <c r="DL405" s="60"/>
      <c r="DM405" s="60"/>
      <c r="DN405" s="60"/>
      <c r="DO405" s="60"/>
      <c r="DP405" s="60"/>
    </row>
    <row r="406" spans="2:120">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BS406" s="60"/>
      <c r="BT406" s="60"/>
      <c r="BU406" s="75"/>
      <c r="BV406" s="75"/>
      <c r="BW406" s="75"/>
      <c r="BX406" s="75"/>
      <c r="BY406" s="75"/>
      <c r="BZ406" s="75"/>
      <c r="CA406" s="75"/>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row>
    <row r="407" spans="2:120">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BS407" s="60"/>
      <c r="BT407" s="60"/>
      <c r="BU407" s="75"/>
      <c r="BV407" s="75"/>
      <c r="BW407" s="75"/>
      <c r="BX407" s="75"/>
      <c r="BY407" s="75"/>
      <c r="BZ407" s="75"/>
      <c r="CA407" s="75"/>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row>
    <row r="408" spans="2:120">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BS408" s="60"/>
      <c r="BT408" s="60"/>
      <c r="BU408" s="75"/>
      <c r="BV408" s="75"/>
      <c r="BW408" s="75"/>
      <c r="BX408" s="75"/>
      <c r="BY408" s="75"/>
      <c r="BZ408" s="75"/>
      <c r="CA408" s="75"/>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row>
    <row r="409" spans="2:120">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BS409" s="60"/>
      <c r="BT409" s="60"/>
      <c r="BU409" s="75"/>
      <c r="BV409" s="75"/>
      <c r="BW409" s="75"/>
      <c r="BX409" s="75"/>
      <c r="BY409" s="75"/>
      <c r="BZ409" s="75"/>
      <c r="CA409" s="75"/>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row>
    <row r="410" spans="2:120">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BS410" s="60"/>
      <c r="BT410" s="60"/>
      <c r="BU410" s="75"/>
      <c r="BV410" s="75"/>
      <c r="BW410" s="75"/>
      <c r="BX410" s="75"/>
      <c r="BY410" s="75"/>
      <c r="BZ410" s="75"/>
      <c r="CA410" s="75"/>
      <c r="CL410" s="60"/>
      <c r="CM410" s="60"/>
      <c r="CN410" s="60"/>
      <c r="CO410" s="60"/>
      <c r="CP410" s="60"/>
      <c r="CQ410" s="60"/>
      <c r="CR410" s="60"/>
      <c r="CS410" s="60"/>
      <c r="CT410" s="60"/>
      <c r="CU410" s="60"/>
      <c r="CV410" s="60"/>
      <c r="CW410" s="60"/>
      <c r="CX410" s="60"/>
      <c r="CY410" s="60"/>
      <c r="CZ410" s="60"/>
      <c r="DA410" s="60"/>
      <c r="DB410" s="60"/>
      <c r="DC410" s="60"/>
      <c r="DD410" s="60"/>
      <c r="DE410" s="60"/>
      <c r="DF410" s="60"/>
      <c r="DG410" s="60"/>
      <c r="DH410" s="60"/>
      <c r="DI410" s="60"/>
      <c r="DJ410" s="60"/>
      <c r="DK410" s="60"/>
      <c r="DL410" s="60"/>
      <c r="DM410" s="60"/>
      <c r="DN410" s="60"/>
      <c r="DO410" s="60"/>
      <c r="DP410" s="60"/>
    </row>
    <row r="411" spans="2:120">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BS411" s="60"/>
      <c r="BT411" s="60"/>
      <c r="BU411" s="75"/>
      <c r="BV411" s="75"/>
      <c r="BW411" s="75"/>
      <c r="BX411" s="75"/>
      <c r="BY411" s="75"/>
      <c r="BZ411" s="75"/>
      <c r="CA411" s="75"/>
      <c r="CL411" s="60"/>
      <c r="CM411" s="60"/>
      <c r="CN411" s="60"/>
      <c r="CO411" s="60"/>
      <c r="CP411" s="60"/>
      <c r="CQ411" s="60"/>
      <c r="CR411" s="60"/>
      <c r="CS411" s="60"/>
      <c r="CT411" s="60"/>
      <c r="CU411" s="60"/>
      <c r="CV411" s="60"/>
      <c r="CW411" s="60"/>
      <c r="CX411" s="60"/>
      <c r="CY411" s="60"/>
      <c r="CZ411" s="60"/>
      <c r="DA411" s="60"/>
      <c r="DB411" s="60"/>
      <c r="DC411" s="60"/>
      <c r="DD411" s="60"/>
      <c r="DE411" s="60"/>
      <c r="DF411" s="60"/>
      <c r="DG411" s="60"/>
      <c r="DH411" s="60"/>
      <c r="DI411" s="60"/>
      <c r="DJ411" s="60"/>
      <c r="DK411" s="60"/>
      <c r="DL411" s="60"/>
      <c r="DM411" s="60"/>
      <c r="DN411" s="60"/>
      <c r="DO411" s="60"/>
      <c r="DP411" s="60"/>
    </row>
    <row r="412" spans="2:120">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BS412" s="60"/>
      <c r="BT412" s="60"/>
      <c r="BU412" s="75"/>
      <c r="BV412" s="75"/>
      <c r="BW412" s="75"/>
      <c r="BX412" s="75"/>
      <c r="BY412" s="75"/>
      <c r="BZ412" s="75"/>
      <c r="CA412" s="75"/>
      <c r="CL412" s="60"/>
      <c r="CM412" s="60"/>
      <c r="CN412" s="60"/>
      <c r="CO412" s="60"/>
      <c r="CP412" s="60"/>
      <c r="CQ412" s="60"/>
      <c r="CR412" s="60"/>
      <c r="CS412" s="60"/>
      <c r="CT412" s="60"/>
      <c r="CU412" s="60"/>
      <c r="CV412" s="60"/>
      <c r="CW412" s="60"/>
      <c r="CX412" s="60"/>
      <c r="CY412" s="60"/>
      <c r="CZ412" s="60"/>
      <c r="DA412" s="60"/>
      <c r="DB412" s="60"/>
      <c r="DC412" s="60"/>
      <c r="DD412" s="60"/>
      <c r="DE412" s="60"/>
      <c r="DF412" s="60"/>
      <c r="DG412" s="60"/>
      <c r="DH412" s="60"/>
      <c r="DI412" s="60"/>
      <c r="DJ412" s="60"/>
      <c r="DK412" s="60"/>
      <c r="DL412" s="60"/>
      <c r="DM412" s="60"/>
      <c r="DN412" s="60"/>
      <c r="DO412" s="60"/>
      <c r="DP412" s="60"/>
    </row>
    <row r="413" spans="2:120">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BS413" s="60"/>
      <c r="BT413" s="60"/>
      <c r="BU413" s="75"/>
      <c r="BV413" s="75"/>
      <c r="BW413" s="75"/>
      <c r="BX413" s="75"/>
      <c r="BY413" s="75"/>
      <c r="BZ413" s="75"/>
      <c r="CA413" s="75"/>
      <c r="CL413" s="60"/>
      <c r="CM413" s="60"/>
      <c r="CN413" s="60"/>
      <c r="CO413" s="60"/>
      <c r="CP413" s="60"/>
      <c r="CQ413" s="60"/>
      <c r="CR413" s="60"/>
      <c r="CS413" s="60"/>
      <c r="CT413" s="60"/>
      <c r="CU413" s="60"/>
      <c r="CV413" s="60"/>
      <c r="CW413" s="60"/>
      <c r="CX413" s="60"/>
      <c r="CY413" s="60"/>
      <c r="CZ413" s="60"/>
      <c r="DA413" s="60"/>
      <c r="DB413" s="60"/>
      <c r="DC413" s="60"/>
      <c r="DD413" s="60"/>
      <c r="DE413" s="60"/>
      <c r="DF413" s="60"/>
      <c r="DG413" s="60"/>
      <c r="DH413" s="60"/>
      <c r="DI413" s="60"/>
      <c r="DJ413" s="60"/>
      <c r="DK413" s="60"/>
      <c r="DL413" s="60"/>
      <c r="DM413" s="60"/>
      <c r="DN413" s="60"/>
      <c r="DO413" s="60"/>
      <c r="DP413" s="60"/>
    </row>
    <row r="414" spans="2:120">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BS414" s="60"/>
      <c r="BT414" s="60"/>
      <c r="BU414" s="75"/>
      <c r="BV414" s="75"/>
      <c r="BW414" s="75"/>
      <c r="BX414" s="75"/>
      <c r="BY414" s="75"/>
      <c r="BZ414" s="75"/>
      <c r="CA414" s="75"/>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row>
    <row r="415" spans="2:120">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BS415" s="60"/>
      <c r="BT415" s="60"/>
      <c r="BU415" s="75"/>
      <c r="BV415" s="75"/>
      <c r="BW415" s="75"/>
      <c r="BX415" s="75"/>
      <c r="BY415" s="75"/>
      <c r="BZ415" s="75"/>
      <c r="CA415" s="75"/>
      <c r="CL415" s="60"/>
      <c r="CM415" s="60"/>
      <c r="CN415" s="60"/>
      <c r="CO415" s="60"/>
      <c r="CP415" s="60"/>
      <c r="CQ415" s="60"/>
      <c r="CR415" s="60"/>
      <c r="CS415" s="60"/>
      <c r="CT415" s="60"/>
      <c r="CU415" s="60"/>
      <c r="CV415" s="60"/>
      <c r="CW415" s="60"/>
      <c r="CX415" s="60"/>
      <c r="CY415" s="60"/>
      <c r="CZ415" s="60"/>
      <c r="DA415" s="60"/>
      <c r="DB415" s="60"/>
      <c r="DC415" s="60"/>
      <c r="DD415" s="60"/>
      <c r="DE415" s="60"/>
      <c r="DF415" s="60"/>
      <c r="DG415" s="60"/>
      <c r="DH415" s="60"/>
      <c r="DI415" s="60"/>
      <c r="DJ415" s="60"/>
      <c r="DK415" s="60"/>
      <c r="DL415" s="60"/>
      <c r="DM415" s="60"/>
      <c r="DN415" s="60"/>
      <c r="DO415" s="60"/>
      <c r="DP415" s="60"/>
    </row>
    <row r="416" spans="2:120">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BS416" s="60"/>
      <c r="BT416" s="60"/>
      <c r="BU416" s="75"/>
      <c r="BV416" s="75"/>
      <c r="BW416" s="75"/>
      <c r="BX416" s="75"/>
      <c r="BY416" s="75"/>
      <c r="BZ416" s="75"/>
      <c r="CA416" s="75"/>
      <c r="CL416" s="60"/>
      <c r="CM416" s="60"/>
      <c r="CN416" s="60"/>
      <c r="CO416" s="60"/>
      <c r="CP416" s="60"/>
      <c r="CQ416" s="60"/>
      <c r="CR416" s="60"/>
      <c r="CS416" s="60"/>
      <c r="CT416" s="60"/>
      <c r="CU416" s="60"/>
      <c r="CV416" s="60"/>
      <c r="CW416" s="60"/>
      <c r="CX416" s="60"/>
      <c r="CY416" s="60"/>
      <c r="CZ416" s="60"/>
      <c r="DA416" s="60"/>
      <c r="DB416" s="60"/>
      <c r="DC416" s="60"/>
      <c r="DD416" s="60"/>
      <c r="DE416" s="60"/>
      <c r="DF416" s="60"/>
      <c r="DG416" s="60"/>
      <c r="DH416" s="60"/>
      <c r="DI416" s="60"/>
      <c r="DJ416" s="60"/>
      <c r="DK416" s="60"/>
      <c r="DL416" s="60"/>
      <c r="DM416" s="60"/>
      <c r="DN416" s="60"/>
      <c r="DO416" s="60"/>
      <c r="DP416" s="60"/>
    </row>
    <row r="417" spans="2:120">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BS417" s="60"/>
      <c r="BT417" s="60"/>
      <c r="BU417" s="75"/>
      <c r="BV417" s="75"/>
      <c r="BW417" s="75"/>
      <c r="BX417" s="75"/>
      <c r="BY417" s="75"/>
      <c r="BZ417" s="75"/>
      <c r="CA417" s="75"/>
      <c r="CL417" s="60"/>
      <c r="CM417" s="60"/>
      <c r="CN417" s="60"/>
      <c r="CO417" s="60"/>
      <c r="CP417" s="60"/>
      <c r="CQ417" s="60"/>
      <c r="CR417" s="60"/>
      <c r="CS417" s="60"/>
      <c r="CT417" s="60"/>
      <c r="CU417" s="60"/>
      <c r="CV417" s="60"/>
      <c r="CW417" s="60"/>
      <c r="CX417" s="60"/>
      <c r="CY417" s="60"/>
      <c r="CZ417" s="60"/>
      <c r="DA417" s="60"/>
      <c r="DB417" s="60"/>
      <c r="DC417" s="60"/>
      <c r="DD417" s="60"/>
      <c r="DE417" s="60"/>
      <c r="DF417" s="60"/>
      <c r="DG417" s="60"/>
      <c r="DH417" s="60"/>
      <c r="DI417" s="60"/>
      <c r="DJ417" s="60"/>
      <c r="DK417" s="60"/>
      <c r="DL417" s="60"/>
      <c r="DM417" s="60"/>
      <c r="DN417" s="60"/>
      <c r="DO417" s="60"/>
      <c r="DP417" s="60"/>
    </row>
    <row r="418" spans="2:120">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BS418" s="60"/>
      <c r="BT418" s="60"/>
      <c r="BU418" s="75"/>
      <c r="BV418" s="75"/>
      <c r="BW418" s="75"/>
      <c r="BX418" s="75"/>
      <c r="BY418" s="75"/>
      <c r="BZ418" s="75"/>
      <c r="CA418" s="75"/>
      <c r="CL418" s="60"/>
      <c r="CM418" s="60"/>
      <c r="CN418" s="60"/>
      <c r="CO418" s="60"/>
      <c r="CP418" s="60"/>
      <c r="CQ418" s="60"/>
      <c r="CR418" s="60"/>
      <c r="CS418" s="60"/>
      <c r="CT418" s="60"/>
      <c r="CU418" s="60"/>
      <c r="CV418" s="60"/>
      <c r="CW418" s="60"/>
      <c r="CX418" s="60"/>
      <c r="CY418" s="60"/>
      <c r="CZ418" s="60"/>
      <c r="DA418" s="60"/>
      <c r="DB418" s="60"/>
      <c r="DC418" s="60"/>
      <c r="DD418" s="60"/>
      <c r="DE418" s="60"/>
      <c r="DF418" s="60"/>
      <c r="DG418" s="60"/>
      <c r="DH418" s="60"/>
      <c r="DI418" s="60"/>
      <c r="DJ418" s="60"/>
      <c r="DK418" s="60"/>
      <c r="DL418" s="60"/>
      <c r="DM418" s="60"/>
      <c r="DN418" s="60"/>
      <c r="DO418" s="60"/>
      <c r="DP418" s="60"/>
    </row>
    <row r="419" spans="2:120">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BS419" s="60"/>
      <c r="BT419" s="60"/>
      <c r="BU419" s="75"/>
      <c r="BV419" s="75"/>
      <c r="BW419" s="75"/>
      <c r="BX419" s="75"/>
      <c r="BY419" s="75"/>
      <c r="BZ419" s="75"/>
      <c r="CA419" s="75"/>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row>
    <row r="420" spans="2:120">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BS420" s="60"/>
      <c r="BT420" s="60"/>
      <c r="BU420" s="75"/>
      <c r="BV420" s="75"/>
      <c r="BW420" s="75"/>
      <c r="BX420" s="75"/>
      <c r="BY420" s="75"/>
      <c r="BZ420" s="75"/>
      <c r="CA420" s="75"/>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row>
    <row r="421" spans="2:120">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BS421" s="60"/>
      <c r="BT421" s="60"/>
      <c r="BU421" s="75"/>
      <c r="BV421" s="75"/>
      <c r="BW421" s="75"/>
      <c r="BX421" s="75"/>
      <c r="BY421" s="75"/>
      <c r="BZ421" s="75"/>
      <c r="CA421" s="75"/>
      <c r="CL421" s="60"/>
      <c r="CM421" s="60"/>
      <c r="CN421" s="60"/>
      <c r="CO421" s="60"/>
      <c r="CP421" s="60"/>
      <c r="CQ421" s="60"/>
      <c r="CR421" s="60"/>
      <c r="CS421" s="60"/>
      <c r="CT421" s="60"/>
      <c r="CU421" s="60"/>
      <c r="CV421" s="60"/>
      <c r="CW421" s="60"/>
      <c r="CX421" s="60"/>
      <c r="CY421" s="60"/>
      <c r="CZ421" s="60"/>
      <c r="DA421" s="60"/>
      <c r="DB421" s="60"/>
      <c r="DC421" s="60"/>
      <c r="DD421" s="60"/>
      <c r="DE421" s="60"/>
      <c r="DF421" s="60"/>
      <c r="DG421" s="60"/>
      <c r="DH421" s="60"/>
      <c r="DI421" s="60"/>
      <c r="DJ421" s="60"/>
      <c r="DK421" s="60"/>
      <c r="DL421" s="60"/>
      <c r="DM421" s="60"/>
      <c r="DN421" s="60"/>
      <c r="DO421" s="60"/>
      <c r="DP421" s="60"/>
    </row>
    <row r="422" spans="2:120">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BS422" s="60"/>
      <c r="BT422" s="60"/>
      <c r="BU422" s="75"/>
      <c r="BV422" s="75"/>
      <c r="BW422" s="75"/>
      <c r="BX422" s="75"/>
      <c r="BY422" s="75"/>
      <c r="BZ422" s="75"/>
      <c r="CA422" s="75"/>
      <c r="CL422" s="60"/>
      <c r="CM422" s="60"/>
      <c r="CN422" s="60"/>
      <c r="CO422" s="60"/>
      <c r="CP422" s="60"/>
      <c r="CQ422" s="60"/>
      <c r="CR422" s="60"/>
      <c r="CS422" s="60"/>
      <c r="CT422" s="60"/>
      <c r="CU422" s="60"/>
      <c r="CV422" s="60"/>
      <c r="CW422" s="60"/>
      <c r="CX422" s="60"/>
      <c r="CY422" s="60"/>
      <c r="CZ422" s="60"/>
      <c r="DA422" s="60"/>
      <c r="DB422" s="60"/>
      <c r="DC422" s="60"/>
      <c r="DD422" s="60"/>
      <c r="DE422" s="60"/>
      <c r="DF422" s="60"/>
      <c r="DG422" s="60"/>
      <c r="DH422" s="60"/>
      <c r="DI422" s="60"/>
      <c r="DJ422" s="60"/>
      <c r="DK422" s="60"/>
      <c r="DL422" s="60"/>
      <c r="DM422" s="60"/>
      <c r="DN422" s="60"/>
      <c r="DO422" s="60"/>
      <c r="DP422" s="60"/>
    </row>
    <row r="423" spans="2:120">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BS423" s="60"/>
      <c r="BT423" s="60"/>
      <c r="BU423" s="75"/>
      <c r="BV423" s="75"/>
      <c r="BW423" s="75"/>
      <c r="BX423" s="75"/>
      <c r="BY423" s="75"/>
      <c r="BZ423" s="75"/>
      <c r="CA423" s="75"/>
      <c r="CL423" s="60"/>
      <c r="CM423" s="60"/>
      <c r="CN423" s="60"/>
      <c r="CO423" s="60"/>
      <c r="CP423" s="60"/>
      <c r="CQ423" s="60"/>
      <c r="CR423" s="60"/>
      <c r="CS423" s="60"/>
      <c r="CT423" s="60"/>
      <c r="CU423" s="60"/>
      <c r="CV423" s="60"/>
      <c r="CW423" s="60"/>
      <c r="CX423" s="60"/>
      <c r="CY423" s="60"/>
      <c r="CZ423" s="60"/>
      <c r="DA423" s="60"/>
      <c r="DB423" s="60"/>
      <c r="DC423" s="60"/>
      <c r="DD423" s="60"/>
      <c r="DE423" s="60"/>
      <c r="DF423" s="60"/>
      <c r="DG423" s="60"/>
      <c r="DH423" s="60"/>
      <c r="DI423" s="60"/>
      <c r="DJ423" s="60"/>
      <c r="DK423" s="60"/>
      <c r="DL423" s="60"/>
      <c r="DM423" s="60"/>
      <c r="DN423" s="60"/>
      <c r="DO423" s="60"/>
      <c r="DP423" s="60"/>
    </row>
    <row r="424" spans="2:120">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BS424" s="60"/>
      <c r="BT424" s="60"/>
      <c r="BU424" s="75"/>
      <c r="BV424" s="75"/>
      <c r="BW424" s="75"/>
      <c r="BX424" s="75"/>
      <c r="BY424" s="75"/>
      <c r="BZ424" s="75"/>
      <c r="CA424" s="75"/>
      <c r="CL424" s="60"/>
      <c r="CM424" s="60"/>
      <c r="CN424" s="60"/>
      <c r="CO424" s="60"/>
      <c r="CP424" s="60"/>
      <c r="CQ424" s="60"/>
      <c r="CR424" s="60"/>
      <c r="CS424" s="60"/>
      <c r="CT424" s="60"/>
      <c r="CU424" s="60"/>
      <c r="CV424" s="60"/>
      <c r="CW424" s="60"/>
      <c r="CX424" s="60"/>
      <c r="CY424" s="60"/>
      <c r="CZ424" s="60"/>
      <c r="DA424" s="60"/>
      <c r="DB424" s="60"/>
      <c r="DC424" s="60"/>
      <c r="DD424" s="60"/>
      <c r="DE424" s="60"/>
      <c r="DF424" s="60"/>
      <c r="DG424" s="60"/>
      <c r="DH424" s="60"/>
      <c r="DI424" s="60"/>
      <c r="DJ424" s="60"/>
      <c r="DK424" s="60"/>
      <c r="DL424" s="60"/>
      <c r="DM424" s="60"/>
      <c r="DN424" s="60"/>
      <c r="DO424" s="60"/>
      <c r="DP424" s="60"/>
    </row>
    <row r="425" spans="2:120">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BS425" s="60"/>
      <c r="BT425" s="60"/>
      <c r="BU425" s="75"/>
      <c r="BV425" s="75"/>
      <c r="BW425" s="75"/>
      <c r="BX425" s="75"/>
      <c r="BY425" s="75"/>
      <c r="BZ425" s="75"/>
      <c r="CA425" s="75"/>
      <c r="CL425" s="60"/>
      <c r="CM425" s="60"/>
      <c r="CN425" s="60"/>
      <c r="CO425" s="60"/>
      <c r="CP425" s="60"/>
      <c r="CQ425" s="60"/>
      <c r="CR425" s="60"/>
      <c r="CS425" s="60"/>
      <c r="CT425" s="60"/>
      <c r="CU425" s="60"/>
      <c r="CV425" s="60"/>
      <c r="CW425" s="60"/>
      <c r="CX425" s="60"/>
      <c r="CY425" s="60"/>
      <c r="CZ425" s="60"/>
      <c r="DA425" s="60"/>
      <c r="DB425" s="60"/>
      <c r="DC425" s="60"/>
      <c r="DD425" s="60"/>
      <c r="DE425" s="60"/>
      <c r="DF425" s="60"/>
      <c r="DG425" s="60"/>
      <c r="DH425" s="60"/>
      <c r="DI425" s="60"/>
      <c r="DJ425" s="60"/>
      <c r="DK425" s="60"/>
      <c r="DL425" s="60"/>
      <c r="DM425" s="60"/>
      <c r="DN425" s="60"/>
      <c r="DO425" s="60"/>
      <c r="DP425" s="60"/>
    </row>
    <row r="426" spans="2:120">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BS426" s="60"/>
      <c r="BT426" s="60"/>
      <c r="BU426" s="75"/>
      <c r="BV426" s="75"/>
      <c r="BW426" s="75"/>
      <c r="BX426" s="75"/>
      <c r="BY426" s="75"/>
      <c r="BZ426" s="75"/>
      <c r="CA426" s="75"/>
      <c r="CL426" s="60"/>
      <c r="CM426" s="60"/>
      <c r="CN426" s="60"/>
      <c r="CO426" s="60"/>
      <c r="CP426" s="60"/>
      <c r="CQ426" s="60"/>
      <c r="CR426" s="60"/>
      <c r="CS426" s="60"/>
      <c r="CT426" s="60"/>
      <c r="CU426" s="60"/>
      <c r="CV426" s="60"/>
      <c r="CW426" s="60"/>
      <c r="CX426" s="60"/>
      <c r="CY426" s="60"/>
      <c r="CZ426" s="60"/>
      <c r="DA426" s="60"/>
      <c r="DB426" s="60"/>
      <c r="DC426" s="60"/>
      <c r="DD426" s="60"/>
      <c r="DE426" s="60"/>
      <c r="DF426" s="60"/>
      <c r="DG426" s="60"/>
      <c r="DH426" s="60"/>
      <c r="DI426" s="60"/>
      <c r="DJ426" s="60"/>
      <c r="DK426" s="60"/>
      <c r="DL426" s="60"/>
      <c r="DM426" s="60"/>
      <c r="DN426" s="60"/>
      <c r="DO426" s="60"/>
      <c r="DP426" s="60"/>
    </row>
    <row r="427" spans="2:120">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BS427" s="60"/>
      <c r="BT427" s="60"/>
      <c r="BU427" s="75"/>
      <c r="BV427" s="75"/>
      <c r="BW427" s="75"/>
      <c r="BX427" s="75"/>
      <c r="BY427" s="75"/>
      <c r="BZ427" s="75"/>
      <c r="CA427" s="75"/>
      <c r="CL427" s="60"/>
      <c r="CM427" s="60"/>
      <c r="CN427" s="60"/>
      <c r="CO427" s="60"/>
      <c r="CP427" s="60"/>
      <c r="CQ427" s="60"/>
      <c r="CR427" s="60"/>
      <c r="CS427" s="60"/>
      <c r="CT427" s="60"/>
      <c r="CU427" s="60"/>
      <c r="CV427" s="60"/>
      <c r="CW427" s="60"/>
      <c r="CX427" s="60"/>
      <c r="CY427" s="60"/>
      <c r="CZ427" s="60"/>
      <c r="DA427" s="60"/>
      <c r="DB427" s="60"/>
      <c r="DC427" s="60"/>
      <c r="DD427" s="60"/>
      <c r="DE427" s="60"/>
      <c r="DF427" s="60"/>
      <c r="DG427" s="60"/>
      <c r="DH427" s="60"/>
      <c r="DI427" s="60"/>
      <c r="DJ427" s="60"/>
      <c r="DK427" s="60"/>
      <c r="DL427" s="60"/>
      <c r="DM427" s="60"/>
      <c r="DN427" s="60"/>
      <c r="DO427" s="60"/>
      <c r="DP427" s="60"/>
    </row>
    <row r="428" spans="2:120">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BS428" s="60"/>
      <c r="BT428" s="60"/>
      <c r="BU428" s="75"/>
      <c r="BV428" s="75"/>
      <c r="BW428" s="75"/>
      <c r="BX428" s="75"/>
      <c r="BY428" s="75"/>
      <c r="BZ428" s="75"/>
      <c r="CA428" s="75"/>
      <c r="CL428" s="60"/>
      <c r="CM428" s="60"/>
      <c r="CN428" s="60"/>
      <c r="CO428" s="60"/>
      <c r="CP428" s="60"/>
      <c r="CQ428" s="60"/>
      <c r="CR428" s="60"/>
      <c r="CS428" s="60"/>
      <c r="CT428" s="60"/>
      <c r="CU428" s="60"/>
      <c r="CV428" s="60"/>
      <c r="CW428" s="60"/>
      <c r="CX428" s="60"/>
      <c r="CY428" s="60"/>
      <c r="CZ428" s="60"/>
      <c r="DA428" s="60"/>
      <c r="DB428" s="60"/>
      <c r="DC428" s="60"/>
      <c r="DD428" s="60"/>
      <c r="DE428" s="60"/>
      <c r="DF428" s="60"/>
      <c r="DG428" s="60"/>
      <c r="DH428" s="60"/>
      <c r="DI428" s="60"/>
      <c r="DJ428" s="60"/>
      <c r="DK428" s="60"/>
      <c r="DL428" s="60"/>
      <c r="DM428" s="60"/>
      <c r="DN428" s="60"/>
      <c r="DO428" s="60"/>
      <c r="DP428" s="60"/>
    </row>
    <row r="429" spans="2:120">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BS429" s="60"/>
      <c r="BT429" s="60"/>
      <c r="BU429" s="75"/>
      <c r="BV429" s="75"/>
      <c r="BW429" s="75"/>
      <c r="BX429" s="75"/>
      <c r="BY429" s="75"/>
      <c r="BZ429" s="75"/>
      <c r="CA429" s="75"/>
      <c r="CL429" s="60"/>
      <c r="CM429" s="60"/>
      <c r="CN429" s="60"/>
      <c r="CO429" s="60"/>
      <c r="CP429" s="60"/>
      <c r="CQ429" s="60"/>
      <c r="CR429" s="60"/>
      <c r="CS429" s="60"/>
      <c r="CT429" s="60"/>
      <c r="CU429" s="60"/>
      <c r="CV429" s="60"/>
      <c r="CW429" s="60"/>
      <c r="CX429" s="60"/>
      <c r="CY429" s="60"/>
      <c r="CZ429" s="60"/>
      <c r="DA429" s="60"/>
      <c r="DB429" s="60"/>
      <c r="DC429" s="60"/>
      <c r="DD429" s="60"/>
      <c r="DE429" s="60"/>
      <c r="DF429" s="60"/>
      <c r="DG429" s="60"/>
      <c r="DH429" s="60"/>
      <c r="DI429" s="60"/>
      <c r="DJ429" s="60"/>
      <c r="DK429" s="60"/>
      <c r="DL429" s="60"/>
      <c r="DM429" s="60"/>
      <c r="DN429" s="60"/>
      <c r="DO429" s="60"/>
      <c r="DP429" s="60"/>
    </row>
    <row r="430" spans="2:120">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BS430" s="60"/>
      <c r="BT430" s="60"/>
      <c r="BU430" s="75"/>
      <c r="BV430" s="75"/>
      <c r="BW430" s="75"/>
      <c r="BX430" s="75"/>
      <c r="BY430" s="75"/>
      <c r="BZ430" s="75"/>
      <c r="CA430" s="75"/>
      <c r="CL430" s="60"/>
      <c r="CM430" s="60"/>
      <c r="CN430" s="60"/>
      <c r="CO430" s="60"/>
      <c r="CP430" s="60"/>
      <c r="CQ430" s="60"/>
      <c r="CR430" s="60"/>
      <c r="CS430" s="60"/>
      <c r="CT430" s="60"/>
      <c r="CU430" s="60"/>
      <c r="CV430" s="60"/>
      <c r="CW430" s="60"/>
      <c r="CX430" s="60"/>
      <c r="CY430" s="60"/>
      <c r="CZ430" s="60"/>
      <c r="DA430" s="60"/>
      <c r="DB430" s="60"/>
      <c r="DC430" s="60"/>
      <c r="DD430" s="60"/>
      <c r="DE430" s="60"/>
      <c r="DF430" s="60"/>
      <c r="DG430" s="60"/>
      <c r="DH430" s="60"/>
      <c r="DI430" s="60"/>
      <c r="DJ430" s="60"/>
      <c r="DK430" s="60"/>
      <c r="DL430" s="60"/>
      <c r="DM430" s="60"/>
      <c r="DN430" s="60"/>
      <c r="DO430" s="60"/>
      <c r="DP430" s="60"/>
    </row>
    <row r="431" spans="2:120">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BS431" s="60"/>
      <c r="BT431" s="60"/>
      <c r="BU431" s="75"/>
      <c r="BV431" s="75"/>
      <c r="BW431" s="75"/>
      <c r="BX431" s="75"/>
      <c r="BY431" s="75"/>
      <c r="BZ431" s="75"/>
      <c r="CA431" s="75"/>
      <c r="CL431" s="60"/>
      <c r="CM431" s="60"/>
      <c r="CN431" s="60"/>
      <c r="CO431" s="60"/>
      <c r="CP431" s="60"/>
      <c r="CQ431" s="60"/>
      <c r="CR431" s="60"/>
      <c r="CS431" s="60"/>
      <c r="CT431" s="60"/>
      <c r="CU431" s="60"/>
      <c r="CV431" s="60"/>
      <c r="CW431" s="60"/>
      <c r="CX431" s="60"/>
      <c r="CY431" s="60"/>
      <c r="CZ431" s="60"/>
      <c r="DA431" s="60"/>
      <c r="DB431" s="60"/>
      <c r="DC431" s="60"/>
      <c r="DD431" s="60"/>
      <c r="DE431" s="60"/>
      <c r="DF431" s="60"/>
      <c r="DG431" s="60"/>
      <c r="DH431" s="60"/>
      <c r="DI431" s="60"/>
      <c r="DJ431" s="60"/>
      <c r="DK431" s="60"/>
      <c r="DL431" s="60"/>
      <c r="DM431" s="60"/>
      <c r="DN431" s="60"/>
      <c r="DO431" s="60"/>
      <c r="DP431" s="60"/>
    </row>
    <row r="432" spans="2:120">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BS432" s="60"/>
      <c r="BT432" s="60"/>
      <c r="BU432" s="75"/>
      <c r="BV432" s="75"/>
      <c r="BW432" s="75"/>
      <c r="BX432" s="75"/>
      <c r="BY432" s="75"/>
      <c r="BZ432" s="75"/>
      <c r="CA432" s="75"/>
      <c r="CL432" s="60"/>
      <c r="CM432" s="60"/>
      <c r="CN432" s="60"/>
      <c r="CO432" s="60"/>
      <c r="CP432" s="60"/>
      <c r="CQ432" s="60"/>
      <c r="CR432" s="60"/>
      <c r="CS432" s="60"/>
      <c r="CT432" s="60"/>
      <c r="CU432" s="60"/>
      <c r="CV432" s="60"/>
      <c r="CW432" s="60"/>
      <c r="CX432" s="60"/>
      <c r="CY432" s="60"/>
      <c r="CZ432" s="60"/>
      <c r="DA432" s="60"/>
      <c r="DB432" s="60"/>
      <c r="DC432" s="60"/>
      <c r="DD432" s="60"/>
      <c r="DE432" s="60"/>
      <c r="DF432" s="60"/>
      <c r="DG432" s="60"/>
      <c r="DH432" s="60"/>
      <c r="DI432" s="60"/>
      <c r="DJ432" s="60"/>
      <c r="DK432" s="60"/>
      <c r="DL432" s="60"/>
      <c r="DM432" s="60"/>
      <c r="DN432" s="60"/>
      <c r="DO432" s="60"/>
      <c r="DP432" s="60"/>
    </row>
    <row r="433" spans="2:120">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BS433" s="60"/>
      <c r="BT433" s="60"/>
      <c r="BU433" s="75"/>
      <c r="BV433" s="75"/>
      <c r="BW433" s="75"/>
      <c r="BX433" s="75"/>
      <c r="BY433" s="75"/>
      <c r="BZ433" s="75"/>
      <c r="CA433" s="75"/>
      <c r="CL433" s="60"/>
      <c r="CM433" s="60"/>
      <c r="CN433" s="60"/>
      <c r="CO433" s="60"/>
      <c r="CP433" s="60"/>
      <c r="CQ433" s="60"/>
      <c r="CR433" s="60"/>
      <c r="CS433" s="60"/>
      <c r="CT433" s="60"/>
      <c r="CU433" s="60"/>
      <c r="CV433" s="60"/>
      <c r="CW433" s="60"/>
      <c r="CX433" s="60"/>
      <c r="CY433" s="60"/>
      <c r="CZ433" s="60"/>
      <c r="DA433" s="60"/>
      <c r="DB433" s="60"/>
      <c r="DC433" s="60"/>
      <c r="DD433" s="60"/>
      <c r="DE433" s="60"/>
      <c r="DF433" s="60"/>
      <c r="DG433" s="60"/>
      <c r="DH433" s="60"/>
      <c r="DI433" s="60"/>
      <c r="DJ433" s="60"/>
      <c r="DK433" s="60"/>
      <c r="DL433" s="60"/>
      <c r="DM433" s="60"/>
      <c r="DN433" s="60"/>
      <c r="DO433" s="60"/>
      <c r="DP433" s="60"/>
    </row>
    <row r="434" spans="2:120">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BS434" s="60"/>
      <c r="BT434" s="60"/>
      <c r="BU434" s="75"/>
      <c r="BV434" s="75"/>
      <c r="BW434" s="75"/>
      <c r="BX434" s="75"/>
      <c r="BY434" s="75"/>
      <c r="BZ434" s="75"/>
      <c r="CA434" s="75"/>
      <c r="CL434" s="60"/>
      <c r="CM434" s="60"/>
      <c r="CN434" s="60"/>
      <c r="CO434" s="60"/>
      <c r="CP434" s="60"/>
      <c r="CQ434" s="60"/>
      <c r="CR434" s="60"/>
      <c r="CS434" s="60"/>
      <c r="CT434" s="60"/>
      <c r="CU434" s="60"/>
      <c r="CV434" s="60"/>
      <c r="CW434" s="60"/>
      <c r="CX434" s="60"/>
      <c r="CY434" s="60"/>
      <c r="CZ434" s="60"/>
      <c r="DA434" s="60"/>
      <c r="DB434" s="60"/>
      <c r="DC434" s="60"/>
      <c r="DD434" s="60"/>
      <c r="DE434" s="60"/>
      <c r="DF434" s="60"/>
      <c r="DG434" s="60"/>
      <c r="DH434" s="60"/>
      <c r="DI434" s="60"/>
      <c r="DJ434" s="60"/>
      <c r="DK434" s="60"/>
      <c r="DL434" s="60"/>
      <c r="DM434" s="60"/>
      <c r="DN434" s="60"/>
      <c r="DO434" s="60"/>
      <c r="DP434" s="60"/>
    </row>
    <row r="435" spans="2:120">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BS435" s="60"/>
      <c r="BT435" s="60"/>
      <c r="BU435" s="75"/>
      <c r="BV435" s="75"/>
      <c r="BW435" s="75"/>
      <c r="BX435" s="75"/>
      <c r="BY435" s="75"/>
      <c r="BZ435" s="75"/>
      <c r="CA435" s="75"/>
      <c r="CL435" s="60"/>
      <c r="CM435" s="60"/>
      <c r="CN435" s="60"/>
      <c r="CO435" s="60"/>
      <c r="CP435" s="60"/>
      <c r="CQ435" s="60"/>
      <c r="CR435" s="60"/>
      <c r="CS435" s="60"/>
      <c r="CT435" s="60"/>
      <c r="CU435" s="60"/>
      <c r="CV435" s="60"/>
      <c r="CW435" s="60"/>
      <c r="CX435" s="60"/>
      <c r="CY435" s="60"/>
      <c r="CZ435" s="60"/>
      <c r="DA435" s="60"/>
      <c r="DB435" s="60"/>
      <c r="DC435" s="60"/>
      <c r="DD435" s="60"/>
      <c r="DE435" s="60"/>
      <c r="DF435" s="60"/>
      <c r="DG435" s="60"/>
      <c r="DH435" s="60"/>
      <c r="DI435" s="60"/>
      <c r="DJ435" s="60"/>
      <c r="DK435" s="60"/>
      <c r="DL435" s="60"/>
      <c r="DM435" s="60"/>
      <c r="DN435" s="60"/>
      <c r="DO435" s="60"/>
      <c r="DP435" s="60"/>
    </row>
    <row r="436" spans="2:120">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BS436" s="60"/>
      <c r="BT436" s="60"/>
      <c r="BU436" s="75"/>
      <c r="BV436" s="75"/>
      <c r="BW436" s="75"/>
      <c r="BX436" s="75"/>
      <c r="BY436" s="75"/>
      <c r="BZ436" s="75"/>
      <c r="CA436" s="75"/>
      <c r="CL436" s="60"/>
      <c r="CM436" s="60"/>
      <c r="CN436" s="60"/>
      <c r="CO436" s="60"/>
      <c r="CP436" s="60"/>
      <c r="CQ436" s="60"/>
      <c r="CR436" s="60"/>
      <c r="CS436" s="60"/>
      <c r="CT436" s="60"/>
      <c r="CU436" s="60"/>
      <c r="CV436" s="60"/>
      <c r="CW436" s="60"/>
      <c r="CX436" s="60"/>
      <c r="CY436" s="60"/>
      <c r="CZ436" s="60"/>
      <c r="DA436" s="60"/>
      <c r="DB436" s="60"/>
      <c r="DC436" s="60"/>
      <c r="DD436" s="60"/>
      <c r="DE436" s="60"/>
      <c r="DF436" s="60"/>
      <c r="DG436" s="60"/>
      <c r="DH436" s="60"/>
      <c r="DI436" s="60"/>
      <c r="DJ436" s="60"/>
      <c r="DK436" s="60"/>
      <c r="DL436" s="60"/>
      <c r="DM436" s="60"/>
      <c r="DN436" s="60"/>
      <c r="DO436" s="60"/>
      <c r="DP436" s="60"/>
    </row>
    <row r="437" spans="2:120">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BS437" s="60"/>
      <c r="BT437" s="60"/>
      <c r="BU437" s="75"/>
      <c r="BV437" s="75"/>
      <c r="BW437" s="75"/>
      <c r="BX437" s="75"/>
      <c r="BY437" s="75"/>
      <c r="BZ437" s="75"/>
      <c r="CA437" s="75"/>
      <c r="CL437" s="60"/>
      <c r="CM437" s="60"/>
      <c r="CN437" s="60"/>
      <c r="CO437" s="60"/>
      <c r="CP437" s="60"/>
      <c r="CQ437" s="60"/>
      <c r="CR437" s="60"/>
      <c r="CS437" s="60"/>
      <c r="CT437" s="60"/>
      <c r="CU437" s="60"/>
      <c r="CV437" s="60"/>
      <c r="CW437" s="60"/>
      <c r="CX437" s="60"/>
      <c r="CY437" s="60"/>
      <c r="CZ437" s="60"/>
      <c r="DA437" s="60"/>
      <c r="DB437" s="60"/>
      <c r="DC437" s="60"/>
      <c r="DD437" s="60"/>
      <c r="DE437" s="60"/>
      <c r="DF437" s="60"/>
      <c r="DG437" s="60"/>
      <c r="DH437" s="60"/>
      <c r="DI437" s="60"/>
      <c r="DJ437" s="60"/>
      <c r="DK437" s="60"/>
      <c r="DL437" s="60"/>
      <c r="DM437" s="60"/>
      <c r="DN437" s="60"/>
      <c r="DO437" s="60"/>
      <c r="DP437" s="60"/>
    </row>
    <row r="438" spans="2:120">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BS438" s="60"/>
      <c r="BT438" s="60"/>
      <c r="BU438" s="75"/>
      <c r="BV438" s="75"/>
      <c r="BW438" s="75"/>
      <c r="BX438" s="75"/>
      <c r="BY438" s="75"/>
      <c r="BZ438" s="75"/>
      <c r="CA438" s="75"/>
      <c r="CL438" s="60"/>
      <c r="CM438" s="60"/>
      <c r="CN438" s="60"/>
      <c r="CO438" s="60"/>
      <c r="CP438" s="60"/>
      <c r="CQ438" s="60"/>
      <c r="CR438" s="60"/>
      <c r="CS438" s="60"/>
      <c r="CT438" s="60"/>
      <c r="CU438" s="60"/>
      <c r="CV438" s="60"/>
      <c r="CW438" s="60"/>
      <c r="CX438" s="60"/>
      <c r="CY438" s="60"/>
      <c r="CZ438" s="60"/>
      <c r="DA438" s="60"/>
      <c r="DB438" s="60"/>
      <c r="DC438" s="60"/>
      <c r="DD438" s="60"/>
      <c r="DE438" s="60"/>
      <c r="DF438" s="60"/>
      <c r="DG438" s="60"/>
      <c r="DH438" s="60"/>
      <c r="DI438" s="60"/>
      <c r="DJ438" s="60"/>
      <c r="DK438" s="60"/>
      <c r="DL438" s="60"/>
      <c r="DM438" s="60"/>
      <c r="DN438" s="60"/>
      <c r="DO438" s="60"/>
      <c r="DP438" s="60"/>
    </row>
    <row r="439" spans="2:120">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BS439" s="60"/>
      <c r="BT439" s="60"/>
      <c r="BU439" s="75"/>
      <c r="BV439" s="75"/>
      <c r="BW439" s="75"/>
      <c r="BX439" s="75"/>
      <c r="BY439" s="75"/>
      <c r="BZ439" s="75"/>
      <c r="CA439" s="75"/>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row>
    <row r="440" spans="2:120">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BS440" s="60"/>
      <c r="BT440" s="60"/>
      <c r="BU440" s="75"/>
      <c r="BV440" s="75"/>
      <c r="BW440" s="75"/>
      <c r="BX440" s="75"/>
      <c r="BY440" s="75"/>
      <c r="BZ440" s="75"/>
      <c r="CA440" s="75"/>
      <c r="CL440" s="60"/>
      <c r="CM440" s="60"/>
      <c r="CN440" s="60"/>
      <c r="CO440" s="60"/>
      <c r="CP440" s="60"/>
      <c r="CQ440" s="60"/>
      <c r="CR440" s="60"/>
      <c r="CS440" s="60"/>
      <c r="CT440" s="60"/>
      <c r="CU440" s="60"/>
      <c r="CV440" s="60"/>
      <c r="CW440" s="60"/>
      <c r="CX440" s="60"/>
      <c r="CY440" s="60"/>
      <c r="CZ440" s="60"/>
      <c r="DA440" s="60"/>
      <c r="DB440" s="60"/>
      <c r="DC440" s="60"/>
      <c r="DD440" s="60"/>
      <c r="DE440" s="60"/>
      <c r="DF440" s="60"/>
      <c r="DG440" s="60"/>
      <c r="DH440" s="60"/>
      <c r="DI440" s="60"/>
      <c r="DJ440" s="60"/>
      <c r="DK440" s="60"/>
      <c r="DL440" s="60"/>
      <c r="DM440" s="60"/>
      <c r="DN440" s="60"/>
      <c r="DO440" s="60"/>
      <c r="DP440" s="60"/>
    </row>
    <row r="441" spans="2:120">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BS441" s="60"/>
      <c r="BT441" s="60"/>
      <c r="BU441" s="75"/>
      <c r="BV441" s="75"/>
      <c r="BW441" s="75"/>
      <c r="BX441" s="75"/>
      <c r="BY441" s="75"/>
      <c r="BZ441" s="75"/>
      <c r="CA441" s="75"/>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row>
    <row r="442" spans="2:120">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BS442" s="60"/>
      <c r="BT442" s="60"/>
      <c r="BU442" s="75"/>
      <c r="BV442" s="75"/>
      <c r="BW442" s="75"/>
      <c r="BX442" s="75"/>
      <c r="BY442" s="75"/>
      <c r="BZ442" s="75"/>
      <c r="CA442" s="75"/>
      <c r="CL442" s="60"/>
      <c r="CM442" s="60"/>
      <c r="CN442" s="60"/>
      <c r="CO442" s="60"/>
      <c r="CP442" s="60"/>
      <c r="CQ442" s="60"/>
      <c r="CR442" s="60"/>
      <c r="CS442" s="60"/>
      <c r="CT442" s="60"/>
      <c r="CU442" s="60"/>
      <c r="CV442" s="60"/>
      <c r="CW442" s="60"/>
      <c r="CX442" s="60"/>
      <c r="CY442" s="60"/>
      <c r="CZ442" s="60"/>
      <c r="DA442" s="60"/>
      <c r="DB442" s="60"/>
      <c r="DC442" s="60"/>
      <c r="DD442" s="60"/>
      <c r="DE442" s="60"/>
      <c r="DF442" s="60"/>
      <c r="DG442" s="60"/>
      <c r="DH442" s="60"/>
      <c r="DI442" s="60"/>
      <c r="DJ442" s="60"/>
      <c r="DK442" s="60"/>
      <c r="DL442" s="60"/>
      <c r="DM442" s="60"/>
      <c r="DN442" s="60"/>
      <c r="DO442" s="60"/>
      <c r="DP442" s="60"/>
    </row>
    <row r="443" spans="2:120">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BS443" s="60"/>
      <c r="BT443" s="60"/>
      <c r="BU443" s="75"/>
      <c r="BV443" s="75"/>
      <c r="BW443" s="75"/>
      <c r="BX443" s="75"/>
      <c r="BY443" s="75"/>
      <c r="BZ443" s="75"/>
      <c r="CA443" s="75"/>
      <c r="CL443" s="60"/>
      <c r="CM443" s="60"/>
      <c r="CN443" s="60"/>
      <c r="CO443" s="60"/>
      <c r="CP443" s="60"/>
      <c r="CQ443" s="60"/>
      <c r="CR443" s="60"/>
      <c r="CS443" s="60"/>
      <c r="CT443" s="60"/>
      <c r="CU443" s="60"/>
      <c r="CV443" s="60"/>
      <c r="CW443" s="60"/>
      <c r="CX443" s="60"/>
      <c r="CY443" s="60"/>
      <c r="CZ443" s="60"/>
      <c r="DA443" s="60"/>
      <c r="DB443" s="60"/>
      <c r="DC443" s="60"/>
      <c r="DD443" s="60"/>
      <c r="DE443" s="60"/>
      <c r="DF443" s="60"/>
      <c r="DG443" s="60"/>
      <c r="DH443" s="60"/>
      <c r="DI443" s="60"/>
      <c r="DJ443" s="60"/>
      <c r="DK443" s="60"/>
      <c r="DL443" s="60"/>
      <c r="DM443" s="60"/>
      <c r="DN443" s="60"/>
      <c r="DO443" s="60"/>
      <c r="DP443" s="60"/>
    </row>
    <row r="444" spans="2:120">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BS444" s="60"/>
      <c r="BT444" s="60"/>
      <c r="BU444" s="75"/>
      <c r="BV444" s="75"/>
      <c r="BW444" s="75"/>
      <c r="BX444" s="75"/>
      <c r="BY444" s="75"/>
      <c r="BZ444" s="75"/>
      <c r="CA444" s="75"/>
      <c r="CL444" s="60"/>
      <c r="CM444" s="60"/>
      <c r="CN444" s="60"/>
      <c r="CO444" s="60"/>
      <c r="CP444" s="60"/>
      <c r="CQ444" s="60"/>
      <c r="CR444" s="60"/>
      <c r="CS444" s="60"/>
      <c r="CT444" s="60"/>
      <c r="CU444" s="60"/>
      <c r="CV444" s="60"/>
      <c r="CW444" s="60"/>
      <c r="CX444" s="60"/>
      <c r="CY444" s="60"/>
      <c r="CZ444" s="60"/>
      <c r="DA444" s="60"/>
      <c r="DB444" s="60"/>
      <c r="DC444" s="60"/>
      <c r="DD444" s="60"/>
      <c r="DE444" s="60"/>
      <c r="DF444" s="60"/>
      <c r="DG444" s="60"/>
      <c r="DH444" s="60"/>
      <c r="DI444" s="60"/>
      <c r="DJ444" s="60"/>
      <c r="DK444" s="60"/>
      <c r="DL444" s="60"/>
      <c r="DM444" s="60"/>
      <c r="DN444" s="60"/>
      <c r="DO444" s="60"/>
      <c r="DP444" s="60"/>
    </row>
    <row r="445" spans="2:120">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BS445" s="60"/>
      <c r="BT445" s="60"/>
      <c r="BU445" s="75"/>
      <c r="BV445" s="75"/>
      <c r="BW445" s="75"/>
      <c r="BX445" s="75"/>
      <c r="BY445" s="75"/>
      <c r="BZ445" s="75"/>
      <c r="CA445" s="75"/>
      <c r="CL445" s="60"/>
      <c r="CM445" s="60"/>
      <c r="CN445" s="60"/>
      <c r="CO445" s="60"/>
      <c r="CP445" s="60"/>
      <c r="CQ445" s="60"/>
      <c r="CR445" s="60"/>
      <c r="CS445" s="60"/>
      <c r="CT445" s="60"/>
      <c r="CU445" s="60"/>
      <c r="CV445" s="60"/>
      <c r="CW445" s="60"/>
      <c r="CX445" s="60"/>
      <c r="CY445" s="60"/>
      <c r="CZ445" s="60"/>
      <c r="DA445" s="60"/>
      <c r="DB445" s="60"/>
      <c r="DC445" s="60"/>
      <c r="DD445" s="60"/>
      <c r="DE445" s="60"/>
      <c r="DF445" s="60"/>
      <c r="DG445" s="60"/>
      <c r="DH445" s="60"/>
      <c r="DI445" s="60"/>
      <c r="DJ445" s="60"/>
      <c r="DK445" s="60"/>
      <c r="DL445" s="60"/>
      <c r="DM445" s="60"/>
      <c r="DN445" s="60"/>
      <c r="DO445" s="60"/>
      <c r="DP445" s="60"/>
    </row>
    <row r="446" spans="2:120">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BS446" s="60"/>
      <c r="BT446" s="60"/>
      <c r="BU446" s="75"/>
      <c r="BV446" s="75"/>
      <c r="BW446" s="75"/>
      <c r="BX446" s="75"/>
      <c r="BY446" s="75"/>
      <c r="BZ446" s="75"/>
      <c r="CA446" s="75"/>
      <c r="CL446" s="60"/>
      <c r="CM446" s="60"/>
      <c r="CN446" s="60"/>
      <c r="CO446" s="60"/>
      <c r="CP446" s="60"/>
      <c r="CQ446" s="60"/>
      <c r="CR446" s="60"/>
      <c r="CS446" s="60"/>
      <c r="CT446" s="60"/>
      <c r="CU446" s="60"/>
      <c r="CV446" s="60"/>
      <c r="CW446" s="60"/>
      <c r="CX446" s="60"/>
      <c r="CY446" s="60"/>
      <c r="CZ446" s="60"/>
      <c r="DA446" s="60"/>
      <c r="DB446" s="60"/>
      <c r="DC446" s="60"/>
      <c r="DD446" s="60"/>
      <c r="DE446" s="60"/>
      <c r="DF446" s="60"/>
      <c r="DG446" s="60"/>
      <c r="DH446" s="60"/>
      <c r="DI446" s="60"/>
      <c r="DJ446" s="60"/>
      <c r="DK446" s="60"/>
      <c r="DL446" s="60"/>
      <c r="DM446" s="60"/>
      <c r="DN446" s="60"/>
      <c r="DO446" s="60"/>
      <c r="DP446" s="60"/>
    </row>
    <row r="447" spans="2:120">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BS447" s="60"/>
      <c r="BT447" s="60"/>
      <c r="BU447" s="75"/>
      <c r="BV447" s="75"/>
      <c r="BW447" s="75"/>
      <c r="BX447" s="75"/>
      <c r="BY447" s="75"/>
      <c r="BZ447" s="75"/>
      <c r="CA447" s="75"/>
      <c r="CL447" s="60"/>
      <c r="CM447" s="60"/>
      <c r="CN447" s="60"/>
      <c r="CO447" s="60"/>
      <c r="CP447" s="60"/>
      <c r="CQ447" s="60"/>
      <c r="CR447" s="60"/>
      <c r="CS447" s="60"/>
      <c r="CT447" s="60"/>
      <c r="CU447" s="60"/>
      <c r="CV447" s="60"/>
      <c r="CW447" s="60"/>
      <c r="CX447" s="60"/>
      <c r="CY447" s="60"/>
      <c r="CZ447" s="60"/>
      <c r="DA447" s="60"/>
      <c r="DB447" s="60"/>
      <c r="DC447" s="60"/>
      <c r="DD447" s="60"/>
      <c r="DE447" s="60"/>
      <c r="DF447" s="60"/>
      <c r="DG447" s="60"/>
      <c r="DH447" s="60"/>
      <c r="DI447" s="60"/>
      <c r="DJ447" s="60"/>
      <c r="DK447" s="60"/>
      <c r="DL447" s="60"/>
      <c r="DM447" s="60"/>
      <c r="DN447" s="60"/>
      <c r="DO447" s="60"/>
      <c r="DP447" s="60"/>
    </row>
    <row r="448" spans="2:120">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BS448" s="60"/>
      <c r="BT448" s="60"/>
      <c r="BU448" s="75"/>
      <c r="BV448" s="75"/>
      <c r="BW448" s="75"/>
      <c r="BX448" s="75"/>
      <c r="BY448" s="75"/>
      <c r="BZ448" s="75"/>
      <c r="CA448" s="75"/>
      <c r="CL448" s="60"/>
      <c r="CM448" s="60"/>
      <c r="CN448" s="60"/>
      <c r="CO448" s="60"/>
      <c r="CP448" s="60"/>
      <c r="CQ448" s="60"/>
      <c r="CR448" s="60"/>
      <c r="CS448" s="60"/>
      <c r="CT448" s="60"/>
      <c r="CU448" s="60"/>
      <c r="CV448" s="60"/>
      <c r="CW448" s="60"/>
      <c r="CX448" s="60"/>
      <c r="CY448" s="60"/>
      <c r="CZ448" s="60"/>
      <c r="DA448" s="60"/>
      <c r="DB448" s="60"/>
      <c r="DC448" s="60"/>
      <c r="DD448" s="60"/>
      <c r="DE448" s="60"/>
      <c r="DF448" s="60"/>
      <c r="DG448" s="60"/>
      <c r="DH448" s="60"/>
      <c r="DI448" s="60"/>
      <c r="DJ448" s="60"/>
      <c r="DK448" s="60"/>
      <c r="DL448" s="60"/>
      <c r="DM448" s="60"/>
      <c r="DN448" s="60"/>
      <c r="DO448" s="60"/>
      <c r="DP448" s="60"/>
    </row>
    <row r="449" spans="2:120">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BS449" s="60"/>
      <c r="BT449" s="60"/>
      <c r="BU449" s="75"/>
      <c r="BV449" s="75"/>
      <c r="BW449" s="75"/>
      <c r="BX449" s="75"/>
      <c r="BY449" s="75"/>
      <c r="BZ449" s="75"/>
      <c r="CA449" s="75"/>
      <c r="CL449" s="60"/>
      <c r="CM449" s="60"/>
      <c r="CN449" s="60"/>
      <c r="CO449" s="60"/>
      <c r="CP449" s="60"/>
      <c r="CQ449" s="60"/>
      <c r="CR449" s="60"/>
      <c r="CS449" s="60"/>
      <c r="CT449" s="60"/>
      <c r="CU449" s="60"/>
      <c r="CV449" s="60"/>
      <c r="CW449" s="60"/>
      <c r="CX449" s="60"/>
      <c r="CY449" s="60"/>
      <c r="CZ449" s="60"/>
      <c r="DA449" s="60"/>
      <c r="DB449" s="60"/>
      <c r="DC449" s="60"/>
      <c r="DD449" s="60"/>
      <c r="DE449" s="60"/>
      <c r="DF449" s="60"/>
      <c r="DG449" s="60"/>
      <c r="DH449" s="60"/>
      <c r="DI449" s="60"/>
      <c r="DJ449" s="60"/>
      <c r="DK449" s="60"/>
      <c r="DL449" s="60"/>
      <c r="DM449" s="60"/>
      <c r="DN449" s="60"/>
      <c r="DO449" s="60"/>
      <c r="DP449" s="60"/>
    </row>
    <row r="450" spans="2:120">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BS450" s="60"/>
      <c r="BT450" s="60"/>
      <c r="BU450" s="75"/>
      <c r="BV450" s="75"/>
      <c r="BW450" s="75"/>
      <c r="BX450" s="75"/>
      <c r="BY450" s="75"/>
      <c r="BZ450" s="75"/>
      <c r="CA450" s="75"/>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row>
    <row r="451" spans="2:120">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BS451" s="60"/>
      <c r="BT451" s="60"/>
      <c r="BU451" s="75"/>
      <c r="BV451" s="75"/>
      <c r="BW451" s="75"/>
      <c r="BX451" s="75"/>
      <c r="BY451" s="75"/>
      <c r="BZ451" s="75"/>
      <c r="CA451" s="75"/>
      <c r="CL451" s="60"/>
      <c r="CM451" s="60"/>
      <c r="CN451" s="60"/>
      <c r="CO451" s="60"/>
      <c r="CP451" s="60"/>
      <c r="CQ451" s="60"/>
      <c r="CR451" s="60"/>
      <c r="CS451" s="60"/>
      <c r="CT451" s="60"/>
      <c r="CU451" s="60"/>
      <c r="CV451" s="60"/>
      <c r="CW451" s="60"/>
      <c r="CX451" s="60"/>
      <c r="CY451" s="60"/>
      <c r="CZ451" s="60"/>
      <c r="DA451" s="60"/>
      <c r="DB451" s="60"/>
      <c r="DC451" s="60"/>
      <c r="DD451" s="60"/>
      <c r="DE451" s="60"/>
      <c r="DF451" s="60"/>
      <c r="DG451" s="60"/>
      <c r="DH451" s="60"/>
      <c r="DI451" s="60"/>
      <c r="DJ451" s="60"/>
      <c r="DK451" s="60"/>
      <c r="DL451" s="60"/>
      <c r="DM451" s="60"/>
      <c r="DN451" s="60"/>
      <c r="DO451" s="60"/>
      <c r="DP451" s="60"/>
    </row>
    <row r="452" spans="2:120">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BS452" s="60"/>
      <c r="BT452" s="60"/>
      <c r="BU452" s="75"/>
      <c r="BV452" s="75"/>
      <c r="BW452" s="75"/>
      <c r="BX452" s="75"/>
      <c r="BY452" s="75"/>
      <c r="BZ452" s="75"/>
      <c r="CA452" s="75"/>
      <c r="CL452" s="60"/>
      <c r="CM452" s="60"/>
      <c r="CN452" s="60"/>
      <c r="CO452" s="60"/>
      <c r="CP452" s="60"/>
      <c r="CQ452" s="60"/>
      <c r="CR452" s="60"/>
      <c r="CS452" s="60"/>
      <c r="CT452" s="60"/>
      <c r="CU452" s="60"/>
      <c r="CV452" s="60"/>
      <c r="CW452" s="60"/>
      <c r="CX452" s="60"/>
      <c r="CY452" s="60"/>
      <c r="CZ452" s="60"/>
      <c r="DA452" s="60"/>
      <c r="DB452" s="60"/>
      <c r="DC452" s="60"/>
      <c r="DD452" s="60"/>
      <c r="DE452" s="60"/>
      <c r="DF452" s="60"/>
      <c r="DG452" s="60"/>
      <c r="DH452" s="60"/>
      <c r="DI452" s="60"/>
      <c r="DJ452" s="60"/>
      <c r="DK452" s="60"/>
      <c r="DL452" s="60"/>
      <c r="DM452" s="60"/>
      <c r="DN452" s="60"/>
      <c r="DO452" s="60"/>
      <c r="DP452" s="60"/>
    </row>
    <row r="453" spans="2:120">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BS453" s="60"/>
      <c r="BT453" s="60"/>
      <c r="BU453" s="75"/>
      <c r="BV453" s="75"/>
      <c r="BW453" s="75"/>
      <c r="BX453" s="75"/>
      <c r="BY453" s="75"/>
      <c r="BZ453" s="75"/>
      <c r="CA453" s="75"/>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row>
    <row r="454" spans="2:120">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BS454" s="60"/>
      <c r="BT454" s="60"/>
      <c r="BU454" s="75"/>
      <c r="BV454" s="75"/>
      <c r="BW454" s="75"/>
      <c r="BX454" s="75"/>
      <c r="BY454" s="75"/>
      <c r="BZ454" s="75"/>
      <c r="CA454" s="75"/>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row>
    <row r="455" spans="2:120">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BS455" s="60"/>
      <c r="BT455" s="60"/>
      <c r="BU455" s="75"/>
      <c r="BV455" s="75"/>
      <c r="BW455" s="75"/>
      <c r="BX455" s="75"/>
      <c r="BY455" s="75"/>
      <c r="BZ455" s="75"/>
      <c r="CA455" s="75"/>
      <c r="CL455" s="60"/>
      <c r="CM455" s="60"/>
      <c r="CN455" s="60"/>
      <c r="CO455" s="60"/>
      <c r="CP455" s="60"/>
      <c r="CQ455" s="60"/>
      <c r="CR455" s="60"/>
      <c r="CS455" s="60"/>
      <c r="CT455" s="60"/>
      <c r="CU455" s="60"/>
      <c r="CV455" s="60"/>
      <c r="CW455" s="60"/>
      <c r="CX455" s="60"/>
      <c r="CY455" s="60"/>
      <c r="CZ455" s="60"/>
      <c r="DA455" s="60"/>
      <c r="DB455" s="60"/>
      <c r="DC455" s="60"/>
      <c r="DD455" s="60"/>
      <c r="DE455" s="60"/>
      <c r="DF455" s="60"/>
      <c r="DG455" s="60"/>
      <c r="DH455" s="60"/>
      <c r="DI455" s="60"/>
      <c r="DJ455" s="60"/>
      <c r="DK455" s="60"/>
      <c r="DL455" s="60"/>
      <c r="DM455" s="60"/>
      <c r="DN455" s="60"/>
      <c r="DO455" s="60"/>
      <c r="DP455" s="60"/>
    </row>
    <row r="456" spans="2:120">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BS456" s="60"/>
      <c r="BT456" s="60"/>
      <c r="BU456" s="75"/>
      <c r="BV456" s="75"/>
      <c r="BW456" s="75"/>
      <c r="BX456" s="75"/>
      <c r="BY456" s="75"/>
      <c r="BZ456" s="75"/>
      <c r="CA456" s="75"/>
      <c r="CL456" s="60"/>
      <c r="CM456" s="60"/>
      <c r="CN456" s="60"/>
      <c r="CO456" s="60"/>
      <c r="CP456" s="60"/>
      <c r="CQ456" s="60"/>
      <c r="CR456" s="60"/>
      <c r="CS456" s="60"/>
      <c r="CT456" s="60"/>
      <c r="CU456" s="60"/>
      <c r="CV456" s="60"/>
      <c r="CW456" s="60"/>
      <c r="CX456" s="60"/>
      <c r="CY456" s="60"/>
      <c r="CZ456" s="60"/>
      <c r="DA456" s="60"/>
      <c r="DB456" s="60"/>
      <c r="DC456" s="60"/>
      <c r="DD456" s="60"/>
      <c r="DE456" s="60"/>
      <c r="DF456" s="60"/>
      <c r="DG456" s="60"/>
      <c r="DH456" s="60"/>
      <c r="DI456" s="60"/>
      <c r="DJ456" s="60"/>
      <c r="DK456" s="60"/>
      <c r="DL456" s="60"/>
      <c r="DM456" s="60"/>
      <c r="DN456" s="60"/>
      <c r="DO456" s="60"/>
      <c r="DP456" s="60"/>
    </row>
    <row r="457" spans="2:120">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BS457" s="60"/>
      <c r="BT457" s="60"/>
      <c r="BU457" s="75"/>
      <c r="BV457" s="75"/>
      <c r="BW457" s="75"/>
      <c r="BX457" s="75"/>
      <c r="BY457" s="75"/>
      <c r="BZ457" s="75"/>
      <c r="CA457" s="75"/>
      <c r="CL457" s="60"/>
      <c r="CM457" s="60"/>
      <c r="CN457" s="60"/>
      <c r="CO457" s="60"/>
      <c r="CP457" s="60"/>
      <c r="CQ457" s="60"/>
      <c r="CR457" s="60"/>
      <c r="CS457" s="60"/>
      <c r="CT457" s="60"/>
      <c r="CU457" s="60"/>
      <c r="CV457" s="60"/>
      <c r="CW457" s="60"/>
      <c r="CX457" s="60"/>
      <c r="CY457" s="60"/>
      <c r="CZ457" s="60"/>
      <c r="DA457" s="60"/>
      <c r="DB457" s="60"/>
      <c r="DC457" s="60"/>
      <c r="DD457" s="60"/>
      <c r="DE457" s="60"/>
      <c r="DF457" s="60"/>
      <c r="DG457" s="60"/>
      <c r="DH457" s="60"/>
      <c r="DI457" s="60"/>
      <c r="DJ457" s="60"/>
      <c r="DK457" s="60"/>
      <c r="DL457" s="60"/>
      <c r="DM457" s="60"/>
      <c r="DN457" s="60"/>
      <c r="DO457" s="60"/>
      <c r="DP457" s="60"/>
    </row>
    <row r="458" spans="2:120">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BS458" s="60"/>
      <c r="BT458" s="60"/>
      <c r="BU458" s="75"/>
      <c r="BV458" s="75"/>
      <c r="BW458" s="75"/>
      <c r="BX458" s="75"/>
      <c r="BY458" s="75"/>
      <c r="BZ458" s="75"/>
      <c r="CA458" s="75"/>
      <c r="CL458" s="60"/>
      <c r="CM458" s="60"/>
      <c r="CN458" s="60"/>
      <c r="CO458" s="60"/>
      <c r="CP458" s="60"/>
      <c r="CQ458" s="60"/>
      <c r="CR458" s="60"/>
      <c r="CS458" s="60"/>
      <c r="CT458" s="60"/>
      <c r="CU458" s="60"/>
      <c r="CV458" s="60"/>
      <c r="CW458" s="60"/>
      <c r="CX458" s="60"/>
      <c r="CY458" s="60"/>
      <c r="CZ458" s="60"/>
      <c r="DA458" s="60"/>
      <c r="DB458" s="60"/>
      <c r="DC458" s="60"/>
      <c r="DD458" s="60"/>
      <c r="DE458" s="60"/>
      <c r="DF458" s="60"/>
      <c r="DG458" s="60"/>
      <c r="DH458" s="60"/>
      <c r="DI458" s="60"/>
      <c r="DJ458" s="60"/>
      <c r="DK458" s="60"/>
      <c r="DL458" s="60"/>
      <c r="DM458" s="60"/>
      <c r="DN458" s="60"/>
      <c r="DO458" s="60"/>
      <c r="DP458" s="60"/>
    </row>
    <row r="459" spans="2:120">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BS459" s="60"/>
      <c r="BT459" s="60"/>
      <c r="BU459" s="75"/>
      <c r="BV459" s="75"/>
      <c r="BW459" s="75"/>
      <c r="BX459" s="75"/>
      <c r="BY459" s="75"/>
      <c r="BZ459" s="75"/>
      <c r="CA459" s="75"/>
      <c r="CL459" s="60"/>
      <c r="CM459" s="60"/>
      <c r="CN459" s="60"/>
      <c r="CO459" s="60"/>
      <c r="CP459" s="60"/>
      <c r="CQ459" s="60"/>
      <c r="CR459" s="60"/>
      <c r="CS459" s="60"/>
      <c r="CT459" s="60"/>
      <c r="CU459" s="60"/>
      <c r="CV459" s="60"/>
      <c r="CW459" s="60"/>
      <c r="CX459" s="60"/>
      <c r="CY459" s="60"/>
      <c r="CZ459" s="60"/>
      <c r="DA459" s="60"/>
      <c r="DB459" s="60"/>
      <c r="DC459" s="60"/>
      <c r="DD459" s="60"/>
      <c r="DE459" s="60"/>
      <c r="DF459" s="60"/>
      <c r="DG459" s="60"/>
      <c r="DH459" s="60"/>
      <c r="DI459" s="60"/>
      <c r="DJ459" s="60"/>
      <c r="DK459" s="60"/>
      <c r="DL459" s="60"/>
      <c r="DM459" s="60"/>
      <c r="DN459" s="60"/>
      <c r="DO459" s="60"/>
      <c r="DP459" s="60"/>
    </row>
    <row r="460" spans="2:120">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BS460" s="60"/>
      <c r="BT460" s="60"/>
      <c r="BU460" s="75"/>
      <c r="BV460" s="75"/>
      <c r="BW460" s="75"/>
      <c r="BX460" s="75"/>
      <c r="BY460" s="75"/>
      <c r="BZ460" s="75"/>
      <c r="CA460" s="75"/>
      <c r="CL460" s="60"/>
      <c r="CM460" s="60"/>
      <c r="CN460" s="60"/>
      <c r="CO460" s="60"/>
      <c r="CP460" s="60"/>
      <c r="CQ460" s="60"/>
      <c r="CR460" s="60"/>
      <c r="CS460" s="60"/>
      <c r="CT460" s="60"/>
      <c r="CU460" s="60"/>
      <c r="CV460" s="60"/>
      <c r="CW460" s="60"/>
      <c r="CX460" s="60"/>
      <c r="CY460" s="60"/>
      <c r="CZ460" s="60"/>
      <c r="DA460" s="60"/>
      <c r="DB460" s="60"/>
      <c r="DC460" s="60"/>
      <c r="DD460" s="60"/>
      <c r="DE460" s="60"/>
      <c r="DF460" s="60"/>
      <c r="DG460" s="60"/>
      <c r="DH460" s="60"/>
      <c r="DI460" s="60"/>
      <c r="DJ460" s="60"/>
      <c r="DK460" s="60"/>
      <c r="DL460" s="60"/>
      <c r="DM460" s="60"/>
      <c r="DN460" s="60"/>
      <c r="DO460" s="60"/>
      <c r="DP460" s="60"/>
    </row>
    <row r="461" spans="2:120">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BS461" s="60"/>
      <c r="BT461" s="60"/>
      <c r="BU461" s="75"/>
      <c r="BV461" s="75"/>
      <c r="BW461" s="75"/>
      <c r="BX461" s="75"/>
      <c r="BY461" s="75"/>
      <c r="BZ461" s="75"/>
      <c r="CA461" s="75"/>
      <c r="CL461" s="60"/>
      <c r="CM461" s="60"/>
      <c r="CN461" s="60"/>
      <c r="CO461" s="60"/>
      <c r="CP461" s="60"/>
      <c r="CQ461" s="60"/>
      <c r="CR461" s="60"/>
      <c r="CS461" s="60"/>
      <c r="CT461" s="60"/>
      <c r="CU461" s="60"/>
      <c r="CV461" s="60"/>
      <c r="CW461" s="60"/>
      <c r="CX461" s="60"/>
      <c r="CY461" s="60"/>
      <c r="CZ461" s="60"/>
      <c r="DA461" s="60"/>
      <c r="DB461" s="60"/>
      <c r="DC461" s="60"/>
      <c r="DD461" s="60"/>
      <c r="DE461" s="60"/>
      <c r="DF461" s="60"/>
      <c r="DG461" s="60"/>
      <c r="DH461" s="60"/>
      <c r="DI461" s="60"/>
      <c r="DJ461" s="60"/>
      <c r="DK461" s="60"/>
      <c r="DL461" s="60"/>
      <c r="DM461" s="60"/>
      <c r="DN461" s="60"/>
      <c r="DO461" s="60"/>
      <c r="DP461" s="60"/>
    </row>
    <row r="462" spans="2:120">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BS462" s="60"/>
      <c r="BT462" s="60"/>
      <c r="BU462" s="75"/>
      <c r="BV462" s="75"/>
      <c r="BW462" s="75"/>
      <c r="BX462" s="75"/>
      <c r="BY462" s="75"/>
      <c r="BZ462" s="75"/>
      <c r="CA462" s="75"/>
      <c r="CL462" s="60"/>
      <c r="CM462" s="60"/>
      <c r="CN462" s="60"/>
      <c r="CO462" s="60"/>
      <c r="CP462" s="60"/>
      <c r="CQ462" s="60"/>
      <c r="CR462" s="60"/>
      <c r="CS462" s="60"/>
      <c r="CT462" s="60"/>
      <c r="CU462" s="60"/>
      <c r="CV462" s="60"/>
      <c r="CW462" s="60"/>
      <c r="CX462" s="60"/>
      <c r="CY462" s="60"/>
      <c r="CZ462" s="60"/>
      <c r="DA462" s="60"/>
      <c r="DB462" s="60"/>
      <c r="DC462" s="60"/>
      <c r="DD462" s="60"/>
      <c r="DE462" s="60"/>
      <c r="DF462" s="60"/>
      <c r="DG462" s="60"/>
      <c r="DH462" s="60"/>
      <c r="DI462" s="60"/>
      <c r="DJ462" s="60"/>
      <c r="DK462" s="60"/>
      <c r="DL462" s="60"/>
      <c r="DM462" s="60"/>
      <c r="DN462" s="60"/>
      <c r="DO462" s="60"/>
      <c r="DP462" s="60"/>
    </row>
    <row r="463" spans="2:120">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BS463" s="60"/>
      <c r="BT463" s="60"/>
      <c r="BU463" s="75"/>
      <c r="BV463" s="75"/>
      <c r="BW463" s="75"/>
      <c r="BX463" s="75"/>
      <c r="BY463" s="75"/>
      <c r="BZ463" s="75"/>
      <c r="CA463" s="75"/>
      <c r="CL463" s="60"/>
      <c r="CM463" s="60"/>
      <c r="CN463" s="60"/>
      <c r="CO463" s="60"/>
      <c r="CP463" s="60"/>
      <c r="CQ463" s="60"/>
      <c r="CR463" s="60"/>
      <c r="CS463" s="60"/>
      <c r="CT463" s="60"/>
      <c r="CU463" s="60"/>
      <c r="CV463" s="60"/>
      <c r="CW463" s="60"/>
      <c r="CX463" s="60"/>
      <c r="CY463" s="60"/>
      <c r="CZ463" s="60"/>
      <c r="DA463" s="60"/>
      <c r="DB463" s="60"/>
      <c r="DC463" s="60"/>
      <c r="DD463" s="60"/>
      <c r="DE463" s="60"/>
      <c r="DF463" s="60"/>
      <c r="DG463" s="60"/>
      <c r="DH463" s="60"/>
      <c r="DI463" s="60"/>
      <c r="DJ463" s="60"/>
      <c r="DK463" s="60"/>
      <c r="DL463" s="60"/>
      <c r="DM463" s="60"/>
      <c r="DN463" s="60"/>
      <c r="DO463" s="60"/>
      <c r="DP463" s="60"/>
    </row>
    <row r="464" spans="2:120">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BS464" s="60"/>
      <c r="BT464" s="60"/>
      <c r="BU464" s="75"/>
      <c r="BV464" s="75"/>
      <c r="BW464" s="75"/>
      <c r="BX464" s="75"/>
      <c r="BY464" s="75"/>
      <c r="BZ464" s="75"/>
      <c r="CA464" s="75"/>
      <c r="CL464" s="60"/>
      <c r="CM464" s="60"/>
      <c r="CN464" s="60"/>
      <c r="CO464" s="60"/>
      <c r="CP464" s="60"/>
      <c r="CQ464" s="60"/>
      <c r="CR464" s="60"/>
      <c r="CS464" s="60"/>
      <c r="CT464" s="60"/>
      <c r="CU464" s="60"/>
      <c r="CV464" s="60"/>
      <c r="CW464" s="60"/>
      <c r="CX464" s="60"/>
      <c r="CY464" s="60"/>
      <c r="CZ464" s="60"/>
      <c r="DA464" s="60"/>
      <c r="DB464" s="60"/>
      <c r="DC464" s="60"/>
      <c r="DD464" s="60"/>
      <c r="DE464" s="60"/>
      <c r="DF464" s="60"/>
      <c r="DG464" s="60"/>
      <c r="DH464" s="60"/>
      <c r="DI464" s="60"/>
      <c r="DJ464" s="60"/>
      <c r="DK464" s="60"/>
      <c r="DL464" s="60"/>
      <c r="DM464" s="60"/>
      <c r="DN464" s="60"/>
      <c r="DO464" s="60"/>
      <c r="DP464" s="60"/>
    </row>
    <row r="465" spans="2:120">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BS465" s="60"/>
      <c r="BT465" s="60"/>
      <c r="BU465" s="75"/>
      <c r="BV465" s="75"/>
      <c r="BW465" s="75"/>
      <c r="BX465" s="75"/>
      <c r="BY465" s="75"/>
      <c r="BZ465" s="75"/>
      <c r="CA465" s="75"/>
      <c r="CL465" s="60"/>
      <c r="CM465" s="60"/>
      <c r="CN465" s="60"/>
      <c r="CO465" s="60"/>
      <c r="CP465" s="60"/>
      <c r="CQ465" s="60"/>
      <c r="CR465" s="60"/>
      <c r="CS465" s="60"/>
      <c r="CT465" s="60"/>
      <c r="CU465" s="60"/>
      <c r="CV465" s="60"/>
      <c r="CW465" s="60"/>
      <c r="CX465" s="60"/>
      <c r="CY465" s="60"/>
      <c r="CZ465" s="60"/>
      <c r="DA465" s="60"/>
      <c r="DB465" s="60"/>
      <c r="DC465" s="60"/>
      <c r="DD465" s="60"/>
      <c r="DE465" s="60"/>
      <c r="DF465" s="60"/>
      <c r="DG465" s="60"/>
      <c r="DH465" s="60"/>
      <c r="DI465" s="60"/>
      <c r="DJ465" s="60"/>
      <c r="DK465" s="60"/>
      <c r="DL465" s="60"/>
      <c r="DM465" s="60"/>
      <c r="DN465" s="60"/>
      <c r="DO465" s="60"/>
      <c r="DP465" s="60"/>
    </row>
    <row r="466" spans="2:120">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BS466" s="60"/>
      <c r="BT466" s="60"/>
      <c r="BU466" s="75"/>
      <c r="BV466" s="75"/>
      <c r="BW466" s="75"/>
      <c r="BX466" s="75"/>
      <c r="BY466" s="75"/>
      <c r="BZ466" s="75"/>
      <c r="CA466" s="75"/>
      <c r="CL466" s="60"/>
      <c r="CM466" s="60"/>
      <c r="CN466" s="60"/>
      <c r="CO466" s="60"/>
      <c r="CP466" s="60"/>
      <c r="CQ466" s="60"/>
      <c r="CR466" s="60"/>
      <c r="CS466" s="60"/>
      <c r="CT466" s="60"/>
      <c r="CU466" s="60"/>
      <c r="CV466" s="60"/>
      <c r="CW466" s="60"/>
      <c r="CX466" s="60"/>
      <c r="CY466" s="60"/>
      <c r="CZ466" s="60"/>
      <c r="DA466" s="60"/>
      <c r="DB466" s="60"/>
      <c r="DC466" s="60"/>
      <c r="DD466" s="60"/>
      <c r="DE466" s="60"/>
      <c r="DF466" s="60"/>
      <c r="DG466" s="60"/>
      <c r="DH466" s="60"/>
      <c r="DI466" s="60"/>
      <c r="DJ466" s="60"/>
      <c r="DK466" s="60"/>
      <c r="DL466" s="60"/>
      <c r="DM466" s="60"/>
      <c r="DN466" s="60"/>
      <c r="DO466" s="60"/>
      <c r="DP466" s="60"/>
    </row>
    <row r="467" spans="2:120">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BS467" s="60"/>
      <c r="BT467" s="60"/>
      <c r="BU467" s="75"/>
      <c r="BV467" s="75"/>
      <c r="BW467" s="75"/>
      <c r="BX467" s="75"/>
      <c r="BY467" s="75"/>
      <c r="BZ467" s="75"/>
      <c r="CA467" s="75"/>
      <c r="CL467" s="60"/>
      <c r="CM467" s="60"/>
      <c r="CN467" s="60"/>
      <c r="CO467" s="60"/>
      <c r="CP467" s="60"/>
      <c r="CQ467" s="60"/>
      <c r="CR467" s="60"/>
      <c r="CS467" s="60"/>
      <c r="CT467" s="60"/>
      <c r="CU467" s="60"/>
      <c r="CV467" s="60"/>
      <c r="CW467" s="60"/>
      <c r="CX467" s="60"/>
      <c r="CY467" s="60"/>
      <c r="CZ467" s="60"/>
      <c r="DA467" s="60"/>
      <c r="DB467" s="60"/>
      <c r="DC467" s="60"/>
      <c r="DD467" s="60"/>
      <c r="DE467" s="60"/>
      <c r="DF467" s="60"/>
      <c r="DG467" s="60"/>
      <c r="DH467" s="60"/>
      <c r="DI467" s="60"/>
      <c r="DJ467" s="60"/>
      <c r="DK467" s="60"/>
      <c r="DL467" s="60"/>
      <c r="DM467" s="60"/>
      <c r="DN467" s="60"/>
      <c r="DO467" s="60"/>
      <c r="DP467" s="60"/>
    </row>
    <row r="468" spans="2:120">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BS468" s="60"/>
      <c r="BT468" s="60"/>
      <c r="BU468" s="75"/>
      <c r="BV468" s="75"/>
      <c r="BW468" s="75"/>
      <c r="BX468" s="75"/>
      <c r="BY468" s="75"/>
      <c r="BZ468" s="75"/>
      <c r="CA468" s="75"/>
      <c r="CL468" s="60"/>
      <c r="CM468" s="60"/>
      <c r="CN468" s="60"/>
      <c r="CO468" s="60"/>
      <c r="CP468" s="60"/>
      <c r="CQ468" s="60"/>
      <c r="CR468" s="60"/>
      <c r="CS468" s="60"/>
      <c r="CT468" s="60"/>
      <c r="CU468" s="60"/>
      <c r="CV468" s="60"/>
      <c r="CW468" s="60"/>
      <c r="CX468" s="60"/>
      <c r="CY468" s="60"/>
      <c r="CZ468" s="60"/>
      <c r="DA468" s="60"/>
      <c r="DB468" s="60"/>
      <c r="DC468" s="60"/>
      <c r="DD468" s="60"/>
      <c r="DE468" s="60"/>
      <c r="DF468" s="60"/>
      <c r="DG468" s="60"/>
      <c r="DH468" s="60"/>
      <c r="DI468" s="60"/>
      <c r="DJ468" s="60"/>
      <c r="DK468" s="60"/>
      <c r="DL468" s="60"/>
      <c r="DM468" s="60"/>
      <c r="DN468" s="60"/>
      <c r="DO468" s="60"/>
      <c r="DP468" s="60"/>
    </row>
    <row r="469" spans="2:120">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BS469" s="60"/>
      <c r="BT469" s="60"/>
      <c r="BU469" s="75"/>
      <c r="BV469" s="75"/>
      <c r="BW469" s="75"/>
      <c r="BX469" s="75"/>
      <c r="BY469" s="75"/>
      <c r="BZ469" s="75"/>
      <c r="CA469" s="75"/>
      <c r="CL469" s="60"/>
      <c r="CM469" s="60"/>
      <c r="CN469" s="60"/>
      <c r="CO469" s="60"/>
      <c r="CP469" s="60"/>
      <c r="CQ469" s="60"/>
      <c r="CR469" s="60"/>
      <c r="CS469" s="60"/>
      <c r="CT469" s="60"/>
      <c r="CU469" s="60"/>
      <c r="CV469" s="60"/>
      <c r="CW469" s="60"/>
      <c r="CX469" s="60"/>
      <c r="CY469" s="60"/>
      <c r="CZ469" s="60"/>
      <c r="DA469" s="60"/>
      <c r="DB469" s="60"/>
      <c r="DC469" s="60"/>
      <c r="DD469" s="60"/>
      <c r="DE469" s="60"/>
      <c r="DF469" s="60"/>
      <c r="DG469" s="60"/>
      <c r="DH469" s="60"/>
      <c r="DI469" s="60"/>
      <c r="DJ469" s="60"/>
      <c r="DK469" s="60"/>
      <c r="DL469" s="60"/>
      <c r="DM469" s="60"/>
      <c r="DN469" s="60"/>
      <c r="DO469" s="60"/>
      <c r="DP469" s="60"/>
    </row>
    <row r="470" spans="2:120">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BS470" s="60"/>
      <c r="BT470" s="60"/>
      <c r="BU470" s="75"/>
      <c r="BV470" s="75"/>
      <c r="BW470" s="75"/>
      <c r="BX470" s="75"/>
      <c r="BY470" s="75"/>
      <c r="BZ470" s="75"/>
      <c r="CA470" s="75"/>
      <c r="CL470" s="60"/>
      <c r="CM470" s="60"/>
      <c r="CN470" s="60"/>
      <c r="CO470" s="60"/>
      <c r="CP470" s="60"/>
      <c r="CQ470" s="60"/>
      <c r="CR470" s="60"/>
      <c r="CS470" s="60"/>
      <c r="CT470" s="60"/>
      <c r="CU470" s="60"/>
      <c r="CV470" s="60"/>
      <c r="CW470" s="60"/>
      <c r="CX470" s="60"/>
      <c r="CY470" s="60"/>
      <c r="CZ470" s="60"/>
      <c r="DA470" s="60"/>
      <c r="DB470" s="60"/>
      <c r="DC470" s="60"/>
      <c r="DD470" s="60"/>
      <c r="DE470" s="60"/>
      <c r="DF470" s="60"/>
      <c r="DG470" s="60"/>
      <c r="DH470" s="60"/>
      <c r="DI470" s="60"/>
      <c r="DJ470" s="60"/>
      <c r="DK470" s="60"/>
      <c r="DL470" s="60"/>
      <c r="DM470" s="60"/>
      <c r="DN470" s="60"/>
      <c r="DO470" s="60"/>
      <c r="DP470" s="60"/>
    </row>
    <row r="471" spans="2:120">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BS471" s="60"/>
      <c r="BT471" s="60"/>
      <c r="BU471" s="75"/>
      <c r="BV471" s="75"/>
      <c r="BW471" s="75"/>
      <c r="BX471" s="75"/>
      <c r="BY471" s="75"/>
      <c r="BZ471" s="75"/>
      <c r="CA471" s="75"/>
      <c r="CL471" s="60"/>
      <c r="CM471" s="60"/>
      <c r="CN471" s="60"/>
      <c r="CO471" s="60"/>
      <c r="CP471" s="60"/>
      <c r="CQ471" s="60"/>
      <c r="CR471" s="60"/>
      <c r="CS471" s="60"/>
      <c r="CT471" s="60"/>
      <c r="CU471" s="60"/>
      <c r="CV471" s="60"/>
      <c r="CW471" s="60"/>
      <c r="CX471" s="60"/>
      <c r="CY471" s="60"/>
      <c r="CZ471" s="60"/>
      <c r="DA471" s="60"/>
      <c r="DB471" s="60"/>
      <c r="DC471" s="60"/>
      <c r="DD471" s="60"/>
      <c r="DE471" s="60"/>
      <c r="DF471" s="60"/>
      <c r="DG471" s="60"/>
      <c r="DH471" s="60"/>
      <c r="DI471" s="60"/>
      <c r="DJ471" s="60"/>
      <c r="DK471" s="60"/>
      <c r="DL471" s="60"/>
      <c r="DM471" s="60"/>
      <c r="DN471" s="60"/>
      <c r="DO471" s="60"/>
      <c r="DP471" s="60"/>
    </row>
    <row r="472" spans="2:120">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BS472" s="60"/>
      <c r="BT472" s="60"/>
      <c r="BU472" s="75"/>
      <c r="BV472" s="75"/>
      <c r="BW472" s="75"/>
      <c r="BX472" s="75"/>
      <c r="BY472" s="75"/>
      <c r="BZ472" s="75"/>
      <c r="CA472" s="75"/>
      <c r="CL472" s="60"/>
      <c r="CM472" s="60"/>
      <c r="CN472" s="60"/>
      <c r="CO472" s="60"/>
      <c r="CP472" s="60"/>
      <c r="CQ472" s="60"/>
      <c r="CR472" s="60"/>
      <c r="CS472" s="60"/>
      <c r="CT472" s="60"/>
      <c r="CU472" s="60"/>
      <c r="CV472" s="60"/>
      <c r="CW472" s="60"/>
      <c r="CX472" s="60"/>
      <c r="CY472" s="60"/>
      <c r="CZ472" s="60"/>
      <c r="DA472" s="60"/>
      <c r="DB472" s="60"/>
      <c r="DC472" s="60"/>
      <c r="DD472" s="60"/>
      <c r="DE472" s="60"/>
      <c r="DF472" s="60"/>
      <c r="DG472" s="60"/>
      <c r="DH472" s="60"/>
      <c r="DI472" s="60"/>
      <c r="DJ472" s="60"/>
      <c r="DK472" s="60"/>
      <c r="DL472" s="60"/>
      <c r="DM472" s="60"/>
      <c r="DN472" s="60"/>
      <c r="DO472" s="60"/>
      <c r="DP472" s="60"/>
    </row>
    <row r="473" spans="2:120">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BS473" s="60"/>
      <c r="BT473" s="60"/>
      <c r="BU473" s="75"/>
      <c r="BV473" s="75"/>
      <c r="BW473" s="75"/>
      <c r="BX473" s="75"/>
      <c r="BY473" s="75"/>
      <c r="BZ473" s="75"/>
      <c r="CA473" s="75"/>
      <c r="CL473" s="60"/>
      <c r="CM473" s="60"/>
      <c r="CN473" s="60"/>
      <c r="CO473" s="60"/>
      <c r="CP473" s="60"/>
      <c r="CQ473" s="60"/>
      <c r="CR473" s="60"/>
      <c r="CS473" s="60"/>
      <c r="CT473" s="60"/>
      <c r="CU473" s="60"/>
      <c r="CV473" s="60"/>
      <c r="CW473" s="60"/>
      <c r="CX473" s="60"/>
      <c r="CY473" s="60"/>
      <c r="CZ473" s="60"/>
      <c r="DA473" s="60"/>
      <c r="DB473" s="60"/>
      <c r="DC473" s="60"/>
      <c r="DD473" s="60"/>
      <c r="DE473" s="60"/>
      <c r="DF473" s="60"/>
      <c r="DG473" s="60"/>
      <c r="DH473" s="60"/>
      <c r="DI473" s="60"/>
      <c r="DJ473" s="60"/>
      <c r="DK473" s="60"/>
      <c r="DL473" s="60"/>
      <c r="DM473" s="60"/>
      <c r="DN473" s="60"/>
      <c r="DO473" s="60"/>
      <c r="DP473" s="60"/>
    </row>
    <row r="474" spans="2:120">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BS474" s="60"/>
      <c r="BT474" s="60"/>
      <c r="BU474" s="75"/>
      <c r="BV474" s="75"/>
      <c r="BW474" s="75"/>
      <c r="BX474" s="75"/>
      <c r="BY474" s="75"/>
      <c r="BZ474" s="75"/>
      <c r="CA474" s="75"/>
      <c r="CL474" s="60"/>
      <c r="CM474" s="60"/>
      <c r="CN474" s="60"/>
      <c r="CO474" s="60"/>
      <c r="CP474" s="60"/>
      <c r="CQ474" s="60"/>
      <c r="CR474" s="60"/>
      <c r="CS474" s="60"/>
      <c r="CT474" s="60"/>
      <c r="CU474" s="60"/>
      <c r="CV474" s="60"/>
      <c r="CW474" s="60"/>
      <c r="CX474" s="60"/>
      <c r="CY474" s="60"/>
      <c r="CZ474" s="60"/>
      <c r="DA474" s="60"/>
      <c r="DB474" s="60"/>
      <c r="DC474" s="60"/>
      <c r="DD474" s="60"/>
      <c r="DE474" s="60"/>
      <c r="DF474" s="60"/>
      <c r="DG474" s="60"/>
      <c r="DH474" s="60"/>
      <c r="DI474" s="60"/>
      <c r="DJ474" s="60"/>
      <c r="DK474" s="60"/>
      <c r="DL474" s="60"/>
      <c r="DM474" s="60"/>
      <c r="DN474" s="60"/>
      <c r="DO474" s="60"/>
      <c r="DP474" s="60"/>
    </row>
    <row r="475" spans="2:120">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BS475" s="60"/>
      <c r="BT475" s="60"/>
      <c r="BU475" s="75"/>
      <c r="BV475" s="75"/>
      <c r="BW475" s="75"/>
      <c r="BX475" s="75"/>
      <c r="BY475" s="75"/>
      <c r="BZ475" s="75"/>
      <c r="CA475" s="75"/>
      <c r="CL475" s="60"/>
      <c r="CM475" s="60"/>
      <c r="CN475" s="60"/>
      <c r="CO475" s="60"/>
      <c r="CP475" s="60"/>
      <c r="CQ475" s="60"/>
      <c r="CR475" s="60"/>
      <c r="CS475" s="60"/>
      <c r="CT475" s="60"/>
      <c r="CU475" s="60"/>
      <c r="CV475" s="60"/>
      <c r="CW475" s="60"/>
      <c r="CX475" s="60"/>
      <c r="CY475" s="60"/>
      <c r="CZ475" s="60"/>
      <c r="DA475" s="60"/>
      <c r="DB475" s="60"/>
      <c r="DC475" s="60"/>
      <c r="DD475" s="60"/>
      <c r="DE475" s="60"/>
      <c r="DF475" s="60"/>
      <c r="DG475" s="60"/>
      <c r="DH475" s="60"/>
      <c r="DI475" s="60"/>
      <c r="DJ475" s="60"/>
      <c r="DK475" s="60"/>
      <c r="DL475" s="60"/>
      <c r="DM475" s="60"/>
      <c r="DN475" s="60"/>
      <c r="DO475" s="60"/>
      <c r="DP475" s="60"/>
    </row>
    <row r="476" spans="2:120">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BS476" s="60"/>
      <c r="BT476" s="60"/>
      <c r="BU476" s="75"/>
      <c r="BV476" s="75"/>
      <c r="BW476" s="75"/>
      <c r="BX476" s="75"/>
      <c r="BY476" s="75"/>
      <c r="BZ476" s="75"/>
      <c r="CA476" s="75"/>
      <c r="CL476" s="60"/>
      <c r="CM476" s="60"/>
      <c r="CN476" s="60"/>
      <c r="CO476" s="60"/>
      <c r="CP476" s="60"/>
      <c r="CQ476" s="60"/>
      <c r="CR476" s="60"/>
      <c r="CS476" s="60"/>
      <c r="CT476" s="60"/>
      <c r="CU476" s="60"/>
      <c r="CV476" s="60"/>
      <c r="CW476" s="60"/>
      <c r="CX476" s="60"/>
      <c r="CY476" s="60"/>
      <c r="CZ476" s="60"/>
      <c r="DA476" s="60"/>
      <c r="DB476" s="60"/>
      <c r="DC476" s="60"/>
      <c r="DD476" s="60"/>
      <c r="DE476" s="60"/>
      <c r="DF476" s="60"/>
      <c r="DG476" s="60"/>
      <c r="DH476" s="60"/>
      <c r="DI476" s="60"/>
      <c r="DJ476" s="60"/>
      <c r="DK476" s="60"/>
      <c r="DL476" s="60"/>
      <c r="DM476" s="60"/>
      <c r="DN476" s="60"/>
      <c r="DO476" s="60"/>
      <c r="DP476" s="60"/>
    </row>
    <row r="477" spans="2:120">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BS477" s="60"/>
      <c r="BT477" s="60"/>
      <c r="BU477" s="75"/>
      <c r="BV477" s="75"/>
      <c r="BW477" s="75"/>
      <c r="BX477" s="75"/>
      <c r="BY477" s="75"/>
      <c r="BZ477" s="75"/>
      <c r="CA477" s="75"/>
      <c r="CL477" s="60"/>
      <c r="CM477" s="60"/>
      <c r="CN477" s="60"/>
      <c r="CO477" s="60"/>
      <c r="CP477" s="60"/>
      <c r="CQ477" s="60"/>
      <c r="CR477" s="60"/>
      <c r="CS477" s="60"/>
      <c r="CT477" s="60"/>
      <c r="CU477" s="60"/>
      <c r="CV477" s="60"/>
      <c r="CW477" s="60"/>
      <c r="CX477" s="60"/>
      <c r="CY477" s="60"/>
      <c r="CZ477" s="60"/>
      <c r="DA477" s="60"/>
      <c r="DB477" s="60"/>
      <c r="DC477" s="60"/>
      <c r="DD477" s="60"/>
      <c r="DE477" s="60"/>
      <c r="DF477" s="60"/>
      <c r="DG477" s="60"/>
      <c r="DH477" s="60"/>
      <c r="DI477" s="60"/>
      <c r="DJ477" s="60"/>
      <c r="DK477" s="60"/>
      <c r="DL477" s="60"/>
      <c r="DM477" s="60"/>
      <c r="DN477" s="60"/>
      <c r="DO477" s="60"/>
      <c r="DP477" s="60"/>
    </row>
    <row r="478" spans="2:120">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BS478" s="60"/>
      <c r="BT478" s="60"/>
      <c r="BU478" s="75"/>
      <c r="BV478" s="75"/>
      <c r="BW478" s="75"/>
      <c r="BX478" s="75"/>
      <c r="BY478" s="75"/>
      <c r="BZ478" s="75"/>
      <c r="CA478" s="75"/>
      <c r="CL478" s="60"/>
      <c r="CM478" s="60"/>
      <c r="CN478" s="60"/>
      <c r="CO478" s="60"/>
      <c r="CP478" s="60"/>
      <c r="CQ478" s="60"/>
      <c r="CR478" s="60"/>
      <c r="CS478" s="60"/>
      <c r="CT478" s="60"/>
      <c r="CU478" s="60"/>
      <c r="CV478" s="60"/>
      <c r="CW478" s="60"/>
      <c r="CX478" s="60"/>
      <c r="CY478" s="60"/>
      <c r="CZ478" s="60"/>
      <c r="DA478" s="60"/>
      <c r="DB478" s="60"/>
      <c r="DC478" s="60"/>
      <c r="DD478" s="60"/>
      <c r="DE478" s="60"/>
      <c r="DF478" s="60"/>
      <c r="DG478" s="60"/>
      <c r="DH478" s="60"/>
      <c r="DI478" s="60"/>
      <c r="DJ478" s="60"/>
      <c r="DK478" s="60"/>
      <c r="DL478" s="60"/>
      <c r="DM478" s="60"/>
      <c r="DN478" s="60"/>
      <c r="DO478" s="60"/>
      <c r="DP478" s="60"/>
    </row>
    <row r="479" spans="2:120">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BS479" s="60"/>
      <c r="BT479" s="60"/>
      <c r="BU479" s="75"/>
      <c r="BV479" s="75"/>
      <c r="BW479" s="75"/>
      <c r="BX479" s="75"/>
      <c r="BY479" s="75"/>
      <c r="BZ479" s="75"/>
      <c r="CA479" s="75"/>
      <c r="CL479" s="60"/>
      <c r="CM479" s="60"/>
      <c r="CN479" s="60"/>
      <c r="CO479" s="60"/>
      <c r="CP479" s="60"/>
      <c r="CQ479" s="60"/>
      <c r="CR479" s="60"/>
      <c r="CS479" s="60"/>
      <c r="CT479" s="60"/>
      <c r="CU479" s="60"/>
      <c r="CV479" s="60"/>
      <c r="CW479" s="60"/>
      <c r="CX479" s="60"/>
      <c r="CY479" s="60"/>
      <c r="CZ479" s="60"/>
      <c r="DA479" s="60"/>
      <c r="DB479" s="60"/>
      <c r="DC479" s="60"/>
      <c r="DD479" s="60"/>
      <c r="DE479" s="60"/>
      <c r="DF479" s="60"/>
      <c r="DG479" s="60"/>
      <c r="DH479" s="60"/>
      <c r="DI479" s="60"/>
      <c r="DJ479" s="60"/>
      <c r="DK479" s="60"/>
      <c r="DL479" s="60"/>
      <c r="DM479" s="60"/>
      <c r="DN479" s="60"/>
      <c r="DO479" s="60"/>
      <c r="DP479" s="60"/>
    </row>
    <row r="480" spans="2:120">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BS480" s="60"/>
      <c r="BT480" s="60"/>
      <c r="BU480" s="75"/>
      <c r="BV480" s="75"/>
      <c r="BW480" s="75"/>
      <c r="BX480" s="75"/>
      <c r="BY480" s="75"/>
      <c r="BZ480" s="75"/>
      <c r="CA480" s="75"/>
      <c r="CL480" s="60"/>
      <c r="CM480" s="60"/>
      <c r="CN480" s="60"/>
      <c r="CO480" s="60"/>
      <c r="CP480" s="60"/>
      <c r="CQ480" s="60"/>
      <c r="CR480" s="60"/>
      <c r="CS480" s="60"/>
      <c r="CT480" s="60"/>
      <c r="CU480" s="60"/>
      <c r="CV480" s="60"/>
      <c r="CW480" s="60"/>
      <c r="CX480" s="60"/>
      <c r="CY480" s="60"/>
      <c r="CZ480" s="60"/>
      <c r="DA480" s="60"/>
      <c r="DB480" s="60"/>
      <c r="DC480" s="60"/>
      <c r="DD480" s="60"/>
      <c r="DE480" s="60"/>
      <c r="DF480" s="60"/>
      <c r="DG480" s="60"/>
      <c r="DH480" s="60"/>
      <c r="DI480" s="60"/>
      <c r="DJ480" s="60"/>
      <c r="DK480" s="60"/>
      <c r="DL480" s="60"/>
      <c r="DM480" s="60"/>
      <c r="DN480" s="60"/>
      <c r="DO480" s="60"/>
      <c r="DP480" s="60"/>
    </row>
    <row r="481" spans="2:120">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BS481" s="60"/>
      <c r="BT481" s="60"/>
      <c r="BU481" s="75"/>
      <c r="BV481" s="75"/>
      <c r="BW481" s="75"/>
      <c r="BX481" s="75"/>
      <c r="BY481" s="75"/>
      <c r="BZ481" s="75"/>
      <c r="CA481" s="75"/>
      <c r="CL481" s="60"/>
      <c r="CM481" s="60"/>
      <c r="CN481" s="60"/>
      <c r="CO481" s="60"/>
      <c r="CP481" s="60"/>
      <c r="CQ481" s="60"/>
      <c r="CR481" s="60"/>
      <c r="CS481" s="60"/>
      <c r="CT481" s="60"/>
      <c r="CU481" s="60"/>
      <c r="CV481" s="60"/>
      <c r="CW481" s="60"/>
      <c r="CX481" s="60"/>
      <c r="CY481" s="60"/>
      <c r="CZ481" s="60"/>
      <c r="DA481" s="60"/>
      <c r="DB481" s="60"/>
      <c r="DC481" s="60"/>
      <c r="DD481" s="60"/>
      <c r="DE481" s="60"/>
      <c r="DF481" s="60"/>
      <c r="DG481" s="60"/>
      <c r="DH481" s="60"/>
      <c r="DI481" s="60"/>
      <c r="DJ481" s="60"/>
      <c r="DK481" s="60"/>
      <c r="DL481" s="60"/>
      <c r="DM481" s="60"/>
      <c r="DN481" s="60"/>
      <c r="DO481" s="60"/>
      <c r="DP481" s="60"/>
    </row>
    <row r="482" spans="2:120">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BS482" s="60"/>
      <c r="BT482" s="60"/>
      <c r="BU482" s="75"/>
      <c r="BV482" s="75"/>
      <c r="BW482" s="75"/>
      <c r="BX482" s="75"/>
      <c r="BY482" s="75"/>
      <c r="BZ482" s="75"/>
      <c r="CA482" s="75"/>
      <c r="CL482" s="60"/>
      <c r="CM482" s="60"/>
      <c r="CN482" s="60"/>
      <c r="CO482" s="60"/>
      <c r="CP482" s="60"/>
      <c r="CQ482" s="60"/>
      <c r="CR482" s="60"/>
      <c r="CS482" s="60"/>
      <c r="CT482" s="60"/>
      <c r="CU482" s="60"/>
      <c r="CV482" s="60"/>
      <c r="CW482" s="60"/>
      <c r="CX482" s="60"/>
      <c r="CY482" s="60"/>
      <c r="CZ482" s="60"/>
      <c r="DA482" s="60"/>
      <c r="DB482" s="60"/>
      <c r="DC482" s="60"/>
      <c r="DD482" s="60"/>
      <c r="DE482" s="60"/>
      <c r="DF482" s="60"/>
      <c r="DG482" s="60"/>
      <c r="DH482" s="60"/>
      <c r="DI482" s="60"/>
      <c r="DJ482" s="60"/>
      <c r="DK482" s="60"/>
      <c r="DL482" s="60"/>
      <c r="DM482" s="60"/>
      <c r="DN482" s="60"/>
      <c r="DO482" s="60"/>
      <c r="DP482" s="60"/>
    </row>
    <row r="483" spans="2:120">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BS483" s="60"/>
      <c r="BT483" s="60"/>
      <c r="BU483" s="75"/>
      <c r="BV483" s="75"/>
      <c r="BW483" s="75"/>
      <c r="BX483" s="75"/>
      <c r="BY483" s="75"/>
      <c r="BZ483" s="75"/>
      <c r="CA483" s="75"/>
      <c r="CL483" s="60"/>
      <c r="CM483" s="60"/>
      <c r="CN483" s="60"/>
      <c r="CO483" s="60"/>
      <c r="CP483" s="60"/>
      <c r="CQ483" s="60"/>
      <c r="CR483" s="60"/>
      <c r="CS483" s="60"/>
      <c r="CT483" s="60"/>
      <c r="CU483" s="60"/>
      <c r="CV483" s="60"/>
      <c r="CW483" s="60"/>
      <c r="CX483" s="60"/>
      <c r="CY483" s="60"/>
      <c r="CZ483" s="60"/>
      <c r="DA483" s="60"/>
      <c r="DB483" s="60"/>
      <c r="DC483" s="60"/>
      <c r="DD483" s="60"/>
      <c r="DE483" s="60"/>
      <c r="DF483" s="60"/>
      <c r="DG483" s="60"/>
      <c r="DH483" s="60"/>
      <c r="DI483" s="60"/>
      <c r="DJ483" s="60"/>
      <c r="DK483" s="60"/>
      <c r="DL483" s="60"/>
      <c r="DM483" s="60"/>
      <c r="DN483" s="60"/>
      <c r="DO483" s="60"/>
      <c r="DP483" s="60"/>
    </row>
    <row r="484" spans="2:120">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BS484" s="60"/>
      <c r="BT484" s="60"/>
      <c r="BU484" s="75"/>
      <c r="BV484" s="75"/>
      <c r="BW484" s="75"/>
      <c r="BX484" s="75"/>
      <c r="BY484" s="75"/>
      <c r="BZ484" s="75"/>
      <c r="CA484" s="75"/>
      <c r="CL484" s="60"/>
      <c r="CM484" s="60"/>
      <c r="CN484" s="60"/>
      <c r="CO484" s="60"/>
      <c r="CP484" s="60"/>
      <c r="CQ484" s="60"/>
      <c r="CR484" s="60"/>
      <c r="CS484" s="60"/>
      <c r="CT484" s="60"/>
      <c r="CU484" s="60"/>
      <c r="CV484" s="60"/>
      <c r="CW484" s="60"/>
      <c r="CX484" s="60"/>
      <c r="CY484" s="60"/>
      <c r="CZ484" s="60"/>
      <c r="DA484" s="60"/>
      <c r="DB484" s="60"/>
      <c r="DC484" s="60"/>
      <c r="DD484" s="60"/>
      <c r="DE484" s="60"/>
      <c r="DF484" s="60"/>
      <c r="DG484" s="60"/>
      <c r="DH484" s="60"/>
      <c r="DI484" s="60"/>
      <c r="DJ484" s="60"/>
      <c r="DK484" s="60"/>
      <c r="DL484" s="60"/>
      <c r="DM484" s="60"/>
      <c r="DN484" s="60"/>
      <c r="DO484" s="60"/>
      <c r="DP484" s="60"/>
    </row>
    <row r="485" spans="2:120">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BS485" s="60"/>
      <c r="BT485" s="60"/>
      <c r="BU485" s="75"/>
      <c r="BV485" s="75"/>
      <c r="BW485" s="75"/>
      <c r="BX485" s="75"/>
      <c r="BY485" s="75"/>
      <c r="BZ485" s="75"/>
      <c r="CA485" s="75"/>
      <c r="CL485" s="60"/>
      <c r="CM485" s="60"/>
      <c r="CN485" s="60"/>
      <c r="CO485" s="60"/>
      <c r="CP485" s="60"/>
      <c r="CQ485" s="60"/>
      <c r="CR485" s="60"/>
      <c r="CS485" s="60"/>
      <c r="CT485" s="60"/>
      <c r="CU485" s="60"/>
      <c r="CV485" s="60"/>
      <c r="CW485" s="60"/>
      <c r="CX485" s="60"/>
      <c r="CY485" s="60"/>
      <c r="CZ485" s="60"/>
      <c r="DA485" s="60"/>
      <c r="DB485" s="60"/>
      <c r="DC485" s="60"/>
      <c r="DD485" s="60"/>
      <c r="DE485" s="60"/>
      <c r="DF485" s="60"/>
      <c r="DG485" s="60"/>
      <c r="DH485" s="60"/>
      <c r="DI485" s="60"/>
      <c r="DJ485" s="60"/>
      <c r="DK485" s="60"/>
      <c r="DL485" s="60"/>
      <c r="DM485" s="60"/>
      <c r="DN485" s="60"/>
      <c r="DO485" s="60"/>
      <c r="DP485" s="60"/>
    </row>
    <row r="486" spans="2:120">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BS486" s="60"/>
      <c r="BT486" s="60"/>
      <c r="BU486" s="75"/>
      <c r="BV486" s="75"/>
      <c r="BW486" s="75"/>
      <c r="BX486" s="75"/>
      <c r="BY486" s="75"/>
      <c r="BZ486" s="75"/>
      <c r="CA486" s="75"/>
      <c r="CL486" s="60"/>
      <c r="CM486" s="60"/>
      <c r="CN486" s="60"/>
      <c r="CO486" s="60"/>
      <c r="CP486" s="60"/>
      <c r="CQ486" s="60"/>
      <c r="CR486" s="60"/>
      <c r="CS486" s="60"/>
      <c r="CT486" s="60"/>
      <c r="CU486" s="60"/>
      <c r="CV486" s="60"/>
      <c r="CW486" s="60"/>
      <c r="CX486" s="60"/>
      <c r="CY486" s="60"/>
      <c r="CZ486" s="60"/>
      <c r="DA486" s="60"/>
      <c r="DB486" s="60"/>
      <c r="DC486" s="60"/>
      <c r="DD486" s="60"/>
      <c r="DE486" s="60"/>
      <c r="DF486" s="60"/>
      <c r="DG486" s="60"/>
      <c r="DH486" s="60"/>
      <c r="DI486" s="60"/>
      <c r="DJ486" s="60"/>
      <c r="DK486" s="60"/>
      <c r="DL486" s="60"/>
      <c r="DM486" s="60"/>
      <c r="DN486" s="60"/>
      <c r="DO486" s="60"/>
      <c r="DP486" s="60"/>
    </row>
    <row r="487" spans="2:120">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BS487" s="60"/>
      <c r="BT487" s="60"/>
      <c r="BU487" s="75"/>
      <c r="BV487" s="75"/>
      <c r="BW487" s="75"/>
      <c r="BX487" s="75"/>
      <c r="BY487" s="75"/>
      <c r="BZ487" s="75"/>
      <c r="CA487" s="75"/>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0"/>
      <c r="DO487" s="60"/>
      <c r="DP487" s="60"/>
    </row>
    <row r="488" spans="2:120">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BS488" s="60"/>
      <c r="BT488" s="60"/>
      <c r="BU488" s="75"/>
      <c r="BV488" s="75"/>
      <c r="BW488" s="75"/>
      <c r="BX488" s="75"/>
      <c r="BY488" s="75"/>
      <c r="BZ488" s="75"/>
      <c r="CA488" s="75"/>
      <c r="CL488" s="60"/>
      <c r="CM488" s="60"/>
      <c r="CN488" s="60"/>
      <c r="CO488" s="60"/>
      <c r="CP488" s="60"/>
      <c r="CQ488" s="60"/>
      <c r="CR488" s="60"/>
      <c r="CS488" s="60"/>
      <c r="CT488" s="60"/>
      <c r="CU488" s="60"/>
      <c r="CV488" s="60"/>
      <c r="CW488" s="60"/>
      <c r="CX488" s="60"/>
      <c r="CY488" s="60"/>
      <c r="CZ488" s="60"/>
      <c r="DA488" s="60"/>
      <c r="DB488" s="60"/>
      <c r="DC488" s="60"/>
      <c r="DD488" s="60"/>
      <c r="DE488" s="60"/>
      <c r="DF488" s="60"/>
      <c r="DG488" s="60"/>
      <c r="DH488" s="60"/>
      <c r="DI488" s="60"/>
      <c r="DJ488" s="60"/>
      <c r="DK488" s="60"/>
      <c r="DL488" s="60"/>
      <c r="DM488" s="60"/>
      <c r="DN488" s="60"/>
      <c r="DO488" s="60"/>
      <c r="DP488" s="60"/>
    </row>
    <row r="489" spans="2:120">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BS489" s="60"/>
      <c r="BT489" s="60"/>
      <c r="BU489" s="75"/>
      <c r="BV489" s="75"/>
      <c r="BW489" s="75"/>
      <c r="BX489" s="75"/>
      <c r="BY489" s="75"/>
      <c r="BZ489" s="75"/>
      <c r="CA489" s="75"/>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row>
    <row r="490" spans="2:120">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BS490" s="60"/>
      <c r="BT490" s="60"/>
      <c r="BU490" s="75"/>
      <c r="BV490" s="75"/>
      <c r="BW490" s="75"/>
      <c r="BX490" s="75"/>
      <c r="BY490" s="75"/>
      <c r="BZ490" s="75"/>
      <c r="CA490" s="75"/>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60"/>
      <c r="DL490" s="60"/>
      <c r="DM490" s="60"/>
      <c r="DN490" s="60"/>
      <c r="DO490" s="60"/>
      <c r="DP490" s="60"/>
    </row>
    <row r="491" spans="2:120">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BS491" s="60"/>
      <c r="BT491" s="60"/>
      <c r="BU491" s="75"/>
      <c r="BV491" s="75"/>
      <c r="BW491" s="75"/>
      <c r="BX491" s="75"/>
      <c r="BY491" s="75"/>
      <c r="BZ491" s="75"/>
      <c r="CA491" s="75"/>
      <c r="CL491" s="60"/>
      <c r="CM491" s="60"/>
      <c r="CN491" s="60"/>
      <c r="CO491" s="60"/>
      <c r="CP491" s="60"/>
      <c r="CQ491" s="60"/>
      <c r="CR491" s="60"/>
      <c r="CS491" s="60"/>
      <c r="CT491" s="60"/>
      <c r="CU491" s="60"/>
      <c r="CV491" s="60"/>
      <c r="CW491" s="60"/>
      <c r="CX491" s="60"/>
      <c r="CY491" s="60"/>
      <c r="CZ491" s="60"/>
      <c r="DA491" s="60"/>
      <c r="DB491" s="60"/>
      <c r="DC491" s="60"/>
      <c r="DD491" s="60"/>
      <c r="DE491" s="60"/>
      <c r="DF491" s="60"/>
      <c r="DG491" s="60"/>
      <c r="DH491" s="60"/>
      <c r="DI491" s="60"/>
      <c r="DJ491" s="60"/>
      <c r="DK491" s="60"/>
      <c r="DL491" s="60"/>
      <c r="DM491" s="60"/>
      <c r="DN491" s="60"/>
      <c r="DO491" s="60"/>
      <c r="DP491" s="60"/>
    </row>
    <row r="492" spans="2:120">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BS492" s="60"/>
      <c r="BT492" s="60"/>
      <c r="BU492" s="75"/>
      <c r="BV492" s="75"/>
      <c r="BW492" s="75"/>
      <c r="BX492" s="75"/>
      <c r="BY492" s="75"/>
      <c r="BZ492" s="75"/>
      <c r="CA492" s="75"/>
      <c r="CL492" s="60"/>
      <c r="CM492" s="60"/>
      <c r="CN492" s="60"/>
      <c r="CO492" s="60"/>
      <c r="CP492" s="60"/>
      <c r="CQ492" s="60"/>
      <c r="CR492" s="60"/>
      <c r="CS492" s="60"/>
      <c r="CT492" s="60"/>
      <c r="CU492" s="60"/>
      <c r="CV492" s="60"/>
      <c r="CW492" s="60"/>
      <c r="CX492" s="60"/>
      <c r="CY492" s="60"/>
      <c r="CZ492" s="60"/>
      <c r="DA492" s="60"/>
      <c r="DB492" s="60"/>
      <c r="DC492" s="60"/>
      <c r="DD492" s="60"/>
      <c r="DE492" s="60"/>
      <c r="DF492" s="60"/>
      <c r="DG492" s="60"/>
      <c r="DH492" s="60"/>
      <c r="DI492" s="60"/>
      <c r="DJ492" s="60"/>
      <c r="DK492" s="60"/>
      <c r="DL492" s="60"/>
      <c r="DM492" s="60"/>
      <c r="DN492" s="60"/>
      <c r="DO492" s="60"/>
      <c r="DP492" s="60"/>
    </row>
    <row r="493" spans="2:120">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BS493" s="60"/>
      <c r="BT493" s="60"/>
      <c r="BU493" s="75"/>
      <c r="BV493" s="75"/>
      <c r="BW493" s="75"/>
      <c r="BX493" s="75"/>
      <c r="BY493" s="75"/>
      <c r="BZ493" s="75"/>
      <c r="CA493" s="75"/>
      <c r="CL493" s="60"/>
      <c r="CM493" s="60"/>
      <c r="CN493" s="60"/>
      <c r="CO493" s="60"/>
      <c r="CP493" s="60"/>
      <c r="CQ493" s="60"/>
      <c r="CR493" s="60"/>
      <c r="CS493" s="60"/>
      <c r="CT493" s="60"/>
      <c r="CU493" s="60"/>
      <c r="CV493" s="60"/>
      <c r="CW493" s="60"/>
      <c r="CX493" s="60"/>
      <c r="CY493" s="60"/>
      <c r="CZ493" s="60"/>
      <c r="DA493" s="60"/>
      <c r="DB493" s="60"/>
      <c r="DC493" s="60"/>
      <c r="DD493" s="60"/>
      <c r="DE493" s="60"/>
      <c r="DF493" s="60"/>
      <c r="DG493" s="60"/>
      <c r="DH493" s="60"/>
      <c r="DI493" s="60"/>
      <c r="DJ493" s="60"/>
      <c r="DK493" s="60"/>
      <c r="DL493" s="60"/>
      <c r="DM493" s="60"/>
      <c r="DN493" s="60"/>
      <c r="DO493" s="60"/>
      <c r="DP493" s="60"/>
    </row>
    <row r="494" spans="2:120">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BS494" s="60"/>
      <c r="BT494" s="60"/>
      <c r="BU494" s="75"/>
      <c r="BV494" s="75"/>
      <c r="BW494" s="75"/>
      <c r="BX494" s="75"/>
      <c r="BY494" s="75"/>
      <c r="BZ494" s="75"/>
      <c r="CA494" s="75"/>
      <c r="CL494" s="60"/>
      <c r="CM494" s="60"/>
      <c r="CN494" s="60"/>
      <c r="CO494" s="60"/>
      <c r="CP494" s="60"/>
      <c r="CQ494" s="60"/>
      <c r="CR494" s="60"/>
      <c r="CS494" s="60"/>
      <c r="CT494" s="60"/>
      <c r="CU494" s="60"/>
      <c r="CV494" s="60"/>
      <c r="CW494" s="60"/>
      <c r="CX494" s="60"/>
      <c r="CY494" s="60"/>
      <c r="CZ494" s="60"/>
      <c r="DA494" s="60"/>
      <c r="DB494" s="60"/>
      <c r="DC494" s="60"/>
      <c r="DD494" s="60"/>
      <c r="DE494" s="60"/>
      <c r="DF494" s="60"/>
      <c r="DG494" s="60"/>
      <c r="DH494" s="60"/>
      <c r="DI494" s="60"/>
      <c r="DJ494" s="60"/>
      <c r="DK494" s="60"/>
      <c r="DL494" s="60"/>
      <c r="DM494" s="60"/>
      <c r="DN494" s="60"/>
      <c r="DO494" s="60"/>
      <c r="DP494" s="60"/>
    </row>
    <row r="495" spans="2:120">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BS495" s="60"/>
      <c r="BT495" s="60"/>
      <c r="BU495" s="75"/>
      <c r="BV495" s="75"/>
      <c r="BW495" s="75"/>
      <c r="BX495" s="75"/>
      <c r="BY495" s="75"/>
      <c r="BZ495" s="75"/>
      <c r="CA495" s="75"/>
      <c r="CL495" s="60"/>
      <c r="CM495" s="60"/>
      <c r="CN495" s="60"/>
      <c r="CO495" s="60"/>
      <c r="CP495" s="60"/>
      <c r="CQ495" s="60"/>
      <c r="CR495" s="60"/>
      <c r="CS495" s="60"/>
      <c r="CT495" s="60"/>
      <c r="CU495" s="60"/>
      <c r="CV495" s="60"/>
      <c r="CW495" s="60"/>
      <c r="CX495" s="60"/>
      <c r="CY495" s="60"/>
      <c r="CZ495" s="60"/>
      <c r="DA495" s="60"/>
      <c r="DB495" s="60"/>
      <c r="DC495" s="60"/>
      <c r="DD495" s="60"/>
      <c r="DE495" s="60"/>
      <c r="DF495" s="60"/>
      <c r="DG495" s="60"/>
      <c r="DH495" s="60"/>
      <c r="DI495" s="60"/>
      <c r="DJ495" s="60"/>
      <c r="DK495" s="60"/>
      <c r="DL495" s="60"/>
      <c r="DM495" s="60"/>
      <c r="DN495" s="60"/>
      <c r="DO495" s="60"/>
      <c r="DP495" s="60"/>
    </row>
    <row r="496" spans="2:120">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BS496" s="60"/>
      <c r="BT496" s="60"/>
      <c r="BU496" s="75"/>
      <c r="BV496" s="75"/>
      <c r="BW496" s="75"/>
      <c r="BX496" s="75"/>
      <c r="BY496" s="75"/>
      <c r="BZ496" s="75"/>
      <c r="CA496" s="75"/>
      <c r="CL496" s="60"/>
      <c r="CM496" s="60"/>
      <c r="CN496" s="60"/>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row>
    <row r="497" spans="2:120">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BS497" s="60"/>
      <c r="BT497" s="60"/>
      <c r="BU497" s="75"/>
      <c r="BV497" s="75"/>
      <c r="BW497" s="75"/>
      <c r="BX497" s="75"/>
      <c r="BY497" s="75"/>
      <c r="BZ497" s="75"/>
      <c r="CA497" s="75"/>
      <c r="CL497" s="60"/>
      <c r="CM497" s="60"/>
      <c r="CN497" s="60"/>
      <c r="CO497" s="60"/>
      <c r="CP497" s="60"/>
      <c r="CQ497" s="60"/>
      <c r="CR497" s="60"/>
      <c r="CS497" s="60"/>
      <c r="CT497" s="60"/>
      <c r="CU497" s="60"/>
      <c r="CV497" s="60"/>
      <c r="CW497" s="60"/>
      <c r="CX497" s="60"/>
      <c r="CY497" s="60"/>
      <c r="CZ497" s="60"/>
      <c r="DA497" s="60"/>
      <c r="DB497" s="60"/>
      <c r="DC497" s="60"/>
      <c r="DD497" s="60"/>
      <c r="DE497" s="60"/>
      <c r="DF497" s="60"/>
      <c r="DG497" s="60"/>
      <c r="DH497" s="60"/>
      <c r="DI497" s="60"/>
      <c r="DJ497" s="60"/>
      <c r="DK497" s="60"/>
      <c r="DL497" s="60"/>
      <c r="DM497" s="60"/>
      <c r="DN497" s="60"/>
      <c r="DO497" s="60"/>
      <c r="DP497" s="60"/>
    </row>
    <row r="498" spans="2:120">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BS498" s="60"/>
      <c r="BT498" s="60"/>
      <c r="BU498" s="75"/>
      <c r="BV498" s="75"/>
      <c r="BW498" s="75"/>
      <c r="BX498" s="75"/>
      <c r="BY498" s="75"/>
      <c r="BZ498" s="75"/>
      <c r="CA498" s="75"/>
      <c r="CL498" s="60"/>
      <c r="CM498" s="60"/>
      <c r="CN498" s="60"/>
      <c r="CO498" s="60"/>
      <c r="CP498" s="60"/>
      <c r="CQ498" s="60"/>
      <c r="CR498" s="60"/>
      <c r="CS498" s="60"/>
      <c r="CT498" s="60"/>
      <c r="CU498" s="60"/>
      <c r="CV498" s="60"/>
      <c r="CW498" s="60"/>
      <c r="CX498" s="60"/>
      <c r="CY498" s="60"/>
      <c r="CZ498" s="60"/>
      <c r="DA498" s="60"/>
      <c r="DB498" s="60"/>
      <c r="DC498" s="60"/>
      <c r="DD498" s="60"/>
      <c r="DE498" s="60"/>
      <c r="DF498" s="60"/>
      <c r="DG498" s="60"/>
      <c r="DH498" s="60"/>
      <c r="DI498" s="60"/>
      <c r="DJ498" s="60"/>
      <c r="DK498" s="60"/>
      <c r="DL498" s="60"/>
      <c r="DM498" s="60"/>
      <c r="DN498" s="60"/>
      <c r="DO498" s="60"/>
      <c r="DP498" s="60"/>
    </row>
    <row r="499" spans="2:120">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BS499" s="60"/>
      <c r="BT499" s="60"/>
      <c r="BU499" s="75"/>
      <c r="BV499" s="75"/>
      <c r="BW499" s="75"/>
      <c r="BX499" s="75"/>
      <c r="BY499" s="75"/>
      <c r="BZ499" s="75"/>
      <c r="CA499" s="75"/>
      <c r="CL499" s="60"/>
      <c r="CM499" s="60"/>
      <c r="CN499" s="60"/>
      <c r="CO499" s="60"/>
      <c r="CP499" s="60"/>
      <c r="CQ499" s="60"/>
      <c r="CR499" s="60"/>
      <c r="CS499" s="60"/>
      <c r="CT499" s="60"/>
      <c r="CU499" s="60"/>
      <c r="CV499" s="60"/>
      <c r="CW499" s="60"/>
      <c r="CX499" s="60"/>
      <c r="CY499" s="60"/>
      <c r="CZ499" s="60"/>
      <c r="DA499" s="60"/>
      <c r="DB499" s="60"/>
      <c r="DC499" s="60"/>
      <c r="DD499" s="60"/>
      <c r="DE499" s="60"/>
      <c r="DF499" s="60"/>
      <c r="DG499" s="60"/>
      <c r="DH499" s="60"/>
      <c r="DI499" s="60"/>
      <c r="DJ499" s="60"/>
      <c r="DK499" s="60"/>
      <c r="DL499" s="60"/>
      <c r="DM499" s="60"/>
      <c r="DN499" s="60"/>
      <c r="DO499" s="60"/>
      <c r="DP499" s="60"/>
    </row>
    <row r="500" spans="2:120">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BS500" s="60"/>
      <c r="BT500" s="60"/>
      <c r="BU500" s="75"/>
      <c r="BV500" s="75"/>
      <c r="BW500" s="75"/>
      <c r="BX500" s="75"/>
      <c r="BY500" s="75"/>
      <c r="BZ500" s="75"/>
      <c r="CA500" s="75"/>
      <c r="CL500" s="60"/>
      <c r="CM500" s="60"/>
      <c r="CN500" s="60"/>
      <c r="CO500" s="60"/>
      <c r="CP500" s="60"/>
      <c r="CQ500" s="60"/>
      <c r="CR500" s="60"/>
      <c r="CS500" s="60"/>
      <c r="CT500" s="60"/>
      <c r="CU500" s="60"/>
      <c r="CV500" s="60"/>
      <c r="CW500" s="60"/>
      <c r="CX500" s="60"/>
      <c r="CY500" s="60"/>
      <c r="CZ500" s="60"/>
      <c r="DA500" s="60"/>
      <c r="DB500" s="60"/>
      <c r="DC500" s="60"/>
      <c r="DD500" s="60"/>
      <c r="DE500" s="60"/>
      <c r="DF500" s="60"/>
      <c r="DG500" s="60"/>
      <c r="DH500" s="60"/>
      <c r="DI500" s="60"/>
      <c r="DJ500" s="60"/>
      <c r="DK500" s="60"/>
      <c r="DL500" s="60"/>
      <c r="DM500" s="60"/>
      <c r="DN500" s="60"/>
      <c r="DO500" s="60"/>
      <c r="DP500" s="60"/>
    </row>
    <row r="501" spans="2:120">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BS501" s="60"/>
      <c r="BT501" s="60"/>
      <c r="BU501" s="75"/>
      <c r="BV501" s="75"/>
      <c r="BW501" s="75"/>
      <c r="BX501" s="75"/>
      <c r="BY501" s="75"/>
      <c r="BZ501" s="75"/>
      <c r="CA501" s="75"/>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60"/>
      <c r="DL501" s="60"/>
      <c r="DM501" s="60"/>
      <c r="DN501" s="60"/>
      <c r="DO501" s="60"/>
      <c r="DP501" s="60"/>
    </row>
    <row r="502" spans="2:120">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BS502" s="60"/>
      <c r="BT502" s="60"/>
      <c r="BU502" s="75"/>
      <c r="BV502" s="75"/>
      <c r="BW502" s="75"/>
      <c r="BX502" s="75"/>
      <c r="BY502" s="75"/>
      <c r="BZ502" s="75"/>
      <c r="CA502" s="75"/>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row>
    <row r="503" spans="2:120">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BS503" s="60"/>
      <c r="BT503" s="60"/>
      <c r="BU503" s="75"/>
      <c r="BV503" s="75"/>
      <c r="BW503" s="75"/>
      <c r="BX503" s="75"/>
      <c r="BY503" s="75"/>
      <c r="BZ503" s="75"/>
      <c r="CA503" s="75"/>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row>
    <row r="504" spans="2:120">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BS504" s="60"/>
      <c r="BT504" s="60"/>
      <c r="BU504" s="75"/>
      <c r="BV504" s="75"/>
      <c r="BW504" s="75"/>
      <c r="BX504" s="75"/>
      <c r="BY504" s="75"/>
      <c r="BZ504" s="75"/>
      <c r="CA504" s="75"/>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row>
    <row r="505" spans="2:120">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BS505" s="60"/>
      <c r="BT505" s="60"/>
      <c r="BU505" s="75"/>
      <c r="BV505" s="75"/>
      <c r="BW505" s="75"/>
      <c r="BX505" s="75"/>
      <c r="BY505" s="75"/>
      <c r="BZ505" s="75"/>
      <c r="CA505" s="75"/>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row>
    <row r="506" spans="2:120">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BS506" s="60"/>
      <c r="BT506" s="60"/>
      <c r="BU506" s="75"/>
      <c r="BV506" s="75"/>
      <c r="BW506" s="75"/>
      <c r="BX506" s="75"/>
      <c r="BY506" s="75"/>
      <c r="BZ506" s="75"/>
      <c r="CA506" s="75"/>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row>
    <row r="507" spans="2:120">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BS507" s="60"/>
      <c r="BT507" s="60"/>
      <c r="BU507" s="75"/>
      <c r="BV507" s="75"/>
      <c r="BW507" s="75"/>
      <c r="BX507" s="75"/>
      <c r="BY507" s="75"/>
      <c r="BZ507" s="75"/>
      <c r="CA507" s="75"/>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row>
    <row r="508" spans="2:120">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BS508" s="60"/>
      <c r="BT508" s="60"/>
      <c r="BU508" s="75"/>
      <c r="BV508" s="75"/>
      <c r="BW508" s="75"/>
      <c r="BX508" s="75"/>
      <c r="BY508" s="75"/>
      <c r="BZ508" s="75"/>
      <c r="CA508" s="75"/>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row>
    <row r="509" spans="2:120">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BS509" s="60"/>
      <c r="BT509" s="60"/>
      <c r="BU509" s="75"/>
      <c r="BV509" s="75"/>
      <c r="BW509" s="75"/>
      <c r="BX509" s="75"/>
      <c r="BY509" s="75"/>
      <c r="BZ509" s="75"/>
      <c r="CA509" s="75"/>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row>
    <row r="510" spans="2:120">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BS510" s="60"/>
      <c r="BT510" s="60"/>
      <c r="BU510" s="75"/>
      <c r="BV510" s="75"/>
      <c r="BW510" s="75"/>
      <c r="BX510" s="75"/>
      <c r="BY510" s="75"/>
      <c r="BZ510" s="75"/>
      <c r="CA510" s="75"/>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row>
    <row r="511" spans="2:120">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BS511" s="60"/>
      <c r="BT511" s="60"/>
      <c r="BU511" s="75"/>
      <c r="BV511" s="75"/>
      <c r="BW511" s="75"/>
      <c r="BX511" s="75"/>
      <c r="BY511" s="75"/>
      <c r="BZ511" s="75"/>
      <c r="CA511" s="75"/>
      <c r="CL511" s="60"/>
      <c r="CM511" s="60"/>
      <c r="CN511" s="60"/>
      <c r="CO511" s="60"/>
      <c r="CP511" s="60"/>
      <c r="CQ511" s="60"/>
      <c r="CR511" s="60"/>
      <c r="CS511" s="60"/>
      <c r="CT511" s="60"/>
      <c r="CU511" s="60"/>
      <c r="CV511" s="60"/>
      <c r="CW511" s="60"/>
      <c r="CX511" s="60"/>
      <c r="CY511" s="60"/>
      <c r="CZ511" s="60"/>
      <c r="DA511" s="60"/>
      <c r="DB511" s="60"/>
      <c r="DC511" s="60"/>
      <c r="DD511" s="60"/>
      <c r="DE511" s="60"/>
      <c r="DF511" s="60"/>
      <c r="DG511" s="60"/>
      <c r="DH511" s="60"/>
      <c r="DI511" s="60"/>
      <c r="DJ511" s="60"/>
      <c r="DK511" s="60"/>
      <c r="DL511" s="60"/>
      <c r="DM511" s="60"/>
      <c r="DN511" s="60"/>
      <c r="DO511" s="60"/>
      <c r="DP511" s="60"/>
    </row>
    <row r="512" spans="2:120">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BS512" s="60"/>
      <c r="BT512" s="60"/>
      <c r="BU512" s="75"/>
      <c r="BV512" s="75"/>
      <c r="BW512" s="75"/>
      <c r="BX512" s="75"/>
      <c r="BY512" s="75"/>
      <c r="BZ512" s="75"/>
      <c r="CA512" s="75"/>
      <c r="CL512" s="60"/>
      <c r="CM512" s="60"/>
      <c r="CN512" s="60"/>
      <c r="CO512" s="60"/>
      <c r="CP512" s="60"/>
      <c r="CQ512" s="60"/>
      <c r="CR512" s="60"/>
      <c r="CS512" s="60"/>
      <c r="CT512" s="60"/>
      <c r="CU512" s="60"/>
      <c r="CV512" s="60"/>
      <c r="CW512" s="60"/>
      <c r="CX512" s="60"/>
      <c r="CY512" s="60"/>
      <c r="CZ512" s="60"/>
      <c r="DA512" s="60"/>
      <c r="DB512" s="60"/>
      <c r="DC512" s="60"/>
      <c r="DD512" s="60"/>
      <c r="DE512" s="60"/>
      <c r="DF512" s="60"/>
      <c r="DG512" s="60"/>
      <c r="DH512" s="60"/>
      <c r="DI512" s="60"/>
      <c r="DJ512" s="60"/>
      <c r="DK512" s="60"/>
      <c r="DL512" s="60"/>
      <c r="DM512" s="60"/>
      <c r="DN512" s="60"/>
      <c r="DO512" s="60"/>
      <c r="DP512" s="60"/>
    </row>
    <row r="513" spans="2:120">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BS513" s="60"/>
      <c r="BT513" s="60"/>
      <c r="BU513" s="75"/>
      <c r="BV513" s="75"/>
      <c r="BW513" s="75"/>
      <c r="BX513" s="75"/>
      <c r="BY513" s="75"/>
      <c r="BZ513" s="75"/>
      <c r="CA513" s="75"/>
      <c r="CL513" s="60"/>
      <c r="CM513" s="60"/>
      <c r="CN513" s="60"/>
      <c r="CO513" s="60"/>
      <c r="CP513" s="60"/>
      <c r="CQ513" s="60"/>
      <c r="CR513" s="60"/>
      <c r="CS513" s="60"/>
      <c r="CT513" s="60"/>
      <c r="CU513" s="60"/>
      <c r="CV513" s="60"/>
      <c r="CW513" s="60"/>
      <c r="CX513" s="60"/>
      <c r="CY513" s="60"/>
      <c r="CZ513" s="60"/>
      <c r="DA513" s="60"/>
      <c r="DB513" s="60"/>
      <c r="DC513" s="60"/>
      <c r="DD513" s="60"/>
      <c r="DE513" s="60"/>
      <c r="DF513" s="60"/>
      <c r="DG513" s="60"/>
      <c r="DH513" s="60"/>
      <c r="DI513" s="60"/>
      <c r="DJ513" s="60"/>
      <c r="DK513" s="60"/>
      <c r="DL513" s="60"/>
      <c r="DM513" s="60"/>
      <c r="DN513" s="60"/>
      <c r="DO513" s="60"/>
      <c r="DP513" s="60"/>
    </row>
    <row r="514" spans="2:120">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BS514" s="60"/>
      <c r="BT514" s="60"/>
      <c r="BU514" s="75"/>
      <c r="BV514" s="75"/>
      <c r="BW514" s="75"/>
      <c r="BX514" s="75"/>
      <c r="BY514" s="75"/>
      <c r="BZ514" s="75"/>
      <c r="CA514" s="75"/>
      <c r="CL514" s="60"/>
      <c r="CM514" s="60"/>
      <c r="CN514" s="60"/>
      <c r="CO514" s="60"/>
      <c r="CP514" s="60"/>
      <c r="CQ514" s="60"/>
      <c r="CR514" s="60"/>
      <c r="CS514" s="60"/>
      <c r="CT514" s="60"/>
      <c r="CU514" s="60"/>
      <c r="CV514" s="60"/>
      <c r="CW514" s="60"/>
      <c r="CX514" s="60"/>
      <c r="CY514" s="60"/>
      <c r="CZ514" s="60"/>
      <c r="DA514" s="60"/>
      <c r="DB514" s="60"/>
      <c r="DC514" s="60"/>
      <c r="DD514" s="60"/>
      <c r="DE514" s="60"/>
      <c r="DF514" s="60"/>
      <c r="DG514" s="60"/>
      <c r="DH514" s="60"/>
      <c r="DI514" s="60"/>
      <c r="DJ514" s="60"/>
      <c r="DK514" s="60"/>
      <c r="DL514" s="60"/>
      <c r="DM514" s="60"/>
      <c r="DN514" s="60"/>
      <c r="DO514" s="60"/>
      <c r="DP514" s="60"/>
    </row>
    <row r="515" spans="2:120">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BS515" s="60"/>
      <c r="BT515" s="60"/>
      <c r="BU515" s="75"/>
      <c r="BV515" s="75"/>
      <c r="BW515" s="75"/>
      <c r="BX515" s="75"/>
      <c r="BY515" s="75"/>
      <c r="BZ515" s="75"/>
      <c r="CA515" s="75"/>
      <c r="CL515" s="60"/>
      <c r="CM515" s="60"/>
      <c r="CN515" s="60"/>
      <c r="CO515" s="60"/>
      <c r="CP515" s="60"/>
      <c r="CQ515" s="60"/>
      <c r="CR515" s="60"/>
      <c r="CS515" s="60"/>
      <c r="CT515" s="60"/>
      <c r="CU515" s="60"/>
      <c r="CV515" s="60"/>
      <c r="CW515" s="60"/>
      <c r="CX515" s="60"/>
      <c r="CY515" s="60"/>
      <c r="CZ515" s="60"/>
      <c r="DA515" s="60"/>
      <c r="DB515" s="60"/>
      <c r="DC515" s="60"/>
      <c r="DD515" s="60"/>
      <c r="DE515" s="60"/>
      <c r="DF515" s="60"/>
      <c r="DG515" s="60"/>
      <c r="DH515" s="60"/>
      <c r="DI515" s="60"/>
      <c r="DJ515" s="60"/>
      <c r="DK515" s="60"/>
      <c r="DL515" s="60"/>
      <c r="DM515" s="60"/>
      <c r="DN515" s="60"/>
      <c r="DO515" s="60"/>
      <c r="DP515" s="60"/>
    </row>
    <row r="516" spans="2:120">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BS516" s="60"/>
      <c r="BT516" s="60"/>
      <c r="BU516" s="75"/>
      <c r="BV516" s="75"/>
      <c r="BW516" s="75"/>
      <c r="BX516" s="75"/>
      <c r="BY516" s="75"/>
      <c r="BZ516" s="75"/>
      <c r="CA516" s="75"/>
      <c r="CL516" s="60"/>
      <c r="CM516" s="60"/>
      <c r="CN516" s="60"/>
      <c r="CO516" s="60"/>
      <c r="CP516" s="60"/>
      <c r="CQ516" s="60"/>
      <c r="CR516" s="60"/>
      <c r="CS516" s="60"/>
      <c r="CT516" s="60"/>
      <c r="CU516" s="60"/>
      <c r="CV516" s="60"/>
      <c r="CW516" s="60"/>
      <c r="CX516" s="60"/>
      <c r="CY516" s="60"/>
      <c r="CZ516" s="60"/>
      <c r="DA516" s="60"/>
      <c r="DB516" s="60"/>
      <c r="DC516" s="60"/>
      <c r="DD516" s="60"/>
      <c r="DE516" s="60"/>
      <c r="DF516" s="60"/>
      <c r="DG516" s="60"/>
      <c r="DH516" s="60"/>
      <c r="DI516" s="60"/>
      <c r="DJ516" s="60"/>
      <c r="DK516" s="60"/>
      <c r="DL516" s="60"/>
      <c r="DM516" s="60"/>
      <c r="DN516" s="60"/>
      <c r="DO516" s="60"/>
      <c r="DP516" s="60"/>
    </row>
    <row r="517" spans="2:120">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BS517" s="60"/>
      <c r="BT517" s="60"/>
      <c r="BU517" s="75"/>
      <c r="BV517" s="75"/>
      <c r="BW517" s="75"/>
      <c r="BX517" s="75"/>
      <c r="BY517" s="75"/>
      <c r="BZ517" s="75"/>
      <c r="CA517" s="75"/>
      <c r="CL517" s="60"/>
      <c r="CM517" s="60"/>
      <c r="CN517" s="60"/>
      <c r="CO517" s="60"/>
      <c r="CP517" s="60"/>
      <c r="CQ517" s="60"/>
      <c r="CR517" s="60"/>
      <c r="CS517" s="60"/>
      <c r="CT517" s="60"/>
      <c r="CU517" s="60"/>
      <c r="CV517" s="60"/>
      <c r="CW517" s="60"/>
      <c r="CX517" s="60"/>
      <c r="CY517" s="60"/>
      <c r="CZ517" s="60"/>
      <c r="DA517" s="60"/>
      <c r="DB517" s="60"/>
      <c r="DC517" s="60"/>
      <c r="DD517" s="60"/>
      <c r="DE517" s="60"/>
      <c r="DF517" s="60"/>
      <c r="DG517" s="60"/>
      <c r="DH517" s="60"/>
      <c r="DI517" s="60"/>
      <c r="DJ517" s="60"/>
      <c r="DK517" s="60"/>
      <c r="DL517" s="60"/>
      <c r="DM517" s="60"/>
      <c r="DN517" s="60"/>
      <c r="DO517" s="60"/>
      <c r="DP517" s="60"/>
    </row>
    <row r="518" spans="2:120">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BS518" s="60"/>
      <c r="BT518" s="60"/>
      <c r="BU518" s="75"/>
      <c r="BV518" s="75"/>
      <c r="BW518" s="75"/>
      <c r="BX518" s="75"/>
      <c r="BY518" s="75"/>
      <c r="BZ518" s="75"/>
      <c r="CA518" s="75"/>
      <c r="CL518" s="60"/>
      <c r="CM518" s="60"/>
      <c r="CN518" s="60"/>
      <c r="CO518" s="60"/>
      <c r="CP518" s="60"/>
      <c r="CQ518" s="60"/>
      <c r="CR518" s="60"/>
      <c r="CS518" s="60"/>
      <c r="CT518" s="60"/>
      <c r="CU518" s="60"/>
      <c r="CV518" s="60"/>
      <c r="CW518" s="60"/>
      <c r="CX518" s="60"/>
      <c r="CY518" s="60"/>
      <c r="CZ518" s="60"/>
      <c r="DA518" s="60"/>
      <c r="DB518" s="60"/>
      <c r="DC518" s="60"/>
      <c r="DD518" s="60"/>
      <c r="DE518" s="60"/>
      <c r="DF518" s="60"/>
      <c r="DG518" s="60"/>
      <c r="DH518" s="60"/>
      <c r="DI518" s="60"/>
      <c r="DJ518" s="60"/>
      <c r="DK518" s="60"/>
      <c r="DL518" s="60"/>
      <c r="DM518" s="60"/>
      <c r="DN518" s="60"/>
      <c r="DO518" s="60"/>
      <c r="DP518" s="60"/>
    </row>
    <row r="519" spans="2:120">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BS519" s="60"/>
      <c r="BT519" s="60"/>
      <c r="BU519" s="75"/>
      <c r="BV519" s="75"/>
      <c r="BW519" s="75"/>
      <c r="BX519" s="75"/>
      <c r="BY519" s="75"/>
      <c r="BZ519" s="75"/>
      <c r="CA519" s="75"/>
      <c r="CL519" s="60"/>
      <c r="CM519" s="60"/>
      <c r="CN519" s="60"/>
      <c r="CO519" s="60"/>
      <c r="CP519" s="60"/>
      <c r="CQ519" s="60"/>
      <c r="CR519" s="60"/>
      <c r="CS519" s="60"/>
      <c r="CT519" s="60"/>
      <c r="CU519" s="60"/>
      <c r="CV519" s="60"/>
      <c r="CW519" s="60"/>
      <c r="CX519" s="60"/>
      <c r="CY519" s="60"/>
      <c r="CZ519" s="60"/>
      <c r="DA519" s="60"/>
      <c r="DB519" s="60"/>
      <c r="DC519" s="60"/>
      <c r="DD519" s="60"/>
      <c r="DE519" s="60"/>
      <c r="DF519" s="60"/>
      <c r="DG519" s="60"/>
      <c r="DH519" s="60"/>
      <c r="DI519" s="60"/>
      <c r="DJ519" s="60"/>
      <c r="DK519" s="60"/>
      <c r="DL519" s="60"/>
      <c r="DM519" s="60"/>
      <c r="DN519" s="60"/>
      <c r="DO519" s="60"/>
      <c r="DP519" s="60"/>
    </row>
    <row r="520" spans="2:120">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BS520" s="60"/>
      <c r="BT520" s="60"/>
      <c r="BU520" s="75"/>
      <c r="BV520" s="75"/>
      <c r="BW520" s="75"/>
      <c r="BX520" s="75"/>
      <c r="BY520" s="75"/>
      <c r="BZ520" s="75"/>
      <c r="CA520" s="75"/>
      <c r="CL520" s="60"/>
      <c r="CM520" s="60"/>
      <c r="CN520" s="60"/>
      <c r="CO520" s="60"/>
      <c r="CP520" s="60"/>
      <c r="CQ520" s="60"/>
      <c r="CR520" s="60"/>
      <c r="CS520" s="60"/>
      <c r="CT520" s="60"/>
      <c r="CU520" s="60"/>
      <c r="CV520" s="60"/>
      <c r="CW520" s="60"/>
      <c r="CX520" s="60"/>
      <c r="CY520" s="60"/>
      <c r="CZ520" s="60"/>
      <c r="DA520" s="60"/>
      <c r="DB520" s="60"/>
      <c r="DC520" s="60"/>
      <c r="DD520" s="60"/>
      <c r="DE520" s="60"/>
      <c r="DF520" s="60"/>
      <c r="DG520" s="60"/>
      <c r="DH520" s="60"/>
      <c r="DI520" s="60"/>
      <c r="DJ520" s="60"/>
      <c r="DK520" s="60"/>
      <c r="DL520" s="60"/>
      <c r="DM520" s="60"/>
      <c r="DN520" s="60"/>
      <c r="DO520" s="60"/>
      <c r="DP520" s="60"/>
    </row>
    <row r="521" spans="2:120">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BS521" s="60"/>
      <c r="BT521" s="60"/>
      <c r="BU521" s="75"/>
      <c r="BV521" s="75"/>
      <c r="BW521" s="75"/>
      <c r="BX521" s="75"/>
      <c r="BY521" s="75"/>
      <c r="BZ521" s="75"/>
      <c r="CA521" s="75"/>
      <c r="CL521" s="60"/>
      <c r="CM521" s="60"/>
      <c r="CN521" s="60"/>
      <c r="CO521" s="60"/>
      <c r="CP521" s="60"/>
      <c r="CQ521" s="60"/>
      <c r="CR521" s="60"/>
      <c r="CS521" s="60"/>
      <c r="CT521" s="60"/>
      <c r="CU521" s="60"/>
      <c r="CV521" s="60"/>
      <c r="CW521" s="60"/>
      <c r="CX521" s="60"/>
      <c r="CY521" s="60"/>
      <c r="CZ521" s="60"/>
      <c r="DA521" s="60"/>
      <c r="DB521" s="60"/>
      <c r="DC521" s="60"/>
      <c r="DD521" s="60"/>
      <c r="DE521" s="60"/>
      <c r="DF521" s="60"/>
      <c r="DG521" s="60"/>
      <c r="DH521" s="60"/>
      <c r="DI521" s="60"/>
      <c r="DJ521" s="60"/>
      <c r="DK521" s="60"/>
      <c r="DL521" s="60"/>
      <c r="DM521" s="60"/>
      <c r="DN521" s="60"/>
      <c r="DO521" s="60"/>
      <c r="DP521" s="60"/>
    </row>
  </sheetData>
  <sheetProtection algorithmName="SHA-512" hashValue="Vsq6obV0sHY60y04vBI7EQZ1YrAnHo6HG5Kd6uD3mjuHwr8yEPYyH1ZeK/tT8mQatzbn+UkqPw4vuORUIFvtcQ==" saltValue="k5mh3pYTUdJnUQW9raFwwA==" spinCount="100000" sheet="1" objects="1" scenarios="1"/>
  <mergeCells count="187">
    <mergeCell ref="B6:AA6"/>
    <mergeCell ref="B7:AA7"/>
    <mergeCell ref="B8:AA8"/>
    <mergeCell ref="B9:AA9"/>
    <mergeCell ref="B10:AA10"/>
    <mergeCell ref="B11:AA11"/>
    <mergeCell ref="D1:T2"/>
    <mergeCell ref="U1:AA2"/>
    <mergeCell ref="D3:T3"/>
    <mergeCell ref="U3:Z3"/>
    <mergeCell ref="B4:AA4"/>
    <mergeCell ref="B5:AA5"/>
    <mergeCell ref="B18:AA18"/>
    <mergeCell ref="B19:AA19"/>
    <mergeCell ref="B20:L20"/>
    <mergeCell ref="N20:AB20"/>
    <mergeCell ref="B21:I21"/>
    <mergeCell ref="J21:L21"/>
    <mergeCell ref="O21:W21"/>
    <mergeCell ref="X21:Z21"/>
    <mergeCell ref="B12:AA12"/>
    <mergeCell ref="B13:AA13"/>
    <mergeCell ref="B14:AA14"/>
    <mergeCell ref="B15:AA15"/>
    <mergeCell ref="B16:AA16"/>
    <mergeCell ref="B17:AA17"/>
    <mergeCell ref="B22:I22"/>
    <mergeCell ref="J22:L22"/>
    <mergeCell ref="O22:W22"/>
    <mergeCell ref="X22:Z22"/>
    <mergeCell ref="B23:G23"/>
    <mergeCell ref="H23:I23"/>
    <mergeCell ref="J23:L23"/>
    <mergeCell ref="O23:W23"/>
    <mergeCell ref="X23:Z23"/>
    <mergeCell ref="B24:E24"/>
    <mergeCell ref="F24:I24"/>
    <mergeCell ref="J24:L24"/>
    <mergeCell ref="O24:W24"/>
    <mergeCell ref="X24:Z24"/>
    <mergeCell ref="B25:I25"/>
    <mergeCell ref="J25:L25"/>
    <mergeCell ref="O25:W25"/>
    <mergeCell ref="X25:Z25"/>
    <mergeCell ref="B28:I28"/>
    <mergeCell ref="J28:L28"/>
    <mergeCell ref="N28:AB28"/>
    <mergeCell ref="B29:I29"/>
    <mergeCell ref="J29:L29"/>
    <mergeCell ref="O29:W29"/>
    <mergeCell ref="X29:Z29"/>
    <mergeCell ref="B26:I26"/>
    <mergeCell ref="J26:L26"/>
    <mergeCell ref="O26:W26"/>
    <mergeCell ref="X26:Z26"/>
    <mergeCell ref="B27:I27"/>
    <mergeCell ref="J27:L27"/>
    <mergeCell ref="B32:I32"/>
    <mergeCell ref="J32:L32"/>
    <mergeCell ref="O32:W32"/>
    <mergeCell ref="X32:Z32"/>
    <mergeCell ref="B33:I33"/>
    <mergeCell ref="J33:L33"/>
    <mergeCell ref="B30:I30"/>
    <mergeCell ref="J30:L30"/>
    <mergeCell ref="O30:W30"/>
    <mergeCell ref="X30:Z30"/>
    <mergeCell ref="B31:I31"/>
    <mergeCell ref="J31:L31"/>
    <mergeCell ref="O31:W31"/>
    <mergeCell ref="X31:Z31"/>
    <mergeCell ref="B36:I36"/>
    <mergeCell ref="J36:L36"/>
    <mergeCell ref="O36:W36"/>
    <mergeCell ref="X36:Z36"/>
    <mergeCell ref="B37:I37"/>
    <mergeCell ref="J37:L37"/>
    <mergeCell ref="O37:W37"/>
    <mergeCell ref="X37:Z37"/>
    <mergeCell ref="B34:I34"/>
    <mergeCell ref="J34:L34"/>
    <mergeCell ref="N34:AB34"/>
    <mergeCell ref="B35:I35"/>
    <mergeCell ref="J35:L35"/>
    <mergeCell ref="O35:W35"/>
    <mergeCell ref="X35:Z35"/>
    <mergeCell ref="B40:I40"/>
    <mergeCell ref="J40:L40"/>
    <mergeCell ref="X40:Z40"/>
    <mergeCell ref="B41:I41"/>
    <mergeCell ref="J41:L41"/>
    <mergeCell ref="O41:W41"/>
    <mergeCell ref="X41:Z41"/>
    <mergeCell ref="B38:I38"/>
    <mergeCell ref="J38:L38"/>
    <mergeCell ref="O38:W38"/>
    <mergeCell ref="X38:Z38"/>
    <mergeCell ref="B39:I39"/>
    <mergeCell ref="J39:L39"/>
    <mergeCell ref="N39:AB39"/>
    <mergeCell ref="AH43:AV43"/>
    <mergeCell ref="BS43:BT43"/>
    <mergeCell ref="B44:I44"/>
    <mergeCell ref="J44:L44"/>
    <mergeCell ref="O44:W44"/>
    <mergeCell ref="X44:Z44"/>
    <mergeCell ref="AH44:AV44"/>
    <mergeCell ref="BS44:BT44"/>
    <mergeCell ref="B42:F42"/>
    <mergeCell ref="G42:I42"/>
    <mergeCell ref="J42:L42"/>
    <mergeCell ref="O42:W42"/>
    <mergeCell ref="X42:Z42"/>
    <mergeCell ref="B43:I43"/>
    <mergeCell ref="J43:L43"/>
    <mergeCell ref="O43:Z43"/>
    <mergeCell ref="B46:I46"/>
    <mergeCell ref="J46:L46"/>
    <mergeCell ref="O46:W46"/>
    <mergeCell ref="X46:Z46"/>
    <mergeCell ref="AH46:AV46"/>
    <mergeCell ref="BS46:BT46"/>
    <mergeCell ref="B45:I45"/>
    <mergeCell ref="J45:L45"/>
    <mergeCell ref="O45:W45"/>
    <mergeCell ref="X45:Z45"/>
    <mergeCell ref="AH45:AV45"/>
    <mergeCell ref="BS45:BT45"/>
    <mergeCell ref="B48:I48"/>
    <mergeCell ref="J48:L48"/>
    <mergeCell ref="O48:W48"/>
    <mergeCell ref="X48:Z48"/>
    <mergeCell ref="AH48:AV48"/>
    <mergeCell ref="BS48:BT48"/>
    <mergeCell ref="B47:I47"/>
    <mergeCell ref="J47:L47"/>
    <mergeCell ref="O47:W47"/>
    <mergeCell ref="X47:Z47"/>
    <mergeCell ref="AH47:AV47"/>
    <mergeCell ref="BS47:BT47"/>
    <mergeCell ref="B50:I50"/>
    <mergeCell ref="J50:L50"/>
    <mergeCell ref="O50:W50"/>
    <mergeCell ref="AH50:AV50"/>
    <mergeCell ref="BS50:BT50"/>
    <mergeCell ref="B49:I49"/>
    <mergeCell ref="J49:L49"/>
    <mergeCell ref="O49:W49"/>
    <mergeCell ref="X50:Z50"/>
    <mergeCell ref="AH49:AV49"/>
    <mergeCell ref="BS49:BT49"/>
    <mergeCell ref="X49:Z49"/>
    <mergeCell ref="A51:A58"/>
    <mergeCell ref="B51:I51"/>
    <mergeCell ref="J51:L51"/>
    <mergeCell ref="O51:W51"/>
    <mergeCell ref="X51:Z51"/>
    <mergeCell ref="AC51:AC58"/>
    <mergeCell ref="B53:I53"/>
    <mergeCell ref="J53:L53"/>
    <mergeCell ref="O53:W53"/>
    <mergeCell ref="X53:Z53"/>
    <mergeCell ref="B57:I57"/>
    <mergeCell ref="J57:L57"/>
    <mergeCell ref="O57:W57"/>
    <mergeCell ref="X57:Z57"/>
    <mergeCell ref="B55:I55"/>
    <mergeCell ref="J55:L55"/>
    <mergeCell ref="B56:I56"/>
    <mergeCell ref="J56:L56"/>
    <mergeCell ref="O56:W56"/>
    <mergeCell ref="X56:Z56"/>
    <mergeCell ref="O55:W55"/>
    <mergeCell ref="X55:Z55"/>
    <mergeCell ref="AH53:AV53"/>
    <mergeCell ref="BS53:BT53"/>
    <mergeCell ref="B54:I54"/>
    <mergeCell ref="J54:L54"/>
    <mergeCell ref="AH54:AV54"/>
    <mergeCell ref="BS54:BT54"/>
    <mergeCell ref="AH51:AV51"/>
    <mergeCell ref="BS51:BT51"/>
    <mergeCell ref="B52:I52"/>
    <mergeCell ref="J52:L52"/>
    <mergeCell ref="AH52:AV52"/>
    <mergeCell ref="BS52:BT52"/>
    <mergeCell ref="O54:Z54"/>
  </mergeCells>
  <conditionalFormatting sqref="J21:L21">
    <cfRule type="containsBlanks" dxfId="25" priority="40">
      <formula>LEN(TRIM(J21))=0</formula>
    </cfRule>
  </conditionalFormatting>
  <conditionalFormatting sqref="J22:L22">
    <cfRule type="containsBlanks" dxfId="24" priority="26">
      <formula>LEN(TRIM(J22))=0</formula>
    </cfRule>
  </conditionalFormatting>
  <conditionalFormatting sqref="J23:L28">
    <cfRule type="containsBlanks" dxfId="23" priority="39">
      <formula>LEN(TRIM(J23))=0</formula>
    </cfRule>
  </conditionalFormatting>
  <conditionalFormatting sqref="J29:L29">
    <cfRule type="containsBlanks" dxfId="22" priority="24">
      <formula>LEN(TRIM(J29))=0</formula>
    </cfRule>
  </conditionalFormatting>
  <conditionalFormatting sqref="J30:L31">
    <cfRule type="containsBlanks" dxfId="21" priority="38">
      <formula>LEN(TRIM(J30))=0</formula>
    </cfRule>
  </conditionalFormatting>
  <conditionalFormatting sqref="J32:L32">
    <cfRule type="containsBlanks" dxfId="20" priority="23">
      <formula>LEN(TRIM(J32))=0</formula>
    </cfRule>
  </conditionalFormatting>
  <conditionalFormatting sqref="J33:L33">
    <cfRule type="containsBlanks" dxfId="19" priority="37">
      <formula>LEN(TRIM(J33))=0</formula>
    </cfRule>
  </conditionalFormatting>
  <conditionalFormatting sqref="J34:L34">
    <cfRule type="containsBlanks" dxfId="18" priority="22">
      <formula>LEN(TRIM(J34))=0</formula>
    </cfRule>
  </conditionalFormatting>
  <conditionalFormatting sqref="J35:L35">
    <cfRule type="containsBlanks" dxfId="17" priority="36">
      <formula>LEN(TRIM(J35))=0</formula>
    </cfRule>
  </conditionalFormatting>
  <conditionalFormatting sqref="J36:L37">
    <cfRule type="containsBlanks" dxfId="16" priority="21">
      <formula>LEN(TRIM(J36))=0</formula>
    </cfRule>
  </conditionalFormatting>
  <conditionalFormatting sqref="J38:L41">
    <cfRule type="containsBlanks" dxfId="15" priority="35">
      <formula>LEN(TRIM(J38))=0</formula>
    </cfRule>
  </conditionalFormatting>
  <conditionalFormatting sqref="J42:L42">
    <cfRule type="containsBlanks" dxfId="14" priority="20">
      <formula>LEN(TRIM(J42))=0</formula>
    </cfRule>
  </conditionalFormatting>
  <conditionalFormatting sqref="J43:L56">
    <cfRule type="containsBlanks" dxfId="13" priority="33">
      <formula>LEN(TRIM(J43))=0</formula>
    </cfRule>
  </conditionalFormatting>
  <conditionalFormatting sqref="X21:Z21">
    <cfRule type="containsBlanks" dxfId="12" priority="25">
      <formula>LEN(TRIM(X21))=0</formula>
    </cfRule>
  </conditionalFormatting>
  <conditionalFormatting sqref="X22:Z25">
    <cfRule type="containsBlanks" dxfId="11" priority="27">
      <formula>LEN(TRIM(X22))=0</formula>
    </cfRule>
  </conditionalFormatting>
  <conditionalFormatting sqref="X29:Z31">
    <cfRule type="containsBlanks" dxfId="10" priority="28">
      <formula>LEN(TRIM(X29))=0</formula>
    </cfRule>
  </conditionalFormatting>
  <conditionalFormatting sqref="X35:Z36">
    <cfRule type="containsBlanks" dxfId="9" priority="29">
      <formula>LEN(TRIM(X35))=0</formula>
    </cfRule>
  </conditionalFormatting>
  <conditionalFormatting sqref="X40:Z42">
    <cfRule type="containsBlanks" dxfId="8" priority="5">
      <formula>LEN(TRIM(X40))=0</formula>
    </cfRule>
  </conditionalFormatting>
  <conditionalFormatting sqref="X44:Z46">
    <cfRule type="containsBlanks" dxfId="7" priority="2">
      <formula>LEN(TRIM(X44))=0</formula>
    </cfRule>
  </conditionalFormatting>
  <conditionalFormatting sqref="X47:Z47">
    <cfRule type="containsBlanks" dxfId="6" priority="4">
      <formula>LEN(TRIM(X47))=0</formula>
    </cfRule>
  </conditionalFormatting>
  <conditionalFormatting sqref="X50:Z50">
    <cfRule type="expression" priority="6">
      <formula>LEN($X$50:$Z$55)</formula>
    </cfRule>
  </conditionalFormatting>
  <conditionalFormatting sqref="X50:Z51">
    <cfRule type="containsBlanks" dxfId="5" priority="1">
      <formula>LEN(TRIM(X50))=0</formula>
    </cfRule>
  </conditionalFormatting>
  <conditionalFormatting sqref="X55:Z55">
    <cfRule type="containsBlanks" dxfId="4" priority="3">
      <formula>LEN(TRIM(X55))=0</formula>
    </cfRule>
  </conditionalFormatting>
  <dataValidations count="5">
    <dataValidation allowBlank="1" showInputMessage="1" showErrorMessage="1" promptTitle="Enter any unlisted expenses here" prompt="Please specify any additional expenses not included in the above categories._x000a_" sqref="B51:I56" xr:uid="{458F8953-9DD6-45DA-A3D1-7861A5720F33}"/>
    <dataValidation type="list" allowBlank="1" showInputMessage="1" showErrorMessage="1" sqref="S9:AA9" xr:uid="{506FB0FA-184A-459B-BCFD-236A03AAE86A}">
      <formula1>$AY$67:$AY$71</formula1>
    </dataValidation>
    <dataValidation type="list" allowBlank="1" showInputMessage="1" showErrorMessage="1" sqref="B15:J15" xr:uid="{CB61E682-CE6D-48F2-A83F-9DC6C85A472F}">
      <formula1>$BL$29:$BL$33</formula1>
    </dataValidation>
    <dataValidation type="list" allowBlank="1" showInputMessage="1" showErrorMessage="1" sqref="U14:AA14" xr:uid="{70FA9731-F5E0-4E95-BCDF-FD3C85ADCB61}">
      <formula1>$BL$30:$BL$34</formula1>
    </dataValidation>
    <dataValidation type="list" allowBlank="1" showInputMessage="1" showErrorMessage="1" sqref="M14:N14" xr:uid="{95143B30-AF05-4F25-9269-6B2FE72105BC}">
      <formula1>$AY$25:$AY$30</formula1>
    </dataValidation>
  </dataValidations>
  <hyperlinks>
    <hyperlink ref="S7:Y7" r:id="rId1" display="Business Activity Codes" xr:uid="{FE7E2718-DFDD-410E-BB3E-46B8E114B2A3}"/>
    <hyperlink ref="CD23:CK23" r:id="rId2" display="Payroll Processing Fee" xr:uid="{F89814F3-F01C-4ACB-8B9C-C5279F287132}"/>
    <hyperlink ref="CD35:CK35" r:id="rId3" display="Home Office ( Safe Harbor)" xr:uid="{3064C6F0-3D39-4B3C-BB36-37B712D94A58}"/>
    <hyperlink ref="U3" r:id="rId4" xr:uid="{0FC8526E-E2A0-4BB8-B6FA-59378F5A7B9A}"/>
    <hyperlink ref="B34:I34" r:id="rId5" display="Payroll Processing Fee" xr:uid="{3818346B-E603-459E-9877-8AABB4D61EE7}"/>
    <hyperlink ref="B49:I49" location="'Basic Information'!A1" display="Other Exp not listed Above" xr:uid="{78D3B11C-15DD-4EC4-85EF-D43A9BBFD491}"/>
  </hyperlinks>
  <pageMargins left="0.25" right="0.25" top="0.25" bottom="0" header="0.05" footer="0"/>
  <pageSetup orientation="portrait" r:id="rId6"/>
  <headerFooter alignWithMargins="0"/>
  <drawing r:id="rId7"/>
  <legacyDrawing r:id="rId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D61BB-9DEB-43B6-938C-B87F4D2DDC84}">
  <sheetPr>
    <tabColor theme="6"/>
    <pageSetUpPr fitToPage="1"/>
  </sheetPr>
  <dimension ref="A1:AS223"/>
  <sheetViews>
    <sheetView topLeftCell="A3" zoomScaleNormal="100" zoomScaleSheetLayoutView="100" workbookViewId="0">
      <selection activeCell="J20" sqref="J20"/>
    </sheetView>
  </sheetViews>
  <sheetFormatPr defaultColWidth="10.140625" defaultRowHeight="12.75"/>
  <cols>
    <col min="1" max="1" width="2.7109375" style="142" customWidth="1"/>
    <col min="2" max="2" width="68" style="135" customWidth="1"/>
    <col min="3" max="3" width="14" style="143" hidden="1" customWidth="1"/>
    <col min="4" max="4" width="22.140625" style="181" customWidth="1"/>
    <col min="5" max="5" width="2.5703125" style="145" customWidth="1"/>
    <col min="6" max="8" width="10.140625" style="145" customWidth="1"/>
    <col min="9" max="45" width="10.140625" style="145"/>
    <col min="46" max="16384" width="10.140625" style="135"/>
  </cols>
  <sheetData>
    <row r="1" spans="1:45" ht="12.6" customHeight="1">
      <c r="B1" s="1046">
        <f>'Main Tab'!D5</f>
        <v>0</v>
      </c>
      <c r="C1" s="1046"/>
      <c r="D1" s="1047"/>
    </row>
    <row r="2" spans="1:45" ht="12.6" customHeight="1">
      <c r="A2" s="144"/>
      <c r="B2" s="1047"/>
      <c r="C2" s="1046"/>
      <c r="D2" s="1047"/>
    </row>
    <row r="3" spans="1:45" ht="24.95" customHeight="1">
      <c r="A3" s="169"/>
      <c r="B3" s="1048" t="s">
        <v>470</v>
      </c>
      <c r="C3" s="1049"/>
      <c r="D3" s="1050"/>
      <c r="E3" s="169"/>
    </row>
    <row r="4" spans="1:45" ht="8.1" customHeight="1">
      <c r="A4" s="169"/>
      <c r="B4" s="226"/>
      <c r="C4" s="227"/>
      <c r="D4" s="308"/>
      <c r="E4" s="304"/>
      <c r="AR4" s="135"/>
      <c r="AS4" s="135"/>
    </row>
    <row r="5" spans="1:45" s="136" customFormat="1" ht="15.95" customHeight="1">
      <c r="A5" s="146"/>
      <c r="B5" s="344" t="s">
        <v>228</v>
      </c>
      <c r="C5" s="279"/>
      <c r="D5" s="344"/>
      <c r="E5" s="279"/>
      <c r="F5" s="217"/>
      <c r="G5" s="145" t="s">
        <v>237</v>
      </c>
      <c r="H5" s="217"/>
      <c r="I5" s="217"/>
      <c r="J5" s="217"/>
      <c r="K5" s="217"/>
      <c r="L5" s="216"/>
      <c r="M5" s="216"/>
      <c r="N5" s="216"/>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row>
    <row r="6" spans="1:45" s="136" customFormat="1" ht="8.1" customHeight="1">
      <c r="A6" s="146"/>
      <c r="B6" s="344"/>
      <c r="C6" s="279"/>
      <c r="D6" s="344"/>
      <c r="E6" s="279"/>
      <c r="F6" s="217"/>
      <c r="G6" s="145" t="s">
        <v>237</v>
      </c>
      <c r="H6" s="217"/>
      <c r="I6" s="217"/>
      <c r="J6" s="217"/>
      <c r="K6" s="217"/>
      <c r="L6" s="216"/>
      <c r="M6" s="216"/>
      <c r="N6" s="216"/>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row>
    <row r="7" spans="1:45" s="136" customFormat="1" ht="15.95" customHeight="1">
      <c r="A7" s="146"/>
      <c r="B7" s="345" t="s">
        <v>283</v>
      </c>
      <c r="C7" s="278"/>
      <c r="D7" s="349"/>
      <c r="E7" s="147"/>
      <c r="F7" s="147"/>
      <c r="G7" s="145" t="s">
        <v>237</v>
      </c>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row>
    <row r="8" spans="1:45" s="137" customFormat="1" ht="15.95" customHeight="1">
      <c r="A8" s="170"/>
      <c r="B8" s="280" t="s">
        <v>44</v>
      </c>
      <c r="C8" s="281" t="s">
        <v>229</v>
      </c>
      <c r="D8" s="282" t="s">
        <v>280</v>
      </c>
      <c r="E8" s="171"/>
      <c r="F8" s="171"/>
      <c r="G8" s="145" t="s">
        <v>281</v>
      </c>
      <c r="H8" s="171"/>
      <c r="I8" s="171"/>
      <c r="J8" s="171"/>
      <c r="K8" s="171"/>
      <c r="L8" s="171"/>
      <c r="M8" s="171"/>
      <c r="N8" s="171"/>
      <c r="O8" s="171"/>
      <c r="P8" s="171"/>
      <c r="Q8" s="171"/>
      <c r="R8" s="171"/>
      <c r="S8" s="171"/>
      <c r="T8" s="171"/>
      <c r="U8" s="171"/>
      <c r="V8" s="171"/>
      <c r="W8" s="171"/>
      <c r="X8" s="171"/>
    </row>
    <row r="9" spans="1:45" s="137" customFormat="1" ht="15.95" customHeight="1">
      <c r="A9" s="170"/>
      <c r="B9" s="280"/>
      <c r="C9" s="281"/>
      <c r="D9" s="282"/>
      <c r="E9" s="171"/>
      <c r="F9" s="171"/>
      <c r="G9" s="145" t="s">
        <v>281</v>
      </c>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row>
    <row r="10" spans="1:45" ht="15.95" customHeight="1">
      <c r="A10" s="144"/>
      <c r="B10" s="318" t="s">
        <v>230</v>
      </c>
      <c r="C10" s="303"/>
      <c r="D10" s="319"/>
      <c r="G10" s="145" t="str">
        <f t="shared" ref="G10:G16" si="0">IF($D10&lt;1, "Hide", "Show")</f>
        <v>Hide</v>
      </c>
      <c r="Y10" s="135"/>
      <c r="Z10" s="135"/>
      <c r="AA10" s="135"/>
      <c r="AB10" s="135"/>
      <c r="AC10" s="135"/>
      <c r="AD10" s="135"/>
      <c r="AE10" s="135"/>
      <c r="AF10" s="135"/>
      <c r="AG10" s="135"/>
      <c r="AH10" s="135"/>
      <c r="AI10" s="135"/>
      <c r="AJ10" s="135"/>
      <c r="AK10" s="135"/>
      <c r="AL10" s="135"/>
      <c r="AM10" s="135"/>
      <c r="AN10" s="135"/>
      <c r="AO10" s="135"/>
      <c r="AP10" s="135"/>
      <c r="AQ10" s="135"/>
      <c r="AR10" s="135"/>
      <c r="AS10" s="135"/>
    </row>
    <row r="11" spans="1:45" ht="15.95" customHeight="1">
      <c r="A11" s="144"/>
      <c r="B11" s="318" t="str">
        <f>'Main Tab'!B30</f>
        <v>Business Bank Account - Dec 31</v>
      </c>
      <c r="C11" s="303"/>
      <c r="D11" s="319">
        <f>'Main Tab'!J30</f>
        <v>0</v>
      </c>
      <c r="G11" s="145" t="str">
        <f t="shared" si="0"/>
        <v>Hide</v>
      </c>
      <c r="Y11" s="135"/>
      <c r="Z11" s="135"/>
      <c r="AA11" s="135"/>
      <c r="AB11" s="135"/>
      <c r="AC11" s="135"/>
      <c r="AD11" s="135"/>
      <c r="AE11" s="135"/>
      <c r="AF11" s="135"/>
      <c r="AG11" s="135"/>
      <c r="AH11" s="135"/>
      <c r="AI11" s="135"/>
      <c r="AJ11" s="135"/>
      <c r="AK11" s="135"/>
      <c r="AL11" s="135"/>
      <c r="AM11" s="135"/>
      <c r="AN11" s="135"/>
      <c r="AO11" s="135"/>
      <c r="AP11" s="135"/>
      <c r="AQ11" s="135"/>
      <c r="AR11" s="135"/>
      <c r="AS11" s="135"/>
    </row>
    <row r="12" spans="1:45" ht="15.95" customHeight="1">
      <c r="A12" s="144"/>
      <c r="B12" s="318" t="str">
        <f>'Main Tab'!B31</f>
        <v>Security Deposit with Landlord</v>
      </c>
      <c r="C12" s="303"/>
      <c r="D12" s="319">
        <f>'Main Tab'!J31</f>
        <v>0</v>
      </c>
      <c r="G12" s="145" t="str">
        <f t="shared" si="0"/>
        <v>Hide</v>
      </c>
      <c r="Y12" s="135"/>
      <c r="Z12" s="135"/>
      <c r="AA12" s="135"/>
      <c r="AB12" s="135"/>
      <c r="AC12" s="135"/>
      <c r="AD12" s="135"/>
      <c r="AE12" s="135"/>
      <c r="AF12" s="135"/>
      <c r="AG12" s="135"/>
      <c r="AH12" s="135"/>
      <c r="AI12" s="135"/>
      <c r="AJ12" s="135"/>
      <c r="AK12" s="135"/>
      <c r="AL12" s="135"/>
      <c r="AM12" s="135"/>
      <c r="AN12" s="135"/>
      <c r="AO12" s="135"/>
      <c r="AP12" s="135"/>
      <c r="AQ12" s="135"/>
      <c r="AR12" s="135"/>
      <c r="AS12" s="135"/>
    </row>
    <row r="13" spans="1:45" ht="15.95" customHeight="1">
      <c r="A13" s="144"/>
      <c r="B13" s="318" t="str">
        <f>'Main Tab'!B32</f>
        <v xml:space="preserve">Other Investments </v>
      </c>
      <c r="C13" s="303"/>
      <c r="D13" s="319">
        <f>'Main Tab'!J32</f>
        <v>0</v>
      </c>
      <c r="G13" s="145" t="str">
        <f t="shared" si="0"/>
        <v>Hide</v>
      </c>
      <c r="Y13" s="135"/>
      <c r="Z13" s="135"/>
      <c r="AA13" s="135"/>
      <c r="AB13" s="135"/>
      <c r="AC13" s="135"/>
      <c r="AD13" s="135"/>
      <c r="AE13" s="135"/>
      <c r="AF13" s="135"/>
      <c r="AG13" s="135"/>
      <c r="AH13" s="135"/>
      <c r="AI13" s="135"/>
      <c r="AJ13" s="135"/>
      <c r="AK13" s="135"/>
      <c r="AL13" s="135"/>
      <c r="AM13" s="135"/>
      <c r="AN13" s="135"/>
      <c r="AO13" s="135"/>
      <c r="AP13" s="135"/>
      <c r="AQ13" s="135"/>
      <c r="AR13" s="135"/>
      <c r="AS13" s="135"/>
    </row>
    <row r="14" spans="1:45" ht="15.95" customHeight="1">
      <c r="A14" s="144"/>
      <c r="B14" s="318" t="s">
        <v>274</v>
      </c>
      <c r="C14" s="303"/>
      <c r="D14" s="319">
        <f>'Main Tab'!X39</f>
        <v>0</v>
      </c>
      <c r="G14" s="145" t="str">
        <f t="shared" si="0"/>
        <v>Hide</v>
      </c>
      <c r="Y14" s="135"/>
      <c r="Z14" s="135"/>
      <c r="AA14" s="135"/>
      <c r="AB14" s="135"/>
      <c r="AC14" s="135"/>
      <c r="AD14" s="135"/>
      <c r="AE14" s="135"/>
      <c r="AF14" s="135"/>
      <c r="AG14" s="135"/>
      <c r="AH14" s="135"/>
      <c r="AI14" s="135"/>
      <c r="AJ14" s="135"/>
      <c r="AK14" s="135"/>
      <c r="AL14" s="135"/>
      <c r="AM14" s="135"/>
      <c r="AN14" s="135"/>
      <c r="AO14" s="135"/>
      <c r="AP14" s="135"/>
      <c r="AQ14" s="135"/>
      <c r="AR14" s="135"/>
      <c r="AS14" s="135"/>
    </row>
    <row r="15" spans="1:45" ht="15.95" customHeight="1">
      <c r="A15" s="144"/>
      <c r="B15" s="318" t="s">
        <v>275</v>
      </c>
      <c r="C15" s="303"/>
      <c r="D15" s="319">
        <f>'Main Tab'!J44</f>
        <v>0</v>
      </c>
      <c r="G15" s="145" t="str">
        <f t="shared" si="0"/>
        <v>Hide</v>
      </c>
      <c r="Y15" s="135"/>
      <c r="Z15" s="135"/>
      <c r="AA15" s="135"/>
      <c r="AB15" s="135"/>
      <c r="AC15" s="135"/>
      <c r="AD15" s="135"/>
      <c r="AE15" s="135"/>
      <c r="AF15" s="135"/>
      <c r="AG15" s="135"/>
      <c r="AH15" s="135"/>
      <c r="AI15" s="135"/>
      <c r="AJ15" s="135"/>
      <c r="AK15" s="135"/>
      <c r="AL15" s="135"/>
      <c r="AM15" s="135"/>
      <c r="AN15" s="135"/>
      <c r="AO15" s="135"/>
      <c r="AP15" s="135"/>
      <c r="AQ15" s="135"/>
      <c r="AR15" s="135"/>
      <c r="AS15" s="135"/>
    </row>
    <row r="16" spans="1:45" ht="15.95" customHeight="1">
      <c r="A16" s="144"/>
      <c r="B16" s="318" t="str">
        <f>'Main Tab'!O41</f>
        <v>Loan to Officer</v>
      </c>
      <c r="C16" s="303"/>
      <c r="D16" s="319">
        <f>'Main Tab'!X41</f>
        <v>0</v>
      </c>
      <c r="G16" s="145" t="str">
        <f t="shared" si="0"/>
        <v>Hide</v>
      </c>
      <c r="Y16" s="135"/>
      <c r="Z16" s="135"/>
      <c r="AA16" s="135"/>
      <c r="AB16" s="135"/>
      <c r="AC16" s="135"/>
      <c r="AD16" s="135"/>
      <c r="AE16" s="135"/>
      <c r="AF16" s="135"/>
      <c r="AG16" s="135"/>
      <c r="AH16" s="135"/>
      <c r="AI16" s="135"/>
      <c r="AJ16" s="135"/>
      <c r="AK16" s="135"/>
      <c r="AL16" s="135"/>
      <c r="AM16" s="135"/>
      <c r="AN16" s="135"/>
      <c r="AO16" s="135"/>
      <c r="AP16" s="135"/>
      <c r="AQ16" s="135"/>
      <c r="AR16" s="135"/>
      <c r="AS16" s="135"/>
    </row>
    <row r="17" spans="1:45" ht="15.95" customHeight="1">
      <c r="A17" s="144"/>
      <c r="B17" s="318"/>
      <c r="C17" s="303"/>
      <c r="D17" s="319"/>
      <c r="G17" s="145" t="s">
        <v>281</v>
      </c>
      <c r="Y17" s="135"/>
      <c r="Z17" s="135"/>
      <c r="AA17" s="135"/>
      <c r="AB17" s="135"/>
      <c r="AC17" s="135"/>
      <c r="AD17" s="135"/>
      <c r="AE17" s="135"/>
      <c r="AF17" s="135"/>
      <c r="AG17" s="135"/>
      <c r="AH17" s="135"/>
      <c r="AI17" s="135"/>
      <c r="AJ17" s="135"/>
      <c r="AK17" s="135"/>
      <c r="AL17" s="135"/>
      <c r="AM17" s="135"/>
      <c r="AN17" s="135"/>
      <c r="AO17" s="135"/>
      <c r="AP17" s="135"/>
      <c r="AQ17" s="135"/>
      <c r="AR17" s="135"/>
      <c r="AS17" s="135"/>
    </row>
    <row r="18" spans="1:45" s="208" customFormat="1" ht="15.95" customHeight="1">
      <c r="A18" s="206"/>
      <c r="B18" s="320" t="s">
        <v>284</v>
      </c>
      <c r="C18" s="303"/>
      <c r="D18" s="321">
        <f>SUBTOTAL(109,CurrentAssets[Column1])</f>
        <v>0</v>
      </c>
      <c r="E18" s="207"/>
      <c r="F18" s="207"/>
      <c r="G18" s="145" t="str">
        <f>IF($D18&lt;1, "Hide", "Show")</f>
        <v>Hide</v>
      </c>
      <c r="H18" s="207"/>
      <c r="I18" s="207"/>
      <c r="J18" s="207"/>
      <c r="K18" s="207"/>
      <c r="L18" s="207"/>
      <c r="M18" s="207"/>
      <c r="N18" s="207"/>
      <c r="O18" s="207"/>
      <c r="P18" s="207"/>
      <c r="Q18" s="207"/>
      <c r="R18" s="207"/>
      <c r="S18" s="207"/>
      <c r="T18" s="207"/>
      <c r="U18" s="207"/>
      <c r="V18" s="207"/>
      <c r="W18" s="207"/>
      <c r="X18" s="207"/>
    </row>
    <row r="19" spans="1:45" ht="8.1" customHeight="1">
      <c r="A19" s="144"/>
      <c r="B19" s="350"/>
      <c r="C19" s="283"/>
      <c r="D19" s="351"/>
      <c r="G19" s="145" t="s">
        <v>237</v>
      </c>
    </row>
    <row r="20" spans="1:45" s="193" customFormat="1" ht="15.95" customHeight="1">
      <c r="A20" s="191"/>
      <c r="B20" s="345" t="s">
        <v>285</v>
      </c>
      <c r="C20" s="279"/>
      <c r="D20" s="345"/>
      <c r="E20" s="279"/>
      <c r="F20" s="192"/>
      <c r="G20" s="145" t="s">
        <v>286</v>
      </c>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row>
    <row r="21" spans="1:45" s="138" customFormat="1" ht="15.95" customHeight="1">
      <c r="A21" s="172"/>
      <c r="B21" s="285" t="s">
        <v>44</v>
      </c>
      <c r="C21" s="286" t="s">
        <v>229</v>
      </c>
      <c r="D21" s="287" t="s">
        <v>577</v>
      </c>
      <c r="E21" s="173"/>
      <c r="F21" s="173"/>
      <c r="G21" s="145" t="s">
        <v>281</v>
      </c>
      <c r="H21" s="173"/>
      <c r="I21" s="173"/>
      <c r="J21" s="173"/>
      <c r="K21" s="173"/>
      <c r="L21" s="173"/>
      <c r="M21" s="173"/>
      <c r="N21" s="173"/>
      <c r="O21" s="173"/>
      <c r="P21" s="173"/>
      <c r="Q21" s="173"/>
      <c r="R21" s="173"/>
      <c r="S21" s="173"/>
      <c r="T21" s="173"/>
      <c r="U21" s="173"/>
      <c r="V21" s="173"/>
      <c r="W21" s="173"/>
      <c r="X21" s="173"/>
    </row>
    <row r="22" spans="1:45" s="138" customFormat="1" ht="15.95" customHeight="1">
      <c r="A22" s="172"/>
      <c r="B22" s="285"/>
      <c r="C22" s="286"/>
      <c r="D22" s="287"/>
      <c r="E22" s="173"/>
      <c r="F22" s="173"/>
      <c r="G22" s="145" t="s">
        <v>281</v>
      </c>
      <c r="H22" s="173"/>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c r="AJ22" s="173"/>
      <c r="AK22" s="173"/>
      <c r="AL22" s="173"/>
      <c r="AM22" s="173"/>
      <c r="AN22" s="173"/>
      <c r="AO22" s="173"/>
      <c r="AP22" s="173"/>
      <c r="AQ22" s="173"/>
      <c r="AR22" s="173"/>
      <c r="AS22" s="173"/>
    </row>
    <row r="23" spans="1:45" ht="15.95" customHeight="1">
      <c r="A23" s="144"/>
      <c r="B23" s="318" t="str">
        <f>'Main Tab'!O42</f>
        <v>Automobile, Property &amp; Equipment</v>
      </c>
      <c r="C23" s="303"/>
      <c r="D23" s="319">
        <f>'Main Tab'!X42</f>
        <v>0</v>
      </c>
      <c r="G23" s="145" t="str">
        <f>IF($D23&lt;1, "Hide", "Show")</f>
        <v>Hide</v>
      </c>
      <c r="Y23" s="135"/>
      <c r="Z23" s="135"/>
      <c r="AA23" s="135"/>
      <c r="AB23" s="135"/>
      <c r="AC23" s="135"/>
      <c r="AD23" s="135"/>
      <c r="AE23" s="135"/>
      <c r="AF23" s="135"/>
      <c r="AG23" s="135"/>
      <c r="AH23" s="135"/>
      <c r="AI23" s="135"/>
      <c r="AJ23" s="135"/>
      <c r="AK23" s="135"/>
      <c r="AL23" s="135"/>
      <c r="AM23" s="135"/>
      <c r="AN23" s="135"/>
      <c r="AO23" s="135"/>
      <c r="AP23" s="135"/>
      <c r="AQ23" s="135"/>
      <c r="AR23" s="135"/>
      <c r="AS23" s="135"/>
    </row>
    <row r="24" spans="1:45" ht="15.95" customHeight="1">
      <c r="A24" s="144"/>
      <c r="B24" s="318" t="str">
        <f>'Main Tab'!O43</f>
        <v>Less Accumulated Depreciation</v>
      </c>
      <c r="C24" s="303"/>
      <c r="D24" s="319">
        <f>'Main Tab'!X43*-1</f>
        <v>0</v>
      </c>
      <c r="G24" s="145" t="str">
        <f>IF($D24&gt;-1, "Hide", "Show")</f>
        <v>Hide</v>
      </c>
      <c r="Y24" s="135"/>
      <c r="Z24" s="135"/>
      <c r="AA24" s="135"/>
      <c r="AB24" s="135"/>
      <c r="AC24" s="135"/>
      <c r="AD24" s="135"/>
      <c r="AE24" s="135"/>
      <c r="AF24" s="135"/>
      <c r="AG24" s="135"/>
      <c r="AH24" s="135"/>
      <c r="AI24" s="135"/>
      <c r="AJ24" s="135"/>
      <c r="AK24" s="135"/>
      <c r="AL24" s="135"/>
      <c r="AM24" s="135"/>
      <c r="AN24" s="135"/>
      <c r="AO24" s="135"/>
      <c r="AP24" s="135"/>
      <c r="AQ24" s="135"/>
      <c r="AR24" s="135"/>
      <c r="AS24" s="135"/>
    </row>
    <row r="25" spans="1:45" ht="15.95" customHeight="1">
      <c r="A25" s="144"/>
      <c r="B25" s="318" t="s">
        <v>277</v>
      </c>
      <c r="C25" s="303"/>
      <c r="D25" s="319">
        <f>D23+D24</f>
        <v>0</v>
      </c>
      <c r="G25" s="145" t="str">
        <f>IF($D25&lt;1, "Hide", "Show")</f>
        <v>Hide</v>
      </c>
      <c r="Y25" s="135"/>
      <c r="Z25" s="135"/>
      <c r="AA25" s="135"/>
      <c r="AB25" s="135"/>
      <c r="AC25" s="135"/>
      <c r="AD25" s="135"/>
      <c r="AE25" s="135"/>
      <c r="AF25" s="135"/>
      <c r="AG25" s="135"/>
      <c r="AH25" s="135"/>
      <c r="AI25" s="135"/>
      <c r="AJ25" s="135"/>
      <c r="AK25" s="135"/>
      <c r="AL25" s="135"/>
      <c r="AM25" s="135"/>
      <c r="AN25" s="135"/>
      <c r="AO25" s="135"/>
      <c r="AP25" s="135"/>
      <c r="AQ25" s="135"/>
      <c r="AR25" s="135"/>
      <c r="AS25" s="135"/>
    </row>
    <row r="26" spans="1:45" ht="15.95" customHeight="1">
      <c r="A26" s="144"/>
      <c r="B26" s="318" t="str">
        <f>'Main Tab'!O44</f>
        <v xml:space="preserve">Land </v>
      </c>
      <c r="C26" s="303"/>
      <c r="D26" s="319">
        <f>'Main Tab'!X44</f>
        <v>0</v>
      </c>
      <c r="G26" s="145" t="str">
        <f>IF($D26&lt;1, "Hide", "Show")</f>
        <v>Hide</v>
      </c>
      <c r="Y26" s="135"/>
      <c r="Z26" s="135"/>
      <c r="AA26" s="135"/>
      <c r="AB26" s="135"/>
      <c r="AC26" s="135"/>
      <c r="AD26" s="135"/>
      <c r="AE26" s="135"/>
      <c r="AF26" s="135"/>
      <c r="AG26" s="135"/>
      <c r="AH26" s="135"/>
      <c r="AI26" s="135"/>
      <c r="AJ26" s="135"/>
      <c r="AK26" s="135"/>
      <c r="AL26" s="135"/>
      <c r="AM26" s="135"/>
      <c r="AN26" s="135"/>
      <c r="AO26" s="135"/>
      <c r="AP26" s="135"/>
      <c r="AQ26" s="135"/>
      <c r="AR26" s="135"/>
      <c r="AS26" s="135"/>
    </row>
    <row r="27" spans="1:45" s="190" customFormat="1" ht="15.95" customHeight="1">
      <c r="A27" s="188"/>
      <c r="B27" s="320" t="s">
        <v>287</v>
      </c>
      <c r="C27" s="303"/>
      <c r="D27" s="321">
        <f>D25+D26</f>
        <v>0</v>
      </c>
      <c r="E27" s="145"/>
      <c r="F27" s="145"/>
      <c r="G27" s="145" t="str">
        <f>IF($D27&lt;1, "Hide", "Show")</f>
        <v>Hide</v>
      </c>
      <c r="H27" s="189"/>
      <c r="I27" s="189"/>
      <c r="J27" s="189"/>
      <c r="K27" s="189"/>
      <c r="L27" s="189"/>
      <c r="M27" s="189"/>
      <c r="N27" s="189"/>
      <c r="O27" s="189"/>
      <c r="P27" s="189"/>
      <c r="Q27" s="189"/>
      <c r="R27" s="189"/>
      <c r="S27" s="189"/>
      <c r="T27" s="189"/>
      <c r="U27" s="189"/>
      <c r="V27" s="189"/>
      <c r="W27" s="189"/>
      <c r="X27" s="189"/>
    </row>
    <row r="28" spans="1:45" ht="8.1" customHeight="1">
      <c r="A28" s="144"/>
      <c r="B28" s="352"/>
      <c r="C28" s="291"/>
      <c r="D28" s="353"/>
      <c r="G28" s="145" t="s">
        <v>237</v>
      </c>
      <c r="Y28" s="135"/>
      <c r="Z28" s="135"/>
      <c r="AA28" s="135"/>
      <c r="AB28" s="135"/>
      <c r="AC28" s="135"/>
      <c r="AD28" s="135"/>
      <c r="AE28" s="135"/>
      <c r="AF28" s="135"/>
      <c r="AG28" s="135"/>
      <c r="AH28" s="135"/>
      <c r="AI28" s="135"/>
      <c r="AJ28" s="135"/>
      <c r="AK28" s="135"/>
      <c r="AL28" s="135"/>
      <c r="AM28" s="135"/>
      <c r="AN28" s="135"/>
      <c r="AO28" s="135"/>
      <c r="AP28" s="135"/>
      <c r="AQ28" s="135"/>
      <c r="AR28" s="135"/>
      <c r="AS28" s="135"/>
    </row>
    <row r="29" spans="1:45" ht="15.95" customHeight="1">
      <c r="A29" s="144"/>
      <c r="B29" s="304"/>
      <c r="C29" s="291"/>
      <c r="D29" s="287"/>
      <c r="G29" s="145" t="s">
        <v>281</v>
      </c>
      <c r="Y29" s="135"/>
      <c r="Z29" s="135"/>
      <c r="AA29" s="135"/>
      <c r="AB29" s="135"/>
      <c r="AC29" s="135"/>
      <c r="AD29" s="135"/>
      <c r="AE29" s="135"/>
      <c r="AF29" s="135"/>
      <c r="AG29" s="135"/>
      <c r="AH29" s="135"/>
      <c r="AI29" s="135"/>
      <c r="AJ29" s="135"/>
      <c r="AK29" s="135"/>
      <c r="AL29" s="135"/>
      <c r="AM29" s="135"/>
      <c r="AN29" s="135"/>
      <c r="AO29" s="135"/>
      <c r="AP29" s="135"/>
      <c r="AQ29" s="135"/>
      <c r="AR29" s="135"/>
      <c r="AS29" s="135"/>
    </row>
    <row r="30" spans="1:45" s="199" customFormat="1" ht="15.95" customHeight="1">
      <c r="A30" s="197"/>
      <c r="B30" s="346" t="s">
        <v>288</v>
      </c>
      <c r="C30" s="278"/>
      <c r="D30" s="349"/>
      <c r="E30" s="198"/>
      <c r="F30" s="198"/>
      <c r="G30" s="145" t="s">
        <v>237</v>
      </c>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row>
    <row r="31" spans="1:45" s="193" customFormat="1" ht="15.95" customHeight="1">
      <c r="A31" s="191"/>
      <c r="B31" s="280" t="s">
        <v>288</v>
      </c>
      <c r="C31" s="281" t="s">
        <v>229</v>
      </c>
      <c r="D31" s="282" t="s">
        <v>77</v>
      </c>
      <c r="E31" s="192"/>
      <c r="F31" s="192"/>
      <c r="G31" s="145" t="s">
        <v>281</v>
      </c>
      <c r="H31" s="192"/>
      <c r="I31" s="192"/>
      <c r="J31" s="192"/>
      <c r="K31" s="192"/>
      <c r="L31" s="192"/>
      <c r="M31" s="192"/>
      <c r="N31" s="192"/>
      <c r="O31" s="192"/>
      <c r="P31" s="192"/>
      <c r="Q31" s="192"/>
      <c r="R31" s="192"/>
      <c r="S31" s="192"/>
      <c r="T31" s="192"/>
      <c r="U31" s="192"/>
      <c r="V31" s="192"/>
      <c r="W31" s="192"/>
      <c r="X31" s="192"/>
    </row>
    <row r="32" spans="1:45" ht="15.95" customHeight="1">
      <c r="A32" s="144"/>
      <c r="B32" s="318" t="str">
        <f>'Main Tab'!O45</f>
        <v>Intangible Assets/Goodwill</v>
      </c>
      <c r="C32" s="303"/>
      <c r="D32" s="319">
        <f>'Main Tab'!AA45</f>
        <v>0</v>
      </c>
      <c r="G32" s="145" t="str">
        <f>IF($D32&lt;1, "Hide", "Show")</f>
        <v>Hide</v>
      </c>
      <c r="Y32" s="135"/>
      <c r="Z32" s="135"/>
      <c r="AA32" s="135"/>
      <c r="AB32" s="135"/>
      <c r="AC32" s="135"/>
      <c r="AD32" s="135"/>
      <c r="AE32" s="135"/>
      <c r="AF32" s="135"/>
      <c r="AG32" s="135"/>
      <c r="AH32" s="135"/>
      <c r="AI32" s="135"/>
      <c r="AJ32" s="135"/>
      <c r="AK32" s="135"/>
      <c r="AL32" s="135"/>
      <c r="AM32" s="135"/>
      <c r="AN32" s="135"/>
      <c r="AO32" s="135"/>
      <c r="AP32" s="135"/>
      <c r="AQ32" s="135"/>
      <c r="AR32" s="135"/>
      <c r="AS32" s="135"/>
    </row>
    <row r="33" spans="1:45" ht="15.95" customHeight="1">
      <c r="A33" s="144"/>
      <c r="B33" s="318" t="str">
        <f>'Main Tab'!O46</f>
        <v>Less Accumulated Amortization</v>
      </c>
      <c r="C33" s="303"/>
      <c r="D33" s="319">
        <f>'Main Tab'!AA46</f>
        <v>0</v>
      </c>
      <c r="G33" s="145" t="str">
        <f>IF($D33&gt;-1, "Hide", "Show")</f>
        <v>Hide</v>
      </c>
      <c r="Y33" s="135"/>
      <c r="Z33" s="135"/>
      <c r="AA33" s="135"/>
      <c r="AB33" s="135"/>
      <c r="AC33" s="135"/>
      <c r="AD33" s="135"/>
      <c r="AE33" s="135"/>
      <c r="AF33" s="135"/>
      <c r="AG33" s="135"/>
      <c r="AH33" s="135"/>
      <c r="AI33" s="135"/>
      <c r="AJ33" s="135"/>
      <c r="AK33" s="135"/>
      <c r="AL33" s="135"/>
      <c r="AM33" s="135"/>
      <c r="AN33" s="135"/>
      <c r="AO33" s="135"/>
      <c r="AP33" s="135"/>
      <c r="AQ33" s="135"/>
      <c r="AR33" s="135"/>
      <c r="AS33" s="135"/>
    </row>
    <row r="34" spans="1:45" s="190" customFormat="1" ht="15.95" customHeight="1">
      <c r="A34" s="188"/>
      <c r="B34" s="347" t="s">
        <v>294</v>
      </c>
      <c r="C34" s="303"/>
      <c r="D34" s="355">
        <f>SUBTOTAL(109,OtherAssets[Amount])</f>
        <v>0</v>
      </c>
      <c r="E34" s="198"/>
      <c r="F34" s="189"/>
      <c r="G34" s="145" t="s">
        <v>237</v>
      </c>
      <c r="H34" s="189"/>
      <c r="I34" s="189"/>
      <c r="J34" s="189"/>
      <c r="K34" s="189"/>
      <c r="L34" s="189"/>
      <c r="M34" s="189"/>
      <c r="N34" s="189"/>
      <c r="O34" s="189"/>
      <c r="P34" s="189"/>
      <c r="Q34" s="189"/>
      <c r="R34" s="189"/>
      <c r="S34" s="189"/>
      <c r="T34" s="189"/>
      <c r="U34" s="189"/>
      <c r="V34" s="189"/>
      <c r="W34" s="189"/>
      <c r="X34" s="189"/>
    </row>
    <row r="35" spans="1:45" ht="8.1" customHeight="1">
      <c r="A35" s="144"/>
      <c r="B35" s="354"/>
      <c r="C35" s="288"/>
      <c r="D35" s="356"/>
      <c r="E35" s="198"/>
    </row>
    <row r="36" spans="1:45" s="139" customFormat="1" ht="15.95" customHeight="1" thickBot="1">
      <c r="A36" s="174"/>
      <c r="B36" s="348" t="s">
        <v>289</v>
      </c>
      <c r="C36" s="323"/>
      <c r="D36" s="357">
        <f>'Balance sheet'!$D$34+'Balance sheet'!$D$27+'Balance sheet'!$D$18</f>
        <v>0</v>
      </c>
      <c r="E36" s="198"/>
      <c r="F36" s="175"/>
      <c r="G36" s="145" t="s">
        <v>237</v>
      </c>
      <c r="H36" s="175"/>
      <c r="I36" s="175"/>
      <c r="J36" s="175"/>
      <c r="K36" s="175"/>
      <c r="L36" s="175"/>
      <c r="M36" s="175"/>
      <c r="N36" s="175"/>
      <c r="O36" s="175"/>
      <c r="P36" s="175"/>
      <c r="Q36" s="175"/>
      <c r="R36" s="175"/>
      <c r="S36" s="175"/>
      <c r="T36" s="175"/>
      <c r="U36" s="175"/>
      <c r="V36" s="175"/>
      <c r="W36" s="175"/>
      <c r="X36" s="175"/>
    </row>
    <row r="37" spans="1:45" s="140" customFormat="1" ht="15.95" customHeight="1" thickTop="1">
      <c r="A37" s="176"/>
      <c r="B37" s="305"/>
      <c r="C37" s="306"/>
      <c r="D37" s="307"/>
      <c r="E37" s="198"/>
      <c r="F37" s="177"/>
      <c r="G37" s="145" t="s">
        <v>281</v>
      </c>
      <c r="H37" s="177"/>
      <c r="I37" s="177"/>
      <c r="J37" s="177"/>
      <c r="K37" s="177"/>
      <c r="L37" s="177"/>
      <c r="M37" s="177"/>
      <c r="N37" s="177"/>
      <c r="O37" s="177"/>
      <c r="P37" s="177"/>
      <c r="Q37" s="177"/>
      <c r="R37" s="177"/>
      <c r="S37" s="177"/>
      <c r="T37" s="177"/>
      <c r="U37" s="177"/>
      <c r="V37" s="177"/>
      <c r="W37" s="177"/>
      <c r="X37" s="177"/>
    </row>
    <row r="38" spans="1:45" ht="15.95" customHeight="1">
      <c r="A38" s="169"/>
      <c r="B38" s="358"/>
      <c r="C38" s="308"/>
      <c r="D38" s="359"/>
      <c r="E38" s="198"/>
      <c r="Y38" s="135"/>
      <c r="Z38" s="135"/>
      <c r="AA38" s="135"/>
      <c r="AB38" s="135"/>
      <c r="AC38" s="135"/>
      <c r="AD38" s="135"/>
      <c r="AE38" s="135"/>
      <c r="AF38" s="135"/>
      <c r="AG38" s="135"/>
      <c r="AH38" s="135"/>
      <c r="AI38" s="135"/>
      <c r="AJ38" s="135"/>
      <c r="AK38" s="135"/>
      <c r="AL38" s="135"/>
      <c r="AM38" s="135"/>
      <c r="AN38" s="135"/>
      <c r="AO38" s="135"/>
      <c r="AP38" s="135"/>
      <c r="AQ38" s="135"/>
      <c r="AR38" s="135"/>
      <c r="AS38" s="135"/>
    </row>
    <row r="39" spans="1:45" s="196" customFormat="1" ht="15.95" customHeight="1">
      <c r="A39" s="194"/>
      <c r="B39" s="344" t="s">
        <v>290</v>
      </c>
      <c r="C39" s="251"/>
      <c r="D39" s="232"/>
      <c r="E39" s="217"/>
      <c r="F39" s="217"/>
      <c r="G39" s="145" t="s">
        <v>237</v>
      </c>
      <c r="H39" s="217"/>
      <c r="I39" s="217"/>
      <c r="J39" s="217"/>
      <c r="K39" s="217"/>
      <c r="L39" s="216"/>
      <c r="M39" s="216"/>
      <c r="N39" s="216"/>
      <c r="O39" s="195"/>
      <c r="P39" s="195"/>
      <c r="Q39" s="195"/>
      <c r="R39" s="195"/>
      <c r="S39" s="195"/>
      <c r="T39" s="195"/>
      <c r="U39" s="195"/>
      <c r="V39" s="195"/>
      <c r="W39" s="195"/>
      <c r="X39" s="195"/>
    </row>
    <row r="40" spans="1:45" s="136" customFormat="1" ht="8.1" customHeight="1">
      <c r="A40" s="146"/>
      <c r="B40" s="346"/>
      <c r="C40" s="278"/>
      <c r="D40" s="349"/>
      <c r="E40" s="147"/>
      <c r="F40" s="147"/>
      <c r="G40" s="145" t="s">
        <v>237</v>
      </c>
      <c r="H40" s="147"/>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row>
    <row r="41" spans="1:45" s="136" customFormat="1" ht="15.95" customHeight="1">
      <c r="A41" s="146"/>
      <c r="B41" s="285" t="s">
        <v>290</v>
      </c>
      <c r="C41" s="278"/>
      <c r="D41" s="310"/>
      <c r="E41" s="147"/>
      <c r="F41" s="147"/>
      <c r="G41" s="145" t="s">
        <v>281</v>
      </c>
      <c r="H41" s="147"/>
      <c r="I41" s="147"/>
      <c r="J41" s="147"/>
      <c r="K41" s="147"/>
      <c r="L41" s="147"/>
      <c r="M41" s="147"/>
      <c r="N41" s="147"/>
      <c r="O41" s="147"/>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row>
    <row r="42" spans="1:45" s="139" customFormat="1" ht="15.95" customHeight="1">
      <c r="A42" s="174"/>
      <c r="B42" s="346" t="s">
        <v>291</v>
      </c>
      <c r="C42" s="278"/>
      <c r="D42" s="360"/>
      <c r="E42" s="175"/>
      <c r="F42" s="175"/>
      <c r="G42" s="14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row>
    <row r="43" spans="1:45" s="138" customFormat="1" ht="15.95" customHeight="1">
      <c r="A43" s="172"/>
      <c r="B43" s="280" t="s">
        <v>44</v>
      </c>
      <c r="C43" s="281" t="s">
        <v>229</v>
      </c>
      <c r="D43" s="282" t="s">
        <v>282</v>
      </c>
      <c r="E43" s="173"/>
      <c r="F43" s="173"/>
      <c r="G43" s="145" t="s">
        <v>281</v>
      </c>
      <c r="H43" s="173"/>
      <c r="I43" s="173"/>
      <c r="J43" s="173"/>
      <c r="K43" s="173"/>
      <c r="L43" s="173"/>
      <c r="M43" s="173"/>
      <c r="N43" s="173"/>
      <c r="O43" s="173"/>
      <c r="P43" s="173"/>
      <c r="Q43" s="173"/>
      <c r="R43" s="173"/>
      <c r="S43" s="173"/>
      <c r="T43" s="173"/>
      <c r="U43" s="173"/>
      <c r="V43" s="173"/>
      <c r="W43" s="173"/>
      <c r="X43" s="173"/>
    </row>
    <row r="44" spans="1:45" s="138" customFormat="1" ht="5.0999999999999996" customHeight="1">
      <c r="A44" s="172"/>
      <c r="B44" s="361"/>
      <c r="C44" s="281"/>
      <c r="D44" s="362"/>
      <c r="E44" s="173"/>
      <c r="F44" s="173"/>
      <c r="G44" s="145" t="s">
        <v>237</v>
      </c>
      <c r="H44" s="173"/>
      <c r="I44" s="173"/>
      <c r="J44" s="173"/>
      <c r="K44" s="173"/>
      <c r="L44" s="173"/>
      <c r="M44" s="173"/>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c r="AN44" s="173"/>
      <c r="AO44" s="173"/>
      <c r="AP44" s="173"/>
      <c r="AQ44" s="173"/>
      <c r="AR44" s="173"/>
      <c r="AS44" s="173"/>
    </row>
    <row r="45" spans="1:45" ht="15.95" customHeight="1">
      <c r="A45" s="144"/>
      <c r="B45" s="318" t="str">
        <f>'Main Tab'!B34</f>
        <v>Credit Cards Balance as of Dec 31</v>
      </c>
      <c r="C45" s="303"/>
      <c r="D45" s="319">
        <f>'Main Tab'!J34</f>
        <v>0</v>
      </c>
      <c r="G45" s="145" t="str">
        <f>IF($D45&lt;1, "Hide", "Show")</f>
        <v>Hide</v>
      </c>
      <c r="Y45" s="135"/>
      <c r="Z45" s="135"/>
      <c r="AA45" s="135"/>
      <c r="AB45" s="135"/>
      <c r="AC45" s="135"/>
      <c r="AD45" s="135"/>
      <c r="AE45" s="135"/>
      <c r="AF45" s="135"/>
      <c r="AG45" s="135"/>
      <c r="AH45" s="135"/>
      <c r="AI45" s="135"/>
      <c r="AJ45" s="135"/>
      <c r="AK45" s="135"/>
      <c r="AL45" s="135"/>
      <c r="AM45" s="135"/>
      <c r="AN45" s="135"/>
      <c r="AO45" s="135"/>
      <c r="AP45" s="135"/>
      <c r="AQ45" s="135"/>
      <c r="AR45" s="135"/>
      <c r="AS45" s="135"/>
    </row>
    <row r="46" spans="1:45" ht="15.95" customHeight="1">
      <c r="A46" s="144"/>
      <c r="B46" s="318" t="str">
        <f>'Main Tab'!B35</f>
        <v>Short-Term Loans</v>
      </c>
      <c r="C46" s="303"/>
      <c r="D46" s="319">
        <f>'Main Tab'!J35</f>
        <v>0</v>
      </c>
      <c r="G46" s="145" t="str">
        <f>IF($D46&lt;1, "Hide", "Show")</f>
        <v>Hide</v>
      </c>
      <c r="Y46" s="135"/>
      <c r="Z46" s="135"/>
      <c r="AA46" s="135"/>
      <c r="AB46" s="135"/>
      <c r="AC46" s="135"/>
      <c r="AD46" s="135"/>
      <c r="AE46" s="135"/>
      <c r="AF46" s="135"/>
      <c r="AG46" s="135"/>
      <c r="AH46" s="135"/>
      <c r="AI46" s="135"/>
      <c r="AJ46" s="135"/>
      <c r="AK46" s="135"/>
      <c r="AL46" s="135"/>
      <c r="AM46" s="135"/>
      <c r="AN46" s="135"/>
      <c r="AO46" s="135"/>
      <c r="AP46" s="135"/>
      <c r="AQ46" s="135"/>
      <c r="AR46" s="135"/>
      <c r="AS46" s="135"/>
    </row>
    <row r="47" spans="1:45" ht="15.95" customHeight="1">
      <c r="A47" s="144"/>
      <c r="B47" s="318" t="s">
        <v>278</v>
      </c>
      <c r="C47" s="303"/>
      <c r="D47" s="319">
        <f>'Main Tab'!J45</f>
        <v>0</v>
      </c>
      <c r="G47" s="145" t="str">
        <f>IF($D47&lt;1, "Hide", "Show")</f>
        <v>Hide</v>
      </c>
      <c r="Y47" s="135"/>
      <c r="Z47" s="135"/>
      <c r="AA47" s="135"/>
      <c r="AB47" s="135"/>
      <c r="AC47" s="135"/>
      <c r="AD47" s="135"/>
      <c r="AE47" s="135"/>
      <c r="AF47" s="135"/>
      <c r="AG47" s="135"/>
      <c r="AH47" s="135"/>
      <c r="AI47" s="135"/>
      <c r="AJ47" s="135"/>
      <c r="AK47" s="135"/>
      <c r="AL47" s="135"/>
      <c r="AM47" s="135"/>
      <c r="AN47" s="135"/>
      <c r="AO47" s="135"/>
      <c r="AP47" s="135"/>
      <c r="AQ47" s="135"/>
      <c r="AR47" s="135"/>
      <c r="AS47" s="135"/>
    </row>
    <row r="48" spans="1:45" ht="15.95" customHeight="1">
      <c r="A48" s="144"/>
      <c r="B48" s="318" t="str">
        <f>'Main Tab'!O38</f>
        <v>Tax Payable</v>
      </c>
      <c r="C48" s="303"/>
      <c r="D48" s="319">
        <f>'Main Tab'!X38</f>
        <v>0</v>
      </c>
      <c r="G48" s="145" t="str">
        <f>IF($D48&lt;1, "Hide", "Show")</f>
        <v>Hide</v>
      </c>
      <c r="Y48" s="135"/>
      <c r="Z48" s="135"/>
      <c r="AA48" s="135"/>
      <c r="AB48" s="135"/>
      <c r="AC48" s="135"/>
      <c r="AD48" s="135"/>
      <c r="AE48" s="135"/>
      <c r="AF48" s="135"/>
      <c r="AG48" s="135"/>
      <c r="AH48" s="135"/>
      <c r="AI48" s="135"/>
      <c r="AJ48" s="135"/>
      <c r="AK48" s="135"/>
      <c r="AL48" s="135"/>
      <c r="AM48" s="135"/>
      <c r="AN48" s="135"/>
      <c r="AO48" s="135"/>
      <c r="AP48" s="135"/>
      <c r="AQ48" s="135"/>
      <c r="AR48" s="135"/>
      <c r="AS48" s="135"/>
    </row>
    <row r="49" spans="1:45" s="190" customFormat="1" ht="15.95" customHeight="1">
      <c r="A49" s="188"/>
      <c r="B49" s="320" t="s">
        <v>295</v>
      </c>
      <c r="C49" s="303"/>
      <c r="D49" s="321">
        <f>SUBTOTAL(109,CurrentLiabilities[[ 2]])</f>
        <v>0</v>
      </c>
      <c r="E49" s="189"/>
      <c r="F49" s="189"/>
      <c r="G49" s="145" t="str">
        <f>IF($D49&lt;1, "Hide", "Show")</f>
        <v>Hide</v>
      </c>
      <c r="H49" s="189"/>
      <c r="I49" s="189"/>
      <c r="J49" s="189"/>
      <c r="K49" s="189"/>
      <c r="L49" s="189"/>
      <c r="M49" s="189"/>
      <c r="N49" s="189"/>
      <c r="O49" s="189"/>
      <c r="P49" s="189"/>
      <c r="Q49" s="189"/>
      <c r="R49" s="189"/>
      <c r="S49" s="189"/>
      <c r="T49" s="189"/>
      <c r="U49" s="189"/>
      <c r="V49" s="189"/>
      <c r="W49" s="189"/>
      <c r="X49" s="189"/>
    </row>
    <row r="50" spans="1:45" ht="15.95" customHeight="1">
      <c r="A50" s="144"/>
      <c r="B50" s="291"/>
      <c r="C50" s="291"/>
      <c r="D50" s="287"/>
      <c r="G50" s="145" t="str">
        <f t="shared" ref="G50:G57" si="1">IF($D50&lt;1, "Hide", "Show")</f>
        <v>Hide</v>
      </c>
      <c r="Y50" s="135"/>
      <c r="Z50" s="135"/>
      <c r="AA50" s="135"/>
      <c r="AB50" s="135"/>
      <c r="AC50" s="135"/>
      <c r="AD50" s="135"/>
      <c r="AE50" s="135"/>
      <c r="AF50" s="135"/>
      <c r="AG50" s="135"/>
      <c r="AH50" s="135"/>
      <c r="AI50" s="135"/>
      <c r="AJ50" s="135"/>
      <c r="AK50" s="135"/>
      <c r="AL50" s="135"/>
      <c r="AM50" s="135"/>
      <c r="AN50" s="135"/>
      <c r="AO50" s="135"/>
      <c r="AP50" s="135"/>
      <c r="AQ50" s="135"/>
      <c r="AR50" s="135"/>
      <c r="AS50" s="135"/>
    </row>
    <row r="51" spans="1:45" ht="15.95" customHeight="1">
      <c r="A51" s="144"/>
      <c r="B51" s="363"/>
      <c r="C51" s="291"/>
      <c r="D51" s="353"/>
      <c r="Y51" s="135"/>
      <c r="Z51" s="135"/>
      <c r="AA51" s="135"/>
      <c r="AB51" s="135"/>
      <c r="AC51" s="135"/>
      <c r="AD51" s="135"/>
      <c r="AE51" s="135"/>
      <c r="AF51" s="135"/>
      <c r="AG51" s="135"/>
      <c r="AH51" s="135"/>
      <c r="AI51" s="135"/>
      <c r="AJ51" s="135"/>
      <c r="AK51" s="135"/>
      <c r="AL51" s="135"/>
      <c r="AM51" s="135"/>
      <c r="AN51" s="135"/>
      <c r="AO51" s="135"/>
      <c r="AP51" s="135"/>
      <c r="AQ51" s="135"/>
      <c r="AR51" s="135"/>
      <c r="AS51" s="135"/>
    </row>
    <row r="52" spans="1:45" s="193" customFormat="1" ht="15.95" customHeight="1">
      <c r="A52" s="191"/>
      <c r="B52" s="346" t="s">
        <v>298</v>
      </c>
      <c r="C52" s="278"/>
      <c r="D52" s="360"/>
      <c r="E52" s="192"/>
      <c r="F52" s="192"/>
      <c r="G52" s="145" t="str">
        <f t="shared" si="1"/>
        <v>Hide</v>
      </c>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row>
    <row r="53" spans="1:45" s="193" customFormat="1" ht="8.1" customHeight="1">
      <c r="A53" s="191"/>
      <c r="B53" s="346"/>
      <c r="C53" s="278"/>
      <c r="D53" s="360"/>
      <c r="E53" s="192"/>
      <c r="F53" s="192"/>
      <c r="G53" s="145" t="s">
        <v>237</v>
      </c>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row>
    <row r="54" spans="1:45" s="138" customFormat="1" ht="15.95" customHeight="1">
      <c r="A54" s="172"/>
      <c r="B54" s="292" t="s">
        <v>280</v>
      </c>
      <c r="C54" s="293" t="s">
        <v>229</v>
      </c>
      <c r="D54" s="294" t="s">
        <v>292</v>
      </c>
      <c r="E54" s="173"/>
      <c r="F54" s="173"/>
      <c r="G54" s="145" t="s">
        <v>281</v>
      </c>
      <c r="H54" s="173"/>
      <c r="I54" s="173"/>
      <c r="J54" s="173"/>
      <c r="K54" s="173"/>
      <c r="L54" s="173"/>
      <c r="M54" s="173"/>
      <c r="N54" s="173"/>
      <c r="O54" s="173"/>
      <c r="P54" s="173"/>
      <c r="Q54" s="173"/>
      <c r="R54" s="173"/>
      <c r="S54" s="173"/>
      <c r="T54" s="173"/>
      <c r="U54" s="173"/>
      <c r="V54" s="173"/>
      <c r="W54" s="173"/>
      <c r="X54" s="173"/>
    </row>
    <row r="55" spans="1:45" ht="15.95" customHeight="1">
      <c r="A55" s="144"/>
      <c r="B55" s="318" t="str">
        <f>'Main Tab'!B39</f>
        <v>Mortgage/Loan Balance - Dec 31st</v>
      </c>
      <c r="C55" s="303"/>
      <c r="D55" s="319">
        <f>'Main Tab'!J39</f>
        <v>0</v>
      </c>
      <c r="G55" s="145" t="str">
        <f t="shared" si="1"/>
        <v>Hide</v>
      </c>
      <c r="Y55" s="135"/>
      <c r="Z55" s="135"/>
      <c r="AA55" s="135"/>
      <c r="AB55" s="135"/>
      <c r="AC55" s="135"/>
      <c r="AD55" s="135"/>
      <c r="AE55" s="135"/>
      <c r="AF55" s="135"/>
      <c r="AG55" s="135"/>
      <c r="AH55" s="135"/>
      <c r="AI55" s="135"/>
      <c r="AJ55" s="135"/>
      <c r="AK55" s="135"/>
      <c r="AL55" s="135"/>
      <c r="AM55" s="135"/>
      <c r="AN55" s="135"/>
      <c r="AO55" s="135"/>
      <c r="AP55" s="135"/>
      <c r="AQ55" s="135"/>
      <c r="AR55" s="135"/>
      <c r="AS55" s="135"/>
    </row>
    <row r="56" spans="1:45" ht="15.95" customHeight="1">
      <c r="A56" s="144"/>
      <c r="B56" s="318" t="str">
        <f>'Main Tab'!B37</f>
        <v>Car Loan Balance as of Dec 31st</v>
      </c>
      <c r="C56" s="303"/>
      <c r="D56" s="319">
        <f>'Main Tab'!J40</f>
        <v>0</v>
      </c>
      <c r="G56" s="145" t="str">
        <f t="shared" si="1"/>
        <v>Hide</v>
      </c>
      <c r="Y56" s="135"/>
      <c r="Z56" s="135"/>
      <c r="AA56" s="135"/>
      <c r="AB56" s="135"/>
      <c r="AC56" s="135"/>
      <c r="AD56" s="135"/>
      <c r="AE56" s="135"/>
      <c r="AF56" s="135"/>
      <c r="AG56" s="135"/>
      <c r="AH56" s="135"/>
      <c r="AI56" s="135"/>
      <c r="AJ56" s="135"/>
      <c r="AK56" s="135"/>
      <c r="AL56" s="135"/>
      <c r="AM56" s="135"/>
      <c r="AN56" s="135"/>
      <c r="AO56" s="135"/>
      <c r="AP56" s="135"/>
      <c r="AQ56" s="135"/>
      <c r="AR56" s="135"/>
      <c r="AS56" s="135"/>
    </row>
    <row r="57" spans="1:45" ht="15.95" customHeight="1">
      <c r="A57" s="144"/>
      <c r="B57" s="318" t="str">
        <f>'Main Tab'!B38</f>
        <v>Loan (EIDL Loan) as of Dec 31 st</v>
      </c>
      <c r="C57" s="303"/>
      <c r="D57" s="319">
        <f>'Main Tab'!J41</f>
        <v>0</v>
      </c>
      <c r="G57" s="145" t="str">
        <f t="shared" si="1"/>
        <v>Hide</v>
      </c>
      <c r="Y57" s="135"/>
      <c r="Z57" s="135"/>
      <c r="AA57" s="135"/>
      <c r="AB57" s="135"/>
      <c r="AC57" s="135"/>
      <c r="AD57" s="135"/>
      <c r="AE57" s="135"/>
      <c r="AF57" s="135"/>
      <c r="AG57" s="135"/>
      <c r="AH57" s="135"/>
      <c r="AI57" s="135"/>
      <c r="AJ57" s="135"/>
      <c r="AK57" s="135"/>
      <c r="AL57" s="135"/>
      <c r="AM57" s="135"/>
      <c r="AN57" s="135"/>
      <c r="AO57" s="135"/>
      <c r="AP57" s="135"/>
      <c r="AQ57" s="135"/>
      <c r="AR57" s="135"/>
      <c r="AS57" s="135"/>
    </row>
    <row r="58" spans="1:45" s="190" customFormat="1" ht="15.95" customHeight="1">
      <c r="A58" s="188"/>
      <c r="B58" s="347" t="s">
        <v>296</v>
      </c>
      <c r="C58" s="303"/>
      <c r="D58" s="355">
        <f>SUBTOTAL(109,LongTermLiabilities[Column2])</f>
        <v>0</v>
      </c>
      <c r="E58" s="189"/>
      <c r="F58" s="189"/>
      <c r="G58" s="145"/>
      <c r="H58" s="189"/>
      <c r="I58" s="189"/>
      <c r="J58" s="189"/>
      <c r="K58" s="189"/>
      <c r="L58" s="189"/>
      <c r="M58" s="189"/>
      <c r="N58" s="189"/>
      <c r="O58" s="189"/>
      <c r="P58" s="189"/>
      <c r="Q58" s="189"/>
      <c r="R58" s="189"/>
      <c r="S58" s="189"/>
      <c r="T58" s="189"/>
      <c r="U58" s="189"/>
      <c r="V58" s="189"/>
      <c r="W58" s="189"/>
      <c r="X58" s="189"/>
    </row>
    <row r="59" spans="1:45" ht="15.95" customHeight="1">
      <c r="A59" s="144"/>
      <c r="B59" s="363"/>
      <c r="C59" s="291"/>
      <c r="D59" s="353"/>
      <c r="G59" s="145" t="s">
        <v>237</v>
      </c>
      <c r="Y59" s="135"/>
      <c r="Z59" s="135"/>
      <c r="AA59" s="135"/>
      <c r="AB59" s="135"/>
      <c r="AC59" s="135"/>
      <c r="AD59" s="135"/>
      <c r="AE59" s="135"/>
      <c r="AF59" s="135"/>
      <c r="AG59" s="135"/>
      <c r="AH59" s="135"/>
      <c r="AI59" s="135"/>
      <c r="AJ59" s="135"/>
      <c r="AK59" s="135"/>
      <c r="AL59" s="135"/>
      <c r="AM59" s="135"/>
      <c r="AN59" s="135"/>
      <c r="AO59" s="135"/>
      <c r="AP59" s="135"/>
      <c r="AQ59" s="135"/>
      <c r="AR59" s="135"/>
      <c r="AS59" s="135"/>
    </row>
    <row r="60" spans="1:45" s="199" customFormat="1" ht="15.95" customHeight="1">
      <c r="A60" s="197"/>
      <c r="B60" s="346" t="s">
        <v>293</v>
      </c>
      <c r="C60" s="278"/>
      <c r="D60" s="360"/>
      <c r="E60" s="198"/>
      <c r="F60" s="198"/>
      <c r="G60" s="145" t="s">
        <v>237</v>
      </c>
      <c r="H60" s="198"/>
      <c r="I60" s="198"/>
      <c r="J60" s="198"/>
      <c r="K60" s="198"/>
      <c r="L60" s="198"/>
      <c r="M60" s="198"/>
      <c r="N60" s="198"/>
      <c r="O60" s="198"/>
      <c r="P60" s="198"/>
      <c r="Q60" s="198"/>
      <c r="R60" s="198"/>
      <c r="S60" s="198"/>
      <c r="T60" s="198"/>
      <c r="U60" s="198"/>
      <c r="V60" s="198"/>
      <c r="W60" s="198"/>
      <c r="X60" s="198"/>
      <c r="Y60" s="198"/>
      <c r="Z60" s="198"/>
      <c r="AA60" s="198"/>
      <c r="AB60" s="198"/>
      <c r="AC60" s="198"/>
      <c r="AD60" s="198"/>
      <c r="AE60" s="198"/>
      <c r="AF60" s="198"/>
      <c r="AG60" s="198"/>
      <c r="AH60" s="198"/>
      <c r="AI60" s="198"/>
      <c r="AJ60" s="198"/>
      <c r="AK60" s="198"/>
      <c r="AL60" s="198"/>
      <c r="AM60" s="198"/>
      <c r="AN60" s="198"/>
      <c r="AO60" s="198"/>
      <c r="AP60" s="198"/>
      <c r="AQ60" s="198"/>
      <c r="AR60" s="198"/>
      <c r="AS60" s="198"/>
    </row>
    <row r="61" spans="1:45" s="199" customFormat="1" ht="8.1" customHeight="1">
      <c r="A61" s="197"/>
      <c r="B61" s="346"/>
      <c r="C61" s="278"/>
      <c r="D61" s="360"/>
      <c r="E61" s="198"/>
      <c r="F61" s="198"/>
      <c r="G61" s="145" t="s">
        <v>237</v>
      </c>
      <c r="H61" s="198"/>
      <c r="I61" s="198"/>
      <c r="J61" s="198"/>
      <c r="K61" s="198"/>
      <c r="L61" s="198"/>
      <c r="M61" s="198"/>
      <c r="N61" s="198"/>
      <c r="O61" s="198"/>
      <c r="P61" s="198"/>
      <c r="Q61" s="198"/>
      <c r="R61" s="198"/>
      <c r="S61" s="198"/>
      <c r="T61" s="198"/>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row>
    <row r="62" spans="1:45" s="138" customFormat="1" ht="15.95" customHeight="1">
      <c r="A62" s="172"/>
      <c r="B62" s="292" t="s">
        <v>231</v>
      </c>
      <c r="C62" s="293" t="s">
        <v>229</v>
      </c>
      <c r="D62" s="294" t="s">
        <v>77</v>
      </c>
      <c r="E62" s="173"/>
      <c r="F62" s="173"/>
      <c r="G62" s="145" t="s">
        <v>281</v>
      </c>
      <c r="H62" s="173"/>
      <c r="I62" s="173"/>
      <c r="J62" s="173"/>
      <c r="K62" s="173"/>
      <c r="L62" s="173"/>
      <c r="M62" s="173"/>
      <c r="N62" s="173"/>
      <c r="O62" s="173"/>
      <c r="P62" s="173"/>
      <c r="Q62" s="173"/>
      <c r="R62" s="173"/>
      <c r="S62" s="173"/>
      <c r="T62" s="173"/>
      <c r="U62" s="173"/>
      <c r="V62" s="173"/>
      <c r="W62" s="173"/>
      <c r="X62" s="173"/>
    </row>
    <row r="63" spans="1:45" s="138" customFormat="1" ht="15.95" customHeight="1">
      <c r="A63" s="172"/>
      <c r="B63" s="324" t="str">
        <f>'Main Tab'!O35</f>
        <v>Capital Stock</v>
      </c>
      <c r="C63" s="303"/>
      <c r="D63" s="319">
        <f>'Main Tab'!X35</f>
        <v>0</v>
      </c>
      <c r="E63" s="173"/>
      <c r="F63" s="173"/>
      <c r="G63" s="145" t="str">
        <f>IF($D63&lt;1, "Hide", "Show")</f>
        <v>Hide</v>
      </c>
      <c r="H63" s="173"/>
      <c r="I63" s="173"/>
      <c r="J63" s="173"/>
      <c r="K63" s="173"/>
      <c r="L63" s="173"/>
      <c r="M63" s="173"/>
      <c r="N63" s="173"/>
      <c r="O63" s="173"/>
      <c r="P63" s="173"/>
      <c r="Q63" s="173"/>
      <c r="R63" s="173"/>
      <c r="S63" s="173"/>
      <c r="T63" s="173"/>
      <c r="U63" s="173"/>
      <c r="V63" s="173"/>
      <c r="W63" s="173"/>
      <c r="X63" s="173"/>
    </row>
    <row r="64" spans="1:45" s="138" customFormat="1" ht="15.95" customHeight="1">
      <c r="A64" s="172"/>
      <c r="B64" s="324" t="s">
        <v>232</v>
      </c>
      <c r="C64" s="303"/>
      <c r="D64" s="319">
        <f>'Main Tab'!X37</f>
        <v>0</v>
      </c>
      <c r="E64" s="173"/>
      <c r="F64" s="173"/>
      <c r="G64" s="145" t="str">
        <f>IF($D64=0, "Hide", "Show")</f>
        <v>Hide</v>
      </c>
      <c r="H64" s="173"/>
      <c r="I64" s="173"/>
      <c r="J64" s="173"/>
      <c r="K64" s="173"/>
      <c r="L64" s="173"/>
      <c r="M64" s="173"/>
      <c r="N64" s="173"/>
      <c r="O64" s="173"/>
      <c r="P64" s="173"/>
      <c r="Q64" s="173"/>
      <c r="R64" s="173"/>
      <c r="S64" s="173"/>
      <c r="T64" s="173"/>
      <c r="U64" s="173"/>
      <c r="V64" s="173"/>
      <c r="W64" s="173"/>
      <c r="X64" s="173"/>
    </row>
    <row r="65" spans="1:45" s="138" customFormat="1" ht="15.95" customHeight="1">
      <c r="A65" s="172"/>
      <c r="B65" s="324" t="str">
        <f>'Main Tab'!O36</f>
        <v>Additional Paid in Capital</v>
      </c>
      <c r="C65" s="303"/>
      <c r="D65" s="319">
        <f>'Main Tab'!X36</f>
        <v>0</v>
      </c>
      <c r="E65" s="173"/>
      <c r="F65" s="173"/>
      <c r="G65" s="145" t="str">
        <f t="shared" ref="G65:G68" si="2">IF($D65=0, "Hide", "Show")</f>
        <v>Hide</v>
      </c>
      <c r="H65" s="173"/>
      <c r="I65" s="173"/>
      <c r="J65" s="173"/>
      <c r="K65" s="173"/>
      <c r="L65" s="173"/>
      <c r="M65" s="173"/>
      <c r="N65" s="173"/>
      <c r="O65" s="173"/>
      <c r="P65" s="173"/>
      <c r="Q65" s="173"/>
      <c r="R65" s="173"/>
      <c r="S65" s="173"/>
      <c r="T65" s="173"/>
      <c r="U65" s="173"/>
      <c r="V65" s="173"/>
      <c r="W65" s="173"/>
      <c r="X65" s="173"/>
    </row>
    <row r="66" spans="1:45" s="204" customFormat="1" ht="15.95" customHeight="1">
      <c r="A66" s="203"/>
      <c r="B66" s="324" t="s">
        <v>146</v>
      </c>
      <c r="C66" s="303"/>
      <c r="D66" s="319">
        <f>'2026 YTD'!X53</f>
        <v>0</v>
      </c>
      <c r="E66" s="202"/>
      <c r="F66" s="145"/>
      <c r="G66" s="145" t="str">
        <f t="shared" si="2"/>
        <v>Hide</v>
      </c>
      <c r="H66" s="202"/>
      <c r="I66" s="202"/>
      <c r="J66" s="202"/>
      <c r="K66" s="202"/>
      <c r="L66" s="202"/>
      <c r="M66" s="202"/>
      <c r="N66" s="202"/>
      <c r="O66" s="202"/>
      <c r="P66" s="202"/>
      <c r="Q66" s="202"/>
      <c r="R66" s="202"/>
      <c r="S66" s="202"/>
      <c r="T66" s="202"/>
      <c r="U66" s="202"/>
      <c r="V66" s="202"/>
      <c r="W66" s="202"/>
      <c r="X66" s="202"/>
    </row>
    <row r="67" spans="1:45" ht="15.95" customHeight="1">
      <c r="A67" s="144"/>
      <c r="B67" s="324" t="str">
        <f>'Main Tab'!B42</f>
        <v>Owners Draw/Profit Distributions</v>
      </c>
      <c r="C67" s="303"/>
      <c r="D67" s="319">
        <f>'Main Tab'!J42*-1</f>
        <v>0</v>
      </c>
      <c r="G67" s="145" t="str">
        <f t="shared" si="2"/>
        <v>Hide</v>
      </c>
      <c r="Y67" s="135"/>
      <c r="Z67" s="135"/>
      <c r="AA67" s="135"/>
      <c r="AB67" s="135"/>
      <c r="AC67" s="135"/>
      <c r="AD67" s="135"/>
      <c r="AE67" s="135"/>
      <c r="AF67" s="135"/>
      <c r="AG67" s="135"/>
      <c r="AH67" s="135"/>
      <c r="AI67" s="135"/>
      <c r="AJ67" s="135"/>
      <c r="AK67" s="135"/>
      <c r="AL67" s="135"/>
      <c r="AM67" s="135"/>
      <c r="AN67" s="135"/>
      <c r="AO67" s="135"/>
      <c r="AP67" s="135"/>
      <c r="AQ67" s="135"/>
      <c r="AR67" s="135"/>
      <c r="AS67" s="135"/>
    </row>
    <row r="68" spans="1:45" ht="15.95" customHeight="1">
      <c r="A68" s="144"/>
      <c r="B68" s="324" t="s">
        <v>332</v>
      </c>
      <c r="C68" s="303"/>
      <c r="D68" s="319">
        <f>'2026 YTD'!F24*-1</f>
        <v>0</v>
      </c>
      <c r="G68" s="145" t="str">
        <f t="shared" si="2"/>
        <v>Hide</v>
      </c>
      <c r="Y68" s="135"/>
      <c r="Z68" s="135"/>
      <c r="AA68" s="135"/>
      <c r="AB68" s="135"/>
      <c r="AC68" s="135"/>
      <c r="AD68" s="135"/>
      <c r="AE68" s="135"/>
      <c r="AF68" s="135"/>
      <c r="AG68" s="135"/>
      <c r="AH68" s="135"/>
      <c r="AI68" s="135"/>
      <c r="AJ68" s="135"/>
      <c r="AK68" s="135"/>
      <c r="AL68" s="135"/>
      <c r="AM68" s="135"/>
      <c r="AN68" s="135"/>
      <c r="AO68" s="135"/>
      <c r="AP68" s="135"/>
      <c r="AQ68" s="135"/>
      <c r="AR68" s="135"/>
      <c r="AS68" s="135"/>
    </row>
    <row r="69" spans="1:45" ht="15.95" customHeight="1">
      <c r="A69" s="144"/>
      <c r="B69" s="324" t="s">
        <v>236</v>
      </c>
      <c r="C69" s="303"/>
      <c r="D69" s="319">
        <f>'Main Tab'!J41</f>
        <v>0</v>
      </c>
      <c r="G69" s="145" t="str">
        <f>IF($D69=0, "Hide", "Show")</f>
        <v>Hide</v>
      </c>
      <c r="Y69" s="135"/>
      <c r="Z69" s="135"/>
      <c r="AA69" s="135"/>
      <c r="AB69" s="135"/>
      <c r="AC69" s="135"/>
      <c r="AD69" s="135"/>
      <c r="AE69" s="135"/>
      <c r="AF69" s="135"/>
      <c r="AG69" s="135"/>
      <c r="AH69" s="135"/>
      <c r="AI69" s="135"/>
      <c r="AJ69" s="135"/>
      <c r="AK69" s="135"/>
      <c r="AL69" s="135"/>
      <c r="AM69" s="135"/>
      <c r="AN69" s="135"/>
      <c r="AO69" s="135"/>
      <c r="AP69" s="135"/>
      <c r="AQ69" s="135"/>
      <c r="AR69" s="135"/>
      <c r="AS69" s="135"/>
    </row>
    <row r="70" spans="1:45" s="190" customFormat="1" ht="15.95" customHeight="1">
      <c r="A70" s="188"/>
      <c r="B70" s="320" t="s">
        <v>297</v>
      </c>
      <c r="C70" s="303"/>
      <c r="D70" s="321">
        <f>SUBTOTAL(109,OwnersEquity[Amount])</f>
        <v>0</v>
      </c>
      <c r="E70" s="189"/>
      <c r="F70" s="189"/>
      <c r="G70" s="145" t="str">
        <f>IF($D70=0, "Hide", "Show")</f>
        <v>Hide</v>
      </c>
      <c r="H70" s="189"/>
      <c r="I70" s="189"/>
      <c r="J70" s="189"/>
      <c r="K70" s="189"/>
      <c r="L70" s="189"/>
      <c r="M70" s="189"/>
      <c r="N70" s="189"/>
      <c r="O70" s="189"/>
      <c r="P70" s="189"/>
      <c r="Q70" s="189"/>
      <c r="R70" s="189"/>
      <c r="S70" s="189"/>
      <c r="T70" s="189"/>
      <c r="U70" s="189"/>
      <c r="V70" s="189"/>
      <c r="W70" s="189"/>
      <c r="X70" s="189"/>
    </row>
    <row r="71" spans="1:45" s="190" customFormat="1" ht="15.95" customHeight="1">
      <c r="A71" s="188"/>
      <c r="B71" s="364"/>
      <c r="C71" s="288"/>
      <c r="D71" s="356"/>
      <c r="E71" s="189"/>
      <c r="F71" s="189"/>
      <c r="G71" s="145"/>
      <c r="H71" s="189"/>
      <c r="I71" s="189"/>
      <c r="J71" s="189"/>
      <c r="K71" s="189"/>
      <c r="L71" s="189"/>
      <c r="M71" s="189"/>
      <c r="N71" s="189"/>
      <c r="O71" s="189"/>
      <c r="P71" s="189"/>
      <c r="Q71" s="189"/>
      <c r="R71" s="189"/>
      <c r="S71" s="189"/>
      <c r="T71" s="189"/>
      <c r="U71" s="189"/>
      <c r="V71" s="189"/>
      <c r="W71" s="189"/>
      <c r="X71" s="189"/>
      <c r="Y71" s="189"/>
      <c r="Z71" s="189"/>
      <c r="AA71" s="189"/>
      <c r="AB71" s="189"/>
      <c r="AC71" s="189"/>
      <c r="AD71" s="189"/>
      <c r="AE71" s="189"/>
      <c r="AF71" s="189"/>
      <c r="AG71" s="189"/>
      <c r="AH71" s="189"/>
      <c r="AI71" s="189"/>
      <c r="AJ71" s="189"/>
      <c r="AK71" s="189"/>
      <c r="AL71" s="189"/>
      <c r="AM71" s="189"/>
      <c r="AN71" s="189"/>
      <c r="AO71" s="189"/>
      <c r="AP71" s="189"/>
      <c r="AQ71" s="189"/>
      <c r="AR71" s="189"/>
      <c r="AS71" s="189"/>
    </row>
    <row r="72" spans="1:45" s="141" customFormat="1" ht="15.95" customHeight="1" thickBot="1">
      <c r="A72" s="178"/>
      <c r="B72" s="348" t="s">
        <v>324</v>
      </c>
      <c r="C72" s="323"/>
      <c r="D72" s="357">
        <f>'Balance sheet'!$D$70+'Balance sheet'!$D$58+'Balance sheet'!$D$49</f>
        <v>0</v>
      </c>
      <c r="E72" s="179"/>
      <c r="F72" s="179"/>
      <c r="G72" s="145" t="s">
        <v>237</v>
      </c>
      <c r="H72" s="179"/>
      <c r="I72" s="179"/>
      <c r="J72" s="179"/>
      <c r="K72" s="179"/>
      <c r="L72" s="179"/>
      <c r="M72" s="179"/>
      <c r="N72" s="179"/>
      <c r="O72" s="179"/>
      <c r="P72" s="179"/>
      <c r="Q72" s="179"/>
      <c r="R72" s="179"/>
      <c r="S72" s="179"/>
      <c r="T72" s="179"/>
      <c r="U72" s="179"/>
      <c r="V72" s="179"/>
      <c r="W72" s="179"/>
      <c r="X72" s="179"/>
    </row>
    <row r="73" spans="1:45" ht="15.95" customHeight="1" thickTop="1">
      <c r="A73" s="144"/>
      <c r="B73" s="304"/>
      <c r="C73" s="311"/>
      <c r="D73" s="312"/>
      <c r="G73" s="145" t="s">
        <v>237</v>
      </c>
      <c r="Y73" s="135"/>
      <c r="Z73" s="135"/>
      <c r="AA73" s="135"/>
      <c r="AB73" s="135"/>
      <c r="AC73" s="135"/>
      <c r="AD73" s="135"/>
      <c r="AE73" s="135"/>
      <c r="AF73" s="135"/>
      <c r="AG73" s="135"/>
      <c r="AH73" s="135"/>
      <c r="AI73" s="135"/>
      <c r="AJ73" s="135"/>
      <c r="AK73" s="135"/>
      <c r="AL73" s="135"/>
      <c r="AM73" s="135"/>
      <c r="AN73" s="135"/>
      <c r="AO73" s="135"/>
      <c r="AP73" s="135"/>
      <c r="AQ73" s="135"/>
      <c r="AR73" s="135"/>
      <c r="AS73" s="135"/>
    </row>
    <row r="74" spans="1:45" s="136" customFormat="1" ht="15.95" customHeight="1">
      <c r="A74" s="146"/>
      <c r="B74" s="295" t="s">
        <v>398</v>
      </c>
      <c r="C74" s="296"/>
      <c r="D74" s="297">
        <f>SUM(D36-D72)</f>
        <v>0</v>
      </c>
      <c r="E74" s="147"/>
      <c r="F74" s="147"/>
      <c r="G74" s="145" t="str">
        <f>IF($D74=0, "Hide", "Show")</f>
        <v>Hide</v>
      </c>
      <c r="H74" s="147"/>
      <c r="I74" s="147"/>
      <c r="J74" s="147"/>
      <c r="K74" s="147"/>
      <c r="L74" s="147"/>
      <c r="M74" s="147"/>
      <c r="N74" s="147"/>
      <c r="O74" s="147"/>
      <c r="P74" s="147"/>
      <c r="Q74" s="147"/>
      <c r="R74" s="147"/>
      <c r="S74" s="147"/>
      <c r="T74" s="147"/>
      <c r="U74" s="147"/>
      <c r="V74" s="147"/>
      <c r="W74" s="147"/>
      <c r="X74" s="147"/>
      <c r="Y74" s="147"/>
      <c r="Z74" s="147"/>
      <c r="AA74" s="147"/>
      <c r="AB74" s="147"/>
      <c r="AC74" s="147"/>
      <c r="AD74" s="147"/>
      <c r="AE74" s="147"/>
      <c r="AF74" s="147"/>
      <c r="AG74" s="147"/>
      <c r="AH74" s="147"/>
      <c r="AI74" s="147"/>
      <c r="AJ74" s="147"/>
      <c r="AK74" s="147"/>
      <c r="AL74" s="147"/>
      <c r="AM74" s="147"/>
      <c r="AN74" s="147"/>
      <c r="AO74" s="147"/>
      <c r="AP74" s="147"/>
      <c r="AQ74" s="147"/>
      <c r="AR74" s="147"/>
      <c r="AS74" s="147"/>
    </row>
    <row r="75" spans="1:45" s="136" customFormat="1" ht="15.95" customHeight="1" thickBot="1">
      <c r="A75" s="146"/>
      <c r="B75" s="295"/>
      <c r="C75" s="296"/>
      <c r="D75" s="312"/>
      <c r="E75" s="147"/>
      <c r="F75" s="147"/>
      <c r="G75" s="145" t="s">
        <v>237</v>
      </c>
      <c r="H75" s="147"/>
      <c r="I75" s="147"/>
      <c r="J75" s="147"/>
      <c r="K75" s="147"/>
      <c r="L75" s="147"/>
      <c r="M75" s="147"/>
      <c r="N75" s="147"/>
      <c r="O75" s="147"/>
      <c r="P75" s="147"/>
      <c r="Q75" s="147"/>
      <c r="R75" s="147"/>
      <c r="S75" s="147"/>
      <c r="T75" s="147"/>
      <c r="U75" s="147"/>
      <c r="V75" s="147"/>
      <c r="W75" s="147"/>
      <c r="X75" s="147"/>
      <c r="Y75" s="147"/>
      <c r="Z75" s="147"/>
      <c r="AA75" s="147"/>
      <c r="AB75" s="147"/>
      <c r="AC75" s="147"/>
      <c r="AD75" s="147"/>
      <c r="AE75" s="147"/>
      <c r="AF75" s="147"/>
      <c r="AG75" s="147"/>
      <c r="AH75" s="147"/>
      <c r="AI75" s="147"/>
      <c r="AJ75" s="147"/>
      <c r="AK75" s="147"/>
      <c r="AL75" s="147"/>
      <c r="AM75" s="147"/>
      <c r="AN75" s="147"/>
      <c r="AO75" s="147"/>
      <c r="AP75" s="147"/>
      <c r="AQ75" s="147"/>
      <c r="AR75" s="147"/>
      <c r="AS75" s="147"/>
    </row>
    <row r="76" spans="1:45" ht="13.9" customHeight="1">
      <c r="A76" s="144"/>
      <c r="B76" s="1051" t="s">
        <v>234</v>
      </c>
      <c r="C76" s="1052"/>
      <c r="D76" s="1053"/>
      <c r="G76" s="145" t="s">
        <v>237</v>
      </c>
    </row>
    <row r="77" spans="1:45">
      <c r="B77" s="1054"/>
      <c r="C77" s="1055"/>
      <c r="D77" s="1054"/>
      <c r="G77" s="145" t="s">
        <v>237</v>
      </c>
    </row>
    <row r="78" spans="1:45" s="145" customFormat="1" ht="15">
      <c r="A78" s="144"/>
      <c r="B78" s="314"/>
      <c r="C78" s="313"/>
      <c r="D78" s="264"/>
      <c r="G78" s="145" t="s">
        <v>237</v>
      </c>
    </row>
    <row r="79" spans="1:45" s="145" customFormat="1" ht="15">
      <c r="A79" s="144"/>
      <c r="B79" s="325">
        <f>'Main Tab'!K5</f>
        <v>0</v>
      </c>
      <c r="C79" s="299"/>
      <c r="D79" s="315">
        <f ca="1">TODAY()</f>
        <v>46011</v>
      </c>
      <c r="G79" s="145" t="str">
        <f ca="1">IF($D79&lt;1, "Hide", "Show")</f>
        <v>Show</v>
      </c>
    </row>
    <row r="80" spans="1:45" s="145" customFormat="1" ht="15">
      <c r="A80" s="144"/>
      <c r="B80" s="298" t="s">
        <v>360</v>
      </c>
      <c r="C80" s="299"/>
      <c r="D80" s="300" t="s">
        <v>235</v>
      </c>
      <c r="G80" s="145" t="str">
        <f>IF($D80&lt;1, "Hide", "Show")</f>
        <v>Show</v>
      </c>
    </row>
    <row r="81" spans="1:4" s="145" customFormat="1" ht="15">
      <c r="A81" s="144"/>
      <c r="B81" s="304"/>
      <c r="C81" s="299"/>
      <c r="D81" s="287"/>
    </row>
    <row r="82" spans="1:4" s="145" customFormat="1" ht="15">
      <c r="A82" s="144"/>
      <c r="B82" s="304"/>
      <c r="C82" s="299"/>
      <c r="D82" s="287"/>
    </row>
    <row r="83" spans="1:4" s="145" customFormat="1" ht="15">
      <c r="A83" s="144"/>
      <c r="B83" s="304"/>
      <c r="C83" s="299"/>
      <c r="D83" s="287"/>
    </row>
    <row r="84" spans="1:4" s="145" customFormat="1" ht="15">
      <c r="A84" s="144"/>
      <c r="B84" s="304"/>
      <c r="C84" s="299"/>
      <c r="D84" s="287"/>
    </row>
    <row r="85" spans="1:4" s="145" customFormat="1" ht="15">
      <c r="A85" s="144"/>
      <c r="B85" s="304"/>
      <c r="C85" s="299"/>
      <c r="D85" s="287"/>
    </row>
    <row r="86" spans="1:4" s="145" customFormat="1" ht="15">
      <c r="A86" s="144"/>
      <c r="B86" s="304"/>
      <c r="C86" s="299"/>
      <c r="D86" s="287"/>
    </row>
    <row r="87" spans="1:4" s="145" customFormat="1" ht="15">
      <c r="A87" s="144"/>
      <c r="B87" s="304"/>
      <c r="C87" s="299"/>
      <c r="D87" s="287"/>
    </row>
    <row r="88" spans="1:4" s="145" customFormat="1" ht="15">
      <c r="A88" s="144"/>
      <c r="B88" s="304"/>
      <c r="C88" s="299"/>
      <c r="D88" s="287"/>
    </row>
    <row r="89" spans="1:4" s="145" customFormat="1" ht="15">
      <c r="A89" s="144"/>
      <c r="B89" s="304"/>
      <c r="C89" s="299"/>
      <c r="D89" s="287"/>
    </row>
    <row r="90" spans="1:4" s="145" customFormat="1" ht="15">
      <c r="A90" s="144"/>
      <c r="B90" s="304"/>
      <c r="C90" s="299"/>
      <c r="D90" s="287"/>
    </row>
    <row r="91" spans="1:4" s="145" customFormat="1" ht="15">
      <c r="A91" s="144"/>
      <c r="B91" s="304"/>
      <c r="C91" s="299"/>
      <c r="D91" s="287"/>
    </row>
    <row r="92" spans="1:4" s="145" customFormat="1" ht="15">
      <c r="A92" s="144"/>
      <c r="B92" s="304"/>
      <c r="C92" s="299"/>
      <c r="D92" s="287"/>
    </row>
    <row r="93" spans="1:4" s="145" customFormat="1" ht="15">
      <c r="A93" s="144"/>
      <c r="B93" s="304"/>
      <c r="C93" s="299"/>
      <c r="D93" s="287"/>
    </row>
    <row r="94" spans="1:4" s="145" customFormat="1" ht="15">
      <c r="A94" s="144"/>
      <c r="B94" s="304"/>
      <c r="C94" s="299"/>
      <c r="D94" s="287"/>
    </row>
    <row r="95" spans="1:4" s="145" customFormat="1" ht="15">
      <c r="A95" s="144"/>
      <c r="B95" s="304"/>
      <c r="C95" s="299"/>
      <c r="D95" s="287"/>
    </row>
    <row r="96" spans="1:4" s="145" customFormat="1" ht="15">
      <c r="A96" s="144"/>
      <c r="B96" s="304"/>
      <c r="C96" s="299"/>
      <c r="D96" s="287"/>
    </row>
    <row r="97" spans="1:4" s="145" customFormat="1" ht="15">
      <c r="A97" s="144"/>
      <c r="B97" s="304"/>
      <c r="C97" s="299"/>
      <c r="D97" s="287"/>
    </row>
    <row r="98" spans="1:4" s="145" customFormat="1" ht="15">
      <c r="A98" s="144"/>
      <c r="B98" s="304"/>
      <c r="C98" s="299"/>
      <c r="D98" s="287"/>
    </row>
    <row r="99" spans="1:4" s="145" customFormat="1" ht="15">
      <c r="A99" s="144"/>
      <c r="B99" s="304"/>
      <c r="C99" s="299"/>
      <c r="D99" s="287"/>
    </row>
    <row r="100" spans="1:4" s="145" customFormat="1" ht="15">
      <c r="A100" s="144"/>
      <c r="B100" s="304"/>
      <c r="C100" s="299"/>
      <c r="D100" s="287"/>
    </row>
    <row r="101" spans="1:4" s="145" customFormat="1" ht="15">
      <c r="A101" s="144"/>
      <c r="B101" s="304"/>
      <c r="C101" s="299"/>
      <c r="D101" s="287"/>
    </row>
    <row r="102" spans="1:4" s="145" customFormat="1" ht="15">
      <c r="A102" s="144"/>
      <c r="B102" s="304"/>
      <c r="C102" s="299"/>
      <c r="D102" s="287"/>
    </row>
    <row r="103" spans="1:4" s="145" customFormat="1" ht="15">
      <c r="A103" s="144"/>
      <c r="B103" s="304"/>
      <c r="C103" s="299"/>
      <c r="D103" s="287"/>
    </row>
    <row r="104" spans="1:4" s="145" customFormat="1" ht="15">
      <c r="A104" s="144"/>
      <c r="B104" s="304"/>
      <c r="C104" s="299"/>
      <c r="D104" s="287"/>
    </row>
    <row r="105" spans="1:4" s="145" customFormat="1" ht="15">
      <c r="A105" s="144"/>
      <c r="B105" s="304"/>
      <c r="C105" s="299"/>
      <c r="D105" s="287"/>
    </row>
    <row r="106" spans="1:4" s="145" customFormat="1" ht="15">
      <c r="A106" s="144"/>
      <c r="B106" s="304"/>
      <c r="C106" s="299"/>
      <c r="D106" s="287"/>
    </row>
    <row r="107" spans="1:4" s="145" customFormat="1" ht="15">
      <c r="A107" s="144"/>
      <c r="B107" s="304"/>
      <c r="C107" s="299"/>
      <c r="D107" s="287"/>
    </row>
    <row r="108" spans="1:4" s="145" customFormat="1" ht="15">
      <c r="A108" s="144"/>
      <c r="B108" s="304"/>
      <c r="C108" s="299"/>
      <c r="D108" s="287"/>
    </row>
    <row r="109" spans="1:4" s="145" customFormat="1" ht="15">
      <c r="A109" s="144"/>
      <c r="B109" s="304"/>
      <c r="C109" s="299"/>
      <c r="D109" s="287"/>
    </row>
    <row r="110" spans="1:4" s="145" customFormat="1" ht="15">
      <c r="A110" s="144"/>
      <c r="B110" s="304"/>
      <c r="C110" s="299"/>
      <c r="D110" s="287"/>
    </row>
    <row r="111" spans="1:4" s="145" customFormat="1" ht="15">
      <c r="A111" s="144"/>
      <c r="B111" s="304"/>
      <c r="C111" s="299"/>
      <c r="D111" s="287"/>
    </row>
    <row r="112" spans="1:4" s="145" customFormat="1" ht="15">
      <c r="A112" s="144"/>
      <c r="B112" s="304"/>
      <c r="C112" s="299"/>
      <c r="D112" s="287"/>
    </row>
    <row r="113" spans="1:4" s="145" customFormat="1" ht="15">
      <c r="A113" s="144"/>
      <c r="B113" s="304"/>
      <c r="C113" s="299"/>
      <c r="D113" s="287"/>
    </row>
    <row r="114" spans="1:4" s="145" customFormat="1" ht="15">
      <c r="A114" s="144"/>
      <c r="B114" s="304"/>
      <c r="C114" s="299"/>
      <c r="D114" s="287"/>
    </row>
    <row r="115" spans="1:4" s="145" customFormat="1" ht="15">
      <c r="A115" s="144"/>
      <c r="B115" s="304"/>
      <c r="C115" s="299"/>
      <c r="D115" s="287"/>
    </row>
    <row r="116" spans="1:4" s="145" customFormat="1" ht="15">
      <c r="A116" s="144"/>
      <c r="B116" s="304"/>
      <c r="C116" s="299"/>
      <c r="D116" s="287"/>
    </row>
    <row r="117" spans="1:4" s="145" customFormat="1" ht="15">
      <c r="A117" s="144"/>
      <c r="B117" s="304"/>
      <c r="C117" s="299"/>
      <c r="D117" s="287"/>
    </row>
    <row r="118" spans="1:4" s="145" customFormat="1" ht="15">
      <c r="A118" s="144"/>
      <c r="B118" s="304"/>
      <c r="C118" s="299"/>
      <c r="D118" s="287"/>
    </row>
    <row r="119" spans="1:4" s="145" customFormat="1" ht="15">
      <c r="A119" s="144"/>
      <c r="B119" s="304"/>
      <c r="C119" s="299"/>
      <c r="D119" s="287"/>
    </row>
    <row r="120" spans="1:4" s="145" customFormat="1" ht="15">
      <c r="A120" s="144"/>
      <c r="B120" s="304"/>
      <c r="C120" s="299"/>
      <c r="D120" s="287"/>
    </row>
    <row r="121" spans="1:4" s="145" customFormat="1" ht="15">
      <c r="A121" s="144"/>
      <c r="B121" s="304"/>
      <c r="C121" s="299"/>
      <c r="D121" s="287"/>
    </row>
    <row r="122" spans="1:4" s="145" customFormat="1" ht="15">
      <c r="A122" s="144"/>
      <c r="B122" s="304"/>
      <c r="C122" s="299"/>
      <c r="D122" s="287"/>
    </row>
    <row r="123" spans="1:4" s="145" customFormat="1" ht="15">
      <c r="A123" s="144"/>
      <c r="B123" s="304"/>
      <c r="C123" s="299"/>
      <c r="D123" s="287"/>
    </row>
    <row r="124" spans="1:4" s="145" customFormat="1" ht="15">
      <c r="A124" s="144"/>
      <c r="B124" s="304"/>
      <c r="C124" s="299"/>
      <c r="D124" s="287"/>
    </row>
    <row r="125" spans="1:4" s="145" customFormat="1" ht="15">
      <c r="A125" s="144"/>
      <c r="B125" s="304"/>
      <c r="C125" s="299"/>
      <c r="D125" s="287"/>
    </row>
    <row r="126" spans="1:4" s="145" customFormat="1" ht="15">
      <c r="A126" s="144"/>
      <c r="B126" s="304"/>
      <c r="C126" s="299"/>
      <c r="D126" s="287"/>
    </row>
    <row r="127" spans="1:4" s="145" customFormat="1" ht="15">
      <c r="A127" s="144"/>
      <c r="B127" s="304"/>
      <c r="C127" s="299"/>
      <c r="D127" s="287"/>
    </row>
    <row r="128" spans="1:4" s="145" customFormat="1" ht="15">
      <c r="A128" s="144"/>
      <c r="B128" s="304"/>
      <c r="C128" s="299"/>
      <c r="D128" s="287"/>
    </row>
    <row r="129" spans="1:4" s="145" customFormat="1" ht="15">
      <c r="A129" s="144"/>
      <c r="B129" s="304"/>
      <c r="C129" s="299"/>
      <c r="D129" s="287"/>
    </row>
    <row r="130" spans="1:4" s="145" customFormat="1" ht="15">
      <c r="A130" s="144"/>
      <c r="B130" s="304"/>
      <c r="C130" s="299"/>
      <c r="D130" s="287"/>
    </row>
    <row r="131" spans="1:4" s="145" customFormat="1" ht="15">
      <c r="A131" s="144"/>
      <c r="B131" s="304"/>
      <c r="C131" s="299"/>
      <c r="D131" s="287"/>
    </row>
    <row r="132" spans="1:4" s="145" customFormat="1" ht="15">
      <c r="A132" s="144"/>
      <c r="B132" s="304"/>
      <c r="C132" s="299"/>
      <c r="D132" s="287"/>
    </row>
    <row r="133" spans="1:4" s="145" customFormat="1" ht="15">
      <c r="A133" s="144"/>
      <c r="B133" s="304"/>
      <c r="C133" s="299"/>
      <c r="D133" s="287"/>
    </row>
    <row r="134" spans="1:4" s="145" customFormat="1" ht="15">
      <c r="A134" s="144"/>
      <c r="B134" s="304"/>
      <c r="C134" s="299"/>
      <c r="D134" s="287"/>
    </row>
    <row r="135" spans="1:4" s="145" customFormat="1" ht="15">
      <c r="A135" s="144"/>
      <c r="B135" s="304"/>
      <c r="C135" s="299"/>
      <c r="D135" s="287"/>
    </row>
    <row r="136" spans="1:4" s="145" customFormat="1" ht="15">
      <c r="A136" s="144"/>
      <c r="B136" s="304"/>
      <c r="C136" s="299"/>
      <c r="D136" s="287"/>
    </row>
    <row r="137" spans="1:4" s="145" customFormat="1" ht="15">
      <c r="A137" s="144"/>
      <c r="B137" s="304"/>
      <c r="C137" s="299"/>
      <c r="D137" s="287"/>
    </row>
    <row r="138" spans="1:4" s="145" customFormat="1" ht="15">
      <c r="A138" s="144"/>
      <c r="B138" s="304"/>
      <c r="C138" s="299"/>
      <c r="D138" s="287"/>
    </row>
    <row r="139" spans="1:4" s="145" customFormat="1" ht="15">
      <c r="A139" s="144"/>
      <c r="B139" s="304"/>
      <c r="C139" s="299"/>
      <c r="D139" s="287"/>
    </row>
    <row r="140" spans="1:4" s="145" customFormat="1" ht="15">
      <c r="A140" s="144"/>
      <c r="B140" s="304"/>
      <c r="C140" s="299"/>
      <c r="D140" s="287"/>
    </row>
    <row r="141" spans="1:4" s="145" customFormat="1" ht="15">
      <c r="A141" s="144"/>
      <c r="B141" s="304"/>
      <c r="C141" s="299"/>
      <c r="D141" s="287"/>
    </row>
    <row r="142" spans="1:4" s="145" customFormat="1" ht="15">
      <c r="A142" s="144"/>
      <c r="B142" s="304"/>
      <c r="C142" s="299"/>
      <c r="D142" s="287"/>
    </row>
    <row r="143" spans="1:4" s="145" customFormat="1" ht="15">
      <c r="A143" s="144"/>
      <c r="B143" s="304"/>
      <c r="C143" s="299"/>
      <c r="D143" s="287"/>
    </row>
    <row r="144" spans="1:4" s="145" customFormat="1" ht="15">
      <c r="A144" s="144"/>
      <c r="B144" s="304"/>
      <c r="C144" s="299"/>
      <c r="D144" s="287"/>
    </row>
    <row r="145" spans="1:4" s="145" customFormat="1" ht="15">
      <c r="A145" s="144"/>
      <c r="B145" s="304"/>
      <c r="C145" s="299"/>
      <c r="D145" s="287"/>
    </row>
    <row r="146" spans="1:4" s="145" customFormat="1" ht="15">
      <c r="A146" s="144"/>
      <c r="B146" s="304"/>
      <c r="C146" s="299"/>
      <c r="D146" s="287"/>
    </row>
    <row r="147" spans="1:4" s="145" customFormat="1" ht="15">
      <c r="A147" s="144"/>
      <c r="B147" s="304"/>
      <c r="C147" s="299"/>
      <c r="D147" s="287"/>
    </row>
    <row r="148" spans="1:4" s="145" customFormat="1" ht="15">
      <c r="A148" s="144"/>
      <c r="B148" s="304"/>
      <c r="C148" s="299"/>
      <c r="D148" s="287"/>
    </row>
    <row r="149" spans="1:4" s="145" customFormat="1" ht="15">
      <c r="A149" s="144"/>
      <c r="B149" s="304"/>
      <c r="C149" s="299"/>
      <c r="D149" s="287"/>
    </row>
    <row r="150" spans="1:4" s="145" customFormat="1" ht="15">
      <c r="A150" s="144"/>
      <c r="B150" s="304"/>
      <c r="C150" s="299"/>
      <c r="D150" s="287"/>
    </row>
    <row r="151" spans="1:4" s="145" customFormat="1" ht="15">
      <c r="A151" s="144"/>
      <c r="B151" s="304"/>
      <c r="C151" s="299"/>
      <c r="D151" s="287"/>
    </row>
    <row r="152" spans="1:4" s="145" customFormat="1" ht="15">
      <c r="A152" s="144"/>
      <c r="B152" s="304"/>
      <c r="C152" s="299"/>
      <c r="D152" s="287"/>
    </row>
    <row r="153" spans="1:4" s="145" customFormat="1" ht="15">
      <c r="A153" s="144"/>
      <c r="B153" s="304"/>
      <c r="C153" s="299"/>
      <c r="D153" s="287"/>
    </row>
    <row r="154" spans="1:4" s="145" customFormat="1" ht="15">
      <c r="A154" s="144"/>
      <c r="B154" s="304"/>
      <c r="C154" s="299"/>
      <c r="D154" s="287"/>
    </row>
    <row r="155" spans="1:4" s="145" customFormat="1" ht="15">
      <c r="A155" s="144"/>
      <c r="B155" s="304"/>
      <c r="C155" s="299"/>
      <c r="D155" s="287"/>
    </row>
    <row r="156" spans="1:4" s="145" customFormat="1" ht="15">
      <c r="A156" s="144"/>
      <c r="B156" s="304"/>
      <c r="C156" s="299"/>
      <c r="D156" s="287"/>
    </row>
    <row r="157" spans="1:4" s="145" customFormat="1" ht="15">
      <c r="A157" s="144"/>
      <c r="B157" s="304"/>
      <c r="C157" s="299"/>
      <c r="D157" s="287"/>
    </row>
    <row r="158" spans="1:4" s="145" customFormat="1" ht="15">
      <c r="A158" s="144"/>
      <c r="B158" s="304"/>
      <c r="C158" s="299"/>
      <c r="D158" s="287"/>
    </row>
    <row r="159" spans="1:4" s="145" customFormat="1" ht="15">
      <c r="A159" s="144"/>
      <c r="B159" s="304"/>
      <c r="C159" s="299"/>
      <c r="D159" s="287"/>
    </row>
    <row r="160" spans="1:4" s="145" customFormat="1" ht="15">
      <c r="A160" s="144"/>
      <c r="B160" s="304"/>
      <c r="C160" s="299"/>
      <c r="D160" s="287"/>
    </row>
    <row r="161" spans="1:4" s="145" customFormat="1" ht="15">
      <c r="A161" s="144"/>
      <c r="B161" s="304"/>
      <c r="C161" s="299"/>
      <c r="D161" s="287"/>
    </row>
    <row r="162" spans="1:4" s="145" customFormat="1" ht="15">
      <c r="A162" s="144"/>
      <c r="B162" s="304"/>
      <c r="C162" s="299"/>
      <c r="D162" s="287"/>
    </row>
    <row r="163" spans="1:4" s="145" customFormat="1" ht="15">
      <c r="A163" s="144"/>
      <c r="B163" s="304"/>
      <c r="C163" s="299"/>
      <c r="D163" s="287"/>
    </row>
    <row r="164" spans="1:4" s="145" customFormat="1" ht="15">
      <c r="A164" s="144"/>
      <c r="B164" s="304"/>
      <c r="C164" s="299"/>
      <c r="D164" s="287"/>
    </row>
    <row r="165" spans="1:4" s="145" customFormat="1" ht="15">
      <c r="A165" s="144"/>
      <c r="B165" s="304"/>
      <c r="C165" s="299"/>
      <c r="D165" s="287"/>
    </row>
    <row r="166" spans="1:4" s="145" customFormat="1" ht="15">
      <c r="A166" s="144"/>
      <c r="B166" s="304"/>
      <c r="C166" s="299"/>
      <c r="D166" s="287"/>
    </row>
    <row r="167" spans="1:4" s="145" customFormat="1" ht="15">
      <c r="A167" s="144"/>
      <c r="B167" s="304"/>
      <c r="C167" s="299"/>
      <c r="D167" s="287"/>
    </row>
    <row r="168" spans="1:4" s="145" customFormat="1" ht="15">
      <c r="A168" s="144"/>
      <c r="B168" s="304"/>
      <c r="C168" s="299"/>
      <c r="D168" s="287"/>
    </row>
    <row r="169" spans="1:4" s="145" customFormat="1" ht="15">
      <c r="A169" s="144"/>
      <c r="B169" s="304"/>
      <c r="C169" s="299"/>
      <c r="D169" s="287"/>
    </row>
    <row r="170" spans="1:4" s="145" customFormat="1" ht="15">
      <c r="A170" s="144"/>
      <c r="B170" s="304"/>
      <c r="C170" s="299"/>
      <c r="D170" s="287"/>
    </row>
    <row r="171" spans="1:4" s="145" customFormat="1" ht="15">
      <c r="A171" s="144"/>
      <c r="B171" s="304"/>
      <c r="C171" s="299"/>
      <c r="D171" s="287"/>
    </row>
    <row r="172" spans="1:4" s="145" customFormat="1" ht="15">
      <c r="A172" s="144"/>
      <c r="B172" s="304"/>
      <c r="C172" s="299"/>
      <c r="D172" s="287"/>
    </row>
    <row r="173" spans="1:4" s="145" customFormat="1" ht="15">
      <c r="A173" s="144"/>
      <c r="B173" s="304"/>
      <c r="C173" s="299"/>
      <c r="D173" s="287"/>
    </row>
    <row r="174" spans="1:4" s="145" customFormat="1" ht="15">
      <c r="A174" s="144"/>
      <c r="B174" s="304"/>
      <c r="C174" s="299"/>
      <c r="D174" s="287"/>
    </row>
    <row r="175" spans="1:4" s="145" customFormat="1" ht="15">
      <c r="A175" s="144"/>
      <c r="B175" s="304"/>
      <c r="C175" s="299"/>
      <c r="D175" s="287"/>
    </row>
    <row r="176" spans="1:4" s="145" customFormat="1" ht="15">
      <c r="A176" s="144"/>
      <c r="B176" s="304"/>
      <c r="C176" s="299"/>
      <c r="D176" s="287"/>
    </row>
    <row r="177" spans="1:4" s="145" customFormat="1" ht="15">
      <c r="A177" s="144"/>
      <c r="B177" s="304"/>
      <c r="C177" s="299"/>
      <c r="D177" s="287"/>
    </row>
    <row r="178" spans="1:4" s="145" customFormat="1" ht="15">
      <c r="A178" s="144"/>
      <c r="B178" s="304"/>
      <c r="C178" s="299"/>
      <c r="D178" s="287"/>
    </row>
    <row r="179" spans="1:4" s="145" customFormat="1" ht="15">
      <c r="A179" s="144"/>
      <c r="B179" s="304"/>
      <c r="C179" s="299"/>
      <c r="D179" s="287"/>
    </row>
    <row r="180" spans="1:4" s="145" customFormat="1" ht="15">
      <c r="A180" s="144"/>
      <c r="B180" s="304"/>
      <c r="C180" s="299"/>
      <c r="D180" s="287"/>
    </row>
    <row r="181" spans="1:4" s="145" customFormat="1" ht="15">
      <c r="A181" s="144"/>
      <c r="B181" s="304"/>
      <c r="C181" s="299"/>
      <c r="D181" s="287"/>
    </row>
    <row r="182" spans="1:4" s="145" customFormat="1" ht="15">
      <c r="A182" s="144"/>
      <c r="B182" s="304"/>
      <c r="C182" s="299"/>
      <c r="D182" s="287"/>
    </row>
    <row r="183" spans="1:4" s="145" customFormat="1" ht="15">
      <c r="A183" s="144"/>
      <c r="B183" s="304"/>
      <c r="C183" s="299"/>
      <c r="D183" s="287"/>
    </row>
    <row r="184" spans="1:4" s="145" customFormat="1">
      <c r="A184" s="144"/>
      <c r="C184" s="143"/>
      <c r="D184" s="180"/>
    </row>
    <row r="185" spans="1:4" s="145" customFormat="1">
      <c r="A185" s="144"/>
      <c r="C185" s="143"/>
      <c r="D185" s="180"/>
    </row>
    <row r="186" spans="1:4" s="145" customFormat="1">
      <c r="A186" s="144"/>
      <c r="C186" s="143"/>
      <c r="D186" s="180"/>
    </row>
    <row r="187" spans="1:4" s="145" customFormat="1">
      <c r="A187" s="144"/>
      <c r="C187" s="143"/>
      <c r="D187" s="180"/>
    </row>
    <row r="188" spans="1:4" s="145" customFormat="1">
      <c r="A188" s="144"/>
      <c r="C188" s="143"/>
      <c r="D188" s="180"/>
    </row>
    <row r="189" spans="1:4" s="145" customFormat="1">
      <c r="A189" s="144"/>
      <c r="C189" s="143"/>
      <c r="D189" s="180"/>
    </row>
    <row r="190" spans="1:4" s="145" customFormat="1">
      <c r="A190" s="144"/>
      <c r="C190" s="143"/>
      <c r="D190" s="180"/>
    </row>
    <row r="191" spans="1:4" s="145" customFormat="1">
      <c r="A191" s="144"/>
      <c r="C191" s="143"/>
      <c r="D191" s="180"/>
    </row>
    <row r="192" spans="1:4" s="145" customFormat="1">
      <c r="A192" s="144"/>
      <c r="C192" s="143"/>
      <c r="D192" s="180"/>
    </row>
    <row r="193" spans="1:4" s="145" customFormat="1">
      <c r="A193" s="144"/>
      <c r="C193" s="143"/>
      <c r="D193" s="180"/>
    </row>
    <row r="194" spans="1:4" s="145" customFormat="1">
      <c r="A194" s="144"/>
      <c r="C194" s="143"/>
      <c r="D194" s="180"/>
    </row>
    <row r="195" spans="1:4" s="145" customFormat="1">
      <c r="A195" s="144"/>
      <c r="C195" s="143"/>
      <c r="D195" s="180"/>
    </row>
    <row r="196" spans="1:4" s="145" customFormat="1">
      <c r="A196" s="144"/>
      <c r="C196" s="143"/>
      <c r="D196" s="180"/>
    </row>
    <row r="197" spans="1:4" s="145" customFormat="1">
      <c r="A197" s="144"/>
      <c r="C197" s="143"/>
      <c r="D197" s="180"/>
    </row>
    <row r="198" spans="1:4" s="145" customFormat="1">
      <c r="A198" s="144"/>
      <c r="C198" s="143"/>
      <c r="D198" s="180"/>
    </row>
    <row r="199" spans="1:4" s="145" customFormat="1">
      <c r="A199" s="144"/>
      <c r="C199" s="143"/>
      <c r="D199" s="180"/>
    </row>
    <row r="200" spans="1:4" s="145" customFormat="1">
      <c r="A200" s="144"/>
      <c r="C200" s="143"/>
      <c r="D200" s="180"/>
    </row>
    <row r="201" spans="1:4" s="145" customFormat="1">
      <c r="A201" s="144"/>
      <c r="C201" s="143"/>
      <c r="D201" s="180"/>
    </row>
    <row r="202" spans="1:4" s="145" customFormat="1">
      <c r="A202" s="144"/>
      <c r="C202" s="143"/>
      <c r="D202" s="180"/>
    </row>
    <row r="203" spans="1:4" s="145" customFormat="1">
      <c r="A203" s="144"/>
      <c r="C203" s="143"/>
      <c r="D203" s="180"/>
    </row>
    <row r="204" spans="1:4" s="145" customFormat="1">
      <c r="A204" s="144"/>
      <c r="C204" s="143"/>
      <c r="D204" s="180"/>
    </row>
    <row r="205" spans="1:4" s="145" customFormat="1">
      <c r="A205" s="144"/>
      <c r="C205" s="143"/>
      <c r="D205" s="180"/>
    </row>
    <row r="206" spans="1:4" s="145" customFormat="1">
      <c r="A206" s="144"/>
      <c r="C206" s="143"/>
      <c r="D206" s="180"/>
    </row>
    <row r="207" spans="1:4" s="145" customFormat="1">
      <c r="A207" s="144"/>
      <c r="C207" s="143"/>
      <c r="D207" s="180"/>
    </row>
    <row r="208" spans="1:4" s="145" customFormat="1">
      <c r="A208" s="144"/>
      <c r="C208" s="143"/>
      <c r="D208" s="180"/>
    </row>
    <row r="209" spans="1:4" s="145" customFormat="1">
      <c r="A209" s="144"/>
      <c r="C209" s="143"/>
      <c r="D209" s="180"/>
    </row>
    <row r="210" spans="1:4" s="145" customFormat="1">
      <c r="A210" s="144"/>
      <c r="C210" s="143"/>
      <c r="D210" s="180"/>
    </row>
    <row r="211" spans="1:4" s="145" customFormat="1">
      <c r="A211" s="144"/>
      <c r="C211" s="143"/>
      <c r="D211" s="180"/>
    </row>
    <row r="212" spans="1:4" s="145" customFormat="1">
      <c r="A212" s="144"/>
      <c r="C212" s="143"/>
      <c r="D212" s="180"/>
    </row>
    <row r="213" spans="1:4" s="145" customFormat="1">
      <c r="A213" s="144"/>
      <c r="C213" s="143"/>
      <c r="D213" s="180"/>
    </row>
    <row r="214" spans="1:4" s="145" customFormat="1">
      <c r="A214" s="144"/>
      <c r="C214" s="143"/>
      <c r="D214" s="180"/>
    </row>
    <row r="215" spans="1:4" s="145" customFormat="1">
      <c r="A215" s="144"/>
      <c r="C215" s="143"/>
      <c r="D215" s="180"/>
    </row>
    <row r="216" spans="1:4" s="145" customFormat="1">
      <c r="A216" s="144"/>
      <c r="C216" s="143"/>
      <c r="D216" s="180"/>
    </row>
    <row r="217" spans="1:4" s="145" customFormat="1">
      <c r="A217" s="144"/>
      <c r="C217" s="143"/>
      <c r="D217" s="180"/>
    </row>
    <row r="218" spans="1:4" s="145" customFormat="1">
      <c r="A218" s="144"/>
      <c r="C218" s="143"/>
      <c r="D218" s="180"/>
    </row>
    <row r="219" spans="1:4" s="145" customFormat="1">
      <c r="A219" s="144"/>
      <c r="C219" s="143"/>
      <c r="D219" s="180"/>
    </row>
    <row r="220" spans="1:4" s="145" customFormat="1">
      <c r="A220" s="144"/>
      <c r="C220" s="143"/>
      <c r="D220" s="180"/>
    </row>
    <row r="221" spans="1:4" s="145" customFormat="1">
      <c r="A221" s="144"/>
      <c r="C221" s="143"/>
      <c r="D221" s="180"/>
    </row>
    <row r="222" spans="1:4" s="145" customFormat="1">
      <c r="A222" s="144"/>
      <c r="C222" s="143"/>
      <c r="D222" s="180"/>
    </row>
    <row r="223" spans="1:4" s="145" customFormat="1">
      <c r="A223" s="144"/>
      <c r="C223" s="143"/>
      <c r="D223" s="180"/>
    </row>
  </sheetData>
  <autoFilter ref="G2:G80" xr:uid="{0C63976C-2E24-4654-9629-9FA61D0DA312}"/>
  <mergeCells count="3">
    <mergeCell ref="B1:D2"/>
    <mergeCell ref="B3:D3"/>
    <mergeCell ref="B76:D77"/>
  </mergeCells>
  <conditionalFormatting sqref="C74:D75">
    <cfRule type="cellIs" dxfId="3" priority="1" operator="lessThan">
      <formula>0</formula>
    </cfRule>
  </conditionalFormatting>
  <dataValidations disablePrompts="1" count="13">
    <dataValidation allowBlank="1" showInputMessage="1" showErrorMessage="1" prompt="Create a Balance Sheet in this worksheet" sqref="A2" xr:uid="{09F46B3E-5702-4E1C-A9E6-BD53657A9240}"/>
    <dataValidation allowBlank="1" showInputMessage="1" showErrorMessage="1" prompt="Assets label is in this cell" sqref="B5:B7" xr:uid="{722CD58F-3337-4A93-AC29-E1A242B31B81}"/>
    <dataValidation allowBlank="1" showInputMessage="1" showErrorMessage="1" prompt="Enter details in Current Assets table starting in this cell" sqref="B8:B9" xr:uid="{50F7911A-8D63-4696-95A2-A9C2D069BD4B}"/>
    <dataValidation allowBlank="1" showInputMessage="1" showErrorMessage="1" prompt="Enter details in Fixed Assets table starting in this cell" sqref="B21:B22" xr:uid="{EDD03E89-0CFF-4095-BDA5-DE5A868A626F}"/>
    <dataValidation allowBlank="1" showInputMessage="1" showErrorMessage="1" prompt="Enter details in Other Assets table starting in this cell" sqref="B31" xr:uid="{131EA91C-165D-4725-9C4E-77EEACD5F4F0}"/>
    <dataValidation allowBlank="1" showInputMessage="1" showErrorMessage="1" prompt="Total Assets for Previous Year are auto calculated in cell C24 and Total Assets for Current Year in cell D24" sqref="B36" xr:uid="{0E118D79-EE10-42C7-A89A-8CA51E414548}"/>
    <dataValidation allowBlank="1" showInputMessage="1" showErrorMessage="1" prompt="Enter details in Current Liabilities table starting in this cell" sqref="B43:B44" xr:uid="{F3CFB119-28A8-439A-BED2-8906B6E9D8D5}"/>
    <dataValidation allowBlank="1" showInputMessage="1" showErrorMessage="1" prompt="Enter details in Long-term Liabilities table starting in this cell" sqref="B54" xr:uid="{BB483629-3EC1-4CF4-A990-270B057F98F3}"/>
    <dataValidation allowBlank="1" showInputMessage="1" showErrorMessage="1" prompt="Enter details in Owner’s Equity table starting in this cell" sqref="B62:B65" xr:uid="{A6EFF827-2B93-47AB-BE26-D75614F59706}"/>
    <dataValidation allowBlank="1" showInputMessage="1" showErrorMessage="1" prompt="Total liabilities and owner's equity for previous year are auto calculated in cell C45 and for the current year in cell D45" sqref="B72" xr:uid="{30A19A8D-CB09-4E9B-B53E-C5E0D413EDD7}"/>
    <dataValidation allowBlank="1" showInputMessage="1" showErrorMessage="1" prompt="Previous Year Balance is auto calculated in cell C47 and Current Year Balance in cell D47" sqref="B74:B75" xr:uid="{593B9C43-75D6-41AD-9125-1FBFE1C79836}"/>
    <dataValidation allowBlank="1" showInputMessage="1" showErrorMessage="1" prompt="Enter Company Name in this cell" sqref="B1" xr:uid="{6402C032-A3E2-447C-B9AB-0BE34A383B8C}"/>
    <dataValidation allowBlank="1" showInputMessage="1" showErrorMessage="1" prompt="Liabilities and owner's equity label is in this cell" sqref="B39:C42 D39:D41" xr:uid="{826F83D4-4822-46B1-B0D3-C5C909270DBE}"/>
  </dataValidations>
  <printOptions horizontalCentered="1"/>
  <pageMargins left="0.5" right="0.5" top="0.5" bottom="0.5" header="0.5" footer="0.5"/>
  <pageSetup scale="99" orientation="portrait" r:id="rId1"/>
  <headerFooter alignWithMargins="0"/>
  <drawing r:id="rId2"/>
  <tableParts count="6">
    <tablePart r:id="rId3"/>
    <tablePart r:id="rId4"/>
    <tablePart r:id="rId5"/>
    <tablePart r:id="rId6"/>
    <tablePart r:id="rId7"/>
    <tablePart r:id="rId8"/>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F9DC7-CC0D-4518-A407-687A4BCCFD22}">
  <sheetPr codeName="Sheet4" filterMode="1">
    <pageSetUpPr fitToPage="1"/>
  </sheetPr>
  <dimension ref="A1:CG109"/>
  <sheetViews>
    <sheetView showGridLines="0" zoomScaleNormal="100" workbookViewId="0">
      <selection activeCell="S83" sqref="S83"/>
    </sheetView>
  </sheetViews>
  <sheetFormatPr defaultColWidth="11.5703125" defaultRowHeight="15.75" customHeight="1"/>
  <cols>
    <col min="1" max="2" width="2.7109375" style="168" customWidth="1"/>
    <col min="3" max="3" width="6.85546875" style="168" customWidth="1"/>
    <col min="4" max="4" width="9" style="168" customWidth="1"/>
    <col min="5" max="6" width="6.85546875" style="168" customWidth="1"/>
    <col min="7" max="7" width="17.140625" style="168" customWidth="1"/>
    <col min="8" max="8" width="0.140625" style="168" customWidth="1"/>
    <col min="9" max="9" width="5.140625" style="168" customWidth="1"/>
    <col min="10" max="10" width="2.7109375" style="168" customWidth="1"/>
    <col min="11" max="11" width="19.7109375" style="168" customWidth="1"/>
    <col min="12" max="12" width="19.7109375" style="201" customWidth="1"/>
    <col min="13" max="13" width="2.7109375" style="183" customWidth="1"/>
    <col min="14" max="14" width="12.140625" style="183" customWidth="1"/>
    <col min="15" max="15" width="11.42578125" style="131" hidden="1" customWidth="1"/>
    <col min="16" max="18" width="11.5703125" style="168" customWidth="1"/>
    <col min="19" max="16384" width="11.5703125" style="168"/>
  </cols>
  <sheetData>
    <row r="1" spans="1:16" ht="12.6" customHeight="1">
      <c r="A1" s="219"/>
      <c r="B1" s="1061" t="e">
        <f>#REF!</f>
        <v>#REF!</v>
      </c>
      <c r="C1" s="1062"/>
      <c r="D1" s="1062"/>
      <c r="E1" s="1062"/>
      <c r="F1" s="1062"/>
      <c r="G1" s="1062"/>
      <c r="H1" s="1062"/>
      <c r="I1" s="1062"/>
      <c r="J1" s="1062"/>
      <c r="K1" s="1062"/>
      <c r="L1" s="1062"/>
      <c r="M1" s="243"/>
      <c r="N1" s="243"/>
      <c r="O1" s="130"/>
      <c r="P1" s="200"/>
    </row>
    <row r="2" spans="1:16" ht="12.6" customHeight="1">
      <c r="A2" s="219"/>
      <c r="B2" s="1062"/>
      <c r="C2" s="1062"/>
      <c r="D2" s="1062"/>
      <c r="E2" s="1062"/>
      <c r="F2" s="1062"/>
      <c r="G2" s="1062"/>
      <c r="H2" s="1062"/>
      <c r="I2" s="1062"/>
      <c r="J2" s="1062"/>
      <c r="K2" s="1062"/>
      <c r="L2" s="1062"/>
      <c r="M2" s="243"/>
      <c r="N2" s="243"/>
      <c r="O2" s="133" t="s">
        <v>237</v>
      </c>
      <c r="P2" s="200"/>
    </row>
    <row r="3" spans="1:16" ht="5.0999999999999996" customHeight="1">
      <c r="A3" s="219"/>
      <c r="B3" s="1062"/>
      <c r="C3" s="1062"/>
      <c r="D3" s="1062"/>
      <c r="E3" s="1062"/>
      <c r="F3" s="1062"/>
      <c r="G3" s="1062"/>
      <c r="H3" s="1062"/>
      <c r="I3" s="1062"/>
      <c r="J3" s="1062"/>
      <c r="K3" s="1062"/>
      <c r="L3" s="1062"/>
      <c r="M3" s="243"/>
      <c r="N3" s="243"/>
      <c r="O3" s="133" t="s">
        <v>237</v>
      </c>
      <c r="P3" s="200"/>
    </row>
    <row r="4" spans="1:16" ht="24.95" customHeight="1">
      <c r="A4" s="219"/>
      <c r="B4" s="1065" t="s">
        <v>469</v>
      </c>
      <c r="C4" s="1065"/>
      <c r="D4" s="1065"/>
      <c r="E4" s="1065"/>
      <c r="F4" s="1065"/>
      <c r="G4" s="1065"/>
      <c r="H4" s="1065"/>
      <c r="I4" s="1065"/>
      <c r="J4" s="1065"/>
      <c r="K4" s="1065"/>
      <c r="L4" s="1065"/>
      <c r="M4" s="243"/>
      <c r="N4" s="243"/>
      <c r="O4" s="133" t="s">
        <v>237</v>
      </c>
      <c r="P4" s="200"/>
    </row>
    <row r="5" spans="1:16" s="182" customFormat="1" ht="15">
      <c r="A5" s="220"/>
      <c r="B5" s="244"/>
      <c r="C5" s="244"/>
      <c r="D5" s="244"/>
      <c r="E5" s="245"/>
      <c r="F5" s="245"/>
      <c r="G5" s="245"/>
      <c r="H5" s="245"/>
      <c r="I5" s="245"/>
      <c r="J5" s="245"/>
      <c r="K5" s="245"/>
      <c r="L5" s="246"/>
      <c r="M5" s="247"/>
      <c r="N5" s="247"/>
      <c r="O5" s="133" t="s">
        <v>237</v>
      </c>
      <c r="P5" s="218"/>
    </row>
    <row r="6" spans="1:16" s="185" customFormat="1" ht="23.25">
      <c r="A6" s="221"/>
      <c r="B6" s="231" t="s">
        <v>299</v>
      </c>
      <c r="C6" s="274"/>
      <c r="D6" s="274"/>
      <c r="E6" s="274"/>
      <c r="F6" s="274"/>
      <c r="G6" s="274"/>
      <c r="H6" s="274"/>
      <c r="I6" s="274"/>
      <c r="J6" s="274"/>
      <c r="K6" s="274"/>
      <c r="L6" s="275"/>
      <c r="M6" s="235"/>
      <c r="N6" s="235"/>
      <c r="O6" s="133" t="s">
        <v>237</v>
      </c>
    </row>
    <row r="7" spans="1:16" s="184" customFormat="1" hidden="1">
      <c r="A7" s="222"/>
      <c r="B7" s="231"/>
      <c r="C7" s="1064" t="s">
        <v>361</v>
      </c>
      <c r="D7" s="1064"/>
      <c r="E7" s="1064"/>
      <c r="F7" s="1064"/>
      <c r="G7" s="1064"/>
      <c r="H7" s="1064"/>
      <c r="I7" s="1064"/>
      <c r="J7" s="1064"/>
      <c r="K7" s="1064"/>
      <c r="L7" s="233" t="s">
        <v>77</v>
      </c>
      <c r="M7" s="235"/>
      <c r="N7" s="235"/>
      <c r="O7" s="133" t="s">
        <v>281</v>
      </c>
    </row>
    <row r="8" spans="1:16" s="184" customFormat="1" ht="18" hidden="1" customHeight="1">
      <c r="A8" s="222"/>
      <c r="B8" s="269" t="s">
        <v>44</v>
      </c>
      <c r="C8" s="1056" t="str">
        <f>'2026 YTD'!O21</f>
        <v>Gross Receipts or Sales</v>
      </c>
      <c r="D8" s="1056"/>
      <c r="E8" s="1056"/>
      <c r="F8" s="1056"/>
      <c r="G8" s="1056"/>
      <c r="H8" s="1056"/>
      <c r="I8" s="1056"/>
      <c r="J8" s="1056"/>
      <c r="K8" s="1056"/>
      <c r="L8" s="268">
        <f>'2026 YTD'!X21</f>
        <v>0</v>
      </c>
      <c r="M8" s="238"/>
      <c r="N8" s="238"/>
      <c r="O8" s="133" t="str">
        <f>IF($L8&lt;1, "Hide", "Show")</f>
        <v>Hide</v>
      </c>
    </row>
    <row r="9" spans="1:16" s="184" customFormat="1" ht="18" hidden="1" customHeight="1">
      <c r="A9" s="222"/>
      <c r="B9" s="234" t="s">
        <v>44</v>
      </c>
      <c r="C9" s="1063" t="str">
        <f>'2026 YTD'!O22</f>
        <v>Sales Returns and Allowances</v>
      </c>
      <c r="D9" s="1063"/>
      <c r="E9" s="1063"/>
      <c r="F9" s="1063"/>
      <c r="G9" s="1063"/>
      <c r="H9" s="1063"/>
      <c r="I9" s="1063"/>
      <c r="J9" s="1063"/>
      <c r="K9" s="1063"/>
      <c r="L9" s="268">
        <f>'2026 YTD'!X22*-1</f>
        <v>0</v>
      </c>
      <c r="M9" s="248"/>
      <c r="N9" s="248"/>
      <c r="O9" s="133" t="str">
        <f>IF($L9&gt;-1, "Hide", "Show")</f>
        <v>Hide</v>
      </c>
    </row>
    <row r="10" spans="1:16" s="184" customFormat="1" ht="18" hidden="1" customHeight="1">
      <c r="A10" s="222"/>
      <c r="B10" s="234"/>
      <c r="C10" s="270" t="str">
        <f>'2026 YTD'!O23</f>
        <v>Bank Interest Income</v>
      </c>
      <c r="D10" s="271"/>
      <c r="E10" s="271"/>
      <c r="F10" s="271"/>
      <c r="G10" s="271"/>
      <c r="H10" s="271"/>
      <c r="I10" s="271"/>
      <c r="J10" s="271"/>
      <c r="K10" s="270"/>
      <c r="L10" s="268">
        <f>'2026 YTD'!X23</f>
        <v>0</v>
      </c>
      <c r="M10" s="238"/>
      <c r="N10" s="238"/>
      <c r="O10" s="133" t="str">
        <f>IF($L10&lt;1, "Hide", "Show")</f>
        <v>Hide</v>
      </c>
    </row>
    <row r="11" spans="1:16" s="184" customFormat="1" ht="18" hidden="1" customHeight="1">
      <c r="A11" s="222"/>
      <c r="B11" s="234"/>
      <c r="C11" s="1063" t="str">
        <f>'2026 YTD'!O24</f>
        <v>Commission/Misc Income</v>
      </c>
      <c r="D11" s="1063"/>
      <c r="E11" s="1063"/>
      <c r="F11" s="1063"/>
      <c r="G11" s="1063"/>
      <c r="H11" s="1063"/>
      <c r="I11" s="1063"/>
      <c r="J11" s="1063"/>
      <c r="K11" s="1063"/>
      <c r="L11" s="268">
        <f>'2026 YTD'!X24</f>
        <v>0</v>
      </c>
      <c r="M11" s="238"/>
      <c r="N11" s="238"/>
      <c r="O11" s="133" t="str">
        <f>IF($L11&lt;1, "Hide", "Show")</f>
        <v>Hide</v>
      </c>
    </row>
    <row r="12" spans="1:16" s="132" customFormat="1" ht="18" hidden="1" customHeight="1">
      <c r="A12" s="184"/>
      <c r="B12" s="234" t="s">
        <v>44</v>
      </c>
      <c r="C12" s="1056">
        <f>'2026 YTD'!O25</f>
        <v>0</v>
      </c>
      <c r="D12" s="1056"/>
      <c r="E12" s="1056"/>
      <c r="F12" s="1056"/>
      <c r="G12" s="1056"/>
      <c r="H12" s="1056"/>
      <c r="I12" s="1056"/>
      <c r="J12" s="1056"/>
      <c r="K12" s="1056"/>
      <c r="L12" s="268">
        <f>'2026 YTD'!X25</f>
        <v>0</v>
      </c>
      <c r="M12" s="249"/>
      <c r="N12" s="249"/>
      <c r="O12" s="133" t="str">
        <f>IF($L12&lt;1, "Hide", "Show")</f>
        <v>Hide</v>
      </c>
    </row>
    <row r="13" spans="1:16" s="184" customFormat="1" ht="18" hidden="1" customHeight="1">
      <c r="A13" s="222"/>
      <c r="B13" s="272" t="s">
        <v>212</v>
      </c>
      <c r="C13" s="272"/>
      <c r="D13" s="272"/>
      <c r="E13" s="272"/>
      <c r="F13" s="272"/>
      <c r="G13" s="272"/>
      <c r="H13" s="272"/>
      <c r="I13" s="272"/>
      <c r="J13" s="272"/>
      <c r="K13" s="272"/>
      <c r="L13" s="273">
        <f>SUM(L8:N12)</f>
        <v>0</v>
      </c>
      <c r="M13" s="235"/>
      <c r="N13" s="235"/>
      <c r="O13" s="133" t="str">
        <f t="shared" ref="O13:O76" si="0">IF($L13&lt;1, "Hide", "Show")</f>
        <v>Hide</v>
      </c>
    </row>
    <row r="14" spans="1:16" s="184" customFormat="1" ht="5.0999999999999996" customHeight="1">
      <c r="A14" s="222"/>
      <c r="B14" s="250"/>
      <c r="C14" s="250"/>
      <c r="D14" s="250"/>
      <c r="E14" s="250"/>
      <c r="F14" s="250"/>
      <c r="G14" s="250"/>
      <c r="H14" s="250"/>
      <c r="I14" s="250"/>
      <c r="J14" s="250"/>
      <c r="K14" s="250"/>
      <c r="L14" s="246"/>
      <c r="M14" s="247"/>
      <c r="N14" s="247"/>
      <c r="O14" s="133" t="s">
        <v>237</v>
      </c>
    </row>
    <row r="15" spans="1:16" s="184" customFormat="1" ht="18" customHeight="1">
      <c r="A15" s="222"/>
      <c r="B15" s="231" t="s">
        <v>211</v>
      </c>
      <c r="C15" s="274"/>
      <c r="D15" s="274"/>
      <c r="E15" s="274"/>
      <c r="F15" s="274"/>
      <c r="G15" s="274"/>
      <c r="H15" s="274"/>
      <c r="I15" s="274"/>
      <c r="J15" s="274"/>
      <c r="K15" s="274"/>
      <c r="L15" s="275"/>
      <c r="M15" s="231"/>
      <c r="N15" s="235"/>
      <c r="O15" s="133" t="s">
        <v>237</v>
      </c>
    </row>
    <row r="16" spans="1:16" s="184" customFormat="1" ht="18" hidden="1" customHeight="1">
      <c r="A16" s="222"/>
      <c r="B16" s="231"/>
      <c r="C16" s="1064" t="s">
        <v>361</v>
      </c>
      <c r="D16" s="1064"/>
      <c r="E16" s="1064"/>
      <c r="F16" s="1064"/>
      <c r="G16" s="1064"/>
      <c r="H16" s="1064"/>
      <c r="I16" s="1064"/>
      <c r="J16" s="1064"/>
      <c r="K16" s="1064"/>
      <c r="L16" s="233" t="s">
        <v>77</v>
      </c>
      <c r="M16" s="231"/>
      <c r="N16" s="235"/>
      <c r="O16" s="133" t="s">
        <v>281</v>
      </c>
    </row>
    <row r="17" spans="1:34" s="184" customFormat="1" ht="18" hidden="1" customHeight="1">
      <c r="A17" s="222"/>
      <c r="B17" s="231"/>
      <c r="C17" s="236" t="str">
        <f>'2026 YTD'!O30</f>
        <v>Purchase of Goods for Sale</v>
      </c>
      <c r="D17" s="232"/>
      <c r="E17" s="232"/>
      <c r="F17" s="232"/>
      <c r="G17" s="232"/>
      <c r="H17" s="232"/>
      <c r="I17" s="232"/>
      <c r="J17" s="232"/>
      <c r="K17" s="232"/>
      <c r="L17" s="268">
        <f>'2026 YTD'!X32</f>
        <v>0</v>
      </c>
      <c r="M17" s="231"/>
      <c r="N17" s="238"/>
      <c r="O17" s="133" t="str">
        <f t="shared" si="0"/>
        <v>Hide</v>
      </c>
    </row>
    <row r="18" spans="1:34" s="184" customFormat="1" ht="18" hidden="1" customHeight="1">
      <c r="A18" s="222"/>
      <c r="B18" s="239"/>
      <c r="C18" s="1056" t="s">
        <v>128</v>
      </c>
      <c r="D18" s="1056"/>
      <c r="E18" s="1056"/>
      <c r="F18" s="1056"/>
      <c r="G18" s="1056"/>
      <c r="H18" s="1056"/>
      <c r="I18" s="1056"/>
      <c r="J18" s="1056"/>
      <c r="K18" s="1056"/>
      <c r="L18" s="268">
        <f>'2026 YTD'!X35</f>
        <v>0</v>
      </c>
      <c r="M18" s="239"/>
      <c r="N18" s="238"/>
      <c r="O18" s="133" t="str">
        <f t="shared" si="0"/>
        <v>Hide</v>
      </c>
    </row>
    <row r="19" spans="1:34" s="184" customFormat="1" ht="18" hidden="1" customHeight="1">
      <c r="A19" s="222"/>
      <c r="B19" s="239"/>
      <c r="C19" s="1063" t="str">
        <f>'2026 YTD'!O36</f>
        <v>Consulting fees/Other Direct Exp</v>
      </c>
      <c r="D19" s="1063"/>
      <c r="E19" s="1063"/>
      <c r="F19" s="1063"/>
      <c r="G19" s="1063"/>
      <c r="H19" s="1063"/>
      <c r="I19" s="1063"/>
      <c r="J19" s="1063"/>
      <c r="K19" s="1063"/>
      <c r="L19" s="268">
        <f>'2026 YTD'!X36</f>
        <v>0</v>
      </c>
      <c r="M19" s="239"/>
      <c r="N19" s="238"/>
      <c r="O19" s="133" t="str">
        <f t="shared" si="0"/>
        <v>Hide</v>
      </c>
    </row>
    <row r="20" spans="1:34" s="184" customFormat="1" ht="18" hidden="1" customHeight="1">
      <c r="A20" s="222"/>
      <c r="B20" s="237"/>
      <c r="C20" s="1056"/>
      <c r="D20" s="1056"/>
      <c r="E20" s="1056"/>
      <c r="F20" s="1056"/>
      <c r="G20" s="1056"/>
      <c r="H20" s="1056"/>
      <c r="I20" s="1056"/>
      <c r="J20" s="1056"/>
      <c r="K20" s="1056"/>
      <c r="L20" s="268"/>
      <c r="M20" s="239"/>
      <c r="N20" s="238"/>
      <c r="O20" s="133" t="s">
        <v>281</v>
      </c>
    </row>
    <row r="21" spans="1:34" s="184" customFormat="1" ht="18" hidden="1" customHeight="1">
      <c r="A21" s="222"/>
      <c r="B21" s="272" t="s">
        <v>213</v>
      </c>
      <c r="C21" s="272"/>
      <c r="D21" s="272"/>
      <c r="E21" s="272"/>
      <c r="F21" s="272"/>
      <c r="G21" s="272"/>
      <c r="H21" s="272"/>
      <c r="I21" s="272"/>
      <c r="J21" s="272"/>
      <c r="K21" s="272"/>
      <c r="L21" s="273">
        <f>SUM(L17:N20)</f>
        <v>0</v>
      </c>
      <c r="M21" s="239"/>
      <c r="N21" s="238"/>
      <c r="O21" s="133" t="str">
        <f t="shared" si="0"/>
        <v>Hide</v>
      </c>
    </row>
    <row r="22" spans="1:34" s="184" customFormat="1" ht="5.0999999999999996" customHeight="1">
      <c r="A22" s="222"/>
      <c r="B22" s="250"/>
      <c r="C22" s="250"/>
      <c r="D22" s="250"/>
      <c r="E22" s="250"/>
      <c r="F22" s="250"/>
      <c r="G22" s="250"/>
      <c r="H22" s="250"/>
      <c r="I22" s="250"/>
      <c r="J22" s="250"/>
      <c r="K22" s="250"/>
      <c r="L22" s="246"/>
      <c r="M22" s="239"/>
      <c r="N22" s="238"/>
      <c r="O22" s="133" t="s">
        <v>237</v>
      </c>
    </row>
    <row r="23" spans="1:34" s="184" customFormat="1" ht="18" customHeight="1">
      <c r="A23" s="222"/>
      <c r="B23" s="272" t="s">
        <v>214</v>
      </c>
      <c r="C23" s="272"/>
      <c r="D23" s="272"/>
      <c r="E23" s="272"/>
      <c r="F23" s="272"/>
      <c r="G23" s="272"/>
      <c r="H23" s="272"/>
      <c r="I23" s="272"/>
      <c r="J23" s="272"/>
      <c r="K23" s="272"/>
      <c r="L23" s="273">
        <f>L13-L21</f>
        <v>0</v>
      </c>
      <c r="M23" s="239"/>
      <c r="N23" s="238"/>
      <c r="O23" s="133" t="s">
        <v>237</v>
      </c>
    </row>
    <row r="24" spans="1:34" s="184" customFormat="1" ht="9.9499999999999993" customHeight="1">
      <c r="A24" s="222"/>
      <c r="B24" s="250"/>
      <c r="C24" s="250"/>
      <c r="D24" s="250"/>
      <c r="E24" s="250"/>
      <c r="F24" s="250"/>
      <c r="G24" s="250"/>
      <c r="H24" s="250"/>
      <c r="I24" s="250"/>
      <c r="J24" s="250"/>
      <c r="K24" s="250"/>
      <c r="L24" s="246"/>
      <c r="M24" s="239"/>
      <c r="N24" s="238"/>
      <c r="O24" s="133" t="s">
        <v>237</v>
      </c>
    </row>
    <row r="25" spans="1:34" s="184" customFormat="1" ht="18" customHeight="1">
      <c r="A25" s="222"/>
      <c r="B25" s="231" t="s">
        <v>362</v>
      </c>
      <c r="C25" s="274"/>
      <c r="D25" s="231"/>
      <c r="E25" s="231"/>
      <c r="F25" s="231"/>
      <c r="G25" s="231"/>
      <c r="H25" s="231"/>
      <c r="I25" s="231"/>
      <c r="J25" s="231"/>
      <c r="K25" s="231"/>
      <c r="L25" s="231"/>
      <c r="M25" s="239"/>
      <c r="N25" s="238"/>
      <c r="O25" s="133" t="s">
        <v>237</v>
      </c>
    </row>
    <row r="26" spans="1:34" s="184" customFormat="1" ht="18" hidden="1" customHeight="1">
      <c r="A26" s="222"/>
      <c r="B26" s="231"/>
      <c r="C26" s="1064" t="s">
        <v>210</v>
      </c>
      <c r="D26" s="1064"/>
      <c r="E26" s="1064"/>
      <c r="F26" s="1064"/>
      <c r="G26" s="1064"/>
      <c r="H26" s="1064"/>
      <c r="I26" s="1064"/>
      <c r="J26" s="1064"/>
      <c r="K26" s="1064"/>
      <c r="L26" s="233" t="s">
        <v>77</v>
      </c>
      <c r="M26" s="239"/>
      <c r="N26" s="238"/>
      <c r="O26" s="133" t="s">
        <v>281</v>
      </c>
    </row>
    <row r="27" spans="1:34" s="184" customFormat="1" ht="18" hidden="1" customHeight="1">
      <c r="A27" s="222"/>
      <c r="B27" s="239"/>
      <c r="C27" s="1056" t="str">
        <f>'2026 YTD'!O40</f>
        <v>Officer/Owner Salary on W2</v>
      </c>
      <c r="D27" s="1056"/>
      <c r="E27" s="1056"/>
      <c r="F27" s="1056"/>
      <c r="G27" s="1056"/>
      <c r="H27" s="1056"/>
      <c r="I27" s="1056"/>
      <c r="J27" s="1056"/>
      <c r="K27" s="1056"/>
      <c r="L27" s="268">
        <f>'2026 YTD'!X40</f>
        <v>0</v>
      </c>
      <c r="M27" s="238"/>
      <c r="N27" s="238"/>
      <c r="O27" s="133" t="str">
        <f t="shared" si="0"/>
        <v>Hide</v>
      </c>
    </row>
    <row r="28" spans="1:34" s="184" customFormat="1" ht="18" hidden="1" customHeight="1">
      <c r="A28" s="222"/>
      <c r="B28" s="239"/>
      <c r="C28" s="1056" t="str">
        <f>'2026 YTD'!O41</f>
        <v>All Others Salary/Wages on W2</v>
      </c>
      <c r="D28" s="1056"/>
      <c r="E28" s="1056"/>
      <c r="F28" s="1056"/>
      <c r="G28" s="1056"/>
      <c r="H28" s="1056"/>
      <c r="I28" s="1056"/>
      <c r="J28" s="1056"/>
      <c r="K28" s="1056"/>
      <c r="L28" s="268">
        <f>'2026 YTD'!X41</f>
        <v>0</v>
      </c>
      <c r="M28" s="238"/>
      <c r="N28" s="238"/>
      <c r="O28" s="133" t="str">
        <f t="shared" si="0"/>
        <v>Hide</v>
      </c>
    </row>
    <row r="29" spans="1:34" s="184" customFormat="1" ht="18" hidden="1" customHeight="1">
      <c r="A29" s="222"/>
      <c r="B29" s="239"/>
      <c r="C29" s="1056" t="str">
        <f>'2026 YTD'!O42</f>
        <v>Payroll Tax ( Employer Share)</v>
      </c>
      <c r="D29" s="1056"/>
      <c r="E29" s="1056"/>
      <c r="F29" s="1056"/>
      <c r="G29" s="1056"/>
      <c r="H29" s="1056"/>
      <c r="I29" s="1056"/>
      <c r="J29" s="1056"/>
      <c r="K29" s="1056"/>
      <c r="L29" s="268">
        <f>'2026 YTD'!X42</f>
        <v>0</v>
      </c>
      <c r="M29" s="238"/>
      <c r="N29" s="238"/>
      <c r="O29" s="133" t="str">
        <f t="shared" si="0"/>
        <v>Hide</v>
      </c>
    </row>
    <row r="30" spans="1:34" s="132" customFormat="1" ht="18" hidden="1" customHeight="1">
      <c r="A30" s="222"/>
      <c r="B30" s="239"/>
      <c r="C30" s="1056" t="str">
        <f>'2026 YTD'!O43</f>
        <v>401K/Sep IRA (Only Employer Share) 25% Max</v>
      </c>
      <c r="D30" s="1056"/>
      <c r="E30" s="1056"/>
      <c r="F30" s="1056"/>
      <c r="G30" s="1056"/>
      <c r="H30" s="1056"/>
      <c r="I30" s="1056"/>
      <c r="J30" s="1056"/>
      <c r="K30" s="1056"/>
      <c r="L30" s="268">
        <f>'2026 YTD'!X43</f>
        <v>0</v>
      </c>
      <c r="M30" s="238"/>
      <c r="N30" s="238"/>
      <c r="O30" s="133" t="str">
        <f t="shared" si="0"/>
        <v>Hide</v>
      </c>
      <c r="S30" s="184"/>
      <c r="T30" s="184"/>
      <c r="U30" s="184"/>
      <c r="V30" s="184"/>
      <c r="W30" s="184"/>
      <c r="X30" s="184"/>
      <c r="Y30" s="184"/>
      <c r="Z30" s="184"/>
      <c r="AA30" s="184"/>
      <c r="AB30" s="184"/>
      <c r="AC30" s="184"/>
      <c r="AD30" s="184"/>
      <c r="AE30" s="184"/>
      <c r="AF30" s="184"/>
      <c r="AG30" s="184"/>
      <c r="AH30" s="184"/>
    </row>
    <row r="31" spans="1:34" s="184" customFormat="1" ht="17.25" hidden="1" customHeight="1">
      <c r="A31" s="222"/>
      <c r="B31" s="272" t="s">
        <v>363</v>
      </c>
      <c r="C31" s="272"/>
      <c r="D31" s="272"/>
      <c r="E31" s="272"/>
      <c r="F31" s="272"/>
      <c r="G31" s="272"/>
      <c r="H31" s="272"/>
      <c r="I31" s="272"/>
      <c r="J31" s="272"/>
      <c r="K31" s="272"/>
      <c r="L31" s="273">
        <f>L27+L28+L30+L29</f>
        <v>0</v>
      </c>
      <c r="M31" s="235"/>
      <c r="N31" s="235"/>
      <c r="O31" s="133" t="str">
        <f>IF($L31&lt;1, "Hide", "Show")</f>
        <v>Hide</v>
      </c>
    </row>
    <row r="32" spans="1:34" s="184" customFormat="1" ht="5.0999999999999996" customHeight="1">
      <c r="A32" s="222"/>
      <c r="B32" s="252"/>
      <c r="C32" s="252"/>
      <c r="D32" s="252"/>
      <c r="E32" s="252"/>
      <c r="F32" s="252"/>
      <c r="G32" s="252"/>
      <c r="H32" s="252"/>
      <c r="I32" s="252"/>
      <c r="J32" s="252"/>
      <c r="K32" s="252"/>
      <c r="L32" s="253"/>
      <c r="M32" s="254"/>
      <c r="N32" s="254"/>
      <c r="O32" s="133" t="s">
        <v>237</v>
      </c>
    </row>
    <row r="33" spans="1:15" s="184" customFormat="1" ht="18" customHeight="1">
      <c r="A33" s="222"/>
      <c r="B33" s="231" t="s">
        <v>107</v>
      </c>
      <c r="C33" s="231"/>
      <c r="D33" s="231"/>
      <c r="E33" s="231"/>
      <c r="F33" s="231"/>
      <c r="G33" s="231"/>
      <c r="H33" s="231"/>
      <c r="I33" s="231"/>
      <c r="J33" s="231"/>
      <c r="K33" s="231"/>
      <c r="L33" s="231"/>
      <c r="M33" s="235"/>
      <c r="N33" s="235"/>
      <c r="O33" s="133" t="s">
        <v>237</v>
      </c>
    </row>
    <row r="34" spans="1:15" s="184" customFormat="1" ht="18" hidden="1" customHeight="1">
      <c r="A34" s="222"/>
      <c r="B34" s="231"/>
      <c r="C34" s="1064" t="s">
        <v>210</v>
      </c>
      <c r="D34" s="1064"/>
      <c r="E34" s="1064"/>
      <c r="F34" s="1064"/>
      <c r="G34" s="1064"/>
      <c r="H34" s="1064"/>
      <c r="I34" s="1064"/>
      <c r="J34" s="1064"/>
      <c r="K34" s="1064"/>
      <c r="L34" s="233" t="s">
        <v>77</v>
      </c>
      <c r="M34" s="235"/>
      <c r="N34" s="235"/>
      <c r="O34" s="133" t="s">
        <v>281</v>
      </c>
    </row>
    <row r="35" spans="1:15" s="184" customFormat="1" ht="18" hidden="1" customHeight="1">
      <c r="A35" s="222"/>
      <c r="B35" s="240"/>
      <c r="C35" s="1056" t="str">
        <f>'2026 YTD'!B21</f>
        <v>Auto or Business Miles Exp Reimp</v>
      </c>
      <c r="D35" s="1056"/>
      <c r="E35" s="1056"/>
      <c r="F35" s="1056"/>
      <c r="G35" s="1056"/>
      <c r="H35" s="1056"/>
      <c r="I35" s="1056"/>
      <c r="J35" s="1056"/>
      <c r="K35" s="1056"/>
      <c r="L35" s="268">
        <f>'2026 YTD'!J21</f>
        <v>0</v>
      </c>
      <c r="M35" s="238"/>
      <c r="N35" s="238"/>
      <c r="O35" s="133" t="str">
        <f t="shared" si="0"/>
        <v>Hide</v>
      </c>
    </row>
    <row r="36" spans="1:15" s="184" customFormat="1" ht="18" hidden="1" customHeight="1">
      <c r="A36" s="222"/>
      <c r="B36" s="240"/>
      <c r="C36" s="1056" t="str">
        <f>'2026 YTD'!B22</f>
        <v>Bank Charges</v>
      </c>
      <c r="D36" s="1056"/>
      <c r="E36" s="1056"/>
      <c r="F36" s="1056"/>
      <c r="G36" s="1056"/>
      <c r="H36" s="1056"/>
      <c r="I36" s="1056"/>
      <c r="J36" s="1056"/>
      <c r="K36" s="1056"/>
      <c r="L36" s="268">
        <f>'2026 YTD'!J22</f>
        <v>0</v>
      </c>
      <c r="M36" s="238"/>
      <c r="N36" s="238"/>
      <c r="O36" s="133" t="str">
        <f t="shared" si="0"/>
        <v>Hide</v>
      </c>
    </row>
    <row r="37" spans="1:15" s="184" customFormat="1" ht="18" hidden="1" customHeight="1">
      <c r="A37" s="222"/>
      <c r="B37" s="240"/>
      <c r="C37" s="1056" t="str">
        <f>'2026 YTD'!B23</f>
        <v>Credit Card Processing Fees</v>
      </c>
      <c r="D37" s="1056"/>
      <c r="E37" s="1056"/>
      <c r="F37" s="1056"/>
      <c r="G37" s="1056"/>
      <c r="H37" s="1056"/>
      <c r="I37" s="1056"/>
      <c r="J37" s="1056"/>
      <c r="K37" s="1056"/>
      <c r="L37" s="268">
        <f>'2026 YTD'!J23</f>
        <v>0</v>
      </c>
      <c r="M37" s="238"/>
      <c r="N37" s="238"/>
      <c r="O37" s="133" t="str">
        <f t="shared" si="0"/>
        <v>Hide</v>
      </c>
    </row>
    <row r="38" spans="1:15" s="184" customFormat="1" ht="18" hidden="1" customHeight="1">
      <c r="A38" s="222"/>
      <c r="B38" s="240"/>
      <c r="C38" s="1056" t="str">
        <f>'2026 YTD'!B24</f>
        <v xml:space="preserve">Business Meals  </v>
      </c>
      <c r="D38" s="1056"/>
      <c r="E38" s="1056"/>
      <c r="F38" s="1056"/>
      <c r="G38" s="1056"/>
      <c r="H38" s="1056"/>
      <c r="I38" s="1056"/>
      <c r="J38" s="1056"/>
      <c r="K38" s="1056"/>
      <c r="L38" s="268">
        <f>'2026 YTD'!F24</f>
        <v>0</v>
      </c>
      <c r="M38" s="238"/>
      <c r="N38" s="238"/>
      <c r="O38" s="133" t="str">
        <f t="shared" si="0"/>
        <v>Hide</v>
      </c>
    </row>
    <row r="39" spans="1:15" s="184" customFormat="1" ht="18" hidden="1" customHeight="1">
      <c r="A39" s="222"/>
      <c r="B39" s="240"/>
      <c r="C39" s="1056" t="str">
        <f>'2026 YTD'!B25</f>
        <v>Business Promotions</v>
      </c>
      <c r="D39" s="1056"/>
      <c r="E39" s="1056"/>
      <c r="F39" s="1056"/>
      <c r="G39" s="1056"/>
      <c r="H39" s="1056"/>
      <c r="I39" s="1056"/>
      <c r="J39" s="1056"/>
      <c r="K39" s="1056"/>
      <c r="L39" s="268">
        <f>'2026 YTD'!J25</f>
        <v>0</v>
      </c>
      <c r="M39" s="238"/>
      <c r="N39" s="238"/>
      <c r="O39" s="133" t="str">
        <f t="shared" si="0"/>
        <v>Hide</v>
      </c>
    </row>
    <row r="40" spans="1:15" s="184" customFormat="1" ht="18" hidden="1" customHeight="1">
      <c r="A40" s="222"/>
      <c r="B40" s="240"/>
      <c r="C40" s="1056" t="str">
        <f>'2026 YTD'!B26</f>
        <v>Business Gift ($25 per person limit)</v>
      </c>
      <c r="D40" s="1056"/>
      <c r="E40" s="1056"/>
      <c r="F40" s="1056"/>
      <c r="G40" s="1056"/>
      <c r="H40" s="1056"/>
      <c r="I40" s="1056"/>
      <c r="J40" s="1056"/>
      <c r="K40" s="1056"/>
      <c r="L40" s="268">
        <f>'2026 YTD'!J26</f>
        <v>0</v>
      </c>
      <c r="M40" s="238"/>
      <c r="N40" s="238"/>
      <c r="O40" s="133" t="str">
        <f t="shared" si="0"/>
        <v>Hide</v>
      </c>
    </row>
    <row r="41" spans="1:15" s="184" customFormat="1" ht="18" hidden="1" customHeight="1">
      <c r="A41" s="222"/>
      <c r="B41" s="240"/>
      <c r="C41" s="1056" t="str">
        <f>'2026 YTD'!B27</f>
        <v>Delivery/Postage</v>
      </c>
      <c r="D41" s="1056"/>
      <c r="E41" s="1056"/>
      <c r="F41" s="1056"/>
      <c r="G41" s="1056"/>
      <c r="H41" s="1056"/>
      <c r="I41" s="1056"/>
      <c r="J41" s="1056"/>
      <c r="K41" s="1056"/>
      <c r="L41" s="268">
        <f>'2026 YTD'!J27</f>
        <v>0</v>
      </c>
      <c r="M41" s="238"/>
      <c r="N41" s="238"/>
      <c r="O41" s="133" t="str">
        <f t="shared" si="0"/>
        <v>Hide</v>
      </c>
    </row>
    <row r="42" spans="1:15" s="184" customFormat="1" ht="18" hidden="1" customHeight="1">
      <c r="A42" s="222"/>
      <c r="B42" s="240"/>
      <c r="C42" s="1056" t="str">
        <f>'2026 YTD'!B28</f>
        <v>Dues and Subscriptions</v>
      </c>
      <c r="D42" s="1056"/>
      <c r="E42" s="1056"/>
      <c r="F42" s="1056"/>
      <c r="G42" s="1056"/>
      <c r="H42" s="1056"/>
      <c r="I42" s="1056"/>
      <c r="J42" s="1056"/>
      <c r="K42" s="1056"/>
      <c r="L42" s="268">
        <f>'2026 YTD'!J28</f>
        <v>0</v>
      </c>
      <c r="M42" s="238"/>
      <c r="N42" s="238"/>
      <c r="O42" s="133" t="str">
        <f t="shared" si="0"/>
        <v>Hide</v>
      </c>
    </row>
    <row r="43" spans="1:15" s="184" customFormat="1" ht="18" hidden="1" customHeight="1">
      <c r="A43" s="222"/>
      <c r="B43" s="240"/>
      <c r="C43" s="1056" t="str">
        <f>'2026 YTD'!B29</f>
        <v>Insurance (Business)</v>
      </c>
      <c r="D43" s="1056"/>
      <c r="E43" s="1056"/>
      <c r="F43" s="1056"/>
      <c r="G43" s="1056"/>
      <c r="H43" s="1056"/>
      <c r="I43" s="1056"/>
      <c r="J43" s="1056"/>
      <c r="K43" s="1056"/>
      <c r="L43" s="268">
        <f>'2026 YTD'!J29</f>
        <v>0</v>
      </c>
      <c r="M43" s="238"/>
      <c r="N43" s="238"/>
      <c r="O43" s="133" t="str">
        <f t="shared" si="0"/>
        <v>Hide</v>
      </c>
    </row>
    <row r="44" spans="1:15" s="184" customFormat="1" ht="18" hidden="1" customHeight="1">
      <c r="A44" s="222"/>
      <c r="B44" s="240"/>
      <c r="C44" s="1056" t="str">
        <f>'2026 YTD'!B30</f>
        <v>Janitorial/Cleaning</v>
      </c>
      <c r="D44" s="1056"/>
      <c r="E44" s="1056"/>
      <c r="F44" s="1056"/>
      <c r="G44" s="1056"/>
      <c r="H44" s="1056"/>
      <c r="I44" s="1056"/>
      <c r="J44" s="1056"/>
      <c r="K44" s="1056"/>
      <c r="L44" s="268">
        <f>'2026 YTD'!J30</f>
        <v>0</v>
      </c>
      <c r="M44" s="238"/>
      <c r="N44" s="238"/>
      <c r="O44" s="133" t="str">
        <f t="shared" si="0"/>
        <v>Hide</v>
      </c>
    </row>
    <row r="45" spans="1:15" s="184" customFormat="1" ht="18" hidden="1" customHeight="1">
      <c r="A45" s="222"/>
      <c r="B45" s="240"/>
      <c r="C45" s="1056" t="str">
        <f>'2026 YTD'!B31</f>
        <v>Legal and Professional Fees</v>
      </c>
      <c r="D45" s="1056"/>
      <c r="E45" s="1056"/>
      <c r="F45" s="1056"/>
      <c r="G45" s="1056"/>
      <c r="H45" s="1056"/>
      <c r="I45" s="1056"/>
      <c r="J45" s="1056"/>
      <c r="K45" s="1056"/>
      <c r="L45" s="268">
        <f>'2026 YTD'!J31</f>
        <v>0</v>
      </c>
      <c r="M45" s="238"/>
      <c r="N45" s="238"/>
      <c r="O45" s="133" t="str">
        <f t="shared" si="0"/>
        <v>Hide</v>
      </c>
    </row>
    <row r="46" spans="1:15" s="184" customFormat="1" ht="18" hidden="1" customHeight="1">
      <c r="B46" s="240"/>
      <c r="C46" s="1056" t="str">
        <f>'2026 YTD'!B32</f>
        <v>Office Supplies/Expense</v>
      </c>
      <c r="D46" s="1056"/>
      <c r="E46" s="1056"/>
      <c r="F46" s="1056"/>
      <c r="G46" s="1056"/>
      <c r="H46" s="1056"/>
      <c r="I46" s="1056"/>
      <c r="J46" s="1056"/>
      <c r="K46" s="1056"/>
      <c r="L46" s="268">
        <f>'2026 YTD'!J32</f>
        <v>0</v>
      </c>
      <c r="M46" s="238"/>
      <c r="N46" s="238"/>
      <c r="O46" s="133" t="str">
        <f t="shared" si="0"/>
        <v>Hide</v>
      </c>
    </row>
    <row r="47" spans="1:15" s="184" customFormat="1" ht="18" hidden="1" customHeight="1">
      <c r="A47" s="222"/>
      <c r="B47" s="240"/>
      <c r="C47" s="1056" t="str">
        <f>'2026 YTD'!B33</f>
        <v>Parking Fees and Tolls</v>
      </c>
      <c r="D47" s="1056"/>
      <c r="E47" s="1056"/>
      <c r="F47" s="1056"/>
      <c r="G47" s="1056"/>
      <c r="H47" s="1056"/>
      <c r="I47" s="1056"/>
      <c r="J47" s="1056"/>
      <c r="K47" s="1056"/>
      <c r="L47" s="268">
        <f>'2026 YTD'!J33</f>
        <v>0</v>
      </c>
      <c r="M47" s="238"/>
      <c r="N47" s="238"/>
      <c r="O47" s="133" t="str">
        <f t="shared" si="0"/>
        <v>Hide</v>
      </c>
    </row>
    <row r="48" spans="1:15" s="184" customFormat="1" ht="18" hidden="1" customHeight="1">
      <c r="A48" s="222"/>
      <c r="B48" s="240"/>
      <c r="C48" s="1056" t="str">
        <f>'2026 YTD'!B34</f>
        <v>Payroll Processing Fee</v>
      </c>
      <c r="D48" s="1056"/>
      <c r="E48" s="1056"/>
      <c r="F48" s="1056"/>
      <c r="G48" s="1056"/>
      <c r="H48" s="1056"/>
      <c r="I48" s="1056"/>
      <c r="J48" s="1056"/>
      <c r="K48" s="1056"/>
      <c r="L48" s="268">
        <f>'2026 YTD'!J34</f>
        <v>0</v>
      </c>
      <c r="M48" s="238"/>
      <c r="N48" s="238"/>
      <c r="O48" s="133" t="str">
        <f t="shared" si="0"/>
        <v>Hide</v>
      </c>
    </row>
    <row r="49" spans="1:15" s="184" customFormat="1" ht="18" hidden="1" customHeight="1">
      <c r="A49" s="222"/>
      <c r="B49" s="240"/>
      <c r="C49" s="1056" t="str">
        <f>'2026 YTD'!B35</f>
        <v>Small Tools and Equipment</v>
      </c>
      <c r="D49" s="1056"/>
      <c r="E49" s="1056"/>
      <c r="F49" s="1056"/>
      <c r="G49" s="1056"/>
      <c r="H49" s="1056"/>
      <c r="I49" s="1056"/>
      <c r="J49" s="1056"/>
      <c r="K49" s="1056"/>
      <c r="L49" s="268">
        <f>'2026 YTD'!J35</f>
        <v>0</v>
      </c>
      <c r="M49" s="238"/>
      <c r="N49" s="238"/>
      <c r="O49" s="133" t="str">
        <f t="shared" si="0"/>
        <v>Hide</v>
      </c>
    </row>
    <row r="50" spans="1:15" s="184" customFormat="1" ht="18" hidden="1" customHeight="1">
      <c r="A50" s="222"/>
      <c r="B50" s="240"/>
      <c r="C50" s="1056" t="str">
        <f>'2026 YTD'!B36</f>
        <v xml:space="preserve">State Income Tax Paid </v>
      </c>
      <c r="D50" s="1056"/>
      <c r="E50" s="1056"/>
      <c r="F50" s="1056"/>
      <c r="G50" s="1056"/>
      <c r="H50" s="1056"/>
      <c r="I50" s="1056"/>
      <c r="J50" s="1056"/>
      <c r="K50" s="1056"/>
      <c r="L50" s="268">
        <f>'2026 YTD'!J36</f>
        <v>0</v>
      </c>
      <c r="M50" s="238"/>
      <c r="N50" s="238"/>
      <c r="O50" s="133" t="str">
        <f t="shared" si="0"/>
        <v>Hide</v>
      </c>
    </row>
    <row r="51" spans="1:15" s="184" customFormat="1" ht="18" hidden="1" customHeight="1">
      <c r="A51" s="222"/>
      <c r="B51" s="240"/>
      <c r="C51" s="1056" t="str">
        <f>'2026 YTD'!B37</f>
        <v>Sec of State ( Annual Report)</v>
      </c>
      <c r="D51" s="1056"/>
      <c r="E51" s="1056"/>
      <c r="F51" s="1056"/>
      <c r="G51" s="1056"/>
      <c r="H51" s="1056"/>
      <c r="I51" s="1056"/>
      <c r="J51" s="1056"/>
      <c r="K51" s="1056"/>
      <c r="L51" s="268">
        <f>'2026 YTD'!J37</f>
        <v>0</v>
      </c>
      <c r="M51" s="238"/>
      <c r="N51" s="238"/>
      <c r="O51" s="133" t="str">
        <f t="shared" si="0"/>
        <v>Hide</v>
      </c>
    </row>
    <row r="52" spans="1:15" s="184" customFormat="1" ht="18" hidden="1" customHeight="1">
      <c r="A52" s="222"/>
      <c r="B52" s="240"/>
      <c r="C52" s="1056" t="str">
        <f>'2026 YTD'!B38</f>
        <v>Sale Tax ( Retail Business)</v>
      </c>
      <c r="D52" s="1056"/>
      <c r="E52" s="1056"/>
      <c r="F52" s="1056"/>
      <c r="G52" s="1056"/>
      <c r="H52" s="1056"/>
      <c r="I52" s="1056"/>
      <c r="J52" s="1056"/>
      <c r="K52" s="1056"/>
      <c r="L52" s="268">
        <f>'2026 YTD'!J38</f>
        <v>0</v>
      </c>
      <c r="M52" s="238"/>
      <c r="N52" s="238"/>
      <c r="O52" s="133" t="str">
        <f t="shared" si="0"/>
        <v>Hide</v>
      </c>
    </row>
    <row r="53" spans="1:15" s="184" customFormat="1" ht="18" hidden="1" customHeight="1">
      <c r="A53" s="222"/>
      <c r="B53" s="240"/>
      <c r="C53" s="1056" t="str">
        <f>'2026 YTD'!B39</f>
        <v>Storage /Server Fees</v>
      </c>
      <c r="D53" s="1056"/>
      <c r="E53" s="1056"/>
      <c r="F53" s="1056"/>
      <c r="G53" s="1056"/>
      <c r="H53" s="1056"/>
      <c r="I53" s="1056"/>
      <c r="J53" s="1056"/>
      <c r="K53" s="1056"/>
      <c r="L53" s="268">
        <f>'2026 YTD'!J39</f>
        <v>0</v>
      </c>
      <c r="M53" s="238"/>
      <c r="N53" s="238"/>
      <c r="O53" s="133" t="str">
        <f t="shared" si="0"/>
        <v>Hide</v>
      </c>
    </row>
    <row r="54" spans="1:15" s="184" customFormat="1" ht="18" hidden="1" customHeight="1">
      <c r="A54" s="222"/>
      <c r="B54" s="240"/>
      <c r="C54" s="1056" t="str">
        <f>'2026 YTD'!B40</f>
        <v>Software Exp</v>
      </c>
      <c r="D54" s="1056"/>
      <c r="E54" s="1056"/>
      <c r="F54" s="1056"/>
      <c r="G54" s="1056"/>
      <c r="H54" s="1056"/>
      <c r="I54" s="1056"/>
      <c r="J54" s="1056"/>
      <c r="K54" s="1056"/>
      <c r="L54" s="268">
        <f>'2026 YTD'!J40</f>
        <v>0</v>
      </c>
      <c r="M54" s="238"/>
      <c r="N54" s="238"/>
      <c r="O54" s="133" t="str">
        <f t="shared" si="0"/>
        <v>Hide</v>
      </c>
    </row>
    <row r="55" spans="1:15" s="184" customFormat="1" ht="18" hidden="1" customHeight="1">
      <c r="A55" s="222"/>
      <c r="B55" s="240"/>
      <c r="C55" s="1056" t="str">
        <f>'2026 YTD'!B41</f>
        <v>Training Exp/Prof Development</v>
      </c>
      <c r="D55" s="1056"/>
      <c r="E55" s="1056"/>
      <c r="F55" s="1056"/>
      <c r="G55" s="1056"/>
      <c r="H55" s="1056"/>
      <c r="I55" s="1056"/>
      <c r="J55" s="1056"/>
      <c r="K55" s="1056"/>
      <c r="L55" s="268">
        <f>'2026 YTD'!J41</f>
        <v>0</v>
      </c>
      <c r="M55" s="238"/>
      <c r="N55" s="238"/>
      <c r="O55" s="133" t="str">
        <f t="shared" si="0"/>
        <v>Hide</v>
      </c>
    </row>
    <row r="56" spans="1:15" s="184" customFormat="1" ht="18" hidden="1" customHeight="1">
      <c r="A56" s="222"/>
      <c r="B56" s="240"/>
      <c r="C56" s="1056" t="str">
        <f>'2026 YTD'!B42</f>
        <v>Telephone  (Land, Cell, Fax)</v>
      </c>
      <c r="D56" s="1056"/>
      <c r="E56" s="1056"/>
      <c r="F56" s="1056"/>
      <c r="G56" s="1056"/>
      <c r="H56" s="1056"/>
      <c r="I56" s="1056"/>
      <c r="J56" s="1056"/>
      <c r="K56" s="1056"/>
      <c r="L56" s="268">
        <f>'2026 YTD'!J42</f>
        <v>0</v>
      </c>
      <c r="M56" s="238"/>
      <c r="N56" s="238"/>
      <c r="O56" s="133" t="str">
        <f t="shared" si="0"/>
        <v>Hide</v>
      </c>
    </row>
    <row r="57" spans="1:15" s="184" customFormat="1" ht="18" hidden="1" customHeight="1">
      <c r="A57" s="222"/>
      <c r="B57" s="240"/>
      <c r="C57" s="1056" t="str">
        <f>'2026 YTD'!B43</f>
        <v>Travel Exp (Flight, Taxi etc.)</v>
      </c>
      <c r="D57" s="1056"/>
      <c r="E57" s="1056"/>
      <c r="F57" s="1056"/>
      <c r="G57" s="1056"/>
      <c r="H57" s="1056"/>
      <c r="I57" s="1056"/>
      <c r="J57" s="1056"/>
      <c r="K57" s="1056"/>
      <c r="L57" s="268">
        <f>'2026 YTD'!J43</f>
        <v>0</v>
      </c>
      <c r="M57" s="238"/>
      <c r="N57" s="238"/>
      <c r="O57" s="133" t="str">
        <f t="shared" si="0"/>
        <v>Hide</v>
      </c>
    </row>
    <row r="58" spans="1:15" s="184" customFormat="1" ht="18" hidden="1" customHeight="1">
      <c r="A58" s="222"/>
      <c r="B58" s="240"/>
      <c r="C58" s="1056" t="str">
        <f>'2026 YTD'!B44</f>
        <v>Website/ Hosting Charges</v>
      </c>
      <c r="D58" s="1056"/>
      <c r="E58" s="1056"/>
      <c r="F58" s="1056"/>
      <c r="G58" s="1056"/>
      <c r="H58" s="1056"/>
      <c r="I58" s="1056"/>
      <c r="J58" s="1056"/>
      <c r="K58" s="1056"/>
      <c r="L58" s="268">
        <f>'2026 YTD'!J44</f>
        <v>0</v>
      </c>
      <c r="M58" s="238"/>
      <c r="N58" s="238"/>
      <c r="O58" s="133" t="str">
        <f t="shared" si="0"/>
        <v>Hide</v>
      </c>
    </row>
    <row r="59" spans="1:15" s="184" customFormat="1" ht="18" hidden="1" customHeight="1">
      <c r="A59" s="222"/>
      <c r="B59" s="240"/>
      <c r="C59" s="1056" t="str">
        <f>'2026 YTD'!B45</f>
        <v>Utilities (Business Expense Only)</v>
      </c>
      <c r="D59" s="1056"/>
      <c r="E59" s="1056"/>
      <c r="F59" s="1056"/>
      <c r="G59" s="1056"/>
      <c r="H59" s="1056"/>
      <c r="I59" s="1056"/>
      <c r="J59" s="1056"/>
      <c r="K59" s="1056"/>
      <c r="L59" s="268">
        <f>'2026 YTD'!J45</f>
        <v>0</v>
      </c>
      <c r="M59" s="238"/>
      <c r="N59" s="238"/>
      <c r="O59" s="133" t="str">
        <f t="shared" si="0"/>
        <v>Hide</v>
      </c>
    </row>
    <row r="60" spans="1:15" s="184" customFormat="1" ht="18" hidden="1" customHeight="1">
      <c r="A60" s="222"/>
      <c r="B60" s="240"/>
      <c r="C60" s="1056" t="str">
        <f>'2026 YTD'!B46</f>
        <v>Repairs on Business Assets</v>
      </c>
      <c r="D60" s="1056"/>
      <c r="E60" s="1056"/>
      <c r="F60" s="1056"/>
      <c r="G60" s="1056"/>
      <c r="H60" s="1056"/>
      <c r="I60" s="1056"/>
      <c r="J60" s="1056"/>
      <c r="K60" s="1056"/>
      <c r="L60" s="268">
        <f>'2026 YTD'!J46</f>
        <v>0</v>
      </c>
      <c r="M60" s="238"/>
      <c r="N60" s="238"/>
      <c r="O60" s="133" t="str">
        <f t="shared" si="0"/>
        <v>Hide</v>
      </c>
    </row>
    <row r="61" spans="1:15" s="184" customFormat="1" ht="18" hidden="1" customHeight="1">
      <c r="A61" s="222"/>
      <c r="B61" s="240"/>
      <c r="C61" s="1056" t="str">
        <f>'2026 YTD'!B47</f>
        <v>Rent for the Office or Equipment's</v>
      </c>
      <c r="D61" s="1056"/>
      <c r="E61" s="1056"/>
      <c r="F61" s="1056"/>
      <c r="G61" s="1056"/>
      <c r="H61" s="1056"/>
      <c r="I61" s="1056"/>
      <c r="J61" s="1056"/>
      <c r="K61" s="1056"/>
      <c r="L61" s="268">
        <f>'2026 YTD'!J47</f>
        <v>0</v>
      </c>
      <c r="M61" s="238"/>
      <c r="N61" s="238"/>
      <c r="O61" s="133" t="str">
        <f t="shared" si="0"/>
        <v>Hide</v>
      </c>
    </row>
    <row r="62" spans="1:15" s="184" customFormat="1" ht="18" hidden="1" customHeight="1">
      <c r="A62" s="222"/>
      <c r="B62" s="240"/>
      <c r="C62" s="1056" t="str">
        <f>'2026 YTD'!B48</f>
        <v>License and Permits</v>
      </c>
      <c r="D62" s="1056"/>
      <c r="E62" s="1056"/>
      <c r="F62" s="1056"/>
      <c r="G62" s="1056"/>
      <c r="H62" s="1056"/>
      <c r="I62" s="1056"/>
      <c r="J62" s="1056"/>
      <c r="K62" s="1056"/>
      <c r="L62" s="268">
        <f>'2026 YTD'!J48</f>
        <v>0</v>
      </c>
      <c r="M62" s="238"/>
      <c r="N62" s="238"/>
      <c r="O62" s="133" t="str">
        <f t="shared" si="0"/>
        <v>Hide</v>
      </c>
    </row>
    <row r="63" spans="1:15" s="184" customFormat="1" ht="18" hidden="1" customHeight="1">
      <c r="A63" s="222"/>
      <c r="B63" s="240"/>
      <c r="C63" s="1056" t="str">
        <f>'2026 YTD'!B49</f>
        <v>Interest on Business Loan/Car</v>
      </c>
      <c r="D63" s="1056"/>
      <c r="E63" s="1056"/>
      <c r="F63" s="1056"/>
      <c r="G63" s="1056"/>
      <c r="H63" s="1056"/>
      <c r="I63" s="1056"/>
      <c r="J63" s="1056"/>
      <c r="K63" s="1056"/>
      <c r="L63" s="268">
        <f>'2026 YTD'!J49</f>
        <v>0</v>
      </c>
      <c r="M63" s="238"/>
      <c r="N63" s="238"/>
      <c r="O63" s="133" t="str">
        <f t="shared" si="0"/>
        <v>Hide</v>
      </c>
    </row>
    <row r="64" spans="1:15" s="184" customFormat="1" ht="18" hidden="1" customHeight="1">
      <c r="A64" s="222"/>
      <c r="B64" s="240"/>
      <c r="C64" s="1056" t="str">
        <f>'2026 YTD'!B50</f>
        <v>Advertisement</v>
      </c>
      <c r="D64" s="1056"/>
      <c r="E64" s="1056"/>
      <c r="F64" s="1056"/>
      <c r="G64" s="1056"/>
      <c r="H64" s="1056"/>
      <c r="I64" s="1056"/>
      <c r="J64" s="1056"/>
      <c r="K64" s="1056"/>
      <c r="L64" s="268">
        <f>'2026 YTD'!J50</f>
        <v>0</v>
      </c>
      <c r="M64" s="238"/>
      <c r="N64" s="238"/>
      <c r="O64" s="133" t="str">
        <f t="shared" si="0"/>
        <v>Hide</v>
      </c>
    </row>
    <row r="65" spans="1:85" s="132" customFormat="1" ht="18" hidden="1" customHeight="1">
      <c r="A65" s="222"/>
      <c r="B65" s="240"/>
      <c r="C65" s="1056" t="str">
        <f>'2026 YTD'!B51</f>
        <v>Internet Expense</v>
      </c>
      <c r="D65" s="1056"/>
      <c r="E65" s="1056"/>
      <c r="F65" s="1056"/>
      <c r="G65" s="1056"/>
      <c r="H65" s="1056"/>
      <c r="I65" s="1056"/>
      <c r="J65" s="1056"/>
      <c r="K65" s="1056"/>
      <c r="L65" s="268">
        <f>'2026 YTD'!J51</f>
        <v>0</v>
      </c>
      <c r="M65" s="238"/>
      <c r="N65" s="238"/>
      <c r="O65" s="133" t="str">
        <f t="shared" si="0"/>
        <v>Hide</v>
      </c>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c r="BS65" s="184"/>
      <c r="BT65" s="184"/>
      <c r="BU65" s="184"/>
      <c r="BV65" s="184"/>
      <c r="BW65" s="184"/>
      <c r="BX65" s="184"/>
      <c r="BY65" s="184"/>
      <c r="BZ65" s="184"/>
      <c r="CA65" s="184"/>
      <c r="CB65" s="184"/>
      <c r="CC65" s="184"/>
      <c r="CD65" s="184"/>
      <c r="CE65" s="184"/>
      <c r="CF65" s="184"/>
      <c r="CG65" s="184"/>
    </row>
    <row r="66" spans="1:85" s="132" customFormat="1" ht="18" hidden="1" customHeight="1">
      <c r="A66" s="222"/>
      <c r="B66" s="240"/>
      <c r="C66" s="1056">
        <f>'2026 YTD'!B52</f>
        <v>0</v>
      </c>
      <c r="D66" s="1056"/>
      <c r="E66" s="1056"/>
      <c r="F66" s="1056"/>
      <c r="G66" s="1056"/>
      <c r="H66" s="1056"/>
      <c r="I66" s="1056"/>
      <c r="J66" s="1056"/>
      <c r="K66" s="1056"/>
      <c r="L66" s="268">
        <f>'2026 YTD'!J52</f>
        <v>0</v>
      </c>
      <c r="M66" s="238"/>
      <c r="N66" s="238"/>
      <c r="O66" s="133" t="str">
        <f t="shared" si="0"/>
        <v>Hide</v>
      </c>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c r="BD66" s="184"/>
      <c r="BE66" s="184"/>
      <c r="BF66" s="184"/>
      <c r="BG66" s="184"/>
      <c r="BH66" s="184"/>
      <c r="BI66" s="184"/>
      <c r="BJ66" s="184"/>
      <c r="BK66" s="184"/>
      <c r="BL66" s="184"/>
      <c r="BM66" s="184"/>
      <c r="BN66" s="184"/>
      <c r="BO66" s="184"/>
      <c r="BP66" s="184"/>
      <c r="BQ66" s="184"/>
      <c r="BR66" s="184"/>
      <c r="BS66" s="184"/>
      <c r="BT66" s="184"/>
      <c r="BU66" s="184"/>
      <c r="BV66" s="184"/>
      <c r="BW66" s="184"/>
      <c r="BX66" s="184"/>
      <c r="BY66" s="184"/>
      <c r="BZ66" s="184"/>
      <c r="CA66" s="184"/>
      <c r="CB66" s="184"/>
      <c r="CC66" s="184"/>
      <c r="CD66" s="184"/>
      <c r="CE66" s="184"/>
      <c r="CF66" s="184"/>
      <c r="CG66" s="184"/>
    </row>
    <row r="67" spans="1:85" s="132" customFormat="1" ht="18" hidden="1" customHeight="1">
      <c r="A67" s="222"/>
      <c r="B67" s="240"/>
      <c r="C67" s="1056">
        <f>'2026 YTD'!B53</f>
        <v>0</v>
      </c>
      <c r="D67" s="1056"/>
      <c r="E67" s="1056"/>
      <c r="F67" s="1056"/>
      <c r="G67" s="1056"/>
      <c r="H67" s="1056"/>
      <c r="I67" s="1056"/>
      <c r="J67" s="1056"/>
      <c r="K67" s="1056"/>
      <c r="L67" s="268">
        <f>'2026 YTD'!J53</f>
        <v>0</v>
      </c>
      <c r="M67" s="238"/>
      <c r="N67" s="238"/>
      <c r="O67" s="133" t="str">
        <f t="shared" si="0"/>
        <v>Hide</v>
      </c>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c r="BS67" s="184"/>
      <c r="BT67" s="184"/>
      <c r="BU67" s="184"/>
      <c r="BV67" s="184"/>
      <c r="BW67" s="184"/>
      <c r="BX67" s="184"/>
      <c r="BY67" s="184"/>
      <c r="BZ67" s="184"/>
      <c r="CA67" s="184"/>
      <c r="CB67" s="184"/>
      <c r="CC67" s="184"/>
      <c r="CD67" s="184"/>
      <c r="CE67" s="184"/>
      <c r="CF67" s="184"/>
      <c r="CG67" s="184"/>
    </row>
    <row r="68" spans="1:85" s="132" customFormat="1" ht="18" hidden="1" customHeight="1">
      <c r="A68" s="222"/>
      <c r="B68" s="240"/>
      <c r="C68" s="1056">
        <f>'2026 YTD'!B54</f>
        <v>0</v>
      </c>
      <c r="D68" s="1056"/>
      <c r="E68" s="1056"/>
      <c r="F68" s="1056"/>
      <c r="G68" s="1056"/>
      <c r="H68" s="1056"/>
      <c r="I68" s="1056"/>
      <c r="J68" s="1056"/>
      <c r="K68" s="1056"/>
      <c r="L68" s="268">
        <f>'2026 YTD'!J54</f>
        <v>0</v>
      </c>
      <c r="M68" s="238"/>
      <c r="N68" s="238"/>
      <c r="O68" s="133" t="str">
        <f t="shared" si="0"/>
        <v>Hide</v>
      </c>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row>
    <row r="69" spans="1:85" s="132" customFormat="1" ht="18" hidden="1" customHeight="1">
      <c r="A69" s="222"/>
      <c r="B69" s="240"/>
      <c r="C69" s="1056">
        <f>'2026 YTD'!B55</f>
        <v>0</v>
      </c>
      <c r="D69" s="1056"/>
      <c r="E69" s="1056"/>
      <c r="F69" s="1056"/>
      <c r="G69" s="1056"/>
      <c r="H69" s="1056"/>
      <c r="I69" s="1056"/>
      <c r="J69" s="1056"/>
      <c r="K69" s="1056"/>
      <c r="L69" s="268">
        <f>'2026 YTD'!J55</f>
        <v>0</v>
      </c>
      <c r="M69" s="238"/>
      <c r="N69" s="238"/>
      <c r="O69" s="133" t="str">
        <f t="shared" si="0"/>
        <v>Hide</v>
      </c>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184"/>
      <c r="AX69" s="184"/>
      <c r="AY69" s="184"/>
      <c r="AZ69" s="184"/>
      <c r="BA69" s="184"/>
      <c r="BB69" s="184"/>
      <c r="BC69" s="184"/>
      <c r="BD69" s="184"/>
      <c r="BE69" s="184"/>
      <c r="BF69" s="184"/>
      <c r="BG69" s="184"/>
      <c r="BH69" s="184"/>
      <c r="BI69" s="184"/>
      <c r="BJ69" s="184"/>
      <c r="BK69" s="184"/>
      <c r="BL69" s="184"/>
      <c r="BM69" s="184"/>
      <c r="BN69" s="184"/>
      <c r="BO69" s="184"/>
      <c r="BP69" s="184"/>
      <c r="BQ69" s="184"/>
      <c r="BR69" s="184"/>
      <c r="BS69" s="184"/>
      <c r="BT69" s="184"/>
      <c r="BU69" s="184"/>
      <c r="BV69" s="184"/>
      <c r="BW69" s="184"/>
      <c r="BX69" s="184"/>
      <c r="BY69" s="184"/>
      <c r="BZ69" s="184"/>
      <c r="CA69" s="184"/>
      <c r="CB69" s="184"/>
      <c r="CC69" s="184"/>
      <c r="CD69" s="184"/>
      <c r="CE69" s="184"/>
      <c r="CF69" s="184"/>
      <c r="CG69" s="184"/>
    </row>
    <row r="70" spans="1:85" s="132" customFormat="1" ht="18" hidden="1" customHeight="1">
      <c r="A70" s="222"/>
      <c r="B70" s="240"/>
      <c r="C70" s="1056">
        <f>'2026 YTD'!B56</f>
        <v>0</v>
      </c>
      <c r="D70" s="1056"/>
      <c r="E70" s="1056"/>
      <c r="F70" s="1056"/>
      <c r="G70" s="1056"/>
      <c r="H70" s="1056"/>
      <c r="I70" s="1056"/>
      <c r="J70" s="1056"/>
      <c r="K70" s="1056"/>
      <c r="L70" s="268">
        <f>'2026 YTD'!J56</f>
        <v>0</v>
      </c>
      <c r="M70" s="238"/>
      <c r="N70" s="238"/>
      <c r="O70" s="133" t="str">
        <f t="shared" si="0"/>
        <v>Hide</v>
      </c>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184"/>
      <c r="AX70" s="184"/>
      <c r="AY70" s="184"/>
      <c r="AZ70" s="184"/>
      <c r="BA70" s="184"/>
      <c r="BB70" s="184"/>
      <c r="BC70" s="184"/>
      <c r="BD70" s="184"/>
      <c r="BE70" s="184"/>
      <c r="BF70" s="184"/>
      <c r="BG70" s="184"/>
      <c r="BH70" s="184"/>
      <c r="BI70" s="184"/>
      <c r="BJ70" s="184"/>
      <c r="BK70" s="184"/>
      <c r="BL70" s="184"/>
      <c r="BM70" s="184"/>
      <c r="BN70" s="184"/>
      <c r="BO70" s="184"/>
      <c r="BP70" s="184"/>
      <c r="BQ70" s="184"/>
      <c r="BR70" s="184"/>
      <c r="BS70" s="184"/>
      <c r="BT70" s="184"/>
      <c r="BU70" s="184"/>
      <c r="BV70" s="184"/>
      <c r="BW70" s="184"/>
      <c r="BX70" s="184"/>
      <c r="BY70" s="184"/>
      <c r="BZ70" s="184"/>
      <c r="CA70" s="184"/>
      <c r="CB70" s="184"/>
      <c r="CC70" s="184"/>
      <c r="CD70" s="184"/>
      <c r="CE70" s="184"/>
      <c r="CF70" s="184"/>
      <c r="CG70" s="184"/>
    </row>
    <row r="71" spans="1:85" s="184" customFormat="1" ht="18" hidden="1" customHeight="1">
      <c r="A71" s="222"/>
      <c r="B71" s="240"/>
      <c r="C71" s="1056" t="str">
        <f>'2026 YTD'!O49</f>
        <v>Home Office  (Simplified Option)</v>
      </c>
      <c r="D71" s="1056"/>
      <c r="E71" s="1056"/>
      <c r="F71" s="1056"/>
      <c r="G71" s="1056"/>
      <c r="H71" s="1056"/>
      <c r="I71" s="1056"/>
      <c r="J71" s="1056"/>
      <c r="K71" s="1056"/>
      <c r="L71" s="268">
        <f>'2026 YTD'!X49</f>
        <v>0</v>
      </c>
      <c r="M71" s="238"/>
      <c r="N71" s="238"/>
      <c r="O71" s="133" t="str">
        <f t="shared" si="0"/>
        <v>Hide</v>
      </c>
    </row>
    <row r="72" spans="1:85" s="184" customFormat="1" ht="18" hidden="1" customHeight="1">
      <c r="A72" s="222"/>
      <c r="B72" s="240"/>
      <c r="C72" s="1056" t="str">
        <f>'2026 YTD'!O46</f>
        <v>Total 401K/Sep IRA ( Employer)</v>
      </c>
      <c r="D72" s="1056"/>
      <c r="E72" s="1056"/>
      <c r="F72" s="1056"/>
      <c r="G72" s="1056"/>
      <c r="H72" s="1056"/>
      <c r="I72" s="1056"/>
      <c r="J72" s="1056"/>
      <c r="K72" s="1056"/>
      <c r="L72" s="268">
        <f>'2026 YTD'!X46</f>
        <v>0</v>
      </c>
      <c r="M72" s="238"/>
      <c r="N72" s="238"/>
      <c r="O72" s="133" t="str">
        <f t="shared" si="0"/>
        <v>Hide</v>
      </c>
    </row>
    <row r="73" spans="1:85" s="132" customFormat="1" ht="18" hidden="1" customHeight="1">
      <c r="A73" s="222"/>
      <c r="B73" s="240"/>
      <c r="C73" s="1056" t="str">
        <f>'2026 YTD'!O50</f>
        <v>Total SQ of Your Home</v>
      </c>
      <c r="D73" s="1056"/>
      <c r="E73" s="1056"/>
      <c r="F73" s="1056"/>
      <c r="G73" s="1056"/>
      <c r="H73" s="1056"/>
      <c r="I73" s="1056"/>
      <c r="J73" s="1056"/>
      <c r="K73" s="1056"/>
      <c r="L73" s="268">
        <f>'2026 YTD'!X50</f>
        <v>0</v>
      </c>
      <c r="M73" s="238"/>
      <c r="N73" s="238"/>
      <c r="O73" s="133" t="str">
        <f t="shared" si="0"/>
        <v>Hide</v>
      </c>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c r="AR73" s="184"/>
      <c r="AS73" s="184"/>
      <c r="AT73" s="184"/>
      <c r="AU73" s="184"/>
      <c r="AV73" s="184"/>
      <c r="AW73" s="184"/>
      <c r="AX73" s="184"/>
      <c r="AY73" s="184"/>
      <c r="AZ73" s="184"/>
      <c r="BA73" s="184"/>
      <c r="BB73" s="184"/>
      <c r="BC73" s="184"/>
      <c r="BD73" s="184"/>
      <c r="BE73" s="184"/>
      <c r="BF73" s="184"/>
      <c r="BG73" s="184"/>
      <c r="BH73" s="184"/>
      <c r="BI73" s="184"/>
      <c r="BJ73" s="184"/>
      <c r="BK73" s="184"/>
      <c r="BL73" s="184"/>
      <c r="BM73" s="184"/>
      <c r="BN73" s="184"/>
      <c r="BO73" s="184"/>
      <c r="BP73" s="184"/>
      <c r="BQ73" s="184"/>
      <c r="BR73" s="184"/>
      <c r="BS73" s="184"/>
      <c r="BT73" s="184"/>
      <c r="BU73" s="184"/>
      <c r="BV73" s="184"/>
      <c r="BW73" s="184"/>
      <c r="BX73" s="184"/>
      <c r="BY73" s="184"/>
      <c r="BZ73" s="184"/>
      <c r="CA73" s="184"/>
      <c r="CB73" s="184"/>
      <c r="CC73" s="184"/>
      <c r="CD73" s="184"/>
      <c r="CE73" s="184"/>
      <c r="CF73" s="184"/>
      <c r="CG73" s="184"/>
    </row>
    <row r="74" spans="1:85" s="132" customFormat="1" ht="18" hidden="1" customHeight="1">
      <c r="A74" s="222"/>
      <c r="B74" s="240"/>
      <c r="C74" s="1056" t="str">
        <f>'2026 YTD'!O51</f>
        <v>SQ Used for the Home Office</v>
      </c>
      <c r="D74" s="1056"/>
      <c r="E74" s="1056"/>
      <c r="F74" s="1056"/>
      <c r="G74" s="1056"/>
      <c r="H74" s="1056"/>
      <c r="I74" s="1056"/>
      <c r="J74" s="1056"/>
      <c r="K74" s="1056"/>
      <c r="L74" s="268">
        <f>'2026 YTD'!X51</f>
        <v>0</v>
      </c>
      <c r="M74" s="238"/>
      <c r="N74" s="238"/>
      <c r="O74" s="133" t="str">
        <f t="shared" si="0"/>
        <v>Hide</v>
      </c>
      <c r="S74" s="184"/>
      <c r="T74" s="184"/>
      <c r="U74" s="184"/>
      <c r="V74" s="184"/>
      <c r="W74" s="184"/>
      <c r="X74" s="184"/>
      <c r="Y74" s="184"/>
      <c r="Z74" s="184"/>
      <c r="AA74" s="184"/>
      <c r="AB74" s="184"/>
      <c r="AC74" s="184"/>
      <c r="AD74" s="184"/>
      <c r="AE74" s="184"/>
      <c r="AF74" s="184"/>
      <c r="AG74" s="184"/>
      <c r="AH74" s="184"/>
      <c r="AI74" s="184"/>
      <c r="AJ74" s="184"/>
      <c r="AK74" s="184"/>
      <c r="AL74" s="184"/>
      <c r="AM74" s="184"/>
      <c r="AN74" s="184"/>
      <c r="AO74" s="184"/>
      <c r="AP74" s="184"/>
      <c r="AQ74" s="184"/>
      <c r="AR74" s="184"/>
      <c r="AS74" s="184"/>
      <c r="AT74" s="184"/>
      <c r="AU74" s="184"/>
      <c r="AV74" s="184"/>
      <c r="AW74" s="184"/>
      <c r="AX74" s="184"/>
      <c r="AY74" s="184"/>
      <c r="AZ74" s="184"/>
      <c r="BA74" s="184"/>
      <c r="BB74" s="184"/>
      <c r="BC74" s="184"/>
      <c r="BD74" s="184"/>
      <c r="BE74" s="184"/>
      <c r="BF74" s="184"/>
      <c r="BG74" s="184"/>
      <c r="BH74" s="184"/>
      <c r="BI74" s="184"/>
      <c r="BJ74" s="184"/>
      <c r="BK74" s="184"/>
      <c r="BL74" s="184"/>
      <c r="BM74" s="184"/>
      <c r="BN74" s="184"/>
      <c r="BO74" s="184"/>
      <c r="BP74" s="184"/>
      <c r="BQ74" s="184"/>
      <c r="BR74" s="184"/>
      <c r="BS74" s="184"/>
      <c r="BT74" s="184"/>
      <c r="BU74" s="184"/>
      <c r="BV74" s="184"/>
      <c r="BW74" s="184"/>
      <c r="BX74" s="184"/>
      <c r="BY74" s="184"/>
      <c r="BZ74" s="184"/>
      <c r="CA74" s="184"/>
      <c r="CB74" s="184"/>
      <c r="CC74" s="184"/>
      <c r="CD74" s="184"/>
      <c r="CE74" s="184"/>
      <c r="CF74" s="184"/>
      <c r="CG74" s="184"/>
    </row>
    <row r="75" spans="1:85" s="132" customFormat="1" ht="18" hidden="1" customHeight="1">
      <c r="A75" s="222"/>
      <c r="B75" s="240"/>
      <c r="C75" s="1056">
        <f>'2026 YTD'!O52</f>
        <v>0</v>
      </c>
      <c r="D75" s="1056"/>
      <c r="E75" s="1056"/>
      <c r="F75" s="1056"/>
      <c r="G75" s="1056"/>
      <c r="H75" s="1056"/>
      <c r="I75" s="1056"/>
      <c r="J75" s="1056"/>
      <c r="K75" s="1056"/>
      <c r="L75" s="268">
        <f>'2026 YTD'!X52</f>
        <v>0</v>
      </c>
      <c r="M75" s="238"/>
      <c r="N75" s="238"/>
      <c r="O75" s="133" t="str">
        <f t="shared" si="0"/>
        <v>Hide</v>
      </c>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4"/>
      <c r="BQ75" s="184"/>
      <c r="BR75" s="184"/>
      <c r="BS75" s="184"/>
      <c r="BT75" s="184"/>
      <c r="BU75" s="184"/>
      <c r="BV75" s="184"/>
      <c r="BW75" s="184"/>
      <c r="BX75" s="184"/>
      <c r="BY75" s="184"/>
      <c r="BZ75" s="184"/>
      <c r="CA75" s="184"/>
      <c r="CB75" s="184"/>
      <c r="CC75" s="184"/>
      <c r="CD75" s="184"/>
      <c r="CE75" s="184"/>
      <c r="CF75" s="184"/>
      <c r="CG75" s="184"/>
    </row>
    <row r="76" spans="1:85" s="132" customFormat="1" ht="18" hidden="1" customHeight="1">
      <c r="A76" s="222"/>
      <c r="B76" s="269"/>
      <c r="C76" s="1056"/>
      <c r="D76" s="1056"/>
      <c r="E76" s="1056"/>
      <c r="F76" s="1056"/>
      <c r="G76" s="1056"/>
      <c r="H76" s="1056"/>
      <c r="I76" s="1056"/>
      <c r="J76" s="1056"/>
      <c r="K76" s="1056"/>
      <c r="L76" s="268"/>
      <c r="M76" s="238"/>
      <c r="N76" s="238"/>
      <c r="O76" s="133" t="str">
        <f t="shared" si="0"/>
        <v>Hide</v>
      </c>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c r="BS76" s="184"/>
      <c r="BT76" s="184"/>
      <c r="BU76" s="184"/>
      <c r="BV76" s="184"/>
      <c r="BW76" s="184"/>
      <c r="BX76" s="184"/>
      <c r="BY76" s="184"/>
      <c r="BZ76" s="184"/>
      <c r="CA76" s="184"/>
      <c r="CB76" s="184"/>
      <c r="CC76" s="184"/>
      <c r="CD76" s="184"/>
      <c r="CE76" s="184"/>
      <c r="CF76" s="184"/>
      <c r="CG76" s="184"/>
    </row>
    <row r="77" spans="1:85" s="184" customFormat="1" ht="18" customHeight="1">
      <c r="A77" s="222"/>
      <c r="B77" s="272" t="s">
        <v>215</v>
      </c>
      <c r="C77" s="272"/>
      <c r="D77" s="272"/>
      <c r="E77" s="272"/>
      <c r="F77" s="272"/>
      <c r="G77" s="272"/>
      <c r="H77" s="272"/>
      <c r="I77" s="272"/>
      <c r="J77" s="272"/>
      <c r="K77" s="272"/>
      <c r="L77" s="273">
        <f>SUBTOTAL(9,L35:N76)</f>
        <v>0</v>
      </c>
      <c r="M77" s="238"/>
      <c r="N77" s="235"/>
      <c r="O77" s="133" t="s">
        <v>237</v>
      </c>
    </row>
    <row r="78" spans="1:85" s="184" customFormat="1" ht="5.0999999999999996" customHeight="1">
      <c r="A78" s="222"/>
      <c r="B78" s="252"/>
      <c r="C78" s="252"/>
      <c r="D78" s="252"/>
      <c r="E78" s="252"/>
      <c r="F78" s="252"/>
      <c r="G78" s="252"/>
      <c r="H78" s="252"/>
      <c r="I78" s="252"/>
      <c r="J78" s="252"/>
      <c r="K78" s="252"/>
      <c r="L78" s="253"/>
      <c r="M78" s="254"/>
      <c r="N78" s="254"/>
      <c r="O78" s="133" t="s">
        <v>237</v>
      </c>
    </row>
    <row r="79" spans="1:85" s="186" customFormat="1" ht="18" customHeight="1">
      <c r="A79" s="223"/>
      <c r="B79" s="231" t="s">
        <v>216</v>
      </c>
      <c r="C79" s="276"/>
      <c r="D79" s="276"/>
      <c r="E79" s="276"/>
      <c r="F79" s="276"/>
      <c r="G79" s="276"/>
      <c r="H79" s="276"/>
      <c r="I79" s="276"/>
      <c r="J79" s="276"/>
      <c r="K79" s="277"/>
      <c r="L79" s="273">
        <f>L23-L31-L77</f>
        <v>0</v>
      </c>
      <c r="M79" s="243"/>
      <c r="N79" s="243"/>
      <c r="O79" s="133" t="s">
        <v>237</v>
      </c>
    </row>
    <row r="80" spans="1:85" s="186" customFormat="1" ht="18" customHeight="1">
      <c r="A80" s="223"/>
      <c r="B80" s="255"/>
      <c r="C80" s="229"/>
      <c r="D80" s="229"/>
      <c r="E80" s="229"/>
      <c r="F80" s="229"/>
      <c r="G80" s="229"/>
      <c r="H80" s="229"/>
      <c r="I80" s="229"/>
      <c r="J80" s="229"/>
      <c r="K80" s="256"/>
      <c r="L80" s="257"/>
      <c r="M80" s="258"/>
      <c r="N80" s="258"/>
      <c r="O80" s="133" t="s">
        <v>237</v>
      </c>
    </row>
    <row r="81" spans="1:15" s="186" customFormat="1" ht="18" customHeight="1">
      <c r="A81" s="223"/>
      <c r="B81" s="255"/>
      <c r="C81" s="229"/>
      <c r="D81" s="229"/>
      <c r="E81" s="229"/>
      <c r="F81" s="229"/>
      <c r="G81" s="229"/>
      <c r="H81" s="229"/>
      <c r="I81" s="229"/>
      <c r="J81" s="229"/>
      <c r="K81" s="256"/>
      <c r="L81" s="257"/>
      <c r="M81" s="258"/>
      <c r="N81" s="258"/>
      <c r="O81" s="133" t="s">
        <v>237</v>
      </c>
    </row>
    <row r="82" spans="1:15" s="186" customFormat="1" ht="18" customHeight="1">
      <c r="A82" s="223"/>
      <c r="B82" s="241"/>
      <c r="C82" s="241"/>
      <c r="D82" s="241"/>
      <c r="E82" s="241"/>
      <c r="F82" s="241"/>
      <c r="G82" s="241"/>
      <c r="H82" s="241"/>
      <c r="I82" s="241"/>
      <c r="J82" s="241"/>
      <c r="K82" s="241"/>
      <c r="L82" s="259"/>
      <c r="M82" s="242"/>
      <c r="N82" s="242"/>
      <c r="O82" s="133" t="s">
        <v>237</v>
      </c>
    </row>
    <row r="83" spans="1:15" s="184" customFormat="1" ht="27" customHeight="1">
      <c r="A83" s="222"/>
      <c r="B83" s="1060" t="s">
        <v>234</v>
      </c>
      <c r="C83" s="1060"/>
      <c r="D83" s="1060"/>
      <c r="E83" s="1060"/>
      <c r="F83" s="1060"/>
      <c r="G83" s="1060"/>
      <c r="H83" s="1060"/>
      <c r="I83" s="1060"/>
      <c r="J83" s="1060"/>
      <c r="K83" s="1060"/>
      <c r="L83" s="1060"/>
      <c r="M83" s="260"/>
      <c r="N83" s="260"/>
      <c r="O83" s="133" t="s">
        <v>237</v>
      </c>
    </row>
    <row r="84" spans="1:15" s="184" customFormat="1" ht="27" customHeight="1">
      <c r="A84" s="222"/>
      <c r="B84" s="261"/>
      <c r="C84" s="262"/>
      <c r="D84" s="262"/>
      <c r="E84" s="262"/>
      <c r="F84" s="262"/>
      <c r="G84" s="262"/>
      <c r="H84" s="262"/>
      <c r="I84" s="262"/>
      <c r="J84" s="262"/>
      <c r="K84" s="262"/>
      <c r="L84" s="263"/>
      <c r="M84" s="264"/>
      <c r="N84" s="264"/>
      <c r="O84" s="133" t="s">
        <v>237</v>
      </c>
    </row>
    <row r="85" spans="1:15" ht="25.5" customHeight="1">
      <c r="A85" s="219"/>
      <c r="B85" s="1058" t="e">
        <f>#REF!</f>
        <v>#REF!</v>
      </c>
      <c r="C85" s="1059"/>
      <c r="D85" s="1059"/>
      <c r="E85" s="1059"/>
      <c r="F85" s="1059"/>
      <c r="G85" s="1059"/>
      <c r="H85" s="265"/>
      <c r="I85" s="244" t="s">
        <v>272</v>
      </c>
      <c r="J85" s="244"/>
      <c r="K85" s="244"/>
      <c r="L85" s="266">
        <f ca="1">TODAY()</f>
        <v>46011</v>
      </c>
      <c r="M85" s="247"/>
      <c r="N85" s="266"/>
      <c r="O85" s="133" t="s">
        <v>237</v>
      </c>
    </row>
    <row r="86" spans="1:15" s="187" customFormat="1" ht="16.5" customHeight="1">
      <c r="A86" s="225"/>
      <c r="B86" s="1057" t="s">
        <v>270</v>
      </c>
      <c r="C86" s="1057"/>
      <c r="D86" s="1057"/>
      <c r="E86" s="1057"/>
      <c r="F86" s="1057"/>
      <c r="G86" s="1057"/>
      <c r="H86" s="1057"/>
      <c r="I86" s="1057"/>
      <c r="J86" s="1057"/>
      <c r="K86" s="1057"/>
      <c r="L86" s="267" t="s">
        <v>235</v>
      </c>
      <c r="M86" s="247"/>
      <c r="N86" s="247"/>
      <c r="O86" s="133" t="s">
        <v>237</v>
      </c>
    </row>
    <row r="87" spans="1:15" ht="7.5" customHeight="1">
      <c r="A87" s="219"/>
      <c r="B87" s="219"/>
      <c r="C87" s="219"/>
      <c r="D87" s="219"/>
      <c r="E87" s="219"/>
      <c r="F87" s="219"/>
      <c r="G87" s="219"/>
      <c r="H87" s="219"/>
      <c r="I87" s="219"/>
      <c r="J87" s="219"/>
      <c r="K87" s="219"/>
      <c r="L87" s="230"/>
      <c r="M87" s="230"/>
      <c r="N87" s="230"/>
      <c r="O87" s="133" t="s">
        <v>237</v>
      </c>
    </row>
    <row r="88" spans="1:15" ht="18.75" customHeight="1">
      <c r="A88" s="219"/>
      <c r="B88" s="224"/>
      <c r="C88" s="224"/>
      <c r="D88" s="224"/>
      <c r="E88" s="219"/>
      <c r="F88" s="219"/>
      <c r="G88" s="219"/>
      <c r="H88" s="219"/>
      <c r="I88" s="219"/>
      <c r="J88" s="219"/>
      <c r="K88" s="219"/>
    </row>
    <row r="89" spans="1:15" ht="18.75" customHeight="1">
      <c r="B89" s="215"/>
      <c r="C89" s="215"/>
      <c r="D89" s="215"/>
    </row>
    <row r="90" spans="1:15" ht="18.75" customHeight="1">
      <c r="B90" s="215"/>
      <c r="C90" s="215"/>
      <c r="D90" s="215"/>
    </row>
    <row r="91" spans="1:15" ht="18.75" customHeight="1">
      <c r="B91" s="215"/>
      <c r="C91" s="215"/>
      <c r="D91" s="215"/>
    </row>
    <row r="92" spans="1:15" ht="18.75" customHeight="1">
      <c r="B92" s="215"/>
      <c r="C92" s="215"/>
      <c r="D92" s="215"/>
    </row>
    <row r="93" spans="1:15" ht="18.75" customHeight="1">
      <c r="B93" s="215"/>
      <c r="C93" s="215"/>
      <c r="D93" s="215"/>
    </row>
    <row r="94" spans="1:15" ht="18.75" customHeight="1">
      <c r="B94" s="215"/>
      <c r="C94" s="215"/>
      <c r="D94" s="215"/>
    </row>
    <row r="95" spans="1:15" ht="18.75" customHeight="1">
      <c r="B95" s="215"/>
      <c r="C95" s="215"/>
      <c r="D95" s="215"/>
    </row>
    <row r="96" spans="1:15" ht="18.75" customHeight="1">
      <c r="B96" s="215"/>
      <c r="C96" s="215"/>
      <c r="D96" s="215"/>
    </row>
    <row r="97" spans="2:4" ht="18.75" customHeight="1">
      <c r="B97" s="215"/>
      <c r="C97" s="215"/>
      <c r="D97" s="215"/>
    </row>
    <row r="98" spans="2:4" ht="18.75" customHeight="1">
      <c r="B98" s="215"/>
      <c r="C98" s="215"/>
      <c r="D98" s="215"/>
    </row>
    <row r="99" spans="2:4" ht="18.75" customHeight="1">
      <c r="B99" s="215"/>
      <c r="C99" s="215"/>
      <c r="D99" s="215"/>
    </row>
    <row r="100" spans="2:4" ht="18.75" customHeight="1">
      <c r="B100" s="215"/>
      <c r="C100" s="215"/>
      <c r="D100" s="215"/>
    </row>
    <row r="101" spans="2:4" ht="18.75" customHeight="1">
      <c r="B101" s="215"/>
      <c r="C101" s="215"/>
      <c r="D101" s="215"/>
    </row>
    <row r="102" spans="2:4" ht="18.75" customHeight="1">
      <c r="B102" s="215"/>
      <c r="C102" s="215"/>
      <c r="D102" s="215"/>
    </row>
    <row r="103" spans="2:4" ht="18.75" customHeight="1">
      <c r="B103" s="215"/>
      <c r="C103" s="215"/>
      <c r="D103" s="215"/>
    </row>
    <row r="104" spans="2:4" ht="18.75" customHeight="1">
      <c r="B104" s="215"/>
      <c r="C104" s="215"/>
      <c r="D104" s="215"/>
    </row>
    <row r="105" spans="2:4" ht="18.75" customHeight="1">
      <c r="B105" s="215"/>
      <c r="C105" s="215"/>
      <c r="D105" s="215"/>
    </row>
    <row r="106" spans="2:4" ht="18.75" customHeight="1">
      <c r="B106" s="215"/>
      <c r="C106" s="215"/>
      <c r="D106" s="215"/>
    </row>
    <row r="107" spans="2:4" ht="15.75" customHeight="1">
      <c r="B107" s="215"/>
      <c r="C107" s="215"/>
      <c r="D107" s="215"/>
    </row>
    <row r="108" spans="2:4" ht="15.75" customHeight="1">
      <c r="B108" s="215"/>
      <c r="C108" s="215"/>
      <c r="D108" s="215"/>
    </row>
    <row r="109" spans="2:4" ht="15.75" customHeight="1">
      <c r="B109" s="215"/>
      <c r="C109" s="215"/>
      <c r="D109" s="215"/>
    </row>
  </sheetData>
  <autoFilter ref="O1:O109" xr:uid="{A7AB2A82-FC9F-49FD-9CE6-655B15BCDAA0}">
    <filterColumn colId="0">
      <filters blank="1">
        <filter val="Show"/>
      </filters>
    </filterColumn>
  </autoFilter>
  <mergeCells count="63">
    <mergeCell ref="B3:L3"/>
    <mergeCell ref="B4:L4"/>
    <mergeCell ref="C58:K58"/>
    <mergeCell ref="C61:K61"/>
    <mergeCell ref="C47:K47"/>
    <mergeCell ref="C48:K48"/>
    <mergeCell ref="C8:K8"/>
    <mergeCell ref="C9:K9"/>
    <mergeCell ref="C37:K37"/>
    <mergeCell ref="C38:K38"/>
    <mergeCell ref="C36:K36"/>
    <mergeCell ref="C35:K35"/>
    <mergeCell ref="C12:K12"/>
    <mergeCell ref="C11:K11"/>
    <mergeCell ref="C39:K39"/>
    <mergeCell ref="C40:K40"/>
    <mergeCell ref="B1:L2"/>
    <mergeCell ref="C71:K71"/>
    <mergeCell ref="C19:K19"/>
    <mergeCell ref="C20:K20"/>
    <mergeCell ref="C34:K34"/>
    <mergeCell ref="C26:K26"/>
    <mergeCell ref="C27:K27"/>
    <mergeCell ref="C28:K28"/>
    <mergeCell ref="C29:K29"/>
    <mergeCell ref="C69:K69"/>
    <mergeCell ref="C49:K49"/>
    <mergeCell ref="C50:K50"/>
    <mergeCell ref="C30:K30"/>
    <mergeCell ref="C16:K16"/>
    <mergeCell ref="C18:K18"/>
    <mergeCell ref="C7:K7"/>
    <mergeCell ref="C41:K41"/>
    <mergeCell ref="C57:K57"/>
    <mergeCell ref="C53:K53"/>
    <mergeCell ref="C52:K52"/>
    <mergeCell ref="B85:G85"/>
    <mergeCell ref="B83:L83"/>
    <mergeCell ref="C54:K54"/>
    <mergeCell ref="C55:K55"/>
    <mergeCell ref="C56:K56"/>
    <mergeCell ref="C72:K72"/>
    <mergeCell ref="C62:K62"/>
    <mergeCell ref="C46:K46"/>
    <mergeCell ref="C42:K42"/>
    <mergeCell ref="C43:K43"/>
    <mergeCell ref="C44:K44"/>
    <mergeCell ref="C51:K51"/>
    <mergeCell ref="C45:K45"/>
    <mergeCell ref="B86:K86"/>
    <mergeCell ref="C73:K73"/>
    <mergeCell ref="C74:K74"/>
    <mergeCell ref="C75:K75"/>
    <mergeCell ref="C76:K76"/>
    <mergeCell ref="C70:K70"/>
    <mergeCell ref="C63:K63"/>
    <mergeCell ref="C64:K64"/>
    <mergeCell ref="C59:K59"/>
    <mergeCell ref="C60:K60"/>
    <mergeCell ref="C66:K66"/>
    <mergeCell ref="C67:K67"/>
    <mergeCell ref="C68:K68"/>
    <mergeCell ref="C65:K65"/>
  </mergeCells>
  <conditionalFormatting sqref="O2:O87">
    <cfRule type="expression" priority="1">
      <formula>ISBLANK(O2)</formula>
    </cfRule>
  </conditionalFormatting>
  <printOptions horizontalCentered="1"/>
  <pageMargins left="0.25" right="0.25" top="0.75" bottom="0.75" header="0.3" footer="0.3"/>
  <pageSetup paperSize="9" scale="96"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6D3C4-DFBD-4BB3-AE0E-1567A2499BC8}">
  <dimension ref="A1:I207"/>
  <sheetViews>
    <sheetView showGridLines="0" workbookViewId="0">
      <selection activeCell="L8" sqref="L8"/>
    </sheetView>
  </sheetViews>
  <sheetFormatPr defaultColWidth="12.5703125" defaultRowHeight="15.75"/>
  <cols>
    <col min="1" max="1" width="13.42578125" style="326" customWidth="1"/>
    <col min="2" max="2" width="14.85546875" style="326" customWidth="1"/>
    <col min="3" max="3" width="25.7109375" style="326" customWidth="1"/>
    <col min="4" max="4" width="32.7109375" style="326" customWidth="1"/>
    <col min="5" max="5" width="15.5703125" style="326" customWidth="1"/>
    <col min="6" max="6" width="10.5703125" style="326" customWidth="1"/>
    <col min="7" max="7" width="13.5703125" style="326" customWidth="1"/>
    <col min="8" max="8" width="12.5703125" style="326"/>
    <col min="9" max="9" width="0" style="326" hidden="1" customWidth="1"/>
    <col min="10" max="16384" width="12.5703125" style="326"/>
  </cols>
  <sheetData>
    <row r="1" spans="1:9">
      <c r="A1" s="1069"/>
      <c r="B1" s="1070"/>
      <c r="C1" s="1070"/>
      <c r="D1" s="1070"/>
      <c r="E1" s="1070"/>
      <c r="F1" s="1070"/>
      <c r="G1" s="1071"/>
    </row>
    <row r="2" spans="1:9">
      <c r="A2" s="1072"/>
      <c r="B2" s="1073"/>
      <c r="C2" s="1073"/>
      <c r="D2" s="1073"/>
      <c r="E2" s="1073"/>
      <c r="F2" s="1073"/>
      <c r="G2" s="1074"/>
    </row>
    <row r="3" spans="1:9">
      <c r="A3" s="1075" t="s">
        <v>462</v>
      </c>
      <c r="B3" s="1076"/>
      <c r="C3" s="1076"/>
      <c r="D3" s="1076"/>
      <c r="E3" s="1076"/>
      <c r="F3" s="1076"/>
      <c r="G3" s="1077"/>
    </row>
    <row r="4" spans="1:9" ht="21">
      <c r="A4" s="327"/>
      <c r="B4" s="328"/>
      <c r="C4" s="328"/>
      <c r="E4" s="1078" t="s">
        <v>467</v>
      </c>
      <c r="F4" s="1079"/>
      <c r="G4" s="416">
        <v>0.7</v>
      </c>
      <c r="H4" s="326" t="s">
        <v>468</v>
      </c>
      <c r="I4" s="326" t="s">
        <v>367</v>
      </c>
    </row>
    <row r="5" spans="1:9" ht="21">
      <c r="A5" s="329" t="s">
        <v>368</v>
      </c>
      <c r="B5" s="1080"/>
      <c r="C5" s="1081"/>
      <c r="D5" s="1082" t="s">
        <v>369</v>
      </c>
      <c r="E5" s="1083"/>
      <c r="F5" s="330" t="s">
        <v>367</v>
      </c>
      <c r="G5" s="331">
        <f>G207</f>
        <v>0</v>
      </c>
      <c r="I5" s="326" t="s">
        <v>370</v>
      </c>
    </row>
    <row r="6" spans="1:9" ht="21">
      <c r="A6" s="332"/>
      <c r="B6" s="333"/>
      <c r="C6" s="333"/>
      <c r="D6" s="333"/>
      <c r="E6" s="333"/>
      <c r="F6" s="333"/>
      <c r="G6" s="334"/>
      <c r="I6" s="326" t="s">
        <v>371</v>
      </c>
    </row>
    <row r="7" spans="1:9" ht="21">
      <c r="A7" s="470" t="s">
        <v>235</v>
      </c>
      <c r="B7" s="470" t="s">
        <v>21</v>
      </c>
      <c r="C7" s="470" t="s">
        <v>372</v>
      </c>
      <c r="D7" s="470" t="s">
        <v>373</v>
      </c>
      <c r="E7" s="471" t="s">
        <v>374</v>
      </c>
      <c r="F7" s="470" t="s">
        <v>375</v>
      </c>
      <c r="G7" s="470" t="s">
        <v>376</v>
      </c>
      <c r="I7" s="326" t="s">
        <v>377</v>
      </c>
    </row>
    <row r="8" spans="1:9" ht="37.5" customHeight="1">
      <c r="A8" s="466">
        <v>45658</v>
      </c>
      <c r="B8" s="467" t="s">
        <v>378</v>
      </c>
      <c r="C8" s="468" t="s">
        <v>379</v>
      </c>
      <c r="D8" s="468" t="s">
        <v>380</v>
      </c>
      <c r="E8" s="468" t="s">
        <v>381</v>
      </c>
      <c r="F8" s="469">
        <v>20</v>
      </c>
      <c r="G8" s="472">
        <f>F8*G$4</f>
        <v>14</v>
      </c>
      <c r="I8" s="326" t="s">
        <v>382</v>
      </c>
    </row>
    <row r="9" spans="1:9">
      <c r="A9" s="1066" t="s">
        <v>383</v>
      </c>
      <c r="B9" s="1067"/>
      <c r="C9" s="1067"/>
      <c r="D9" s="1067"/>
      <c r="E9" s="1067"/>
      <c r="F9" s="1067"/>
      <c r="G9" s="1068"/>
      <c r="I9" s="326" t="s">
        <v>384</v>
      </c>
    </row>
    <row r="10" spans="1:9" ht="37.5" customHeight="1">
      <c r="A10" s="462" t="s">
        <v>44</v>
      </c>
      <c r="B10" s="463" t="s">
        <v>44</v>
      </c>
      <c r="C10" s="464" t="s">
        <v>44</v>
      </c>
      <c r="D10" s="464" t="s">
        <v>44</v>
      </c>
      <c r="E10" s="464" t="s">
        <v>44</v>
      </c>
      <c r="F10" s="465"/>
      <c r="G10" s="335">
        <f>F10*G$4</f>
        <v>0</v>
      </c>
      <c r="I10" s="326" t="s">
        <v>385</v>
      </c>
    </row>
    <row r="11" spans="1:9" ht="37.5" customHeight="1">
      <c r="A11" s="462"/>
      <c r="B11" s="463"/>
      <c r="C11" s="464"/>
      <c r="D11" s="464"/>
      <c r="E11" s="464"/>
      <c r="F11" s="465"/>
      <c r="G11" s="335">
        <f t="shared" ref="G11:G74" si="0">F11*G$4</f>
        <v>0</v>
      </c>
      <c r="I11" s="326" t="s">
        <v>386</v>
      </c>
    </row>
    <row r="12" spans="1:9" ht="37.5" customHeight="1">
      <c r="A12" s="462"/>
      <c r="B12" s="463"/>
      <c r="C12" s="464"/>
      <c r="D12" s="464"/>
      <c r="E12" s="464"/>
      <c r="F12" s="465"/>
      <c r="G12" s="335">
        <f t="shared" si="0"/>
        <v>0</v>
      </c>
      <c r="I12" s="326" t="s">
        <v>387</v>
      </c>
    </row>
    <row r="13" spans="1:9" ht="37.5" customHeight="1">
      <c r="A13" s="462"/>
      <c r="B13" s="463"/>
      <c r="C13" s="464"/>
      <c r="D13" s="464"/>
      <c r="E13" s="464"/>
      <c r="F13" s="465"/>
      <c r="G13" s="335">
        <f t="shared" si="0"/>
        <v>0</v>
      </c>
      <c r="I13" s="326" t="s">
        <v>388</v>
      </c>
    </row>
    <row r="14" spans="1:9" ht="37.5" customHeight="1">
      <c r="A14" s="462"/>
      <c r="B14" s="463"/>
      <c r="C14" s="464"/>
      <c r="D14" s="464"/>
      <c r="E14" s="464"/>
      <c r="F14" s="465"/>
      <c r="G14" s="335">
        <f t="shared" si="0"/>
        <v>0</v>
      </c>
      <c r="I14" s="326" t="s">
        <v>389</v>
      </c>
    </row>
    <row r="15" spans="1:9" ht="37.5" customHeight="1">
      <c r="A15" s="462"/>
      <c r="B15" s="463"/>
      <c r="C15" s="464"/>
      <c r="D15" s="464"/>
      <c r="E15" s="464"/>
      <c r="F15" s="465"/>
      <c r="G15" s="335">
        <f t="shared" si="0"/>
        <v>0</v>
      </c>
      <c r="I15" s="326" t="s">
        <v>390</v>
      </c>
    </row>
    <row r="16" spans="1:9" ht="29.25" customHeight="1">
      <c r="A16" s="462"/>
      <c r="B16" s="463"/>
      <c r="C16" s="464"/>
      <c r="D16" s="464"/>
      <c r="E16" s="464"/>
      <c r="F16" s="465"/>
      <c r="G16" s="335">
        <f t="shared" si="0"/>
        <v>0</v>
      </c>
    </row>
    <row r="17" spans="1:7" ht="37.5" customHeight="1">
      <c r="A17" s="466"/>
      <c r="B17" s="467"/>
      <c r="C17" s="468"/>
      <c r="D17" s="468"/>
      <c r="E17" s="468"/>
      <c r="F17" s="469"/>
      <c r="G17" s="335">
        <f t="shared" si="0"/>
        <v>0</v>
      </c>
    </row>
    <row r="18" spans="1:7" ht="37.5" customHeight="1">
      <c r="A18" s="466"/>
      <c r="B18" s="467"/>
      <c r="C18" s="468"/>
      <c r="D18" s="468"/>
      <c r="E18" s="468"/>
      <c r="F18" s="469"/>
      <c r="G18" s="335">
        <f t="shared" si="0"/>
        <v>0</v>
      </c>
    </row>
    <row r="19" spans="1:7" ht="37.5" customHeight="1">
      <c r="A19" s="466"/>
      <c r="B19" s="467"/>
      <c r="C19" s="468"/>
      <c r="D19" s="468"/>
      <c r="E19" s="468"/>
      <c r="F19" s="469"/>
      <c r="G19" s="335">
        <f t="shared" si="0"/>
        <v>0</v>
      </c>
    </row>
    <row r="20" spans="1:7" ht="37.5" customHeight="1">
      <c r="A20" s="466"/>
      <c r="B20" s="467"/>
      <c r="C20" s="468"/>
      <c r="D20" s="468"/>
      <c r="E20" s="468"/>
      <c r="F20" s="469"/>
      <c r="G20" s="335">
        <f t="shared" si="0"/>
        <v>0</v>
      </c>
    </row>
    <row r="21" spans="1:7" ht="37.5" customHeight="1">
      <c r="A21" s="466"/>
      <c r="B21" s="467"/>
      <c r="C21" s="468"/>
      <c r="D21" s="468"/>
      <c r="E21" s="468"/>
      <c r="F21" s="469"/>
      <c r="G21" s="335">
        <f t="shared" si="0"/>
        <v>0</v>
      </c>
    </row>
    <row r="22" spans="1:7" ht="37.5" customHeight="1">
      <c r="A22" s="466"/>
      <c r="B22" s="467"/>
      <c r="C22" s="468"/>
      <c r="D22" s="468"/>
      <c r="E22" s="468"/>
      <c r="F22" s="469"/>
      <c r="G22" s="335">
        <f t="shared" si="0"/>
        <v>0</v>
      </c>
    </row>
    <row r="23" spans="1:7" ht="37.5" customHeight="1">
      <c r="A23" s="466"/>
      <c r="B23" s="467"/>
      <c r="C23" s="468"/>
      <c r="D23" s="468"/>
      <c r="E23" s="468"/>
      <c r="F23" s="469"/>
      <c r="G23" s="335">
        <f t="shared" si="0"/>
        <v>0</v>
      </c>
    </row>
    <row r="24" spans="1:7" ht="37.5" customHeight="1">
      <c r="A24" s="466"/>
      <c r="B24" s="467"/>
      <c r="C24" s="468"/>
      <c r="D24" s="468"/>
      <c r="E24" s="468"/>
      <c r="F24" s="469"/>
      <c r="G24" s="335">
        <f t="shared" si="0"/>
        <v>0</v>
      </c>
    </row>
    <row r="25" spans="1:7" ht="37.5" customHeight="1">
      <c r="A25" s="466"/>
      <c r="B25" s="467"/>
      <c r="C25" s="468"/>
      <c r="D25" s="468"/>
      <c r="E25" s="468"/>
      <c r="F25" s="469"/>
      <c r="G25" s="335">
        <f t="shared" si="0"/>
        <v>0</v>
      </c>
    </row>
    <row r="26" spans="1:7" ht="37.5" customHeight="1">
      <c r="A26" s="466"/>
      <c r="B26" s="467"/>
      <c r="C26" s="468"/>
      <c r="D26" s="468"/>
      <c r="E26" s="468"/>
      <c r="F26" s="469"/>
      <c r="G26" s="335">
        <f t="shared" si="0"/>
        <v>0</v>
      </c>
    </row>
    <row r="27" spans="1:7" ht="37.5" customHeight="1">
      <c r="A27" s="466"/>
      <c r="B27" s="467"/>
      <c r="C27" s="468"/>
      <c r="D27" s="468"/>
      <c r="E27" s="468"/>
      <c r="F27" s="469"/>
      <c r="G27" s="335">
        <f t="shared" si="0"/>
        <v>0</v>
      </c>
    </row>
    <row r="28" spans="1:7" ht="37.5" customHeight="1">
      <c r="A28" s="466"/>
      <c r="B28" s="467"/>
      <c r="C28" s="468"/>
      <c r="D28" s="468"/>
      <c r="E28" s="468"/>
      <c r="F28" s="469"/>
      <c r="G28" s="335">
        <f t="shared" si="0"/>
        <v>0</v>
      </c>
    </row>
    <row r="29" spans="1:7" ht="37.5" customHeight="1">
      <c r="A29" s="466"/>
      <c r="B29" s="467"/>
      <c r="C29" s="468"/>
      <c r="D29" s="468"/>
      <c r="E29" s="468"/>
      <c r="F29" s="469"/>
      <c r="G29" s="335">
        <f t="shared" si="0"/>
        <v>0</v>
      </c>
    </row>
    <row r="30" spans="1:7" ht="37.5" customHeight="1">
      <c r="A30" s="466"/>
      <c r="B30" s="467"/>
      <c r="C30" s="468"/>
      <c r="D30" s="468"/>
      <c r="E30" s="468"/>
      <c r="F30" s="469"/>
      <c r="G30" s="335">
        <f t="shared" si="0"/>
        <v>0</v>
      </c>
    </row>
    <row r="31" spans="1:7" ht="37.5" customHeight="1">
      <c r="A31" s="466"/>
      <c r="B31" s="467"/>
      <c r="C31" s="468"/>
      <c r="D31" s="468"/>
      <c r="E31" s="468"/>
      <c r="F31" s="469"/>
      <c r="G31" s="335">
        <f t="shared" si="0"/>
        <v>0</v>
      </c>
    </row>
    <row r="32" spans="1:7" ht="37.5" customHeight="1">
      <c r="A32" s="466"/>
      <c r="B32" s="467"/>
      <c r="C32" s="468"/>
      <c r="D32" s="468"/>
      <c r="E32" s="468"/>
      <c r="F32" s="469"/>
      <c r="G32" s="335">
        <f t="shared" si="0"/>
        <v>0</v>
      </c>
    </row>
    <row r="33" spans="1:7" ht="37.5" customHeight="1">
      <c r="A33" s="466"/>
      <c r="B33" s="467"/>
      <c r="C33" s="468"/>
      <c r="D33" s="468"/>
      <c r="E33" s="468"/>
      <c r="F33" s="469"/>
      <c r="G33" s="335">
        <f t="shared" si="0"/>
        <v>0</v>
      </c>
    </row>
    <row r="34" spans="1:7" ht="37.5" customHeight="1">
      <c r="A34" s="466"/>
      <c r="B34" s="467"/>
      <c r="C34" s="468"/>
      <c r="D34" s="468"/>
      <c r="E34" s="468"/>
      <c r="F34" s="469"/>
      <c r="G34" s="335">
        <f t="shared" si="0"/>
        <v>0</v>
      </c>
    </row>
    <row r="35" spans="1:7" ht="37.5" hidden="1" customHeight="1">
      <c r="A35" s="336"/>
      <c r="B35" s="337"/>
      <c r="C35" s="338"/>
      <c r="D35" s="338"/>
      <c r="E35" s="338"/>
      <c r="F35" s="339"/>
      <c r="G35" s="335">
        <f t="shared" si="0"/>
        <v>0</v>
      </c>
    </row>
    <row r="36" spans="1:7" ht="37.5" hidden="1" customHeight="1">
      <c r="A36" s="336"/>
      <c r="B36" s="337"/>
      <c r="C36" s="338"/>
      <c r="D36" s="338"/>
      <c r="E36" s="338"/>
      <c r="F36" s="339"/>
      <c r="G36" s="335">
        <f t="shared" si="0"/>
        <v>0</v>
      </c>
    </row>
    <row r="37" spans="1:7" ht="37.5" hidden="1" customHeight="1">
      <c r="A37" s="336"/>
      <c r="B37" s="337"/>
      <c r="C37" s="338"/>
      <c r="D37" s="338"/>
      <c r="E37" s="338"/>
      <c r="F37" s="339"/>
      <c r="G37" s="335">
        <f t="shared" si="0"/>
        <v>0</v>
      </c>
    </row>
    <row r="38" spans="1:7" ht="37.5" hidden="1" customHeight="1">
      <c r="A38" s="336"/>
      <c r="B38" s="337"/>
      <c r="C38" s="338"/>
      <c r="D38" s="338"/>
      <c r="E38" s="338"/>
      <c r="F38" s="339"/>
      <c r="G38" s="335">
        <f t="shared" si="0"/>
        <v>0</v>
      </c>
    </row>
    <row r="39" spans="1:7" ht="37.5" hidden="1" customHeight="1">
      <c r="A39" s="336"/>
      <c r="B39" s="337"/>
      <c r="C39" s="338"/>
      <c r="D39" s="338"/>
      <c r="E39" s="338"/>
      <c r="F39" s="339"/>
      <c r="G39" s="335">
        <f t="shared" si="0"/>
        <v>0</v>
      </c>
    </row>
    <row r="40" spans="1:7" ht="37.5" hidden="1" customHeight="1">
      <c r="A40" s="336"/>
      <c r="B40" s="337"/>
      <c r="C40" s="338"/>
      <c r="D40" s="338"/>
      <c r="E40" s="338"/>
      <c r="F40" s="339"/>
      <c r="G40" s="335">
        <f t="shared" si="0"/>
        <v>0</v>
      </c>
    </row>
    <row r="41" spans="1:7" ht="37.5" hidden="1" customHeight="1">
      <c r="A41" s="336"/>
      <c r="B41" s="337"/>
      <c r="C41" s="338"/>
      <c r="D41" s="338"/>
      <c r="E41" s="338"/>
      <c r="F41" s="339"/>
      <c r="G41" s="335">
        <f t="shared" si="0"/>
        <v>0</v>
      </c>
    </row>
    <row r="42" spans="1:7" ht="37.5" hidden="1" customHeight="1">
      <c r="A42" s="336"/>
      <c r="B42" s="337"/>
      <c r="C42" s="338"/>
      <c r="D42" s="338"/>
      <c r="E42" s="338"/>
      <c r="F42" s="339"/>
      <c r="G42" s="335">
        <f t="shared" si="0"/>
        <v>0</v>
      </c>
    </row>
    <row r="43" spans="1:7" ht="37.5" hidden="1" customHeight="1">
      <c r="A43" s="336"/>
      <c r="B43" s="337"/>
      <c r="C43" s="338"/>
      <c r="D43" s="338"/>
      <c r="E43" s="338"/>
      <c r="F43" s="339"/>
      <c r="G43" s="335">
        <f t="shared" si="0"/>
        <v>0</v>
      </c>
    </row>
    <row r="44" spans="1:7" ht="37.5" hidden="1" customHeight="1">
      <c r="A44" s="336"/>
      <c r="B44" s="337"/>
      <c r="C44" s="338"/>
      <c r="D44" s="338"/>
      <c r="E44" s="338"/>
      <c r="F44" s="339"/>
      <c r="G44" s="335">
        <f t="shared" si="0"/>
        <v>0</v>
      </c>
    </row>
    <row r="45" spans="1:7" ht="37.5" hidden="1" customHeight="1">
      <c r="A45" s="336"/>
      <c r="B45" s="337"/>
      <c r="C45" s="338"/>
      <c r="D45" s="338"/>
      <c r="E45" s="338"/>
      <c r="F45" s="339"/>
      <c r="G45" s="335">
        <f t="shared" si="0"/>
        <v>0</v>
      </c>
    </row>
    <row r="46" spans="1:7" ht="37.5" hidden="1" customHeight="1">
      <c r="A46" s="336"/>
      <c r="B46" s="337"/>
      <c r="C46" s="338"/>
      <c r="D46" s="338"/>
      <c r="E46" s="338"/>
      <c r="F46" s="339"/>
      <c r="G46" s="335">
        <f t="shared" si="0"/>
        <v>0</v>
      </c>
    </row>
    <row r="47" spans="1:7" ht="37.5" hidden="1" customHeight="1">
      <c r="A47" s="336"/>
      <c r="B47" s="337"/>
      <c r="C47" s="338"/>
      <c r="D47" s="338"/>
      <c r="E47" s="338"/>
      <c r="F47" s="339"/>
      <c r="G47" s="335">
        <f t="shared" si="0"/>
        <v>0</v>
      </c>
    </row>
    <row r="48" spans="1:7" ht="37.5" hidden="1" customHeight="1">
      <c r="A48" s="336"/>
      <c r="B48" s="337"/>
      <c r="C48" s="338"/>
      <c r="D48" s="338"/>
      <c r="E48" s="338"/>
      <c r="F48" s="339"/>
      <c r="G48" s="335">
        <f t="shared" si="0"/>
        <v>0</v>
      </c>
    </row>
    <row r="49" spans="1:7" ht="37.5" hidden="1" customHeight="1">
      <c r="A49" s="336"/>
      <c r="B49" s="337"/>
      <c r="C49" s="338"/>
      <c r="D49" s="338"/>
      <c r="E49" s="338"/>
      <c r="F49" s="339"/>
      <c r="G49" s="335">
        <f t="shared" si="0"/>
        <v>0</v>
      </c>
    </row>
    <row r="50" spans="1:7" ht="37.5" hidden="1" customHeight="1">
      <c r="A50" s="336"/>
      <c r="B50" s="337"/>
      <c r="C50" s="338"/>
      <c r="D50" s="338"/>
      <c r="E50" s="338"/>
      <c r="F50" s="339"/>
      <c r="G50" s="335">
        <f t="shared" si="0"/>
        <v>0</v>
      </c>
    </row>
    <row r="51" spans="1:7" ht="37.5" hidden="1" customHeight="1">
      <c r="A51" s="336"/>
      <c r="B51" s="337"/>
      <c r="C51" s="338"/>
      <c r="D51" s="338"/>
      <c r="E51" s="338"/>
      <c r="F51" s="339"/>
      <c r="G51" s="335">
        <f t="shared" si="0"/>
        <v>0</v>
      </c>
    </row>
    <row r="52" spans="1:7" ht="37.5" hidden="1" customHeight="1">
      <c r="A52" s="336"/>
      <c r="B52" s="337"/>
      <c r="C52" s="338"/>
      <c r="D52" s="338"/>
      <c r="E52" s="338"/>
      <c r="F52" s="339"/>
      <c r="G52" s="335">
        <f t="shared" si="0"/>
        <v>0</v>
      </c>
    </row>
    <row r="53" spans="1:7" ht="37.5" hidden="1" customHeight="1">
      <c r="A53" s="336"/>
      <c r="B53" s="337"/>
      <c r="C53" s="338"/>
      <c r="D53" s="338"/>
      <c r="E53" s="338"/>
      <c r="F53" s="339"/>
      <c r="G53" s="335">
        <f t="shared" si="0"/>
        <v>0</v>
      </c>
    </row>
    <row r="54" spans="1:7" ht="37.5" hidden="1" customHeight="1">
      <c r="A54" s="336"/>
      <c r="B54" s="337"/>
      <c r="C54" s="338"/>
      <c r="D54" s="338"/>
      <c r="E54" s="338"/>
      <c r="F54" s="339"/>
      <c r="G54" s="335">
        <f t="shared" si="0"/>
        <v>0</v>
      </c>
    </row>
    <row r="55" spans="1:7" ht="37.5" hidden="1" customHeight="1">
      <c r="A55" s="336"/>
      <c r="B55" s="337"/>
      <c r="C55" s="338"/>
      <c r="D55" s="338"/>
      <c r="E55" s="338"/>
      <c r="F55" s="339"/>
      <c r="G55" s="335">
        <f t="shared" si="0"/>
        <v>0</v>
      </c>
    </row>
    <row r="56" spans="1:7" ht="37.5" hidden="1" customHeight="1">
      <c r="A56" s="336"/>
      <c r="B56" s="337"/>
      <c r="C56" s="338"/>
      <c r="D56" s="338"/>
      <c r="E56" s="338"/>
      <c r="F56" s="339"/>
      <c r="G56" s="335">
        <f t="shared" si="0"/>
        <v>0</v>
      </c>
    </row>
    <row r="57" spans="1:7" ht="37.5" hidden="1" customHeight="1">
      <c r="A57" s="336"/>
      <c r="B57" s="337"/>
      <c r="C57" s="338"/>
      <c r="D57" s="338"/>
      <c r="E57" s="338"/>
      <c r="F57" s="339"/>
      <c r="G57" s="335">
        <f t="shared" si="0"/>
        <v>0</v>
      </c>
    </row>
    <row r="58" spans="1:7" ht="37.5" hidden="1" customHeight="1">
      <c r="A58" s="336"/>
      <c r="B58" s="337"/>
      <c r="C58" s="338"/>
      <c r="D58" s="338"/>
      <c r="E58" s="338"/>
      <c r="F58" s="339"/>
      <c r="G58" s="335">
        <f t="shared" si="0"/>
        <v>0</v>
      </c>
    </row>
    <row r="59" spans="1:7" ht="37.5" hidden="1" customHeight="1">
      <c r="A59" s="336"/>
      <c r="B59" s="337"/>
      <c r="C59" s="338"/>
      <c r="D59" s="338"/>
      <c r="E59" s="338"/>
      <c r="F59" s="339"/>
      <c r="G59" s="335">
        <f t="shared" si="0"/>
        <v>0</v>
      </c>
    </row>
    <row r="60" spans="1:7" ht="37.5" hidden="1" customHeight="1">
      <c r="A60" s="336"/>
      <c r="B60" s="337"/>
      <c r="C60" s="338"/>
      <c r="D60" s="338"/>
      <c r="E60" s="338"/>
      <c r="F60" s="339"/>
      <c r="G60" s="335">
        <f t="shared" si="0"/>
        <v>0</v>
      </c>
    </row>
    <row r="61" spans="1:7" ht="37.5" hidden="1" customHeight="1">
      <c r="A61" s="336"/>
      <c r="B61" s="337"/>
      <c r="C61" s="338"/>
      <c r="D61" s="338"/>
      <c r="E61" s="338"/>
      <c r="F61" s="339"/>
      <c r="G61" s="335">
        <f t="shared" si="0"/>
        <v>0</v>
      </c>
    </row>
    <row r="62" spans="1:7" ht="37.5" hidden="1" customHeight="1">
      <c r="A62" s="336"/>
      <c r="B62" s="337"/>
      <c r="C62" s="338"/>
      <c r="D62" s="338"/>
      <c r="E62" s="338"/>
      <c r="F62" s="339"/>
      <c r="G62" s="335">
        <f t="shared" si="0"/>
        <v>0</v>
      </c>
    </row>
    <row r="63" spans="1:7" ht="37.5" hidden="1" customHeight="1">
      <c r="A63" s="336"/>
      <c r="B63" s="337"/>
      <c r="C63" s="338"/>
      <c r="D63" s="338"/>
      <c r="E63" s="338"/>
      <c r="F63" s="339"/>
      <c r="G63" s="335">
        <f t="shared" si="0"/>
        <v>0</v>
      </c>
    </row>
    <row r="64" spans="1:7" ht="37.5" hidden="1" customHeight="1">
      <c r="A64" s="336"/>
      <c r="B64" s="337"/>
      <c r="C64" s="338"/>
      <c r="D64" s="338"/>
      <c r="E64" s="338"/>
      <c r="F64" s="339"/>
      <c r="G64" s="335">
        <f t="shared" si="0"/>
        <v>0</v>
      </c>
    </row>
    <row r="65" spans="1:7" ht="37.5" hidden="1" customHeight="1">
      <c r="A65" s="336"/>
      <c r="B65" s="337"/>
      <c r="C65" s="338"/>
      <c r="D65" s="338"/>
      <c r="E65" s="338"/>
      <c r="F65" s="339"/>
      <c r="G65" s="335">
        <f t="shared" si="0"/>
        <v>0</v>
      </c>
    </row>
    <row r="66" spans="1:7" ht="37.5" hidden="1" customHeight="1">
      <c r="A66" s="336"/>
      <c r="B66" s="337"/>
      <c r="C66" s="338"/>
      <c r="D66" s="338"/>
      <c r="E66" s="338"/>
      <c r="F66" s="339"/>
      <c r="G66" s="335">
        <f t="shared" si="0"/>
        <v>0</v>
      </c>
    </row>
    <row r="67" spans="1:7" ht="37.5" hidden="1" customHeight="1">
      <c r="A67" s="336"/>
      <c r="B67" s="337"/>
      <c r="C67" s="338"/>
      <c r="D67" s="338"/>
      <c r="E67" s="338"/>
      <c r="F67" s="339"/>
      <c r="G67" s="335">
        <f t="shared" si="0"/>
        <v>0</v>
      </c>
    </row>
    <row r="68" spans="1:7" ht="37.5" hidden="1" customHeight="1">
      <c r="A68" s="336"/>
      <c r="B68" s="337"/>
      <c r="C68" s="338"/>
      <c r="D68" s="338"/>
      <c r="E68" s="338"/>
      <c r="F68" s="339"/>
      <c r="G68" s="335">
        <f t="shared" si="0"/>
        <v>0</v>
      </c>
    </row>
    <row r="69" spans="1:7" ht="37.5" hidden="1" customHeight="1">
      <c r="A69" s="336"/>
      <c r="B69" s="337"/>
      <c r="C69" s="338"/>
      <c r="D69" s="338"/>
      <c r="E69" s="338"/>
      <c r="F69" s="339"/>
      <c r="G69" s="335">
        <f t="shared" si="0"/>
        <v>0</v>
      </c>
    </row>
    <row r="70" spans="1:7" ht="37.5" hidden="1" customHeight="1">
      <c r="A70" s="336"/>
      <c r="B70" s="337"/>
      <c r="C70" s="338"/>
      <c r="D70" s="338"/>
      <c r="E70" s="338"/>
      <c r="F70" s="339"/>
      <c r="G70" s="335">
        <f t="shared" si="0"/>
        <v>0</v>
      </c>
    </row>
    <row r="71" spans="1:7" ht="37.5" hidden="1" customHeight="1">
      <c r="A71" s="336"/>
      <c r="B71" s="337"/>
      <c r="C71" s="338"/>
      <c r="D71" s="338"/>
      <c r="E71" s="338"/>
      <c r="F71" s="339"/>
      <c r="G71" s="335">
        <f t="shared" si="0"/>
        <v>0</v>
      </c>
    </row>
    <row r="72" spans="1:7" ht="37.5" hidden="1" customHeight="1">
      <c r="A72" s="336"/>
      <c r="B72" s="337"/>
      <c r="C72" s="338"/>
      <c r="D72" s="338"/>
      <c r="E72" s="338"/>
      <c r="F72" s="339"/>
      <c r="G72" s="335">
        <f t="shared" si="0"/>
        <v>0</v>
      </c>
    </row>
    <row r="73" spans="1:7" ht="37.5" hidden="1" customHeight="1">
      <c r="A73" s="336"/>
      <c r="B73" s="337"/>
      <c r="C73" s="338"/>
      <c r="D73" s="338"/>
      <c r="E73" s="338"/>
      <c r="F73" s="339"/>
      <c r="G73" s="335">
        <f t="shared" si="0"/>
        <v>0</v>
      </c>
    </row>
    <row r="74" spans="1:7" ht="37.5" hidden="1" customHeight="1">
      <c r="A74" s="336"/>
      <c r="B74" s="337"/>
      <c r="C74" s="338"/>
      <c r="D74" s="338"/>
      <c r="E74" s="338"/>
      <c r="F74" s="339"/>
      <c r="G74" s="335">
        <f t="shared" si="0"/>
        <v>0</v>
      </c>
    </row>
    <row r="75" spans="1:7" ht="37.5" hidden="1" customHeight="1">
      <c r="A75" s="336"/>
      <c r="B75" s="337"/>
      <c r="C75" s="338"/>
      <c r="D75" s="338"/>
      <c r="E75" s="338"/>
      <c r="F75" s="339"/>
      <c r="G75" s="335">
        <f t="shared" ref="G75:G138" si="1">F75*G$4</f>
        <v>0</v>
      </c>
    </row>
    <row r="76" spans="1:7" ht="37.5" hidden="1" customHeight="1">
      <c r="A76" s="336"/>
      <c r="B76" s="337"/>
      <c r="C76" s="338"/>
      <c r="D76" s="338"/>
      <c r="E76" s="338"/>
      <c r="F76" s="339"/>
      <c r="G76" s="335">
        <f t="shared" si="1"/>
        <v>0</v>
      </c>
    </row>
    <row r="77" spans="1:7" ht="37.5" hidden="1" customHeight="1">
      <c r="A77" s="336"/>
      <c r="B77" s="337"/>
      <c r="C77" s="338"/>
      <c r="D77" s="338"/>
      <c r="E77" s="338"/>
      <c r="F77" s="339"/>
      <c r="G77" s="335">
        <f t="shared" si="1"/>
        <v>0</v>
      </c>
    </row>
    <row r="78" spans="1:7" ht="37.5" hidden="1" customHeight="1">
      <c r="A78" s="336"/>
      <c r="B78" s="337"/>
      <c r="C78" s="338"/>
      <c r="D78" s="338"/>
      <c r="E78" s="338"/>
      <c r="F78" s="339"/>
      <c r="G78" s="335">
        <f t="shared" si="1"/>
        <v>0</v>
      </c>
    </row>
    <row r="79" spans="1:7" ht="37.5" hidden="1" customHeight="1">
      <c r="A79" s="336"/>
      <c r="B79" s="337"/>
      <c r="C79" s="338"/>
      <c r="D79" s="338"/>
      <c r="E79" s="338"/>
      <c r="F79" s="339"/>
      <c r="G79" s="335">
        <f t="shared" si="1"/>
        <v>0</v>
      </c>
    </row>
    <row r="80" spans="1:7" ht="37.5" hidden="1" customHeight="1">
      <c r="A80" s="336"/>
      <c r="B80" s="337"/>
      <c r="C80" s="338"/>
      <c r="D80" s="338"/>
      <c r="E80" s="338"/>
      <c r="F80" s="339"/>
      <c r="G80" s="335">
        <f t="shared" si="1"/>
        <v>0</v>
      </c>
    </row>
    <row r="81" spans="1:7" ht="37.5" hidden="1" customHeight="1">
      <c r="A81" s="336"/>
      <c r="B81" s="337"/>
      <c r="C81" s="338"/>
      <c r="D81" s="338"/>
      <c r="E81" s="338"/>
      <c r="F81" s="339"/>
      <c r="G81" s="335">
        <f t="shared" si="1"/>
        <v>0</v>
      </c>
    </row>
    <row r="82" spans="1:7" ht="37.5" hidden="1" customHeight="1">
      <c r="A82" s="336"/>
      <c r="B82" s="337"/>
      <c r="C82" s="338"/>
      <c r="D82" s="338"/>
      <c r="E82" s="338"/>
      <c r="F82" s="339"/>
      <c r="G82" s="335">
        <f t="shared" si="1"/>
        <v>0</v>
      </c>
    </row>
    <row r="83" spans="1:7" ht="37.5" hidden="1" customHeight="1">
      <c r="A83" s="336"/>
      <c r="B83" s="337"/>
      <c r="C83" s="338"/>
      <c r="D83" s="338"/>
      <c r="E83" s="338"/>
      <c r="F83" s="339"/>
      <c r="G83" s="335">
        <f t="shared" si="1"/>
        <v>0</v>
      </c>
    </row>
    <row r="84" spans="1:7" ht="37.5" hidden="1" customHeight="1">
      <c r="A84" s="336"/>
      <c r="B84" s="337"/>
      <c r="C84" s="338"/>
      <c r="D84" s="338"/>
      <c r="E84" s="338"/>
      <c r="F84" s="339"/>
      <c r="G84" s="335">
        <f t="shared" si="1"/>
        <v>0</v>
      </c>
    </row>
    <row r="85" spans="1:7" ht="37.5" hidden="1" customHeight="1">
      <c r="A85" s="336"/>
      <c r="B85" s="337"/>
      <c r="C85" s="338"/>
      <c r="D85" s="338"/>
      <c r="E85" s="338"/>
      <c r="F85" s="339"/>
      <c r="G85" s="335">
        <f t="shared" si="1"/>
        <v>0</v>
      </c>
    </row>
    <row r="86" spans="1:7" ht="37.5" hidden="1" customHeight="1">
      <c r="A86" s="336"/>
      <c r="B86" s="337"/>
      <c r="C86" s="338"/>
      <c r="D86" s="338"/>
      <c r="E86" s="338"/>
      <c r="F86" s="339"/>
      <c r="G86" s="335">
        <f t="shared" si="1"/>
        <v>0</v>
      </c>
    </row>
    <row r="87" spans="1:7" ht="37.5" hidden="1" customHeight="1">
      <c r="A87" s="336"/>
      <c r="B87" s="337"/>
      <c r="C87" s="338"/>
      <c r="D87" s="338"/>
      <c r="E87" s="338"/>
      <c r="F87" s="339"/>
      <c r="G87" s="335">
        <f t="shared" si="1"/>
        <v>0</v>
      </c>
    </row>
    <row r="88" spans="1:7" ht="37.5" hidden="1" customHeight="1">
      <c r="A88" s="336"/>
      <c r="B88" s="337"/>
      <c r="C88" s="338"/>
      <c r="D88" s="338"/>
      <c r="E88" s="338"/>
      <c r="F88" s="339"/>
      <c r="G88" s="335">
        <f t="shared" si="1"/>
        <v>0</v>
      </c>
    </row>
    <row r="89" spans="1:7" ht="37.5" hidden="1" customHeight="1">
      <c r="A89" s="336"/>
      <c r="B89" s="337"/>
      <c r="C89" s="338"/>
      <c r="D89" s="338"/>
      <c r="E89" s="338"/>
      <c r="F89" s="339"/>
      <c r="G89" s="335">
        <f t="shared" si="1"/>
        <v>0</v>
      </c>
    </row>
    <row r="90" spans="1:7" ht="37.5" hidden="1" customHeight="1">
      <c r="A90" s="336"/>
      <c r="B90" s="337"/>
      <c r="C90" s="338"/>
      <c r="D90" s="338"/>
      <c r="E90" s="338"/>
      <c r="F90" s="339"/>
      <c r="G90" s="335">
        <f t="shared" si="1"/>
        <v>0</v>
      </c>
    </row>
    <row r="91" spans="1:7" ht="37.5" hidden="1" customHeight="1">
      <c r="A91" s="336"/>
      <c r="B91" s="337"/>
      <c r="C91" s="338"/>
      <c r="D91" s="338"/>
      <c r="E91" s="338"/>
      <c r="F91" s="339"/>
      <c r="G91" s="335">
        <f t="shared" si="1"/>
        <v>0</v>
      </c>
    </row>
    <row r="92" spans="1:7" ht="37.5" hidden="1" customHeight="1">
      <c r="A92" s="336"/>
      <c r="B92" s="337"/>
      <c r="C92" s="338"/>
      <c r="D92" s="338"/>
      <c r="E92" s="338"/>
      <c r="F92" s="339"/>
      <c r="G92" s="335">
        <f t="shared" si="1"/>
        <v>0</v>
      </c>
    </row>
    <row r="93" spans="1:7" ht="37.5" hidden="1" customHeight="1">
      <c r="A93" s="336"/>
      <c r="B93" s="337"/>
      <c r="C93" s="338"/>
      <c r="D93" s="338"/>
      <c r="E93" s="338"/>
      <c r="F93" s="339"/>
      <c r="G93" s="335">
        <f t="shared" si="1"/>
        <v>0</v>
      </c>
    </row>
    <row r="94" spans="1:7" ht="37.5" hidden="1" customHeight="1">
      <c r="A94" s="336"/>
      <c r="B94" s="337"/>
      <c r="C94" s="338"/>
      <c r="D94" s="338"/>
      <c r="E94" s="338"/>
      <c r="F94" s="339"/>
      <c r="G94" s="335">
        <f t="shared" si="1"/>
        <v>0</v>
      </c>
    </row>
    <row r="95" spans="1:7" ht="37.5" hidden="1" customHeight="1">
      <c r="A95" s="336"/>
      <c r="B95" s="337"/>
      <c r="C95" s="338"/>
      <c r="D95" s="338"/>
      <c r="E95" s="338"/>
      <c r="F95" s="339"/>
      <c r="G95" s="335">
        <f t="shared" si="1"/>
        <v>0</v>
      </c>
    </row>
    <row r="96" spans="1:7" ht="37.5" hidden="1" customHeight="1">
      <c r="A96" s="336"/>
      <c r="B96" s="337"/>
      <c r="C96" s="338"/>
      <c r="D96" s="338"/>
      <c r="E96" s="338"/>
      <c r="F96" s="339"/>
      <c r="G96" s="335">
        <f t="shared" si="1"/>
        <v>0</v>
      </c>
    </row>
    <row r="97" spans="1:7" ht="37.5" hidden="1" customHeight="1">
      <c r="A97" s="336"/>
      <c r="B97" s="337"/>
      <c r="C97" s="338"/>
      <c r="D97" s="338"/>
      <c r="E97" s="338"/>
      <c r="F97" s="339"/>
      <c r="G97" s="335">
        <f t="shared" si="1"/>
        <v>0</v>
      </c>
    </row>
    <row r="98" spans="1:7" ht="37.5" hidden="1" customHeight="1">
      <c r="A98" s="336"/>
      <c r="B98" s="337"/>
      <c r="C98" s="338"/>
      <c r="D98" s="338"/>
      <c r="E98" s="338"/>
      <c r="F98" s="339"/>
      <c r="G98" s="335">
        <f t="shared" si="1"/>
        <v>0</v>
      </c>
    </row>
    <row r="99" spans="1:7" ht="37.5" hidden="1" customHeight="1">
      <c r="A99" s="336"/>
      <c r="B99" s="337"/>
      <c r="C99" s="338"/>
      <c r="D99" s="338"/>
      <c r="E99" s="338"/>
      <c r="F99" s="339"/>
      <c r="G99" s="335">
        <f t="shared" si="1"/>
        <v>0</v>
      </c>
    </row>
    <row r="100" spans="1:7" ht="37.5" hidden="1" customHeight="1">
      <c r="A100" s="336"/>
      <c r="B100" s="337"/>
      <c r="C100" s="338"/>
      <c r="D100" s="338"/>
      <c r="E100" s="338"/>
      <c r="F100" s="339"/>
      <c r="G100" s="335">
        <f t="shared" si="1"/>
        <v>0</v>
      </c>
    </row>
    <row r="101" spans="1:7" ht="37.5" hidden="1" customHeight="1">
      <c r="A101" s="336"/>
      <c r="B101" s="337"/>
      <c r="C101" s="338"/>
      <c r="D101" s="338"/>
      <c r="E101" s="338"/>
      <c r="F101" s="339"/>
      <c r="G101" s="335">
        <f t="shared" si="1"/>
        <v>0</v>
      </c>
    </row>
    <row r="102" spans="1:7" ht="37.5" hidden="1" customHeight="1">
      <c r="A102" s="336"/>
      <c r="B102" s="337"/>
      <c r="C102" s="338"/>
      <c r="D102" s="338"/>
      <c r="E102" s="338"/>
      <c r="F102" s="339"/>
      <c r="G102" s="335">
        <f t="shared" si="1"/>
        <v>0</v>
      </c>
    </row>
    <row r="103" spans="1:7" ht="37.5" hidden="1" customHeight="1">
      <c r="A103" s="336"/>
      <c r="B103" s="337"/>
      <c r="C103" s="338"/>
      <c r="D103" s="338"/>
      <c r="E103" s="338"/>
      <c r="F103" s="339"/>
      <c r="G103" s="335">
        <f t="shared" si="1"/>
        <v>0</v>
      </c>
    </row>
    <row r="104" spans="1:7" ht="37.5" hidden="1" customHeight="1">
      <c r="A104" s="336"/>
      <c r="B104" s="337"/>
      <c r="C104" s="338"/>
      <c r="D104" s="338"/>
      <c r="E104" s="338"/>
      <c r="F104" s="339"/>
      <c r="G104" s="335">
        <f t="shared" si="1"/>
        <v>0</v>
      </c>
    </row>
    <row r="105" spans="1:7" ht="37.5" hidden="1" customHeight="1">
      <c r="A105" s="336"/>
      <c r="B105" s="337"/>
      <c r="C105" s="338"/>
      <c r="D105" s="338"/>
      <c r="E105" s="338"/>
      <c r="F105" s="339"/>
      <c r="G105" s="335">
        <f t="shared" si="1"/>
        <v>0</v>
      </c>
    </row>
    <row r="106" spans="1:7" ht="37.5" hidden="1" customHeight="1">
      <c r="A106" s="336"/>
      <c r="B106" s="337"/>
      <c r="C106" s="338"/>
      <c r="D106" s="338"/>
      <c r="E106" s="338"/>
      <c r="F106" s="339"/>
      <c r="G106" s="335">
        <f t="shared" si="1"/>
        <v>0</v>
      </c>
    </row>
    <row r="107" spans="1:7" ht="37.5" hidden="1" customHeight="1">
      <c r="A107" s="336"/>
      <c r="B107" s="337"/>
      <c r="C107" s="338"/>
      <c r="D107" s="338"/>
      <c r="E107" s="338"/>
      <c r="F107" s="339"/>
      <c r="G107" s="335">
        <f t="shared" si="1"/>
        <v>0</v>
      </c>
    </row>
    <row r="108" spans="1:7" ht="37.5" hidden="1" customHeight="1">
      <c r="A108" s="336"/>
      <c r="B108" s="337"/>
      <c r="C108" s="338"/>
      <c r="D108" s="338"/>
      <c r="E108" s="338"/>
      <c r="F108" s="339"/>
      <c r="G108" s="335">
        <f t="shared" si="1"/>
        <v>0</v>
      </c>
    </row>
    <row r="109" spans="1:7" ht="37.5" hidden="1" customHeight="1">
      <c r="A109" s="336"/>
      <c r="B109" s="337"/>
      <c r="C109" s="338"/>
      <c r="D109" s="338"/>
      <c r="E109" s="338"/>
      <c r="F109" s="339"/>
      <c r="G109" s="335">
        <f t="shared" si="1"/>
        <v>0</v>
      </c>
    </row>
    <row r="110" spans="1:7" ht="37.5" hidden="1" customHeight="1">
      <c r="A110" s="336"/>
      <c r="B110" s="337"/>
      <c r="C110" s="338"/>
      <c r="D110" s="338"/>
      <c r="E110" s="338"/>
      <c r="F110" s="339"/>
      <c r="G110" s="335">
        <f t="shared" si="1"/>
        <v>0</v>
      </c>
    </row>
    <row r="111" spans="1:7" ht="37.5" hidden="1" customHeight="1">
      <c r="A111" s="336"/>
      <c r="B111" s="337"/>
      <c r="C111" s="338"/>
      <c r="D111" s="338"/>
      <c r="E111" s="338"/>
      <c r="F111" s="339"/>
      <c r="G111" s="335">
        <f t="shared" si="1"/>
        <v>0</v>
      </c>
    </row>
    <row r="112" spans="1:7" ht="37.5" hidden="1" customHeight="1">
      <c r="A112" s="336"/>
      <c r="B112" s="337"/>
      <c r="C112" s="338"/>
      <c r="D112" s="338"/>
      <c r="E112" s="338"/>
      <c r="F112" s="339"/>
      <c r="G112" s="335">
        <f t="shared" si="1"/>
        <v>0</v>
      </c>
    </row>
    <row r="113" spans="1:7" ht="37.5" hidden="1" customHeight="1">
      <c r="A113" s="336"/>
      <c r="B113" s="337"/>
      <c r="C113" s="338"/>
      <c r="D113" s="338"/>
      <c r="E113" s="338"/>
      <c r="F113" s="339"/>
      <c r="G113" s="335">
        <f t="shared" si="1"/>
        <v>0</v>
      </c>
    </row>
    <row r="114" spans="1:7" ht="37.5" hidden="1" customHeight="1">
      <c r="A114" s="336"/>
      <c r="B114" s="337"/>
      <c r="C114" s="338"/>
      <c r="D114" s="338"/>
      <c r="E114" s="338"/>
      <c r="F114" s="339"/>
      <c r="G114" s="335">
        <f t="shared" si="1"/>
        <v>0</v>
      </c>
    </row>
    <row r="115" spans="1:7" ht="37.5" hidden="1" customHeight="1">
      <c r="A115" s="336"/>
      <c r="B115" s="337"/>
      <c r="C115" s="338"/>
      <c r="D115" s="338"/>
      <c r="E115" s="338"/>
      <c r="F115" s="339"/>
      <c r="G115" s="335">
        <f t="shared" si="1"/>
        <v>0</v>
      </c>
    </row>
    <row r="116" spans="1:7" ht="37.5" hidden="1" customHeight="1">
      <c r="A116" s="336"/>
      <c r="B116" s="337"/>
      <c r="C116" s="338"/>
      <c r="D116" s="338"/>
      <c r="E116" s="338"/>
      <c r="F116" s="339"/>
      <c r="G116" s="335">
        <f t="shared" si="1"/>
        <v>0</v>
      </c>
    </row>
    <row r="117" spans="1:7" ht="37.5" hidden="1" customHeight="1">
      <c r="A117" s="336"/>
      <c r="B117" s="337"/>
      <c r="C117" s="338"/>
      <c r="D117" s="338"/>
      <c r="E117" s="338"/>
      <c r="F117" s="339"/>
      <c r="G117" s="335">
        <f t="shared" si="1"/>
        <v>0</v>
      </c>
    </row>
    <row r="118" spans="1:7" ht="37.5" hidden="1" customHeight="1">
      <c r="A118" s="336"/>
      <c r="B118" s="337"/>
      <c r="C118" s="338"/>
      <c r="D118" s="338"/>
      <c r="E118" s="338"/>
      <c r="F118" s="339"/>
      <c r="G118" s="335">
        <f t="shared" si="1"/>
        <v>0</v>
      </c>
    </row>
    <row r="119" spans="1:7" ht="37.5" hidden="1" customHeight="1">
      <c r="A119" s="336"/>
      <c r="B119" s="337"/>
      <c r="C119" s="338"/>
      <c r="D119" s="338"/>
      <c r="E119" s="338"/>
      <c r="F119" s="339"/>
      <c r="G119" s="335">
        <f t="shared" si="1"/>
        <v>0</v>
      </c>
    </row>
    <row r="120" spans="1:7" ht="37.5" hidden="1" customHeight="1">
      <c r="A120" s="336"/>
      <c r="B120" s="337"/>
      <c r="C120" s="338"/>
      <c r="D120" s="338"/>
      <c r="E120" s="338"/>
      <c r="F120" s="339"/>
      <c r="G120" s="335">
        <f t="shared" si="1"/>
        <v>0</v>
      </c>
    </row>
    <row r="121" spans="1:7" ht="37.5" hidden="1" customHeight="1">
      <c r="A121" s="336"/>
      <c r="B121" s="337"/>
      <c r="C121" s="338"/>
      <c r="D121" s="338"/>
      <c r="E121" s="338"/>
      <c r="F121" s="339"/>
      <c r="G121" s="335">
        <f t="shared" si="1"/>
        <v>0</v>
      </c>
    </row>
    <row r="122" spans="1:7" ht="37.5" hidden="1" customHeight="1">
      <c r="A122" s="336"/>
      <c r="B122" s="337"/>
      <c r="C122" s="338"/>
      <c r="D122" s="338"/>
      <c r="E122" s="338"/>
      <c r="F122" s="339"/>
      <c r="G122" s="335">
        <f t="shared" si="1"/>
        <v>0</v>
      </c>
    </row>
    <row r="123" spans="1:7" ht="37.5" hidden="1" customHeight="1">
      <c r="A123" s="336"/>
      <c r="B123" s="337"/>
      <c r="C123" s="338"/>
      <c r="D123" s="338"/>
      <c r="E123" s="338"/>
      <c r="F123" s="339"/>
      <c r="G123" s="335">
        <f t="shared" si="1"/>
        <v>0</v>
      </c>
    </row>
    <row r="124" spans="1:7" ht="37.5" hidden="1" customHeight="1">
      <c r="A124" s="336"/>
      <c r="B124" s="337"/>
      <c r="C124" s="338"/>
      <c r="D124" s="338"/>
      <c r="E124" s="338"/>
      <c r="F124" s="339"/>
      <c r="G124" s="335">
        <f t="shared" si="1"/>
        <v>0</v>
      </c>
    </row>
    <row r="125" spans="1:7" ht="37.5" hidden="1" customHeight="1">
      <c r="A125" s="336"/>
      <c r="B125" s="337"/>
      <c r="C125" s="338"/>
      <c r="D125" s="338"/>
      <c r="E125" s="338"/>
      <c r="F125" s="339"/>
      <c r="G125" s="335">
        <f t="shared" si="1"/>
        <v>0</v>
      </c>
    </row>
    <row r="126" spans="1:7" ht="37.5" hidden="1" customHeight="1">
      <c r="A126" s="336"/>
      <c r="B126" s="337"/>
      <c r="C126" s="338"/>
      <c r="D126" s="338"/>
      <c r="E126" s="338"/>
      <c r="F126" s="339"/>
      <c r="G126" s="335">
        <f t="shared" si="1"/>
        <v>0</v>
      </c>
    </row>
    <row r="127" spans="1:7" ht="37.5" hidden="1" customHeight="1">
      <c r="A127" s="336"/>
      <c r="B127" s="337"/>
      <c r="C127" s="338"/>
      <c r="D127" s="338"/>
      <c r="E127" s="338"/>
      <c r="F127" s="339"/>
      <c r="G127" s="335">
        <f t="shared" si="1"/>
        <v>0</v>
      </c>
    </row>
    <row r="128" spans="1:7" ht="37.5" hidden="1" customHeight="1">
      <c r="A128" s="336"/>
      <c r="B128" s="337"/>
      <c r="C128" s="338"/>
      <c r="D128" s="338"/>
      <c r="E128" s="338"/>
      <c r="F128" s="339"/>
      <c r="G128" s="335">
        <f t="shared" si="1"/>
        <v>0</v>
      </c>
    </row>
    <row r="129" spans="1:7" ht="37.5" hidden="1" customHeight="1">
      <c r="A129" s="336"/>
      <c r="B129" s="337"/>
      <c r="C129" s="338"/>
      <c r="D129" s="338"/>
      <c r="E129" s="338"/>
      <c r="F129" s="339"/>
      <c r="G129" s="335">
        <f t="shared" si="1"/>
        <v>0</v>
      </c>
    </row>
    <row r="130" spans="1:7" ht="37.5" hidden="1" customHeight="1">
      <c r="A130" s="336"/>
      <c r="B130" s="337"/>
      <c r="C130" s="338"/>
      <c r="D130" s="338"/>
      <c r="E130" s="338"/>
      <c r="F130" s="339"/>
      <c r="G130" s="335">
        <f t="shared" si="1"/>
        <v>0</v>
      </c>
    </row>
    <row r="131" spans="1:7" ht="37.5" hidden="1" customHeight="1">
      <c r="A131" s="336"/>
      <c r="B131" s="337"/>
      <c r="C131" s="338"/>
      <c r="D131" s="338"/>
      <c r="E131" s="338"/>
      <c r="F131" s="339"/>
      <c r="G131" s="335">
        <f t="shared" si="1"/>
        <v>0</v>
      </c>
    </row>
    <row r="132" spans="1:7" ht="37.5" hidden="1" customHeight="1">
      <c r="A132" s="336"/>
      <c r="B132" s="337"/>
      <c r="C132" s="338"/>
      <c r="D132" s="338"/>
      <c r="E132" s="338"/>
      <c r="F132" s="339"/>
      <c r="G132" s="335">
        <f t="shared" si="1"/>
        <v>0</v>
      </c>
    </row>
    <row r="133" spans="1:7" ht="37.5" hidden="1" customHeight="1">
      <c r="A133" s="336"/>
      <c r="B133" s="337"/>
      <c r="C133" s="338"/>
      <c r="D133" s="338"/>
      <c r="E133" s="338"/>
      <c r="F133" s="339"/>
      <c r="G133" s="335">
        <f t="shared" si="1"/>
        <v>0</v>
      </c>
    </row>
    <row r="134" spans="1:7" ht="37.5" hidden="1" customHeight="1">
      <c r="A134" s="336"/>
      <c r="B134" s="337"/>
      <c r="C134" s="338"/>
      <c r="D134" s="338"/>
      <c r="E134" s="338"/>
      <c r="F134" s="339"/>
      <c r="G134" s="335">
        <f t="shared" si="1"/>
        <v>0</v>
      </c>
    </row>
    <row r="135" spans="1:7" ht="37.5" hidden="1" customHeight="1">
      <c r="A135" s="336"/>
      <c r="B135" s="337"/>
      <c r="C135" s="338"/>
      <c r="D135" s="338"/>
      <c r="E135" s="338"/>
      <c r="F135" s="339"/>
      <c r="G135" s="335">
        <f t="shared" si="1"/>
        <v>0</v>
      </c>
    </row>
    <row r="136" spans="1:7" ht="37.5" hidden="1" customHeight="1">
      <c r="A136" s="336"/>
      <c r="B136" s="337"/>
      <c r="C136" s="338"/>
      <c r="D136" s="338"/>
      <c r="E136" s="338"/>
      <c r="F136" s="339"/>
      <c r="G136" s="335">
        <f t="shared" si="1"/>
        <v>0</v>
      </c>
    </row>
    <row r="137" spans="1:7" ht="37.5" hidden="1" customHeight="1">
      <c r="A137" s="336"/>
      <c r="B137" s="337"/>
      <c r="C137" s="338"/>
      <c r="D137" s="338"/>
      <c r="E137" s="338"/>
      <c r="F137" s="339"/>
      <c r="G137" s="335">
        <f t="shared" si="1"/>
        <v>0</v>
      </c>
    </row>
    <row r="138" spans="1:7" ht="37.5" hidden="1" customHeight="1">
      <c r="A138" s="336"/>
      <c r="B138" s="337"/>
      <c r="C138" s="338"/>
      <c r="D138" s="338"/>
      <c r="E138" s="338"/>
      <c r="F138" s="339"/>
      <c r="G138" s="335">
        <f t="shared" si="1"/>
        <v>0</v>
      </c>
    </row>
    <row r="139" spans="1:7" ht="37.5" hidden="1" customHeight="1">
      <c r="A139" s="336"/>
      <c r="B139" s="337"/>
      <c r="C139" s="338"/>
      <c r="D139" s="338"/>
      <c r="E139" s="338"/>
      <c r="F139" s="339"/>
      <c r="G139" s="335">
        <f t="shared" ref="G139:G202" si="2">F139*G$4</f>
        <v>0</v>
      </c>
    </row>
    <row r="140" spans="1:7" ht="37.5" hidden="1" customHeight="1">
      <c r="A140" s="336"/>
      <c r="B140" s="337"/>
      <c r="C140" s="338"/>
      <c r="D140" s="338"/>
      <c r="E140" s="338"/>
      <c r="F140" s="339"/>
      <c r="G140" s="335">
        <f t="shared" si="2"/>
        <v>0</v>
      </c>
    </row>
    <row r="141" spans="1:7" ht="37.5" hidden="1" customHeight="1">
      <c r="A141" s="336"/>
      <c r="B141" s="337"/>
      <c r="C141" s="338"/>
      <c r="D141" s="338"/>
      <c r="E141" s="338"/>
      <c r="F141" s="339"/>
      <c r="G141" s="335">
        <f t="shared" si="2"/>
        <v>0</v>
      </c>
    </row>
    <row r="142" spans="1:7" ht="37.5" hidden="1" customHeight="1">
      <c r="A142" s="336"/>
      <c r="B142" s="337"/>
      <c r="C142" s="338"/>
      <c r="D142" s="338"/>
      <c r="E142" s="338"/>
      <c r="F142" s="339"/>
      <c r="G142" s="335">
        <f t="shared" si="2"/>
        <v>0</v>
      </c>
    </row>
    <row r="143" spans="1:7" ht="37.5" hidden="1" customHeight="1">
      <c r="A143" s="336"/>
      <c r="B143" s="337"/>
      <c r="C143" s="338"/>
      <c r="D143" s="338"/>
      <c r="E143" s="338"/>
      <c r="F143" s="339"/>
      <c r="G143" s="335">
        <f t="shared" si="2"/>
        <v>0</v>
      </c>
    </row>
    <row r="144" spans="1:7" ht="37.5" hidden="1" customHeight="1">
      <c r="A144" s="336"/>
      <c r="B144" s="337"/>
      <c r="C144" s="338"/>
      <c r="D144" s="338"/>
      <c r="E144" s="338"/>
      <c r="F144" s="339"/>
      <c r="G144" s="335">
        <f t="shared" si="2"/>
        <v>0</v>
      </c>
    </row>
    <row r="145" spans="1:7" ht="37.5" hidden="1" customHeight="1">
      <c r="A145" s="336"/>
      <c r="B145" s="337"/>
      <c r="C145" s="338"/>
      <c r="D145" s="338"/>
      <c r="E145" s="338"/>
      <c r="F145" s="339"/>
      <c r="G145" s="335">
        <f t="shared" si="2"/>
        <v>0</v>
      </c>
    </row>
    <row r="146" spans="1:7" ht="37.5" hidden="1" customHeight="1">
      <c r="A146" s="336"/>
      <c r="B146" s="337"/>
      <c r="C146" s="338"/>
      <c r="D146" s="338"/>
      <c r="E146" s="338"/>
      <c r="F146" s="339"/>
      <c r="G146" s="335">
        <f t="shared" si="2"/>
        <v>0</v>
      </c>
    </row>
    <row r="147" spans="1:7" ht="37.5" hidden="1" customHeight="1">
      <c r="A147" s="336"/>
      <c r="B147" s="337"/>
      <c r="C147" s="338"/>
      <c r="D147" s="338"/>
      <c r="E147" s="338"/>
      <c r="F147" s="339"/>
      <c r="G147" s="335">
        <f t="shared" si="2"/>
        <v>0</v>
      </c>
    </row>
    <row r="148" spans="1:7" ht="37.5" hidden="1" customHeight="1">
      <c r="A148" s="336"/>
      <c r="B148" s="337"/>
      <c r="C148" s="338"/>
      <c r="D148" s="338"/>
      <c r="E148" s="338"/>
      <c r="F148" s="339"/>
      <c r="G148" s="335">
        <f t="shared" si="2"/>
        <v>0</v>
      </c>
    </row>
    <row r="149" spans="1:7" ht="37.5" hidden="1" customHeight="1">
      <c r="A149" s="336"/>
      <c r="B149" s="337"/>
      <c r="C149" s="338"/>
      <c r="D149" s="338"/>
      <c r="E149" s="338"/>
      <c r="F149" s="339"/>
      <c r="G149" s="335">
        <f t="shared" si="2"/>
        <v>0</v>
      </c>
    </row>
    <row r="150" spans="1:7" ht="37.5" hidden="1" customHeight="1">
      <c r="A150" s="336"/>
      <c r="B150" s="337"/>
      <c r="C150" s="338"/>
      <c r="D150" s="338"/>
      <c r="E150" s="338"/>
      <c r="F150" s="339"/>
      <c r="G150" s="335">
        <f t="shared" si="2"/>
        <v>0</v>
      </c>
    </row>
    <row r="151" spans="1:7" ht="37.5" hidden="1" customHeight="1">
      <c r="A151" s="336"/>
      <c r="B151" s="337"/>
      <c r="C151" s="338"/>
      <c r="D151" s="338"/>
      <c r="E151" s="338"/>
      <c r="F151" s="339"/>
      <c r="G151" s="335">
        <f t="shared" si="2"/>
        <v>0</v>
      </c>
    </row>
    <row r="152" spans="1:7" ht="37.5" hidden="1" customHeight="1">
      <c r="A152" s="336"/>
      <c r="B152" s="337"/>
      <c r="C152" s="338"/>
      <c r="D152" s="338"/>
      <c r="E152" s="338"/>
      <c r="F152" s="339"/>
      <c r="G152" s="335">
        <f t="shared" si="2"/>
        <v>0</v>
      </c>
    </row>
    <row r="153" spans="1:7" ht="37.5" hidden="1" customHeight="1">
      <c r="A153" s="336"/>
      <c r="B153" s="337"/>
      <c r="C153" s="338"/>
      <c r="D153" s="338"/>
      <c r="E153" s="338"/>
      <c r="F153" s="339"/>
      <c r="G153" s="335">
        <f t="shared" si="2"/>
        <v>0</v>
      </c>
    </row>
    <row r="154" spans="1:7" ht="37.5" hidden="1" customHeight="1">
      <c r="A154" s="336"/>
      <c r="B154" s="337"/>
      <c r="C154" s="338"/>
      <c r="D154" s="338"/>
      <c r="E154" s="338"/>
      <c r="F154" s="339"/>
      <c r="G154" s="335">
        <f t="shared" si="2"/>
        <v>0</v>
      </c>
    </row>
    <row r="155" spans="1:7" ht="37.5" hidden="1" customHeight="1">
      <c r="A155" s="336"/>
      <c r="B155" s="337"/>
      <c r="C155" s="338"/>
      <c r="D155" s="338"/>
      <c r="E155" s="338"/>
      <c r="F155" s="339"/>
      <c r="G155" s="335">
        <f t="shared" si="2"/>
        <v>0</v>
      </c>
    </row>
    <row r="156" spans="1:7" ht="37.5" hidden="1" customHeight="1">
      <c r="A156" s="336"/>
      <c r="B156" s="337"/>
      <c r="C156" s="338"/>
      <c r="D156" s="338"/>
      <c r="E156" s="338"/>
      <c r="F156" s="339"/>
      <c r="G156" s="335">
        <f t="shared" si="2"/>
        <v>0</v>
      </c>
    </row>
    <row r="157" spans="1:7" ht="37.5" hidden="1" customHeight="1">
      <c r="A157" s="336"/>
      <c r="B157" s="337"/>
      <c r="C157" s="338"/>
      <c r="D157" s="338"/>
      <c r="E157" s="338"/>
      <c r="F157" s="339"/>
      <c r="G157" s="335">
        <f t="shared" si="2"/>
        <v>0</v>
      </c>
    </row>
    <row r="158" spans="1:7" ht="37.5" hidden="1" customHeight="1">
      <c r="A158" s="336"/>
      <c r="B158" s="337"/>
      <c r="C158" s="338"/>
      <c r="D158" s="338"/>
      <c r="E158" s="338"/>
      <c r="F158" s="339"/>
      <c r="G158" s="335">
        <f t="shared" si="2"/>
        <v>0</v>
      </c>
    </row>
    <row r="159" spans="1:7" ht="37.5" hidden="1" customHeight="1">
      <c r="A159" s="336"/>
      <c r="B159" s="337"/>
      <c r="C159" s="338"/>
      <c r="D159" s="338"/>
      <c r="E159" s="338"/>
      <c r="F159" s="339"/>
      <c r="G159" s="335">
        <f t="shared" si="2"/>
        <v>0</v>
      </c>
    </row>
    <row r="160" spans="1:7" ht="37.5" hidden="1" customHeight="1">
      <c r="A160" s="336"/>
      <c r="B160" s="337"/>
      <c r="C160" s="338"/>
      <c r="D160" s="338"/>
      <c r="E160" s="338"/>
      <c r="F160" s="339"/>
      <c r="G160" s="335">
        <f t="shared" si="2"/>
        <v>0</v>
      </c>
    </row>
    <row r="161" spans="1:7" ht="37.5" hidden="1" customHeight="1">
      <c r="A161" s="336"/>
      <c r="B161" s="337"/>
      <c r="C161" s="338"/>
      <c r="D161" s="338"/>
      <c r="E161" s="338"/>
      <c r="F161" s="339"/>
      <c r="G161" s="335">
        <f t="shared" si="2"/>
        <v>0</v>
      </c>
    </row>
    <row r="162" spans="1:7" ht="37.5" hidden="1" customHeight="1">
      <c r="A162" s="336"/>
      <c r="B162" s="337"/>
      <c r="C162" s="338"/>
      <c r="D162" s="338"/>
      <c r="E162" s="338"/>
      <c r="F162" s="339"/>
      <c r="G162" s="335">
        <f t="shared" si="2"/>
        <v>0</v>
      </c>
    </row>
    <row r="163" spans="1:7" ht="37.5" hidden="1" customHeight="1">
      <c r="A163" s="336"/>
      <c r="B163" s="337"/>
      <c r="C163" s="338"/>
      <c r="D163" s="338"/>
      <c r="E163" s="338"/>
      <c r="F163" s="339"/>
      <c r="G163" s="335">
        <f t="shared" si="2"/>
        <v>0</v>
      </c>
    </row>
    <row r="164" spans="1:7" ht="37.5" hidden="1" customHeight="1">
      <c r="A164" s="336"/>
      <c r="B164" s="337"/>
      <c r="C164" s="338"/>
      <c r="D164" s="338"/>
      <c r="E164" s="338"/>
      <c r="F164" s="339"/>
      <c r="G164" s="335">
        <f t="shared" si="2"/>
        <v>0</v>
      </c>
    </row>
    <row r="165" spans="1:7" ht="37.5" hidden="1" customHeight="1">
      <c r="A165" s="336"/>
      <c r="B165" s="337"/>
      <c r="C165" s="338"/>
      <c r="D165" s="338"/>
      <c r="E165" s="338"/>
      <c r="F165" s="339"/>
      <c r="G165" s="335">
        <f t="shared" si="2"/>
        <v>0</v>
      </c>
    </row>
    <row r="166" spans="1:7" ht="37.5" hidden="1" customHeight="1">
      <c r="A166" s="336"/>
      <c r="B166" s="337"/>
      <c r="C166" s="338"/>
      <c r="D166" s="338"/>
      <c r="E166" s="338"/>
      <c r="F166" s="339"/>
      <c r="G166" s="335">
        <f t="shared" si="2"/>
        <v>0</v>
      </c>
    </row>
    <row r="167" spans="1:7" ht="37.5" hidden="1" customHeight="1">
      <c r="A167" s="336"/>
      <c r="B167" s="337"/>
      <c r="C167" s="338"/>
      <c r="D167" s="338"/>
      <c r="E167" s="338"/>
      <c r="F167" s="339"/>
      <c r="G167" s="335">
        <f t="shared" si="2"/>
        <v>0</v>
      </c>
    </row>
    <row r="168" spans="1:7" ht="37.5" hidden="1" customHeight="1">
      <c r="A168" s="336"/>
      <c r="B168" s="337"/>
      <c r="C168" s="338"/>
      <c r="D168" s="338"/>
      <c r="E168" s="338"/>
      <c r="F168" s="339"/>
      <c r="G168" s="335">
        <f t="shared" si="2"/>
        <v>0</v>
      </c>
    </row>
    <row r="169" spans="1:7" ht="37.5" hidden="1" customHeight="1">
      <c r="A169" s="336"/>
      <c r="B169" s="337"/>
      <c r="C169" s="338"/>
      <c r="D169" s="338"/>
      <c r="E169" s="338"/>
      <c r="F169" s="339"/>
      <c r="G169" s="335">
        <f t="shared" si="2"/>
        <v>0</v>
      </c>
    </row>
    <row r="170" spans="1:7" ht="37.5" hidden="1" customHeight="1">
      <c r="A170" s="336"/>
      <c r="B170" s="337"/>
      <c r="C170" s="338"/>
      <c r="D170" s="338"/>
      <c r="E170" s="338"/>
      <c r="F170" s="339"/>
      <c r="G170" s="335">
        <f t="shared" si="2"/>
        <v>0</v>
      </c>
    </row>
    <row r="171" spans="1:7" ht="37.5" hidden="1" customHeight="1">
      <c r="A171" s="336"/>
      <c r="B171" s="337"/>
      <c r="C171" s="338"/>
      <c r="D171" s="338"/>
      <c r="E171" s="338"/>
      <c r="F171" s="339"/>
      <c r="G171" s="335">
        <f t="shared" si="2"/>
        <v>0</v>
      </c>
    </row>
    <row r="172" spans="1:7" ht="37.5" hidden="1" customHeight="1">
      <c r="A172" s="336"/>
      <c r="B172" s="337"/>
      <c r="C172" s="338"/>
      <c r="D172" s="338"/>
      <c r="E172" s="338"/>
      <c r="F172" s="339"/>
      <c r="G172" s="335">
        <f t="shared" si="2"/>
        <v>0</v>
      </c>
    </row>
    <row r="173" spans="1:7" ht="37.5" hidden="1" customHeight="1">
      <c r="A173" s="336"/>
      <c r="B173" s="337"/>
      <c r="C173" s="338"/>
      <c r="D173" s="338"/>
      <c r="E173" s="338"/>
      <c r="F173" s="339"/>
      <c r="G173" s="335">
        <f t="shared" si="2"/>
        <v>0</v>
      </c>
    </row>
    <row r="174" spans="1:7" ht="37.5" hidden="1" customHeight="1">
      <c r="A174" s="336"/>
      <c r="B174" s="337"/>
      <c r="C174" s="338"/>
      <c r="D174" s="338"/>
      <c r="E174" s="338"/>
      <c r="F174" s="339"/>
      <c r="G174" s="335">
        <f t="shared" si="2"/>
        <v>0</v>
      </c>
    </row>
    <row r="175" spans="1:7" ht="37.5" hidden="1" customHeight="1">
      <c r="A175" s="336"/>
      <c r="B175" s="337"/>
      <c r="C175" s="338"/>
      <c r="D175" s="338"/>
      <c r="E175" s="338"/>
      <c r="F175" s="339"/>
      <c r="G175" s="335">
        <f t="shared" si="2"/>
        <v>0</v>
      </c>
    </row>
    <row r="176" spans="1:7" ht="37.5" hidden="1" customHeight="1">
      <c r="A176" s="336"/>
      <c r="B176" s="337"/>
      <c r="C176" s="338"/>
      <c r="D176" s="338"/>
      <c r="E176" s="338"/>
      <c r="F176" s="339"/>
      <c r="G176" s="335">
        <f t="shared" si="2"/>
        <v>0</v>
      </c>
    </row>
    <row r="177" spans="1:7" ht="37.5" hidden="1" customHeight="1">
      <c r="A177" s="336"/>
      <c r="B177" s="337"/>
      <c r="C177" s="338"/>
      <c r="D177" s="338"/>
      <c r="E177" s="338"/>
      <c r="F177" s="339"/>
      <c r="G177" s="335">
        <f t="shared" si="2"/>
        <v>0</v>
      </c>
    </row>
    <row r="178" spans="1:7" ht="37.5" hidden="1" customHeight="1">
      <c r="A178" s="336"/>
      <c r="B178" s="337"/>
      <c r="C178" s="338"/>
      <c r="D178" s="338"/>
      <c r="E178" s="338"/>
      <c r="F178" s="339"/>
      <c r="G178" s="335">
        <f t="shared" si="2"/>
        <v>0</v>
      </c>
    </row>
    <row r="179" spans="1:7" ht="37.5" hidden="1" customHeight="1">
      <c r="A179" s="336"/>
      <c r="B179" s="337"/>
      <c r="C179" s="338"/>
      <c r="D179" s="338"/>
      <c r="E179" s="338"/>
      <c r="F179" s="339"/>
      <c r="G179" s="335">
        <f t="shared" si="2"/>
        <v>0</v>
      </c>
    </row>
    <row r="180" spans="1:7" ht="37.5" hidden="1" customHeight="1">
      <c r="A180" s="336"/>
      <c r="B180" s="337"/>
      <c r="C180" s="338"/>
      <c r="D180" s="338"/>
      <c r="E180" s="338"/>
      <c r="F180" s="339"/>
      <c r="G180" s="335">
        <f t="shared" si="2"/>
        <v>0</v>
      </c>
    </row>
    <row r="181" spans="1:7" ht="37.5" hidden="1" customHeight="1">
      <c r="A181" s="336"/>
      <c r="B181" s="337"/>
      <c r="C181" s="338"/>
      <c r="D181" s="338"/>
      <c r="E181" s="338"/>
      <c r="F181" s="339"/>
      <c r="G181" s="335">
        <f t="shared" si="2"/>
        <v>0</v>
      </c>
    </row>
    <row r="182" spans="1:7" ht="37.5" hidden="1" customHeight="1">
      <c r="A182" s="336"/>
      <c r="B182" s="337"/>
      <c r="C182" s="338"/>
      <c r="D182" s="338"/>
      <c r="E182" s="338"/>
      <c r="F182" s="339"/>
      <c r="G182" s="335">
        <f t="shared" si="2"/>
        <v>0</v>
      </c>
    </row>
    <row r="183" spans="1:7" ht="37.5" hidden="1" customHeight="1">
      <c r="A183" s="336"/>
      <c r="B183" s="337"/>
      <c r="C183" s="338"/>
      <c r="D183" s="338"/>
      <c r="E183" s="338"/>
      <c r="F183" s="339"/>
      <c r="G183" s="335">
        <f t="shared" si="2"/>
        <v>0</v>
      </c>
    </row>
    <row r="184" spans="1:7" ht="37.5" hidden="1" customHeight="1">
      <c r="A184" s="336"/>
      <c r="B184" s="337"/>
      <c r="C184" s="338"/>
      <c r="D184" s="338"/>
      <c r="E184" s="338"/>
      <c r="F184" s="339"/>
      <c r="G184" s="335">
        <f t="shared" si="2"/>
        <v>0</v>
      </c>
    </row>
    <row r="185" spans="1:7" ht="37.5" hidden="1" customHeight="1">
      <c r="A185" s="336"/>
      <c r="B185" s="337"/>
      <c r="C185" s="338"/>
      <c r="D185" s="338"/>
      <c r="E185" s="338"/>
      <c r="F185" s="339"/>
      <c r="G185" s="335">
        <f t="shared" si="2"/>
        <v>0</v>
      </c>
    </row>
    <row r="186" spans="1:7" ht="37.5" hidden="1" customHeight="1">
      <c r="A186" s="336"/>
      <c r="B186" s="337"/>
      <c r="C186" s="338"/>
      <c r="D186" s="338"/>
      <c r="E186" s="338"/>
      <c r="F186" s="339"/>
      <c r="G186" s="335">
        <f t="shared" si="2"/>
        <v>0</v>
      </c>
    </row>
    <row r="187" spans="1:7" ht="37.5" hidden="1" customHeight="1">
      <c r="A187" s="336"/>
      <c r="B187" s="337"/>
      <c r="C187" s="338"/>
      <c r="D187" s="338"/>
      <c r="E187" s="338"/>
      <c r="F187" s="339"/>
      <c r="G187" s="335">
        <f t="shared" si="2"/>
        <v>0</v>
      </c>
    </row>
    <row r="188" spans="1:7" ht="37.5" hidden="1" customHeight="1">
      <c r="A188" s="336"/>
      <c r="B188" s="337"/>
      <c r="C188" s="338"/>
      <c r="D188" s="338"/>
      <c r="E188" s="338"/>
      <c r="F188" s="339"/>
      <c r="G188" s="335">
        <f t="shared" si="2"/>
        <v>0</v>
      </c>
    </row>
    <row r="189" spans="1:7" ht="37.5" hidden="1" customHeight="1">
      <c r="A189" s="336"/>
      <c r="B189" s="337"/>
      <c r="C189" s="338"/>
      <c r="D189" s="338"/>
      <c r="E189" s="338"/>
      <c r="F189" s="339"/>
      <c r="G189" s="335">
        <f t="shared" si="2"/>
        <v>0</v>
      </c>
    </row>
    <row r="190" spans="1:7" ht="37.5" hidden="1" customHeight="1">
      <c r="A190" s="336"/>
      <c r="B190" s="337"/>
      <c r="C190" s="338"/>
      <c r="D190" s="338"/>
      <c r="E190" s="338"/>
      <c r="F190" s="339"/>
      <c r="G190" s="335">
        <f t="shared" si="2"/>
        <v>0</v>
      </c>
    </row>
    <row r="191" spans="1:7" ht="37.5" hidden="1" customHeight="1">
      <c r="A191" s="336"/>
      <c r="B191" s="337"/>
      <c r="C191" s="338"/>
      <c r="D191" s="338"/>
      <c r="E191" s="338"/>
      <c r="F191" s="339"/>
      <c r="G191" s="335">
        <f t="shared" si="2"/>
        <v>0</v>
      </c>
    </row>
    <row r="192" spans="1:7" ht="37.5" hidden="1" customHeight="1">
      <c r="A192" s="336"/>
      <c r="B192" s="337"/>
      <c r="C192" s="338"/>
      <c r="D192" s="338"/>
      <c r="E192" s="338"/>
      <c r="F192" s="339"/>
      <c r="G192" s="335">
        <f t="shared" si="2"/>
        <v>0</v>
      </c>
    </row>
    <row r="193" spans="1:7" ht="37.5" hidden="1" customHeight="1">
      <c r="A193" s="336"/>
      <c r="B193" s="337"/>
      <c r="C193" s="338"/>
      <c r="D193" s="338"/>
      <c r="E193" s="338"/>
      <c r="F193" s="339"/>
      <c r="G193" s="335">
        <f t="shared" si="2"/>
        <v>0</v>
      </c>
    </row>
    <row r="194" spans="1:7" ht="37.5" hidden="1" customHeight="1">
      <c r="A194" s="336"/>
      <c r="B194" s="337"/>
      <c r="C194" s="338"/>
      <c r="D194" s="338"/>
      <c r="E194" s="338"/>
      <c r="F194" s="339"/>
      <c r="G194" s="335">
        <f t="shared" si="2"/>
        <v>0</v>
      </c>
    </row>
    <row r="195" spans="1:7" ht="37.5" hidden="1" customHeight="1">
      <c r="A195" s="336"/>
      <c r="B195" s="337"/>
      <c r="C195" s="338"/>
      <c r="D195" s="338"/>
      <c r="E195" s="338"/>
      <c r="F195" s="339"/>
      <c r="G195" s="335">
        <f t="shared" si="2"/>
        <v>0</v>
      </c>
    </row>
    <row r="196" spans="1:7" ht="37.5" hidden="1" customHeight="1">
      <c r="A196" s="336"/>
      <c r="B196" s="337"/>
      <c r="C196" s="338"/>
      <c r="D196" s="338"/>
      <c r="E196" s="338"/>
      <c r="F196" s="339"/>
      <c r="G196" s="335">
        <f t="shared" si="2"/>
        <v>0</v>
      </c>
    </row>
    <row r="197" spans="1:7" ht="37.5" hidden="1" customHeight="1">
      <c r="A197" s="336"/>
      <c r="B197" s="337"/>
      <c r="C197" s="338"/>
      <c r="D197" s="338"/>
      <c r="E197" s="338"/>
      <c r="F197" s="339"/>
      <c r="G197" s="335">
        <f t="shared" si="2"/>
        <v>0</v>
      </c>
    </row>
    <row r="198" spans="1:7" ht="37.5" hidden="1" customHeight="1">
      <c r="A198" s="336"/>
      <c r="B198" s="337"/>
      <c r="C198" s="338"/>
      <c r="D198" s="338"/>
      <c r="E198" s="338"/>
      <c r="F198" s="339"/>
      <c r="G198" s="335">
        <f t="shared" si="2"/>
        <v>0</v>
      </c>
    </row>
    <row r="199" spans="1:7" ht="37.5" hidden="1" customHeight="1">
      <c r="A199" s="336"/>
      <c r="B199" s="337"/>
      <c r="C199" s="338"/>
      <c r="D199" s="338"/>
      <c r="E199" s="338"/>
      <c r="F199" s="339"/>
      <c r="G199" s="335">
        <f t="shared" si="2"/>
        <v>0</v>
      </c>
    </row>
    <row r="200" spans="1:7" ht="37.5" hidden="1" customHeight="1">
      <c r="A200" s="336"/>
      <c r="B200" s="337"/>
      <c r="C200" s="338"/>
      <c r="D200" s="338"/>
      <c r="E200" s="338"/>
      <c r="F200" s="339"/>
      <c r="G200" s="335">
        <f t="shared" si="2"/>
        <v>0</v>
      </c>
    </row>
    <row r="201" spans="1:7" ht="37.5" hidden="1" customHeight="1">
      <c r="A201" s="336"/>
      <c r="B201" s="337"/>
      <c r="C201" s="338"/>
      <c r="D201" s="338"/>
      <c r="E201" s="338"/>
      <c r="F201" s="339"/>
      <c r="G201" s="335">
        <f t="shared" si="2"/>
        <v>0</v>
      </c>
    </row>
    <row r="202" spans="1:7" ht="37.5" hidden="1" customHeight="1">
      <c r="A202" s="336"/>
      <c r="B202" s="337"/>
      <c r="C202" s="338"/>
      <c r="D202" s="338"/>
      <c r="E202" s="338"/>
      <c r="F202" s="339"/>
      <c r="G202" s="335">
        <f t="shared" si="2"/>
        <v>0</v>
      </c>
    </row>
    <row r="203" spans="1:7" ht="37.5" hidden="1" customHeight="1">
      <c r="A203" s="336"/>
      <c r="B203" s="337"/>
      <c r="C203" s="338"/>
      <c r="D203" s="338"/>
      <c r="E203" s="338"/>
      <c r="F203" s="339"/>
      <c r="G203" s="335">
        <f>F203*G$4</f>
        <v>0</v>
      </c>
    </row>
    <row r="204" spans="1:7" ht="37.5" hidden="1" customHeight="1">
      <c r="A204" s="336"/>
      <c r="B204" s="337"/>
      <c r="C204" s="338"/>
      <c r="D204" s="338"/>
      <c r="E204" s="338"/>
      <c r="F204" s="339"/>
      <c r="G204" s="335">
        <f>F204*G$4</f>
        <v>0</v>
      </c>
    </row>
    <row r="205" spans="1:7" ht="37.5" hidden="1" customHeight="1">
      <c r="A205" s="336"/>
      <c r="B205" s="337"/>
      <c r="C205" s="338"/>
      <c r="D205" s="338"/>
      <c r="E205" s="338"/>
      <c r="F205" s="339"/>
      <c r="G205" s="335">
        <f>F205*G$4</f>
        <v>0</v>
      </c>
    </row>
    <row r="206" spans="1:7" ht="37.5" hidden="1" customHeight="1">
      <c r="A206" s="336"/>
      <c r="B206" s="337"/>
      <c r="C206" s="338"/>
      <c r="D206" s="338"/>
      <c r="E206" s="338"/>
      <c r="F206" s="339"/>
      <c r="G206" s="335">
        <f>F206*G$4</f>
        <v>0</v>
      </c>
    </row>
    <row r="207" spans="1:7" ht="19.5" customHeight="1">
      <c r="A207" s="340" t="s">
        <v>391</v>
      </c>
      <c r="B207" s="341"/>
      <c r="C207" s="341"/>
      <c r="D207" s="341"/>
      <c r="E207" s="341"/>
      <c r="F207" s="342">
        <f>SUM(F10:F206)</f>
        <v>0</v>
      </c>
      <c r="G207" s="343">
        <f>SUM(G10:G206)</f>
        <v>0</v>
      </c>
    </row>
  </sheetData>
  <mergeCells count="6">
    <mergeCell ref="A9:G9"/>
    <mergeCell ref="A1:G2"/>
    <mergeCell ref="A3:G3"/>
    <mergeCell ref="E4:F4"/>
    <mergeCell ref="B5:C5"/>
    <mergeCell ref="D5:E5"/>
  </mergeCells>
  <conditionalFormatting sqref="A10:F34">
    <cfRule type="containsBlanks" dxfId="2" priority="2">
      <formula>LEN(TRIM(A10))=0</formula>
    </cfRule>
  </conditionalFormatting>
  <conditionalFormatting sqref="B5:C5">
    <cfRule type="containsBlanks" dxfId="1" priority="1">
      <formula>LEN(TRIM(B5))=0</formula>
    </cfRule>
  </conditionalFormatting>
  <dataValidations count="1">
    <dataValidation type="list" allowBlank="1" showInputMessage="1" showErrorMessage="1" sqref="F5" xr:uid="{ABB17E82-F734-4D35-879F-6F093F812C16}">
      <formula1>$I$4:$I$15</formula1>
    </dataValidation>
  </dataValidations>
  <pageMargins left="0.7" right="0.7" top="0.75" bottom="0.75" header="0.3" footer="0.3"/>
  <pageSetup orientation="landscape" horizontalDpi="30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3548A-9D68-41C1-B7AC-5DCC75CBCDEA}">
  <dimension ref="A1:J43"/>
  <sheetViews>
    <sheetView zoomScaleNormal="100" workbookViewId="0">
      <selection activeCell="K11" sqref="K11"/>
    </sheetView>
  </sheetViews>
  <sheetFormatPr defaultRowHeight="15"/>
  <cols>
    <col min="1" max="1" width="5.42578125" style="49" customWidth="1"/>
    <col min="2" max="16384" width="9.140625" style="49"/>
  </cols>
  <sheetData>
    <row r="1" spans="1:10">
      <c r="A1" s="1084" t="s">
        <v>333</v>
      </c>
      <c r="B1" s="1085"/>
      <c r="C1" s="1085"/>
      <c r="D1" s="1085"/>
      <c r="E1" s="1085"/>
      <c r="F1" s="1085"/>
      <c r="G1" s="1085"/>
      <c r="H1" s="1085"/>
      <c r="I1" s="1085"/>
      <c r="J1" s="1086"/>
    </row>
    <row r="2" spans="1:10">
      <c r="A2" s="1085"/>
      <c r="B2" s="1085"/>
      <c r="C2" s="1085"/>
      <c r="D2" s="1085"/>
      <c r="E2" s="1085"/>
      <c r="F2" s="1085"/>
      <c r="G2" s="1085"/>
      <c r="H2" s="1085"/>
      <c r="I2" s="1085"/>
      <c r="J2" s="1086"/>
    </row>
    <row r="4" spans="1:10">
      <c r="A4" s="871" t="s">
        <v>334</v>
      </c>
      <c r="B4" s="983"/>
      <c r="C4" s="983"/>
      <c r="D4" s="983"/>
      <c r="E4" s="983"/>
      <c r="F4" s="983"/>
      <c r="G4" s="983"/>
      <c r="H4" s="983"/>
      <c r="I4" s="983"/>
    </row>
    <row r="5" spans="1:10" ht="46.5" customHeight="1">
      <c r="A5" s="983"/>
      <c r="B5" s="983"/>
      <c r="C5" s="983"/>
      <c r="D5" s="983"/>
      <c r="E5" s="983"/>
      <c r="F5" s="983"/>
      <c r="G5" s="983"/>
      <c r="H5" s="983"/>
      <c r="I5" s="983"/>
    </row>
    <row r="7" spans="1:10" ht="15.75">
      <c r="A7" s="211" t="s">
        <v>335</v>
      </c>
    </row>
    <row r="9" spans="1:10" ht="39" customHeight="1">
      <c r="B9" s="1087" t="s">
        <v>336</v>
      </c>
      <c r="C9" s="1088"/>
      <c r="D9" s="1088"/>
      <c r="E9" s="1088"/>
      <c r="F9" s="1088"/>
      <c r="G9" s="1088"/>
      <c r="H9" s="1088"/>
      <c r="I9" s="1088"/>
      <c r="J9" s="1088"/>
    </row>
    <row r="10" spans="1:10" ht="11.25" customHeight="1">
      <c r="B10" s="228"/>
    </row>
    <row r="11" spans="1:10">
      <c r="B11" s="1087" t="s">
        <v>337</v>
      </c>
      <c r="C11" s="1088"/>
      <c r="D11" s="1088"/>
      <c r="E11" s="1088"/>
      <c r="F11" s="1088"/>
      <c r="G11" s="1088"/>
      <c r="H11" s="1088"/>
      <c r="I11" s="1088"/>
      <c r="J11" s="1088"/>
    </row>
    <row r="13" spans="1:10" ht="38.25" customHeight="1">
      <c r="B13" s="1087" t="s">
        <v>338</v>
      </c>
      <c r="C13" s="1088"/>
      <c r="D13" s="1088"/>
      <c r="E13" s="1088"/>
      <c r="F13" s="1088"/>
      <c r="G13" s="1088"/>
      <c r="H13" s="1088"/>
      <c r="I13" s="1088"/>
      <c r="J13" s="1088"/>
    </row>
    <row r="15" spans="1:10" ht="30" customHeight="1">
      <c r="B15" s="1087" t="s">
        <v>339</v>
      </c>
      <c r="C15" s="1088"/>
      <c r="D15" s="1088"/>
      <c r="E15" s="1088"/>
      <c r="F15" s="1088"/>
      <c r="G15" s="1088"/>
      <c r="H15" s="1088"/>
      <c r="I15" s="1088"/>
      <c r="J15" s="1088"/>
    </row>
    <row r="17" spans="2:10" ht="33" customHeight="1">
      <c r="B17" s="1087" t="s">
        <v>340</v>
      </c>
      <c r="C17" s="1088"/>
      <c r="D17" s="1088"/>
      <c r="E17" s="1088"/>
      <c r="F17" s="1088"/>
      <c r="G17" s="1088"/>
      <c r="H17" s="1088"/>
      <c r="I17" s="1088"/>
      <c r="J17" s="1088"/>
    </row>
    <row r="19" spans="2:10" ht="49.5" customHeight="1">
      <c r="B19" s="1087" t="s">
        <v>341</v>
      </c>
      <c r="C19" s="1088"/>
      <c r="D19" s="1088"/>
      <c r="E19" s="1088"/>
      <c r="F19" s="1088"/>
      <c r="G19" s="1088"/>
      <c r="H19" s="1088"/>
      <c r="I19" s="1088"/>
      <c r="J19" s="1088"/>
    </row>
    <row r="21" spans="2:10" ht="47.25" customHeight="1">
      <c r="B21" s="1087" t="s">
        <v>342</v>
      </c>
      <c r="C21" s="1088"/>
      <c r="D21" s="1088"/>
      <c r="E21" s="1088"/>
      <c r="F21" s="1088"/>
      <c r="G21" s="1088"/>
      <c r="H21" s="1088"/>
      <c r="I21" s="1088"/>
      <c r="J21" s="1088"/>
    </row>
    <row r="23" spans="2:10" ht="48.75" customHeight="1">
      <c r="B23" s="1087" t="s">
        <v>343</v>
      </c>
      <c r="C23" s="1088"/>
      <c r="D23" s="1088"/>
      <c r="E23" s="1088"/>
      <c r="F23" s="1088"/>
      <c r="G23" s="1088"/>
      <c r="H23" s="1088"/>
      <c r="I23" s="1088"/>
      <c r="J23" s="1088"/>
    </row>
    <row r="25" spans="2:10" ht="42" customHeight="1">
      <c r="B25" s="1087" t="s">
        <v>344</v>
      </c>
      <c r="C25" s="1088"/>
      <c r="D25" s="1088"/>
      <c r="E25" s="1088"/>
      <c r="F25" s="1088"/>
      <c r="G25" s="1088"/>
      <c r="H25" s="1088"/>
      <c r="I25" s="1088"/>
      <c r="J25" s="1088"/>
    </row>
    <row r="27" spans="2:10" ht="53.25" customHeight="1">
      <c r="B27" s="1087" t="s">
        <v>345</v>
      </c>
      <c r="C27" s="1088"/>
      <c r="D27" s="1088"/>
      <c r="E27" s="1088"/>
      <c r="F27" s="1088"/>
      <c r="G27" s="1088"/>
      <c r="H27" s="1088"/>
      <c r="I27" s="1088"/>
      <c r="J27" s="1088"/>
    </row>
    <row r="29" spans="2:10" ht="48.75" customHeight="1">
      <c r="B29" s="1087" t="s">
        <v>346</v>
      </c>
      <c r="C29" s="1088"/>
      <c r="D29" s="1088"/>
      <c r="E29" s="1088"/>
      <c r="F29" s="1088"/>
      <c r="G29" s="1088"/>
      <c r="H29" s="1088"/>
      <c r="I29" s="1088"/>
      <c r="J29" s="1088"/>
    </row>
    <row r="31" spans="2:10" ht="15.75">
      <c r="B31" s="211" t="s">
        <v>347</v>
      </c>
    </row>
    <row r="33" spans="2:10" ht="41.25" customHeight="1">
      <c r="C33" s="1087" t="s">
        <v>348</v>
      </c>
      <c r="D33" s="983"/>
      <c r="E33" s="983"/>
      <c r="F33" s="983"/>
      <c r="G33" s="983"/>
      <c r="H33" s="983"/>
      <c r="I33" s="983"/>
      <c r="J33" s="983"/>
    </row>
    <row r="34" spans="2:10" ht="36" customHeight="1">
      <c r="C34" s="1087" t="s">
        <v>349</v>
      </c>
      <c r="D34" s="983"/>
      <c r="E34" s="983"/>
      <c r="F34" s="983"/>
      <c r="G34" s="983"/>
      <c r="H34" s="983"/>
      <c r="I34" s="983"/>
      <c r="J34" s="983"/>
    </row>
    <row r="36" spans="2:10" ht="37.5" customHeight="1">
      <c r="B36" s="1087" t="s">
        <v>350</v>
      </c>
      <c r="C36" s="1088"/>
      <c r="D36" s="1088"/>
      <c r="E36" s="1088"/>
      <c r="F36" s="1088"/>
      <c r="G36" s="1088"/>
      <c r="H36" s="1088"/>
      <c r="I36" s="1088"/>
      <c r="J36" s="1088"/>
    </row>
    <row r="38" spans="2:10" ht="42.75" customHeight="1">
      <c r="B38" s="1087" t="s">
        <v>351</v>
      </c>
      <c r="C38" s="1088"/>
      <c r="D38" s="1088"/>
      <c r="E38" s="1088"/>
      <c r="F38" s="1088"/>
      <c r="G38" s="1088"/>
      <c r="H38" s="1088"/>
      <c r="I38" s="1088"/>
      <c r="J38" s="1088"/>
    </row>
    <row r="40" spans="2:10" ht="33.75" customHeight="1">
      <c r="B40" s="1087" t="s">
        <v>352</v>
      </c>
      <c r="C40" s="1088"/>
      <c r="D40" s="1088"/>
      <c r="E40" s="1088"/>
      <c r="F40" s="1088"/>
      <c r="G40" s="1088"/>
      <c r="H40" s="1088"/>
      <c r="I40" s="1088"/>
      <c r="J40" s="1088"/>
    </row>
    <row r="43" spans="2:10" ht="60.75" customHeight="1">
      <c r="B43" s="1087" t="s">
        <v>353</v>
      </c>
      <c r="C43" s="1088"/>
      <c r="D43" s="1088"/>
      <c r="E43" s="1088"/>
      <c r="F43" s="1088"/>
      <c r="G43" s="1088"/>
      <c r="H43" s="1088"/>
      <c r="I43" s="1088"/>
      <c r="J43" s="1088"/>
    </row>
  </sheetData>
  <sheetProtection sheet="1" objects="1" scenarios="1"/>
  <mergeCells count="19">
    <mergeCell ref="B43:J43"/>
    <mergeCell ref="B29:J29"/>
    <mergeCell ref="C33:J33"/>
    <mergeCell ref="C34:J34"/>
    <mergeCell ref="B36:J36"/>
    <mergeCell ref="B38:J38"/>
    <mergeCell ref="B40:J40"/>
    <mergeCell ref="A1:J2"/>
    <mergeCell ref="B27:J27"/>
    <mergeCell ref="A4:I5"/>
    <mergeCell ref="B9:J9"/>
    <mergeCell ref="B11:J11"/>
    <mergeCell ref="B13:J13"/>
    <mergeCell ref="B15:J15"/>
    <mergeCell ref="B17:J17"/>
    <mergeCell ref="B19:J19"/>
    <mergeCell ref="B21:J21"/>
    <mergeCell ref="B23:J23"/>
    <mergeCell ref="B25:J2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D2FF0-6F30-4122-89A1-D96640FA3918}">
  <sheetPr codeName="Sheet2">
    <tabColor theme="8" tint="0.39997558519241921"/>
  </sheetPr>
  <dimension ref="A1:GV521"/>
  <sheetViews>
    <sheetView tabSelected="1" zoomScale="115" zoomScaleNormal="115" workbookViewId="0">
      <selection activeCell="AI19" sqref="AI19"/>
    </sheetView>
  </sheetViews>
  <sheetFormatPr defaultRowHeight="12.75"/>
  <cols>
    <col min="1" max="1" width="3.5703125" style="74" customWidth="1"/>
    <col min="2" max="2" width="3.140625" style="74" customWidth="1"/>
    <col min="3" max="3" width="12.7109375" style="74" customWidth="1"/>
    <col min="4" max="6" width="3.140625" style="74" customWidth="1"/>
    <col min="7" max="8" width="2" style="74" customWidth="1"/>
    <col min="9" max="9" width="1.28515625" style="74" customWidth="1"/>
    <col min="10" max="11" width="3.140625" style="74" customWidth="1"/>
    <col min="12" max="12" width="7.140625" style="74" customWidth="1"/>
    <col min="13" max="13" width="1.7109375" style="74" customWidth="1"/>
    <col min="14" max="22" width="3.140625" style="74" customWidth="1"/>
    <col min="23" max="23" width="4.42578125" style="74" customWidth="1"/>
    <col min="24" max="24" width="3.140625" style="74" customWidth="1"/>
    <col min="25" max="25" width="5.42578125" style="74" customWidth="1"/>
    <col min="26" max="26" width="5.28515625" style="74" customWidth="1"/>
    <col min="27" max="27" width="3.140625" style="74" customWidth="1"/>
    <col min="28" max="28" width="0.85546875" style="74" customWidth="1"/>
    <col min="29" max="29" width="3.5703125" style="74" customWidth="1"/>
    <col min="30" max="30" width="5.7109375" style="60" hidden="1" customWidth="1"/>
    <col min="31" max="31" width="10.140625" style="60" hidden="1" customWidth="1"/>
    <col min="32" max="32" width="3.140625" style="60" hidden="1" customWidth="1"/>
    <col min="33" max="35" width="3.140625" style="60" customWidth="1"/>
    <col min="36" max="36" width="3" style="60" customWidth="1"/>
    <col min="37" max="48" width="3.140625" style="60" customWidth="1"/>
    <col min="49" max="58" width="3.140625" style="60" hidden="1" customWidth="1"/>
    <col min="59" max="59" width="5.28515625" style="60" hidden="1" customWidth="1"/>
    <col min="60" max="66" width="3.140625" style="60" hidden="1" customWidth="1"/>
    <col min="67" max="70" width="9.140625" style="60" hidden="1" customWidth="1"/>
    <col min="71" max="71" width="9.140625" style="58"/>
    <col min="72" max="72" width="6.28515625" style="68" customWidth="1"/>
    <col min="73" max="73" width="2" style="68" customWidth="1"/>
    <col min="74" max="74" width="9.140625" style="68" hidden="1" customWidth="1"/>
    <col min="75" max="75" width="7.28515625" style="68" customWidth="1"/>
    <col min="76" max="76" width="9.140625" style="68" customWidth="1"/>
    <col min="77" max="77" width="4" style="68" customWidth="1"/>
    <col min="78" max="78" width="1.140625" style="68" hidden="1" customWidth="1"/>
    <col min="79" max="79" width="9.140625" style="68" hidden="1" customWidth="1"/>
    <col min="80" max="81" width="9.140625" style="75" customWidth="1"/>
    <col min="82" max="84" width="9.140625" style="75"/>
    <col min="85" max="85" width="11.7109375" style="75" bestFit="1" customWidth="1"/>
    <col min="86" max="89" width="9.140625" style="75"/>
    <col min="90" max="196" width="9.140625" style="76"/>
    <col min="197" max="204" width="9.140625" style="77"/>
    <col min="205" max="16384" width="9.140625" style="74"/>
  </cols>
  <sheetData>
    <row r="1" spans="1:88" ht="10.5" customHeight="1">
      <c r="A1" s="58"/>
      <c r="B1" s="402"/>
      <c r="C1" s="403"/>
      <c r="D1" s="666" t="s">
        <v>82</v>
      </c>
      <c r="E1" s="666"/>
      <c r="F1" s="666"/>
      <c r="G1" s="666"/>
      <c r="H1" s="666"/>
      <c r="I1" s="666"/>
      <c r="J1" s="666"/>
      <c r="K1" s="666"/>
      <c r="L1" s="666"/>
      <c r="M1" s="666"/>
      <c r="N1" s="666"/>
      <c r="O1" s="666"/>
      <c r="P1" s="666"/>
      <c r="Q1" s="666"/>
      <c r="R1" s="666"/>
      <c r="S1" s="666"/>
      <c r="T1" s="666"/>
      <c r="U1" s="795">
        <v>46023</v>
      </c>
      <c r="V1" s="796"/>
      <c r="W1" s="796"/>
      <c r="X1" s="796"/>
      <c r="Y1" s="796"/>
      <c r="Z1" s="796"/>
      <c r="AA1" s="796"/>
      <c r="AB1" s="404"/>
      <c r="AC1" s="58"/>
      <c r="BS1" s="60"/>
      <c r="BT1" s="75"/>
      <c r="BU1" s="75"/>
      <c r="BV1" s="75"/>
      <c r="BW1" s="75"/>
      <c r="BX1" s="75"/>
      <c r="BY1" s="75"/>
      <c r="BZ1" s="75"/>
      <c r="CA1" s="75"/>
    </row>
    <row r="2" spans="1:88" ht="20.25" customHeight="1">
      <c r="A2" s="58"/>
      <c r="B2" s="405"/>
      <c r="C2" s="79"/>
      <c r="D2" s="667"/>
      <c r="E2" s="667"/>
      <c r="F2" s="667"/>
      <c r="G2" s="667"/>
      <c r="H2" s="667"/>
      <c r="I2" s="667"/>
      <c r="J2" s="667"/>
      <c r="K2" s="667"/>
      <c r="L2" s="667"/>
      <c r="M2" s="667"/>
      <c r="N2" s="667"/>
      <c r="O2" s="667"/>
      <c r="P2" s="667"/>
      <c r="Q2" s="667"/>
      <c r="R2" s="667"/>
      <c r="S2" s="667"/>
      <c r="T2" s="667"/>
      <c r="U2" s="797"/>
      <c r="V2" s="797"/>
      <c r="W2" s="797"/>
      <c r="X2" s="797"/>
      <c r="Y2" s="797"/>
      <c r="Z2" s="797"/>
      <c r="AA2" s="797"/>
      <c r="AB2" s="406"/>
      <c r="AC2" s="58"/>
      <c r="AH2" s="80"/>
      <c r="AI2" s="80"/>
      <c r="AJ2" s="80"/>
      <c r="AK2" s="80"/>
      <c r="AL2" s="80"/>
      <c r="AM2" s="80"/>
      <c r="AN2" s="80"/>
      <c r="AO2" s="80"/>
      <c r="AP2" s="80"/>
      <c r="AQ2" s="80"/>
      <c r="AR2" s="80"/>
      <c r="AS2" s="80"/>
      <c r="AT2" s="80"/>
      <c r="AU2" s="80"/>
      <c r="BL2" s="62" t="s">
        <v>83</v>
      </c>
      <c r="BS2" s="60"/>
      <c r="BT2" s="75"/>
      <c r="BU2" s="75"/>
      <c r="BV2" s="75"/>
      <c r="BW2" s="75"/>
      <c r="BX2" s="75"/>
      <c r="BY2" s="75"/>
      <c r="BZ2" s="75"/>
      <c r="CA2" s="75"/>
    </row>
    <row r="3" spans="1:88" ht="20.25" customHeight="1">
      <c r="A3" s="58"/>
      <c r="B3" s="407"/>
      <c r="C3" s="82"/>
      <c r="D3" s="668" t="s">
        <v>84</v>
      </c>
      <c r="E3" s="669"/>
      <c r="F3" s="669"/>
      <c r="G3" s="669"/>
      <c r="H3" s="669"/>
      <c r="I3" s="669"/>
      <c r="J3" s="669"/>
      <c r="K3" s="669"/>
      <c r="L3" s="669"/>
      <c r="M3" s="669"/>
      <c r="N3" s="669"/>
      <c r="O3" s="669"/>
      <c r="P3" s="669"/>
      <c r="Q3" s="669"/>
      <c r="R3" s="669"/>
      <c r="S3" s="669"/>
      <c r="T3" s="669"/>
      <c r="U3" s="798" t="s">
        <v>325</v>
      </c>
      <c r="V3" s="799"/>
      <c r="W3" s="799"/>
      <c r="X3" s="799"/>
      <c r="Y3" s="799"/>
      <c r="Z3" s="799"/>
      <c r="AA3" s="210"/>
      <c r="AB3" s="408"/>
      <c r="AC3" s="58"/>
      <c r="AH3" s="80"/>
      <c r="AI3" s="80"/>
      <c r="AJ3" s="80"/>
      <c r="AK3" s="80"/>
      <c r="AL3" s="80"/>
      <c r="AN3" s="80"/>
      <c r="AO3" s="80"/>
      <c r="AP3" s="80"/>
      <c r="AQ3" s="80"/>
      <c r="AR3" s="80"/>
      <c r="AS3" s="80"/>
      <c r="AT3" s="80"/>
      <c r="AU3" s="80"/>
      <c r="AY3" s="62" t="s">
        <v>65</v>
      </c>
      <c r="BL3" s="60" t="s">
        <v>221</v>
      </c>
      <c r="BS3" s="60"/>
      <c r="BT3" s="75"/>
      <c r="BU3" s="75"/>
      <c r="BV3" s="75"/>
      <c r="BW3" s="75"/>
      <c r="BX3" s="75"/>
      <c r="BY3" s="75"/>
      <c r="BZ3" s="75"/>
      <c r="CA3" s="75"/>
    </row>
    <row r="4" spans="1:88" ht="4.5" hidden="1" customHeight="1">
      <c r="A4" s="58"/>
      <c r="B4" s="696"/>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409"/>
      <c r="AC4" s="58"/>
      <c r="AY4" s="62" t="s">
        <v>66</v>
      </c>
      <c r="BL4" s="62" t="s">
        <v>85</v>
      </c>
      <c r="BS4" s="60"/>
      <c r="BT4" s="75"/>
      <c r="BU4" s="75"/>
      <c r="BV4" s="75"/>
      <c r="BW4" s="75"/>
      <c r="BX4" s="75"/>
      <c r="BY4" s="75"/>
      <c r="BZ4" s="75"/>
      <c r="CA4" s="75"/>
    </row>
    <row r="5" spans="1:88" ht="16.5" hidden="1" customHeight="1">
      <c r="A5" s="58"/>
      <c r="B5" s="696" t="s">
        <v>86</v>
      </c>
      <c r="C5" s="697"/>
      <c r="D5" s="697" t="s">
        <v>217</v>
      </c>
      <c r="E5" s="697"/>
      <c r="F5" s="697"/>
      <c r="G5" s="697"/>
      <c r="H5" s="697"/>
      <c r="I5" s="697"/>
      <c r="J5" s="697"/>
      <c r="K5" s="697"/>
      <c r="L5" s="697"/>
      <c r="M5" s="697"/>
      <c r="N5" s="697"/>
      <c r="O5" s="697" t="s">
        <v>67</v>
      </c>
      <c r="P5" s="697"/>
      <c r="Q5" s="697"/>
      <c r="R5" s="697"/>
      <c r="S5" s="697"/>
      <c r="T5" s="697"/>
      <c r="U5" s="697" t="s">
        <v>87</v>
      </c>
      <c r="V5" s="697"/>
      <c r="W5" s="697"/>
      <c r="X5" s="697"/>
      <c r="Y5" s="697"/>
      <c r="Z5" s="697"/>
      <c r="AA5" s="697"/>
      <c r="AB5" s="409"/>
      <c r="AC5" s="58"/>
      <c r="AF5" s="83">
        <f>Q5</f>
        <v>0</v>
      </c>
      <c r="AG5" s="61"/>
      <c r="AH5" s="61"/>
      <c r="AY5" s="60" t="s">
        <v>88</v>
      </c>
      <c r="BL5" s="60" t="s">
        <v>89</v>
      </c>
      <c r="BS5" s="60"/>
      <c r="BT5" s="75"/>
      <c r="BU5" s="75"/>
      <c r="BV5" s="75"/>
      <c r="BW5" s="75"/>
      <c r="BX5" s="75"/>
      <c r="BY5" s="75"/>
      <c r="BZ5" s="75"/>
      <c r="CA5" s="75"/>
    </row>
    <row r="6" spans="1:88" ht="4.5" hidden="1" customHeight="1">
      <c r="A6" s="58"/>
      <c r="B6" s="696"/>
      <c r="C6" s="697"/>
      <c r="D6" s="697"/>
      <c r="E6" s="697"/>
      <c r="F6" s="697"/>
      <c r="G6" s="697"/>
      <c r="H6" s="697"/>
      <c r="I6" s="697"/>
      <c r="J6" s="697"/>
      <c r="K6" s="697"/>
      <c r="L6" s="697"/>
      <c r="M6" s="697"/>
      <c r="N6" s="697"/>
      <c r="O6" s="697"/>
      <c r="P6" s="697"/>
      <c r="Q6" s="697"/>
      <c r="R6" s="697"/>
      <c r="S6" s="697"/>
      <c r="T6" s="697"/>
      <c r="U6" s="697"/>
      <c r="V6" s="697"/>
      <c r="W6" s="697"/>
      <c r="X6" s="697"/>
      <c r="Y6" s="697"/>
      <c r="Z6" s="697"/>
      <c r="AA6" s="697"/>
      <c r="AB6" s="409"/>
      <c r="AC6" s="58"/>
      <c r="BL6" s="60" t="s">
        <v>220</v>
      </c>
      <c r="BS6" s="60"/>
      <c r="BT6" s="75"/>
      <c r="BU6" s="75"/>
      <c r="BV6" s="75"/>
      <c r="BW6" s="75"/>
      <c r="BX6" s="75"/>
      <c r="BY6" s="75"/>
      <c r="BZ6" s="75"/>
      <c r="CA6" s="75"/>
    </row>
    <row r="7" spans="1:88" ht="15" hidden="1" customHeight="1">
      <c r="A7" s="58"/>
      <c r="B7" s="696" t="s">
        <v>83</v>
      </c>
      <c r="C7" s="697"/>
      <c r="D7" s="697"/>
      <c r="E7" s="697"/>
      <c r="F7" s="697"/>
      <c r="G7" s="697"/>
      <c r="H7" s="697"/>
      <c r="I7" s="697"/>
      <c r="J7" s="697" t="s">
        <v>90</v>
      </c>
      <c r="K7" s="697"/>
      <c r="L7" s="697"/>
      <c r="M7" s="697"/>
      <c r="N7" s="697"/>
      <c r="O7" s="697"/>
      <c r="P7" s="697"/>
      <c r="Q7" s="697"/>
      <c r="R7" s="697"/>
      <c r="S7" s="697" t="s">
        <v>91</v>
      </c>
      <c r="T7" s="697"/>
      <c r="U7" s="697"/>
      <c r="V7" s="697"/>
      <c r="W7" s="697"/>
      <c r="X7" s="697"/>
      <c r="Y7" s="697"/>
      <c r="Z7" s="697"/>
      <c r="AA7" s="697"/>
      <c r="AB7" s="409"/>
      <c r="AC7" s="58"/>
      <c r="BS7" s="60"/>
      <c r="BT7" s="75"/>
      <c r="BU7" s="75"/>
      <c r="BV7" s="75"/>
      <c r="BW7" s="75"/>
      <c r="BX7" s="75"/>
      <c r="BY7" s="75"/>
      <c r="BZ7" s="75"/>
      <c r="CA7" s="75"/>
    </row>
    <row r="8" spans="1:88" ht="9" hidden="1" customHeight="1">
      <c r="A8" s="58"/>
      <c r="B8" s="696"/>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409"/>
      <c r="AC8" s="58"/>
      <c r="BS8" s="60"/>
      <c r="BT8" s="75"/>
      <c r="BU8" s="75"/>
      <c r="BV8" s="75"/>
      <c r="BW8" s="75"/>
      <c r="BX8" s="75"/>
      <c r="BY8" s="75"/>
      <c r="BZ8" s="75"/>
      <c r="CA8" s="75"/>
    </row>
    <row r="9" spans="1:88" ht="16.5" hidden="1" customHeight="1">
      <c r="A9" s="58"/>
      <c r="B9" s="696" t="s">
        <v>227</v>
      </c>
      <c r="C9" s="697"/>
      <c r="D9" s="697"/>
      <c r="E9" s="697"/>
      <c r="F9" s="697"/>
      <c r="G9" s="697"/>
      <c r="H9" s="697"/>
      <c r="I9" s="697"/>
      <c r="J9" s="697"/>
      <c r="K9" s="697"/>
      <c r="L9" s="697"/>
      <c r="M9" s="697"/>
      <c r="N9" s="697"/>
      <c r="O9" s="697"/>
      <c r="P9" s="697"/>
      <c r="Q9" s="697"/>
      <c r="R9" s="697"/>
      <c r="S9" s="697" t="s">
        <v>222</v>
      </c>
      <c r="T9" s="697"/>
      <c r="U9" s="697"/>
      <c r="V9" s="697"/>
      <c r="W9" s="697"/>
      <c r="X9" s="697"/>
      <c r="Y9" s="697"/>
      <c r="Z9" s="697"/>
      <c r="AA9" s="697"/>
      <c r="AB9" s="409"/>
      <c r="AC9" s="58"/>
      <c r="BS9" s="60"/>
      <c r="BT9" s="75"/>
      <c r="BU9" s="75"/>
      <c r="BV9" s="75"/>
      <c r="BW9" s="75"/>
      <c r="BX9" s="75"/>
      <c r="BY9" s="75"/>
      <c r="BZ9" s="75"/>
      <c r="CA9" s="75"/>
    </row>
    <row r="10" spans="1:88" ht="7.5" hidden="1" customHeight="1">
      <c r="A10" s="58"/>
      <c r="B10" s="696"/>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409"/>
      <c r="AC10" s="58"/>
      <c r="AY10" s="60" t="s">
        <v>92</v>
      </c>
      <c r="BL10" s="60" t="s">
        <v>93</v>
      </c>
      <c r="BS10" s="60"/>
      <c r="BT10" s="75"/>
      <c r="BU10" s="75"/>
      <c r="BV10" s="75"/>
      <c r="BW10" s="75"/>
      <c r="BX10" s="75"/>
      <c r="BY10" s="75"/>
      <c r="BZ10" s="75"/>
      <c r="CA10" s="75"/>
    </row>
    <row r="11" spans="1:88" ht="15" hidden="1" customHeight="1">
      <c r="A11" s="58"/>
      <c r="B11" s="696" t="s">
        <v>94</v>
      </c>
      <c r="C11" s="697"/>
      <c r="D11" s="697"/>
      <c r="E11" s="697"/>
      <c r="F11" s="697"/>
      <c r="G11" s="697"/>
      <c r="H11" s="697"/>
      <c r="I11" s="697"/>
      <c r="J11" s="697" t="s">
        <v>95</v>
      </c>
      <c r="K11" s="697"/>
      <c r="L11" s="697"/>
      <c r="M11" s="697"/>
      <c r="N11" s="697"/>
      <c r="O11" s="697"/>
      <c r="P11" s="697"/>
      <c r="Q11" s="697"/>
      <c r="R11" s="697"/>
      <c r="S11" s="697"/>
      <c r="T11" s="697"/>
      <c r="U11" s="697"/>
      <c r="V11" s="697"/>
      <c r="W11" s="697"/>
      <c r="X11" s="697"/>
      <c r="Y11" s="697"/>
      <c r="Z11" s="697"/>
      <c r="AA11" s="697"/>
      <c r="AB11" s="409"/>
      <c r="AC11" s="58"/>
      <c r="BL11" s="60" t="s">
        <v>96</v>
      </c>
      <c r="BS11" s="60"/>
      <c r="BT11" s="75"/>
      <c r="BU11" s="75"/>
      <c r="BV11" s="75"/>
      <c r="BW11" s="75"/>
      <c r="BX11" s="75"/>
      <c r="BY11" s="75"/>
      <c r="BZ11" s="75"/>
      <c r="CA11" s="75"/>
      <c r="CJ11" s="75" t="s">
        <v>44</v>
      </c>
    </row>
    <row r="12" spans="1:88" ht="4.5" hidden="1" customHeight="1">
      <c r="A12" s="58"/>
      <c r="B12" s="696"/>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409"/>
      <c r="AC12" s="58"/>
      <c r="BL12" s="60" t="s">
        <v>97</v>
      </c>
      <c r="BS12" s="60"/>
      <c r="BT12" s="75"/>
      <c r="BU12" s="75"/>
      <c r="BV12" s="75"/>
      <c r="BW12" s="75"/>
      <c r="BX12" s="75"/>
      <c r="BY12" s="75"/>
      <c r="BZ12" s="75"/>
      <c r="CA12" s="75"/>
    </row>
    <row r="13" spans="1:88" ht="15.75" hidden="1" customHeight="1">
      <c r="A13" s="58"/>
      <c r="B13" s="696" t="s">
        <v>98</v>
      </c>
      <c r="C13" s="697" t="s">
        <v>99</v>
      </c>
      <c r="D13" s="697"/>
      <c r="E13" s="697"/>
      <c r="F13" s="697"/>
      <c r="G13" s="697"/>
      <c r="H13" s="697"/>
      <c r="I13" s="697" t="s">
        <v>218</v>
      </c>
      <c r="J13" s="697"/>
      <c r="K13" s="697"/>
      <c r="L13" s="697"/>
      <c r="M13" s="697" t="s">
        <v>219</v>
      </c>
      <c r="N13" s="697"/>
      <c r="O13" s="697"/>
      <c r="P13" s="697"/>
      <c r="Q13" s="697"/>
      <c r="R13" s="697"/>
      <c r="S13" s="697"/>
      <c r="T13" s="697" t="s">
        <v>99</v>
      </c>
      <c r="U13" s="697"/>
      <c r="V13" s="697"/>
      <c r="W13" s="697"/>
      <c r="X13" s="697"/>
      <c r="Y13" s="697"/>
      <c r="Z13" s="697"/>
      <c r="AA13" s="697"/>
      <c r="AB13" s="409"/>
      <c r="AC13" s="58"/>
      <c r="BL13" s="60" t="s">
        <v>92</v>
      </c>
      <c r="BS13" s="60"/>
      <c r="BT13" s="75"/>
      <c r="BU13" s="75"/>
      <c r="BV13" s="75"/>
      <c r="BW13" s="75"/>
      <c r="BX13" s="75"/>
      <c r="BY13" s="75"/>
      <c r="BZ13" s="75"/>
      <c r="CA13" s="75"/>
    </row>
    <row r="14" spans="1:88" ht="5.25" hidden="1" customHeight="1">
      <c r="A14" s="58"/>
      <c r="B14" s="696"/>
      <c r="C14" s="697"/>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409"/>
      <c r="AC14" s="58"/>
      <c r="BL14" s="60" t="s">
        <v>100</v>
      </c>
      <c r="BS14" s="60"/>
      <c r="BT14" s="75"/>
      <c r="BU14" s="75"/>
      <c r="BV14" s="75"/>
      <c r="BW14" s="75"/>
      <c r="BX14" s="75"/>
      <c r="BY14" s="75"/>
      <c r="BZ14" s="75"/>
      <c r="CA14" s="75"/>
    </row>
    <row r="15" spans="1:88" ht="15.75" hidden="1" customHeight="1">
      <c r="A15" s="58"/>
      <c r="B15" s="696" t="s">
        <v>101</v>
      </c>
      <c r="C15" s="697"/>
      <c r="D15" s="697"/>
      <c r="E15" s="697"/>
      <c r="F15" s="697"/>
      <c r="G15" s="697"/>
      <c r="H15" s="697"/>
      <c r="I15" s="697"/>
      <c r="J15" s="697"/>
      <c r="K15" s="697" t="s">
        <v>102</v>
      </c>
      <c r="L15" s="697"/>
      <c r="M15" s="697"/>
      <c r="N15" s="697"/>
      <c r="O15" s="697"/>
      <c r="P15" s="697"/>
      <c r="Q15" s="697"/>
      <c r="R15" s="697"/>
      <c r="S15" s="697"/>
      <c r="T15" s="697"/>
      <c r="U15" s="697"/>
      <c r="V15" s="697"/>
      <c r="W15" s="697"/>
      <c r="X15" s="697"/>
      <c r="Y15" s="697"/>
      <c r="Z15" s="697"/>
      <c r="AA15" s="697"/>
      <c r="AB15" s="409"/>
      <c r="AC15" s="58"/>
      <c r="BS15" s="60"/>
      <c r="BT15" s="75"/>
      <c r="BU15" s="75"/>
      <c r="BV15" s="75"/>
      <c r="BW15" s="75"/>
      <c r="BX15" s="75"/>
      <c r="BY15" s="75"/>
      <c r="BZ15" s="75"/>
      <c r="CA15" s="75"/>
    </row>
    <row r="16" spans="1:88" ht="5.25" hidden="1" customHeight="1">
      <c r="A16" s="58"/>
      <c r="B16" s="696"/>
      <c r="C16" s="697"/>
      <c r="D16" s="697"/>
      <c r="E16" s="697"/>
      <c r="F16" s="697"/>
      <c r="G16" s="697"/>
      <c r="H16" s="697"/>
      <c r="I16" s="697"/>
      <c r="J16" s="697"/>
      <c r="K16" s="697"/>
      <c r="L16" s="697"/>
      <c r="M16" s="697"/>
      <c r="N16" s="697"/>
      <c r="O16" s="697"/>
      <c r="P16" s="697"/>
      <c r="Q16" s="697"/>
      <c r="R16" s="697"/>
      <c r="S16" s="697"/>
      <c r="T16" s="697"/>
      <c r="U16" s="697"/>
      <c r="V16" s="697"/>
      <c r="W16" s="697"/>
      <c r="X16" s="697"/>
      <c r="Y16" s="697"/>
      <c r="Z16" s="697"/>
      <c r="AA16" s="697"/>
      <c r="AB16" s="409"/>
      <c r="AC16" s="58"/>
      <c r="BS16" s="60"/>
      <c r="BT16" s="75"/>
      <c r="BU16" s="75"/>
      <c r="BV16" s="75"/>
      <c r="BW16" s="75"/>
      <c r="BX16" s="75"/>
      <c r="BY16" s="75"/>
      <c r="BZ16" s="75"/>
      <c r="CA16" s="75"/>
    </row>
    <row r="17" spans="1:204" s="107" customFormat="1" ht="15" hidden="1" customHeight="1">
      <c r="A17" s="72"/>
      <c r="B17" s="696"/>
      <c r="C17" s="697" t="s">
        <v>103</v>
      </c>
      <c r="D17" s="697"/>
      <c r="E17" s="697"/>
      <c r="F17" s="697"/>
      <c r="G17" s="697"/>
      <c r="H17" s="697"/>
      <c r="I17" s="697"/>
      <c r="J17" s="697"/>
      <c r="K17" s="697"/>
      <c r="L17" s="697" t="s">
        <v>104</v>
      </c>
      <c r="M17" s="697"/>
      <c r="N17" s="697"/>
      <c r="O17" s="697"/>
      <c r="P17" s="697"/>
      <c r="Q17" s="697"/>
      <c r="R17" s="697"/>
      <c r="S17" s="697" t="s">
        <v>105</v>
      </c>
      <c r="T17" s="697"/>
      <c r="U17" s="697"/>
      <c r="V17" s="697"/>
      <c r="W17" s="697"/>
      <c r="X17" s="697"/>
      <c r="Y17" s="697"/>
      <c r="Z17" s="697"/>
      <c r="AA17" s="697"/>
      <c r="AB17" s="409"/>
      <c r="AC17" s="72"/>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75"/>
      <c r="BU17" s="75"/>
      <c r="BV17" s="75"/>
      <c r="BW17" s="75"/>
      <c r="BX17" s="75"/>
      <c r="BY17" s="75"/>
      <c r="BZ17" s="75"/>
      <c r="CA17" s="75"/>
      <c r="CB17" s="75"/>
      <c r="CC17" s="75"/>
      <c r="CD17" s="75"/>
      <c r="CE17" s="75"/>
      <c r="CF17" s="75"/>
      <c r="CG17" s="75"/>
      <c r="CH17" s="75"/>
      <c r="CI17" s="75"/>
      <c r="CJ17" s="75"/>
      <c r="CK17" s="75"/>
      <c r="CL17" s="76"/>
      <c r="CM17" s="76"/>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6"/>
      <c r="GP17" s="106"/>
      <c r="GQ17" s="106"/>
      <c r="GR17" s="106"/>
      <c r="GS17" s="106"/>
      <c r="GT17" s="106"/>
      <c r="GU17" s="106"/>
      <c r="GV17" s="106"/>
    </row>
    <row r="18" spans="1:204" s="107" customFormat="1" ht="15" customHeight="1">
      <c r="A18" s="72"/>
      <c r="B18" s="698" t="s">
        <v>494</v>
      </c>
      <c r="C18" s="699"/>
      <c r="D18" s="699"/>
      <c r="E18" s="699"/>
      <c r="F18" s="699"/>
      <c r="G18" s="699"/>
      <c r="H18" s="699"/>
      <c r="I18" s="699"/>
      <c r="J18" s="699"/>
      <c r="K18" s="699"/>
      <c r="L18" s="699"/>
      <c r="M18" s="699"/>
      <c r="N18" s="699"/>
      <c r="O18" s="699"/>
      <c r="P18" s="699"/>
      <c r="Q18" s="699"/>
      <c r="R18" s="699"/>
      <c r="S18" s="699"/>
      <c r="T18" s="699"/>
      <c r="U18" s="699"/>
      <c r="V18" s="699"/>
      <c r="W18" s="699"/>
      <c r="X18" s="699"/>
      <c r="Y18" s="699"/>
      <c r="Z18" s="699"/>
      <c r="AA18" s="699"/>
      <c r="AB18" s="419"/>
      <c r="AC18" s="72"/>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75"/>
      <c r="BU18" s="75"/>
      <c r="BV18" s="75"/>
      <c r="BW18" s="75"/>
      <c r="BX18" s="75"/>
      <c r="BY18" s="75"/>
      <c r="BZ18" s="75"/>
      <c r="CA18" s="75"/>
      <c r="CB18" s="75"/>
      <c r="CC18" s="75"/>
      <c r="CD18" s="75"/>
      <c r="CE18" s="75"/>
      <c r="CF18" s="75"/>
      <c r="CG18" s="75"/>
      <c r="CH18" s="75"/>
      <c r="CI18" s="75"/>
      <c r="CJ18" s="75"/>
      <c r="CK18" s="75"/>
      <c r="CL18" s="76"/>
      <c r="CM18" s="76"/>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6"/>
      <c r="GP18" s="106"/>
      <c r="GQ18" s="106"/>
      <c r="GR18" s="106"/>
      <c r="GS18" s="106"/>
      <c r="GT18" s="106"/>
      <c r="GU18" s="106"/>
      <c r="GV18" s="106"/>
    </row>
    <row r="19" spans="1:204" ht="15" customHeight="1">
      <c r="A19" s="58"/>
      <c r="B19" s="688" t="s">
        <v>106</v>
      </c>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410"/>
      <c r="AC19" s="58"/>
      <c r="AM19" s="822" t="s">
        <v>212</v>
      </c>
      <c r="AN19" s="822"/>
      <c r="AO19" s="822"/>
      <c r="AP19" s="822"/>
      <c r="AQ19" s="822"/>
      <c r="AR19" s="822"/>
      <c r="AS19" s="822"/>
      <c r="AT19" s="822"/>
      <c r="AU19" s="822"/>
      <c r="AV19" s="822"/>
      <c r="AW19" s="584"/>
      <c r="AX19" s="585" t="s">
        <v>618</v>
      </c>
      <c r="AY19" s="823" t="s">
        <v>619</v>
      </c>
      <c r="AZ19" s="824"/>
      <c r="BA19" s="824"/>
      <c r="BB19" s="824"/>
      <c r="BC19" s="586" t="s">
        <v>620</v>
      </c>
      <c r="BL19" s="60" t="s">
        <v>44</v>
      </c>
      <c r="BS19" s="585" t="s">
        <v>618</v>
      </c>
      <c r="BT19" s="827" t="s">
        <v>619</v>
      </c>
      <c r="BU19" s="828"/>
      <c r="BV19" s="828"/>
      <c r="BW19" s="828"/>
      <c r="BX19" s="586" t="s">
        <v>620</v>
      </c>
      <c r="BY19" s="827" t="s">
        <v>146</v>
      </c>
      <c r="BZ19" s="828"/>
      <c r="CA19" s="828"/>
      <c r="CB19" s="828"/>
      <c r="CC19" s="586" t="s">
        <v>620</v>
      </c>
    </row>
    <row r="20" spans="1:204" ht="15" customHeight="1">
      <c r="A20" s="58"/>
      <c r="B20" s="690" t="s">
        <v>107</v>
      </c>
      <c r="C20" s="691"/>
      <c r="D20" s="691"/>
      <c r="E20" s="691"/>
      <c r="F20" s="691"/>
      <c r="G20" s="691"/>
      <c r="H20" s="691"/>
      <c r="I20" s="691"/>
      <c r="J20" s="691"/>
      <c r="K20" s="691"/>
      <c r="L20" s="692"/>
      <c r="M20" s="58"/>
      <c r="N20" s="693" t="s">
        <v>115</v>
      </c>
      <c r="O20" s="694"/>
      <c r="P20" s="694"/>
      <c r="Q20" s="694"/>
      <c r="R20" s="694"/>
      <c r="S20" s="694"/>
      <c r="T20" s="694"/>
      <c r="U20" s="694"/>
      <c r="V20" s="694"/>
      <c r="W20" s="694"/>
      <c r="X20" s="694"/>
      <c r="Y20" s="694"/>
      <c r="Z20" s="694"/>
      <c r="AA20" s="694"/>
      <c r="AB20" s="695"/>
      <c r="AC20" s="58"/>
      <c r="AM20" s="584"/>
      <c r="AN20" s="584"/>
      <c r="AO20" s="584"/>
      <c r="AP20" s="584"/>
      <c r="AQ20" s="584"/>
      <c r="AR20" s="584"/>
      <c r="AS20" s="584"/>
      <c r="AT20" s="584"/>
      <c r="AU20" s="584"/>
      <c r="AV20" s="584"/>
      <c r="AW20" s="584"/>
      <c r="AX20" s="587" t="s">
        <v>408</v>
      </c>
      <c r="AY20" s="825">
        <v>0</v>
      </c>
      <c r="AZ20" s="826"/>
      <c r="BA20" s="826"/>
      <c r="BB20" s="826"/>
      <c r="BC20" s="588" t="e">
        <f t="shared" ref="BC20:BC32" si="0">AY20/AY$15</f>
        <v>#DIV/0!</v>
      </c>
      <c r="BS20" s="589" t="s">
        <v>408</v>
      </c>
      <c r="BT20" s="825">
        <f>'Jan 2026'!X26</f>
        <v>0</v>
      </c>
      <c r="BU20" s="825"/>
      <c r="BV20" s="825"/>
      <c r="BW20" s="825"/>
      <c r="BX20" s="588" t="e">
        <f>BT20/BT$32</f>
        <v>#DIV/0!</v>
      </c>
      <c r="BY20" s="825">
        <f>'Jan 2026'!X53</f>
        <v>0</v>
      </c>
      <c r="BZ20" s="825"/>
      <c r="CA20" s="825"/>
      <c r="CB20" s="825"/>
      <c r="CC20" s="588" t="e">
        <f>BY20/BY$32</f>
        <v>#DIV/0!</v>
      </c>
    </row>
    <row r="21" spans="1:204" ht="15" customHeight="1">
      <c r="A21" s="58"/>
      <c r="B21" s="670" t="s">
        <v>329</v>
      </c>
      <c r="C21" s="671"/>
      <c r="D21" s="671"/>
      <c r="E21" s="671"/>
      <c r="F21" s="671"/>
      <c r="G21" s="671"/>
      <c r="H21" s="671"/>
      <c r="I21" s="672"/>
      <c r="J21" s="673">
        <f>'Jan 2026'!J21+'Feb 2026 '!J21+'March 2026'!J21+'April 2026'!J21+'May 2026'!J21+'June 2026'!J21+'July 2026'!J21+'Aug 2026'!J21+'Sep 2026'!J21+'Oct 2026'!J21+'Nov 2026'!J21+'Dec 2026'!J21</f>
        <v>0</v>
      </c>
      <c r="K21" s="674"/>
      <c r="L21" s="675"/>
      <c r="M21" s="58"/>
      <c r="N21" s="85"/>
      <c r="O21" s="676" t="s">
        <v>118</v>
      </c>
      <c r="P21" s="677"/>
      <c r="Q21" s="677"/>
      <c r="R21" s="677"/>
      <c r="S21" s="677"/>
      <c r="T21" s="677"/>
      <c r="U21" s="677"/>
      <c r="V21" s="677"/>
      <c r="W21" s="678"/>
      <c r="X21" s="679">
        <f>'Jan 2026'!X21+'Feb 2026 '!X21+'March 2026'!X21+'April 2026'!X21+'May 2026'!X21+'June 2026'!X21+'July 2026'!X21+'Aug 2026'!X21+'Sep 2026'!X21+'Oct 2026'!X21+'Nov 2026'!X21+'Dec 2026'!X21</f>
        <v>0</v>
      </c>
      <c r="Y21" s="680"/>
      <c r="Z21" s="681"/>
      <c r="AA21" s="114"/>
      <c r="AB21" s="410"/>
      <c r="AC21" s="58"/>
      <c r="AM21" s="584"/>
      <c r="AN21" s="584"/>
      <c r="AO21" s="584"/>
      <c r="AP21" s="584"/>
      <c r="AQ21" s="584"/>
      <c r="AR21" s="584"/>
      <c r="AS21" s="584"/>
      <c r="AT21" s="584"/>
      <c r="AU21" s="584"/>
      <c r="AV21" s="584"/>
      <c r="AW21" s="584"/>
      <c r="AX21" s="587" t="s">
        <v>443</v>
      </c>
      <c r="AY21" s="825">
        <v>0</v>
      </c>
      <c r="AZ21" s="826"/>
      <c r="BA21" s="826"/>
      <c r="BB21" s="826"/>
      <c r="BC21" s="588" t="e">
        <f t="shared" si="0"/>
        <v>#DIV/0!</v>
      </c>
      <c r="BL21" s="60" t="s">
        <v>65</v>
      </c>
      <c r="BS21" s="589" t="s">
        <v>443</v>
      </c>
      <c r="BT21" s="825">
        <f>'Feb 2026 '!X26</f>
        <v>0</v>
      </c>
      <c r="BU21" s="825"/>
      <c r="BV21" s="825"/>
      <c r="BW21" s="825"/>
      <c r="BX21" s="588" t="e">
        <f t="shared" ref="BX21:BX31" si="1">BT21/BT$32</f>
        <v>#DIV/0!</v>
      </c>
      <c r="BY21" s="825">
        <f>'Feb 2026 '!X53</f>
        <v>0</v>
      </c>
      <c r="BZ21" s="825"/>
      <c r="CA21" s="825"/>
      <c r="CB21" s="825"/>
      <c r="CC21" s="588" t="e">
        <f t="shared" ref="CC21:CC31" si="2">BY21/BY$32</f>
        <v>#DIV/0!</v>
      </c>
    </row>
    <row r="22" spans="1:204" ht="15" customHeight="1">
      <c r="A22" s="58"/>
      <c r="B22" s="682" t="s">
        <v>308</v>
      </c>
      <c r="C22" s="683"/>
      <c r="D22" s="683"/>
      <c r="E22" s="683"/>
      <c r="F22" s="683"/>
      <c r="G22" s="683"/>
      <c r="H22" s="683"/>
      <c r="I22" s="684"/>
      <c r="J22" s="673">
        <f>'Jan 2026'!J22+'Feb 2026 '!J22+'March 2026'!J22+'April 2026'!J22+'May 2026'!J22+'June 2026'!J22+'July 2026'!J22+'Aug 2026'!J22+'Sep 2026'!J22+'Oct 2026'!J22+'Nov 2026'!J22+'Dec 2026'!J22</f>
        <v>0</v>
      </c>
      <c r="K22" s="674"/>
      <c r="L22" s="675"/>
      <c r="M22" s="58"/>
      <c r="N22" s="85"/>
      <c r="O22" s="685" t="s">
        <v>393</v>
      </c>
      <c r="P22" s="686"/>
      <c r="Q22" s="686"/>
      <c r="R22" s="686"/>
      <c r="S22" s="686"/>
      <c r="T22" s="686"/>
      <c r="U22" s="686"/>
      <c r="V22" s="686"/>
      <c r="W22" s="687"/>
      <c r="X22" s="679">
        <f>'Jan 2026'!X22+'Feb 2026 '!X22+'March 2026'!X22+'April 2026'!X22+'May 2026'!X22+'June 2026'!X22+'July 2026'!X22+'Aug 2026'!X22+'Sep 2026'!X22+'Oct 2026'!X22+'Nov 2026'!X22+'Dec 2026'!X22</f>
        <v>0</v>
      </c>
      <c r="Y22" s="680"/>
      <c r="Z22" s="681"/>
      <c r="AA22" s="415"/>
      <c r="AB22" s="410"/>
      <c r="AC22" s="58"/>
      <c r="AM22" s="584"/>
      <c r="AN22" s="584"/>
      <c r="AO22" s="584"/>
      <c r="AP22" s="584"/>
      <c r="AQ22" s="584"/>
      <c r="AR22" s="584"/>
      <c r="AS22" s="584"/>
      <c r="AT22" s="584"/>
      <c r="AU22" s="584"/>
      <c r="AV22" s="584"/>
      <c r="AW22" s="584"/>
      <c r="AX22" s="587" t="s">
        <v>621</v>
      </c>
      <c r="AY22" s="825">
        <v>0</v>
      </c>
      <c r="AZ22" s="826"/>
      <c r="BA22" s="826"/>
      <c r="BB22" s="826"/>
      <c r="BC22" s="588" t="e">
        <f t="shared" si="0"/>
        <v>#DIV/0!</v>
      </c>
      <c r="BL22" s="60" t="s">
        <v>109</v>
      </c>
      <c r="BS22" s="589" t="s">
        <v>621</v>
      </c>
      <c r="BT22" s="825">
        <f>'March 2026'!X26</f>
        <v>0</v>
      </c>
      <c r="BU22" s="825"/>
      <c r="BV22" s="825"/>
      <c r="BW22" s="825"/>
      <c r="BX22" s="588" t="e">
        <f t="shared" si="1"/>
        <v>#DIV/0!</v>
      </c>
      <c r="BY22" s="825">
        <f>'March 2026'!X53</f>
        <v>0</v>
      </c>
      <c r="BZ22" s="825"/>
      <c r="CA22" s="825"/>
      <c r="CB22" s="825"/>
      <c r="CC22" s="588" t="e">
        <f t="shared" si="2"/>
        <v>#DIV/0!</v>
      </c>
    </row>
    <row r="23" spans="1:204" ht="15" customHeight="1">
      <c r="A23" s="58"/>
      <c r="B23" s="670" t="s">
        <v>309</v>
      </c>
      <c r="C23" s="671"/>
      <c r="D23" s="671"/>
      <c r="E23" s="671"/>
      <c r="F23" s="671"/>
      <c r="G23" s="671"/>
      <c r="H23" s="727" t="s">
        <v>44</v>
      </c>
      <c r="I23" s="728"/>
      <c r="J23" s="673">
        <f>'Jan 2026'!J23+'Feb 2026 '!J23+'March 2026'!J23+'April 2026'!J23+'May 2026'!J23+'June 2026'!J23+'July 2026'!J23+'Aug 2026'!J23+'Sep 2026'!J23+'Oct 2026'!J23+'Nov 2026'!J23+'Dec 2026'!J23</f>
        <v>0</v>
      </c>
      <c r="K23" s="674"/>
      <c r="L23" s="675"/>
      <c r="M23" s="58"/>
      <c r="N23" s="58"/>
      <c r="O23" s="670" t="s">
        <v>394</v>
      </c>
      <c r="P23" s="671"/>
      <c r="Q23" s="671"/>
      <c r="R23" s="671"/>
      <c r="S23" s="671"/>
      <c r="T23" s="671"/>
      <c r="U23" s="671"/>
      <c r="V23" s="671"/>
      <c r="W23" s="672"/>
      <c r="X23" s="679">
        <f>'Jan 2026'!X23+'Feb 2026 '!X23+'March 2026'!X23+'April 2026'!X23+'May 2026'!X23+'June 2026'!X23+'July 2026'!X23+'Aug 2026'!X23+'Sep 2026'!X23+'Oct 2026'!X23+'Nov 2026'!X23+'Dec 2026'!X23</f>
        <v>0</v>
      </c>
      <c r="Y23" s="680"/>
      <c r="Z23" s="681"/>
      <c r="AA23" s="114"/>
      <c r="AB23" s="410"/>
      <c r="AC23" s="58"/>
      <c r="AM23" s="584"/>
      <c r="AN23" s="584"/>
      <c r="AO23" s="584"/>
      <c r="AP23" s="584"/>
      <c r="AQ23" s="584"/>
      <c r="AR23" s="584"/>
      <c r="AS23" s="584"/>
      <c r="AT23" s="584"/>
      <c r="AU23" s="584"/>
      <c r="AV23" s="584"/>
      <c r="AW23" s="584"/>
      <c r="AX23" s="587" t="s">
        <v>622</v>
      </c>
      <c r="AY23" s="825">
        <v>0</v>
      </c>
      <c r="AZ23" s="826"/>
      <c r="BA23" s="826"/>
      <c r="BB23" s="826"/>
      <c r="BC23" s="588" t="e">
        <f t="shared" si="0"/>
        <v>#DIV/0!</v>
      </c>
      <c r="BL23" s="60" t="s">
        <v>100</v>
      </c>
      <c r="BS23" s="589" t="s">
        <v>622</v>
      </c>
      <c r="BT23" s="825">
        <f>'April 2026'!X26</f>
        <v>0</v>
      </c>
      <c r="BU23" s="825"/>
      <c r="BV23" s="825"/>
      <c r="BW23" s="825"/>
      <c r="BX23" s="588" t="e">
        <f t="shared" si="1"/>
        <v>#DIV/0!</v>
      </c>
      <c r="BY23" s="825">
        <f>'April 2026'!X53</f>
        <v>0</v>
      </c>
      <c r="BZ23" s="825"/>
      <c r="CA23" s="825"/>
      <c r="CB23" s="825"/>
      <c r="CC23" s="588" t="e">
        <f t="shared" si="2"/>
        <v>#DIV/0!</v>
      </c>
    </row>
    <row r="24" spans="1:204" ht="15" customHeight="1">
      <c r="A24" s="58"/>
      <c r="B24" s="730" t="s">
        <v>366</v>
      </c>
      <c r="C24" s="729"/>
      <c r="D24" s="729"/>
      <c r="E24" s="608"/>
      <c r="F24" s="607">
        <f>J24/2</f>
        <v>0</v>
      </c>
      <c r="G24" s="729"/>
      <c r="H24" s="729"/>
      <c r="I24" s="608"/>
      <c r="J24" s="673">
        <f>'Jan 2026'!J24+'Feb 2026 '!J24+'March 2026'!J24+'April 2026'!J24+'May 2026'!J24+'June 2026'!J24+'July 2026'!J24+'Aug 2026'!J24+'Sep 2026'!J24+'Oct 2026'!J24+'Nov 2026'!J24+'Dec 2026'!J24</f>
        <v>0</v>
      </c>
      <c r="K24" s="674"/>
      <c r="L24" s="675"/>
      <c r="M24" s="58"/>
      <c r="N24" s="58"/>
      <c r="O24" s="670" t="s">
        <v>395</v>
      </c>
      <c r="P24" s="671"/>
      <c r="Q24" s="671"/>
      <c r="R24" s="671"/>
      <c r="S24" s="671"/>
      <c r="T24" s="671"/>
      <c r="U24" s="671"/>
      <c r="V24" s="671"/>
      <c r="W24" s="672"/>
      <c r="X24" s="679">
        <f>'Jan 2026'!X24+'Feb 2026 '!X24+'March 2026'!X24+'April 2026'!X24+'May 2026'!X24+'June 2026'!X24+'July 2026'!X24+'Aug 2026'!X24+'Sep 2026'!X24+'Oct 2026'!X24+'Nov 2026'!X24+'Dec 2026'!X24</f>
        <v>0</v>
      </c>
      <c r="Y24" s="680"/>
      <c r="Z24" s="681"/>
      <c r="AA24" s="114"/>
      <c r="AB24" s="410"/>
      <c r="AC24" s="58"/>
      <c r="AM24" s="584"/>
      <c r="AN24" s="584"/>
      <c r="AO24" s="584"/>
      <c r="AP24" s="584"/>
      <c r="AQ24" s="584"/>
      <c r="AR24" s="584"/>
      <c r="AS24" s="584"/>
      <c r="AT24" s="584"/>
      <c r="AU24" s="584"/>
      <c r="AV24" s="584"/>
      <c r="AW24" s="584"/>
      <c r="AX24" s="587" t="s">
        <v>451</v>
      </c>
      <c r="AY24" s="825">
        <v>0</v>
      </c>
      <c r="AZ24" s="826"/>
      <c r="BA24" s="826"/>
      <c r="BB24" s="826"/>
      <c r="BC24" s="588" t="e">
        <f t="shared" si="0"/>
        <v>#DIV/0!</v>
      </c>
      <c r="BS24" s="589" t="s">
        <v>451</v>
      </c>
      <c r="BT24" s="825">
        <f>'May 2026'!X26</f>
        <v>0</v>
      </c>
      <c r="BU24" s="825"/>
      <c r="BV24" s="825"/>
      <c r="BW24" s="825"/>
      <c r="BX24" s="588" t="e">
        <f t="shared" si="1"/>
        <v>#DIV/0!</v>
      </c>
      <c r="BY24" s="825">
        <f>'May 2026'!X53</f>
        <v>0</v>
      </c>
      <c r="BZ24" s="825"/>
      <c r="CA24" s="825"/>
      <c r="CB24" s="825"/>
      <c r="CC24" s="588" t="e">
        <f t="shared" si="2"/>
        <v>#DIV/0!</v>
      </c>
    </row>
    <row r="25" spans="1:204" ht="15" customHeight="1">
      <c r="A25" s="58"/>
      <c r="B25" s="670" t="s">
        <v>365</v>
      </c>
      <c r="C25" s="671"/>
      <c r="D25" s="671"/>
      <c r="E25" s="671"/>
      <c r="F25" s="671"/>
      <c r="G25" s="671"/>
      <c r="H25" s="671" t="s">
        <v>44</v>
      </c>
      <c r="I25" s="672"/>
      <c r="J25" s="673">
        <f>'Jan 2026'!J25+'Feb 2026 '!J25+'March 2026'!J25+'April 2026'!J25+'May 2026'!J25+'June 2026'!J25+'July 2026'!J25+'Aug 2026'!J25+'Sep 2026'!J25+'Oct 2026'!J25+'Nov 2026'!J25+'Dec 2026'!J25</f>
        <v>0</v>
      </c>
      <c r="K25" s="674"/>
      <c r="L25" s="675"/>
      <c r="M25" s="58"/>
      <c r="N25" s="58"/>
      <c r="O25" s="701"/>
      <c r="P25" s="702"/>
      <c r="Q25" s="702"/>
      <c r="R25" s="702"/>
      <c r="S25" s="702"/>
      <c r="T25" s="702"/>
      <c r="U25" s="702"/>
      <c r="V25" s="702"/>
      <c r="W25" s="703"/>
      <c r="X25" s="679">
        <f>'Jan 2026'!X25+'Feb 2026 '!X25+'March 2026'!X25+'April 2026'!X25+'May 2026'!X25+'June 2026'!X25+'July 2026'!X25+'Aug 2026'!X25+'Sep 2026'!X25+'Oct 2026'!X25+'Nov 2026'!X25+'Dec 2026'!X25</f>
        <v>0</v>
      </c>
      <c r="Y25" s="680"/>
      <c r="Z25" s="681"/>
      <c r="AA25" s="114"/>
      <c r="AB25" s="410"/>
      <c r="AC25" s="58"/>
      <c r="AM25" s="584"/>
      <c r="AN25" s="584"/>
      <c r="AO25" s="584"/>
      <c r="AP25" s="584"/>
      <c r="AQ25" s="584"/>
      <c r="AR25" s="584"/>
      <c r="AS25" s="584"/>
      <c r="AT25" s="584"/>
      <c r="AU25" s="584"/>
      <c r="AV25" s="584"/>
      <c r="AW25" s="584"/>
      <c r="AX25" s="587" t="s">
        <v>623</v>
      </c>
      <c r="AY25" s="825">
        <v>0</v>
      </c>
      <c r="AZ25" s="826"/>
      <c r="BA25" s="826"/>
      <c r="BB25" s="826"/>
      <c r="BC25" s="588" t="e">
        <f t="shared" si="0"/>
        <v>#DIV/0!</v>
      </c>
      <c r="BL25" s="60" t="s">
        <v>65</v>
      </c>
      <c r="BS25" s="589" t="s">
        <v>623</v>
      </c>
      <c r="BT25" s="825">
        <f>'June 2026'!X26</f>
        <v>0</v>
      </c>
      <c r="BU25" s="825"/>
      <c r="BV25" s="825"/>
      <c r="BW25" s="825"/>
      <c r="BX25" s="588" t="e">
        <f t="shared" si="1"/>
        <v>#DIV/0!</v>
      </c>
      <c r="BY25" s="825">
        <f>'June 2026'!X53</f>
        <v>0</v>
      </c>
      <c r="BZ25" s="825"/>
      <c r="CA25" s="825"/>
      <c r="CB25" s="825"/>
      <c r="CC25" s="588" t="e">
        <f t="shared" si="2"/>
        <v>#DIV/0!</v>
      </c>
    </row>
    <row r="26" spans="1:204" ht="15" customHeight="1">
      <c r="A26" s="58"/>
      <c r="B26" s="670" t="s">
        <v>207</v>
      </c>
      <c r="C26" s="671"/>
      <c r="D26" s="671"/>
      <c r="E26" s="671"/>
      <c r="F26" s="671"/>
      <c r="G26" s="671"/>
      <c r="H26" s="671"/>
      <c r="I26" s="704"/>
      <c r="J26" s="673">
        <f>'Jan 2026'!J26+'Feb 2026 '!J26+'March 2026'!J26+'April 2026'!J26+'May 2026'!J26+'June 2026'!J26+'July 2026'!J26+'Aug 2026'!J26+'Sep 2026'!J26+'Oct 2026'!J26+'Nov 2026'!J26+'Dec 2026'!J26</f>
        <v>0</v>
      </c>
      <c r="K26" s="674"/>
      <c r="L26" s="675"/>
      <c r="M26" s="58"/>
      <c r="N26" s="58"/>
      <c r="O26" s="705" t="s">
        <v>123</v>
      </c>
      <c r="P26" s="706"/>
      <c r="Q26" s="706"/>
      <c r="R26" s="706"/>
      <c r="S26" s="706"/>
      <c r="T26" s="706"/>
      <c r="U26" s="706"/>
      <c r="V26" s="706"/>
      <c r="W26" s="707"/>
      <c r="X26" s="708">
        <f>X21-X22+X23+X24+X25</f>
        <v>0</v>
      </c>
      <c r="Y26" s="709"/>
      <c r="Z26" s="710"/>
      <c r="AA26" s="114"/>
      <c r="AB26" s="410"/>
      <c r="AC26" s="58"/>
      <c r="AM26" s="584"/>
      <c r="AN26" s="584"/>
      <c r="AO26" s="584"/>
      <c r="AP26" s="584"/>
      <c r="AQ26" s="584"/>
      <c r="AR26" s="584"/>
      <c r="AS26" s="584"/>
      <c r="AT26" s="584"/>
      <c r="AU26" s="584"/>
      <c r="AV26" s="584"/>
      <c r="AW26" s="584"/>
      <c r="AX26" s="587" t="s">
        <v>624</v>
      </c>
      <c r="AY26" s="825">
        <v>0</v>
      </c>
      <c r="AZ26" s="826"/>
      <c r="BA26" s="826"/>
      <c r="BB26" s="826"/>
      <c r="BC26" s="588" t="e">
        <f t="shared" si="0"/>
        <v>#DIV/0!</v>
      </c>
      <c r="BL26" s="60" t="s">
        <v>66</v>
      </c>
      <c r="BS26" s="589" t="s">
        <v>624</v>
      </c>
      <c r="BT26" s="825">
        <f>'July 2026'!X26</f>
        <v>0</v>
      </c>
      <c r="BU26" s="825"/>
      <c r="BV26" s="825"/>
      <c r="BW26" s="825"/>
      <c r="BX26" s="588" t="e">
        <f t="shared" si="1"/>
        <v>#DIV/0!</v>
      </c>
      <c r="BY26" s="825">
        <f>'July 2026'!X53</f>
        <v>0</v>
      </c>
      <c r="BZ26" s="825"/>
      <c r="CA26" s="825"/>
      <c r="CB26" s="825"/>
      <c r="CC26" s="588" t="e">
        <f t="shared" si="2"/>
        <v>#DIV/0!</v>
      </c>
    </row>
    <row r="27" spans="1:204" ht="15" customHeight="1">
      <c r="A27" s="58"/>
      <c r="B27" s="670" t="s">
        <v>111</v>
      </c>
      <c r="C27" s="671"/>
      <c r="D27" s="671"/>
      <c r="E27" s="671"/>
      <c r="F27" s="671"/>
      <c r="G27" s="671"/>
      <c r="H27" s="671"/>
      <c r="I27" s="704"/>
      <c r="J27" s="673">
        <f>'Jan 2026'!J27+'Feb 2026 '!J27+'March 2026'!J27+'April 2026'!J27+'May 2026'!J27+'June 2026'!J27+'July 2026'!J27+'Aug 2026'!J27+'Sep 2026'!J27+'Oct 2026'!J27+'Nov 2026'!J27+'Dec 2026'!J27</f>
        <v>0</v>
      </c>
      <c r="K27" s="674"/>
      <c r="L27" s="675"/>
      <c r="M27" s="58"/>
      <c r="N27" s="58"/>
      <c r="O27" s="58"/>
      <c r="P27" s="58"/>
      <c r="Q27" s="58"/>
      <c r="R27" s="58"/>
      <c r="S27" s="58"/>
      <c r="T27" s="58"/>
      <c r="U27" s="58"/>
      <c r="V27" s="58"/>
      <c r="W27" s="58"/>
      <c r="X27" s="58"/>
      <c r="Y27" s="58"/>
      <c r="Z27" s="58"/>
      <c r="AA27" s="398"/>
      <c r="AB27" s="410"/>
      <c r="AC27" s="58"/>
      <c r="AM27" s="584"/>
      <c r="AN27" s="584"/>
      <c r="AO27" s="584"/>
      <c r="AP27" s="584"/>
      <c r="AQ27" s="584"/>
      <c r="AR27" s="584"/>
      <c r="AS27" s="584"/>
      <c r="AT27" s="584"/>
      <c r="AU27" s="584"/>
      <c r="AV27" s="584"/>
      <c r="AW27" s="584"/>
      <c r="AX27" s="587" t="s">
        <v>455</v>
      </c>
      <c r="AY27" s="825">
        <v>0</v>
      </c>
      <c r="AZ27" s="826"/>
      <c r="BA27" s="826"/>
      <c r="BB27" s="826"/>
      <c r="BC27" s="588" t="e">
        <f t="shared" si="0"/>
        <v>#DIV/0!</v>
      </c>
      <c r="BG27" s="60">
        <f>J47*5</f>
        <v>0</v>
      </c>
      <c r="BL27" s="60" t="s">
        <v>100</v>
      </c>
      <c r="BS27" s="589" t="s">
        <v>455</v>
      </c>
      <c r="BT27" s="825">
        <f>'Aug 2026'!X26</f>
        <v>0</v>
      </c>
      <c r="BU27" s="825"/>
      <c r="BV27" s="825"/>
      <c r="BW27" s="825"/>
      <c r="BX27" s="588" t="e">
        <f t="shared" si="1"/>
        <v>#DIV/0!</v>
      </c>
      <c r="BY27" s="825">
        <f>'Aug 2026'!X53</f>
        <v>0</v>
      </c>
      <c r="BZ27" s="825"/>
      <c r="CA27" s="825"/>
      <c r="CB27" s="825"/>
      <c r="CC27" s="588" t="e">
        <f t="shared" si="2"/>
        <v>#DIV/0!</v>
      </c>
    </row>
    <row r="28" spans="1:204" ht="15" customHeight="1">
      <c r="A28" s="58"/>
      <c r="B28" s="670" t="s">
        <v>310</v>
      </c>
      <c r="C28" s="671"/>
      <c r="D28" s="671"/>
      <c r="E28" s="671"/>
      <c r="F28" s="671"/>
      <c r="G28" s="671"/>
      <c r="H28" s="671"/>
      <c r="I28" s="704"/>
      <c r="J28" s="673">
        <f>'Jan 2026'!J28+'Feb 2026 '!J28+'March 2026'!J28+'April 2026'!J28+'May 2026'!J28+'June 2026'!J28+'July 2026'!J28+'Aug 2026'!J28+'Sep 2026'!J28+'Oct 2026'!J28+'Nov 2026'!J28+'Dec 2026'!J28</f>
        <v>0</v>
      </c>
      <c r="K28" s="674"/>
      <c r="L28" s="675"/>
      <c r="M28" s="58"/>
      <c r="N28" s="711" t="s">
        <v>255</v>
      </c>
      <c r="O28" s="712"/>
      <c r="P28" s="712"/>
      <c r="Q28" s="712"/>
      <c r="R28" s="712"/>
      <c r="S28" s="712"/>
      <c r="T28" s="712"/>
      <c r="U28" s="712"/>
      <c r="V28" s="712"/>
      <c r="W28" s="712"/>
      <c r="X28" s="712"/>
      <c r="Y28" s="712"/>
      <c r="Z28" s="712"/>
      <c r="AA28" s="712"/>
      <c r="AB28" s="713"/>
      <c r="AC28" s="58"/>
      <c r="AM28" s="584"/>
      <c r="AN28" s="584"/>
      <c r="AO28" s="584"/>
      <c r="AP28" s="584"/>
      <c r="AQ28" s="584"/>
      <c r="AR28" s="584"/>
      <c r="AS28" s="584"/>
      <c r="AT28" s="584"/>
      <c r="AU28" s="584"/>
      <c r="AV28" s="584"/>
      <c r="AW28" s="584"/>
      <c r="AX28" s="587" t="s">
        <v>456</v>
      </c>
      <c r="AY28" s="825">
        <v>0</v>
      </c>
      <c r="AZ28" s="826"/>
      <c r="BA28" s="826"/>
      <c r="BB28" s="826"/>
      <c r="BC28" s="588" t="e">
        <f t="shared" si="0"/>
        <v>#DIV/0!</v>
      </c>
      <c r="BG28" s="60">
        <v>1500</v>
      </c>
      <c r="BS28" s="589" t="s">
        <v>456</v>
      </c>
      <c r="BT28" s="825">
        <f>'Sep 2026'!X26</f>
        <v>0</v>
      </c>
      <c r="BU28" s="825"/>
      <c r="BV28" s="825"/>
      <c r="BW28" s="825"/>
      <c r="BX28" s="588" t="e">
        <f t="shared" si="1"/>
        <v>#DIV/0!</v>
      </c>
      <c r="BY28" s="825">
        <f>'Sep 2026'!X53</f>
        <v>0</v>
      </c>
      <c r="BZ28" s="825"/>
      <c r="CA28" s="825"/>
      <c r="CB28" s="825"/>
      <c r="CC28" s="588" t="e">
        <f t="shared" si="2"/>
        <v>#DIV/0!</v>
      </c>
    </row>
    <row r="29" spans="1:204" ht="15" customHeight="1">
      <c r="A29" s="58"/>
      <c r="B29" s="682" t="s">
        <v>114</v>
      </c>
      <c r="C29" s="683"/>
      <c r="D29" s="683"/>
      <c r="E29" s="683"/>
      <c r="F29" s="683"/>
      <c r="G29" s="683"/>
      <c r="H29" s="683"/>
      <c r="I29" s="714"/>
      <c r="J29" s="673">
        <f>'Jan 2026'!J29+'Feb 2026 '!J29+'March 2026'!J29+'April 2026'!J29+'May 2026'!J29+'June 2026'!J29+'July 2026'!J29+'Aug 2026'!J29+'Sep 2026'!J29+'Oct 2026'!J29+'Nov 2026'!J29+'Dec 2026'!J29</f>
        <v>0</v>
      </c>
      <c r="K29" s="674"/>
      <c r="L29" s="675"/>
      <c r="M29" s="58"/>
      <c r="N29" s="58" t="s">
        <v>44</v>
      </c>
      <c r="O29" s="715" t="s">
        <v>256</v>
      </c>
      <c r="P29" s="716"/>
      <c r="Q29" s="716"/>
      <c r="R29" s="716"/>
      <c r="S29" s="716"/>
      <c r="T29" s="716"/>
      <c r="U29" s="716"/>
      <c r="V29" s="716"/>
      <c r="W29" s="717"/>
      <c r="X29" s="718">
        <f>'Jan 2026'!X29</f>
        <v>0</v>
      </c>
      <c r="Y29" s="719"/>
      <c r="Z29" s="720"/>
      <c r="AA29" s="399"/>
      <c r="AB29" s="410"/>
      <c r="AC29" s="58"/>
      <c r="AM29" s="584"/>
      <c r="AN29" s="584"/>
      <c r="AO29" s="584"/>
      <c r="AP29" s="584"/>
      <c r="AQ29" s="584"/>
      <c r="AR29" s="584"/>
      <c r="AS29" s="584"/>
      <c r="AT29" s="584"/>
      <c r="AU29" s="584"/>
      <c r="AV29" s="584"/>
      <c r="AW29" s="584"/>
      <c r="AX29" s="587" t="s">
        <v>457</v>
      </c>
      <c r="AY29" s="825">
        <v>0</v>
      </c>
      <c r="AZ29" s="826"/>
      <c r="BA29" s="826"/>
      <c r="BB29" s="826"/>
      <c r="BC29" s="588" t="e">
        <f t="shared" si="0"/>
        <v>#DIV/0!</v>
      </c>
      <c r="BL29" s="60" t="s">
        <v>101</v>
      </c>
      <c r="BS29" s="589" t="s">
        <v>457</v>
      </c>
      <c r="BT29" s="825">
        <f>'Oct 2026'!X26</f>
        <v>0</v>
      </c>
      <c r="BU29" s="825"/>
      <c r="BV29" s="825"/>
      <c r="BW29" s="825"/>
      <c r="BX29" s="588" t="e">
        <f t="shared" si="1"/>
        <v>#DIV/0!</v>
      </c>
      <c r="BY29" s="825">
        <f>'Oct 2026'!X53</f>
        <v>0</v>
      </c>
      <c r="BZ29" s="825"/>
      <c r="CA29" s="825"/>
      <c r="CB29" s="825"/>
      <c r="CC29" s="588" t="e">
        <f t="shared" si="2"/>
        <v>#DIV/0!</v>
      </c>
    </row>
    <row r="30" spans="1:204" ht="15" customHeight="1">
      <c r="A30" s="58"/>
      <c r="B30" s="670" t="s">
        <v>117</v>
      </c>
      <c r="C30" s="671"/>
      <c r="D30" s="671"/>
      <c r="E30" s="671"/>
      <c r="F30" s="671"/>
      <c r="G30" s="671"/>
      <c r="H30" s="671"/>
      <c r="I30" s="704"/>
      <c r="J30" s="673">
        <f>'Jan 2026'!J30+'Feb 2026 '!J30+'March 2026'!J30+'April 2026'!J30+'May 2026'!J30+'June 2026'!J30+'July 2026'!J30+'Aug 2026'!J30+'Sep 2026'!J30+'Oct 2026'!J30+'Nov 2026'!J30+'Dec 2026'!J30</f>
        <v>0</v>
      </c>
      <c r="K30" s="674"/>
      <c r="L30" s="675"/>
      <c r="M30" s="58"/>
      <c r="N30" s="58" t="s">
        <v>44</v>
      </c>
      <c r="O30" s="715" t="s">
        <v>320</v>
      </c>
      <c r="P30" s="716"/>
      <c r="Q30" s="716"/>
      <c r="R30" s="716"/>
      <c r="S30" s="716"/>
      <c r="T30" s="716"/>
      <c r="U30" s="716"/>
      <c r="V30" s="716"/>
      <c r="W30" s="717"/>
      <c r="X30" s="718">
        <f>'Jan 2026'!X30+'Feb 2026 '!X30+'March 2026'!X30+'April 2026'!X30+'May 2026'!X30+'June 2026'!X30+'July 2026'!X30+'Aug 2026'!X30+'Sep 2026'!X30+'Oct 2026'!X30+'Nov 2026'!X30+'Dec 2026'!X30</f>
        <v>0</v>
      </c>
      <c r="Y30" s="719"/>
      <c r="Z30" s="720"/>
      <c r="AA30" s="399"/>
      <c r="AB30" s="410"/>
      <c r="AC30" s="58"/>
      <c r="AM30" s="584"/>
      <c r="AN30" s="584"/>
      <c r="AO30" s="584"/>
      <c r="AP30" s="584"/>
      <c r="AQ30" s="584"/>
      <c r="AR30" s="584"/>
      <c r="AS30" s="584"/>
      <c r="AT30" s="584"/>
      <c r="AU30" s="584"/>
      <c r="AV30" s="584"/>
      <c r="AW30" s="584"/>
      <c r="AX30" s="587" t="s">
        <v>458</v>
      </c>
      <c r="AY30" s="825">
        <v>0</v>
      </c>
      <c r="AZ30" s="826"/>
      <c r="BA30" s="826"/>
      <c r="BB30" s="826"/>
      <c r="BC30" s="588" t="e">
        <f t="shared" si="0"/>
        <v>#DIV/0!</v>
      </c>
      <c r="BL30" s="60" t="s">
        <v>121</v>
      </c>
      <c r="BS30" s="589" t="s">
        <v>458</v>
      </c>
      <c r="BT30" s="825">
        <f>'Nov 2026'!X26</f>
        <v>0</v>
      </c>
      <c r="BU30" s="825"/>
      <c r="BV30" s="825"/>
      <c r="BW30" s="825"/>
      <c r="BX30" s="588" t="e">
        <f t="shared" si="1"/>
        <v>#DIV/0!</v>
      </c>
      <c r="BY30" s="825">
        <f>'Nov 2026'!X53</f>
        <v>0</v>
      </c>
      <c r="BZ30" s="825"/>
      <c r="CA30" s="825"/>
      <c r="CB30" s="825"/>
      <c r="CC30" s="588" t="e">
        <f t="shared" si="2"/>
        <v>#DIV/0!</v>
      </c>
    </row>
    <row r="31" spans="1:204" ht="15" customHeight="1">
      <c r="A31" s="58"/>
      <c r="B31" s="670" t="s">
        <v>311</v>
      </c>
      <c r="C31" s="671"/>
      <c r="D31" s="671">
        <v>0</v>
      </c>
      <c r="E31" s="671"/>
      <c r="F31" s="671"/>
      <c r="G31" s="671"/>
      <c r="H31" s="671"/>
      <c r="I31" s="704"/>
      <c r="J31" s="673">
        <f>'Jan 2026'!J31+'Feb 2026 '!J31+'March 2026'!J31+'April 2026'!J31+'May 2026'!J31+'June 2026'!J31+'July 2026'!J31+'Aug 2026'!J31+'Sep 2026'!J31+'Oct 2026'!J31+'Nov 2026'!J31+'Dec 2026'!J31</f>
        <v>0</v>
      </c>
      <c r="K31" s="674"/>
      <c r="L31" s="675"/>
      <c r="M31" s="58"/>
      <c r="N31" s="58" t="s">
        <v>44</v>
      </c>
      <c r="O31" s="670" t="s">
        <v>257</v>
      </c>
      <c r="P31" s="671"/>
      <c r="Q31" s="671"/>
      <c r="R31" s="671"/>
      <c r="S31" s="671"/>
      <c r="T31" s="671"/>
      <c r="U31" s="671"/>
      <c r="V31" s="671"/>
      <c r="W31" s="704"/>
      <c r="X31" s="718">
        <f>'Dec 2026'!X31</f>
        <v>0</v>
      </c>
      <c r="Y31" s="719"/>
      <c r="Z31" s="720"/>
      <c r="AA31" s="399"/>
      <c r="AB31" s="410"/>
      <c r="AC31" s="58"/>
      <c r="AM31" s="584"/>
      <c r="AN31" s="584"/>
      <c r="AO31" s="584"/>
      <c r="AP31" s="584"/>
      <c r="AQ31" s="584"/>
      <c r="AR31" s="584"/>
      <c r="AS31" s="584"/>
      <c r="AT31" s="584"/>
      <c r="AU31" s="584"/>
      <c r="AV31" s="584"/>
      <c r="AW31" s="584"/>
      <c r="AX31" s="587" t="s">
        <v>459</v>
      </c>
      <c r="AY31" s="825">
        <v>0</v>
      </c>
      <c r="AZ31" s="826"/>
      <c r="BA31" s="826"/>
      <c r="BB31" s="826"/>
      <c r="BC31" s="588" t="e">
        <f t="shared" si="0"/>
        <v>#DIV/0!</v>
      </c>
      <c r="BL31" s="60" t="s">
        <v>122</v>
      </c>
      <c r="BS31" s="589" t="s">
        <v>459</v>
      </c>
      <c r="BT31" s="825">
        <f>'Dec 2026'!X26</f>
        <v>0</v>
      </c>
      <c r="BU31" s="825"/>
      <c r="BV31" s="825"/>
      <c r="BW31" s="825"/>
      <c r="BX31" s="588" t="e">
        <f t="shared" si="1"/>
        <v>#DIV/0!</v>
      </c>
      <c r="BY31" s="825">
        <f>'Dec 2026'!X53</f>
        <v>0</v>
      </c>
      <c r="BZ31" s="825"/>
      <c r="CA31" s="825"/>
      <c r="CB31" s="825"/>
      <c r="CC31" s="588" t="e">
        <f t="shared" si="2"/>
        <v>#DIV/0!</v>
      </c>
    </row>
    <row r="32" spans="1:204" ht="15" customHeight="1">
      <c r="A32" s="58"/>
      <c r="B32" s="682" t="s">
        <v>208</v>
      </c>
      <c r="C32" s="683"/>
      <c r="D32" s="683"/>
      <c r="E32" s="683"/>
      <c r="F32" s="683"/>
      <c r="G32" s="683"/>
      <c r="H32" s="683"/>
      <c r="I32" s="714"/>
      <c r="J32" s="673">
        <f>'Jan 2026'!J32+'Feb 2026 '!J32+'March 2026'!J32+'April 2026'!J32+'May 2026'!J32+'June 2026'!J32+'July 2026'!J32+'Aug 2026'!J32+'Sep 2026'!J32+'Oct 2026'!J32+'Nov 2026'!J32+'Dec 2026'!J32</f>
        <v>0</v>
      </c>
      <c r="K32" s="674"/>
      <c r="L32" s="675"/>
      <c r="M32" s="58"/>
      <c r="N32" s="70"/>
      <c r="O32" s="721" t="s">
        <v>321</v>
      </c>
      <c r="P32" s="722"/>
      <c r="Q32" s="722"/>
      <c r="R32" s="722"/>
      <c r="S32" s="722"/>
      <c r="T32" s="722"/>
      <c r="U32" s="722"/>
      <c r="V32" s="722"/>
      <c r="W32" s="723"/>
      <c r="X32" s="724">
        <f>X29+X30-X31</f>
        <v>0</v>
      </c>
      <c r="Y32" s="725"/>
      <c r="Z32" s="726"/>
      <c r="AA32" s="70"/>
      <c r="AB32" s="411"/>
      <c r="AC32" s="58"/>
      <c r="AM32" s="584"/>
      <c r="AN32" s="584"/>
      <c r="AO32" s="584"/>
      <c r="AP32" s="584"/>
      <c r="AQ32" s="584"/>
      <c r="AR32" s="584"/>
      <c r="AS32" s="584"/>
      <c r="AT32" s="584"/>
      <c r="AU32" s="584"/>
      <c r="AV32" s="584"/>
      <c r="AW32" s="584"/>
      <c r="AX32" s="587" t="s">
        <v>20</v>
      </c>
      <c r="AY32" s="825">
        <f>AY20+AY21+AY22+AY23+AY24+AY25+AY26+AY27+AY28+AY29+AY30+AY31</f>
        <v>0</v>
      </c>
      <c r="AZ32" s="826"/>
      <c r="BA32" s="826"/>
      <c r="BB32" s="826"/>
      <c r="BC32" s="588" t="e">
        <f t="shared" si="0"/>
        <v>#DIV/0!</v>
      </c>
      <c r="BL32" s="60" t="s">
        <v>124</v>
      </c>
      <c r="BS32" s="589" t="s">
        <v>20</v>
      </c>
      <c r="BT32" s="825">
        <f>X26</f>
        <v>0</v>
      </c>
      <c r="BU32" s="825"/>
      <c r="BV32" s="825"/>
      <c r="BW32" s="825"/>
      <c r="BX32" s="588" t="e">
        <f>BT32/BT$32</f>
        <v>#DIV/0!</v>
      </c>
      <c r="BY32" s="825">
        <f>X53</f>
        <v>0</v>
      </c>
      <c r="BZ32" s="825"/>
      <c r="CA32" s="825"/>
      <c r="CB32" s="825"/>
      <c r="CC32" s="588" t="e">
        <f>BY32/BY$32</f>
        <v>#DIV/0!</v>
      </c>
    </row>
    <row r="33" spans="1:88" ht="15" customHeight="1">
      <c r="A33" s="58"/>
      <c r="B33" s="670" t="s">
        <v>312</v>
      </c>
      <c r="C33" s="671"/>
      <c r="D33" s="671"/>
      <c r="E33" s="671"/>
      <c r="F33" s="671"/>
      <c r="G33" s="671"/>
      <c r="H33" s="671"/>
      <c r="I33" s="704"/>
      <c r="J33" s="673">
        <f>'Jan 2026'!J33+'Feb 2026 '!J33+'March 2026'!J33+'April 2026'!J33+'May 2026'!J33+'June 2026'!J33+'July 2026'!J33+'Aug 2026'!J33+'Sep 2026'!J33+'Oct 2026'!J33+'Nov 2026'!J33+'Dec 2026'!J33</f>
        <v>0</v>
      </c>
      <c r="K33" s="674"/>
      <c r="L33" s="675"/>
      <c r="M33" s="58"/>
      <c r="N33" s="58"/>
      <c r="O33" s="58"/>
      <c r="P33" s="58"/>
      <c r="Q33" s="58"/>
      <c r="R33" s="58"/>
      <c r="S33" s="58"/>
      <c r="T33" s="58"/>
      <c r="U33" s="58"/>
      <c r="V33" s="58"/>
      <c r="W33" s="58"/>
      <c r="X33" s="58"/>
      <c r="Y33" s="58"/>
      <c r="Z33" s="58"/>
      <c r="AA33" s="58"/>
      <c r="AB33" s="410"/>
      <c r="AC33" s="58"/>
      <c r="BL33" s="60" t="s">
        <v>125</v>
      </c>
      <c r="BS33" s="60"/>
      <c r="BT33" s="75"/>
      <c r="BU33" s="75"/>
      <c r="BV33" s="75"/>
      <c r="BW33" s="75"/>
      <c r="BX33" s="75"/>
      <c r="BY33" s="75"/>
      <c r="BZ33" s="75"/>
      <c r="CA33" s="75"/>
    </row>
    <row r="34" spans="1:88" ht="15" customHeight="1">
      <c r="A34" s="58"/>
      <c r="B34" s="735" t="s">
        <v>126</v>
      </c>
      <c r="C34" s="736"/>
      <c r="D34" s="736"/>
      <c r="E34" s="736"/>
      <c r="F34" s="736"/>
      <c r="G34" s="736"/>
      <c r="H34" s="736"/>
      <c r="I34" s="737"/>
      <c r="J34" s="673">
        <f>'Jan 2026'!J34+'Feb 2026 '!J34+'March 2026'!J34+'April 2026'!J34+'May 2026'!J34+'June 2026'!J34+'July 2026'!J34+'Aug 2026'!J34+'Sep 2026'!J34+'Oct 2026'!J34+'Nov 2026'!J34+'Dec 2026'!J34</f>
        <v>0</v>
      </c>
      <c r="K34" s="674"/>
      <c r="L34" s="675"/>
      <c r="M34" s="58"/>
      <c r="N34" s="738" t="s">
        <v>127</v>
      </c>
      <c r="O34" s="739"/>
      <c r="P34" s="739"/>
      <c r="Q34" s="739"/>
      <c r="R34" s="739"/>
      <c r="S34" s="739"/>
      <c r="T34" s="739"/>
      <c r="U34" s="739"/>
      <c r="V34" s="739"/>
      <c r="W34" s="739"/>
      <c r="X34" s="739"/>
      <c r="Y34" s="739"/>
      <c r="Z34" s="739"/>
      <c r="AA34" s="739"/>
      <c r="AB34" s="740"/>
      <c r="AC34" s="58"/>
      <c r="BS34" s="60"/>
      <c r="BT34" s="75"/>
      <c r="BU34" s="75"/>
      <c r="BV34" s="75"/>
      <c r="BW34" s="75"/>
      <c r="BX34" s="75"/>
      <c r="BY34" s="75"/>
      <c r="BZ34" s="75"/>
      <c r="CA34" s="75"/>
    </row>
    <row r="35" spans="1:88" ht="15" customHeight="1">
      <c r="A35" s="58"/>
      <c r="B35" s="670" t="s">
        <v>313</v>
      </c>
      <c r="C35" s="671"/>
      <c r="D35" s="671"/>
      <c r="E35" s="671"/>
      <c r="F35" s="671"/>
      <c r="G35" s="671"/>
      <c r="H35" s="671"/>
      <c r="I35" s="704"/>
      <c r="J35" s="673">
        <f>'Jan 2026'!J35+'Feb 2026 '!J35+'March 2026'!J35+'April 2026'!J35+'May 2026'!J35+'June 2026'!J35+'July 2026'!J35+'Aug 2026'!J35+'Sep 2026'!J35+'Oct 2026'!J35+'Nov 2026'!J35+'Dec 2026'!J35</f>
        <v>0</v>
      </c>
      <c r="K35" s="674"/>
      <c r="L35" s="675"/>
      <c r="M35" s="58"/>
      <c r="N35" s="58"/>
      <c r="O35" s="670" t="s">
        <v>128</v>
      </c>
      <c r="P35" s="671"/>
      <c r="Q35" s="671"/>
      <c r="R35" s="671"/>
      <c r="S35" s="671"/>
      <c r="T35" s="671"/>
      <c r="U35" s="671"/>
      <c r="V35" s="671"/>
      <c r="W35" s="704"/>
      <c r="X35" s="731">
        <f>'Jan 2026'!X35+'Feb 2026 '!X35+'March 2026'!X35+'April 2026'!X35+'May 2026'!X35+'June 2026'!X35+'July 2026'!X35+'Aug 2026'!X35+'Sep 2026'!X35+'Oct 2026'!X35+'Nov 2026'!X35+'Dec 2026'!X35</f>
        <v>0</v>
      </c>
      <c r="Y35" s="732"/>
      <c r="Z35" s="733"/>
      <c r="AA35" s="400">
        <f>X35</f>
        <v>0</v>
      </c>
      <c r="AB35" s="410"/>
      <c r="AC35" s="58"/>
      <c r="BS35" s="60"/>
      <c r="BT35" s="75"/>
      <c r="BU35" s="75"/>
      <c r="BV35" s="75"/>
      <c r="BW35" s="75"/>
      <c r="BX35" s="75"/>
      <c r="BY35" s="75"/>
      <c r="BZ35" s="75"/>
      <c r="CA35" s="75"/>
    </row>
    <row r="36" spans="1:88" ht="15" customHeight="1">
      <c r="A36" s="58"/>
      <c r="B36" s="741" t="s">
        <v>314</v>
      </c>
      <c r="C36" s="742"/>
      <c r="D36" s="742"/>
      <c r="E36" s="742"/>
      <c r="F36" s="742"/>
      <c r="G36" s="743"/>
      <c r="H36" s="743"/>
      <c r="I36" s="744"/>
      <c r="J36" s="673">
        <f>'Jan 2026'!J36+'Feb 2026 '!J36+'March 2026'!J36+'April 2026'!J36+'May 2026'!J36+'June 2026'!J36+'July 2026'!J36+'Aug 2026'!J36+'Sep 2026'!J36+'Oct 2026'!J36+'Nov 2026'!J36+'Dec 2026'!J36</f>
        <v>0</v>
      </c>
      <c r="K36" s="674"/>
      <c r="L36" s="675"/>
      <c r="M36" s="58"/>
      <c r="N36" s="58"/>
      <c r="O36" s="745" t="s">
        <v>322</v>
      </c>
      <c r="P36" s="746"/>
      <c r="Q36" s="746"/>
      <c r="R36" s="746"/>
      <c r="S36" s="746"/>
      <c r="T36" s="746"/>
      <c r="U36" s="746"/>
      <c r="V36" s="746"/>
      <c r="W36" s="747"/>
      <c r="X36" s="731">
        <f>'Jan 2026'!X36+'Feb 2026 '!X36+'March 2026'!X36+'April 2026'!X36+'May 2026'!X36+'June 2026'!X36+'July 2026'!X36+'Aug 2026'!X36+'Sep 2026'!X36+'Oct 2026'!X36+'Nov 2026'!X36+'Dec 2026'!X36</f>
        <v>0</v>
      </c>
      <c r="Y36" s="732"/>
      <c r="Z36" s="733"/>
      <c r="AA36" s="400">
        <f>X36</f>
        <v>0</v>
      </c>
      <c r="AB36" s="410"/>
      <c r="AC36" s="58"/>
      <c r="BS36" s="60"/>
      <c r="BT36" s="75"/>
      <c r="BU36" s="75"/>
      <c r="BV36" s="75"/>
      <c r="BW36" s="75"/>
      <c r="BX36" s="75"/>
      <c r="BY36" s="75"/>
      <c r="BZ36" s="75"/>
      <c r="CA36" s="75"/>
    </row>
    <row r="37" spans="1:88" ht="15" customHeight="1">
      <c r="A37" s="58"/>
      <c r="B37" s="682" t="s">
        <v>130</v>
      </c>
      <c r="C37" s="683"/>
      <c r="D37" s="683"/>
      <c r="E37" s="683"/>
      <c r="F37" s="683"/>
      <c r="G37" s="683"/>
      <c r="H37" s="683"/>
      <c r="I37" s="714"/>
      <c r="J37" s="673">
        <f>'Jan 2026'!J37+'Feb 2026 '!J37+'March 2026'!J37+'April 2026'!J37+'May 2026'!J37+'June 2026'!J37+'July 2026'!J37+'Aug 2026'!J37+'Sep 2026'!J37+'Oct 2026'!J37+'Nov 2026'!J37+'Dec 2026'!J37</f>
        <v>0</v>
      </c>
      <c r="K37" s="674"/>
      <c r="L37" s="675"/>
      <c r="M37" s="58"/>
      <c r="N37" s="58"/>
      <c r="O37" s="734" t="s">
        <v>131</v>
      </c>
      <c r="P37" s="671"/>
      <c r="Q37" s="671"/>
      <c r="R37" s="671"/>
      <c r="S37" s="671"/>
      <c r="T37" s="671"/>
      <c r="U37" s="671"/>
      <c r="V37" s="671"/>
      <c r="W37" s="704"/>
      <c r="X37" s="731">
        <f>SUM(X35:Z36)</f>
        <v>0</v>
      </c>
      <c r="Y37" s="732"/>
      <c r="Z37" s="733"/>
      <c r="AA37" s="58"/>
      <c r="AB37" s="410"/>
      <c r="AC37" s="58"/>
      <c r="BS37" s="60"/>
      <c r="BT37" s="75"/>
      <c r="BU37" s="75"/>
      <c r="BV37" s="75"/>
      <c r="BW37" s="75"/>
      <c r="BX37" s="75"/>
      <c r="BY37" s="75"/>
      <c r="BZ37" s="75"/>
      <c r="CA37" s="75"/>
    </row>
    <row r="38" spans="1:88" ht="15" customHeight="1">
      <c r="A38" s="58"/>
      <c r="B38" s="670" t="s">
        <v>271</v>
      </c>
      <c r="C38" s="671"/>
      <c r="D38" s="671"/>
      <c r="E38" s="671"/>
      <c r="F38" s="671"/>
      <c r="G38" s="671"/>
      <c r="H38" s="671"/>
      <c r="I38" s="704"/>
      <c r="J38" s="673">
        <f>'Jan 2026'!J38+'Feb 2026 '!J38+'March 2026'!J38+'April 2026'!J38+'May 2026'!J38+'June 2026'!J38+'July 2026'!J38+'Aug 2026'!J38+'Sep 2026'!J38+'Oct 2026'!J38+'Nov 2026'!J38+'Dec 2026'!J38</f>
        <v>0</v>
      </c>
      <c r="K38" s="674"/>
      <c r="L38" s="675"/>
      <c r="M38" s="58"/>
      <c r="N38" s="58"/>
      <c r="O38" s="757" t="s">
        <v>44</v>
      </c>
      <c r="P38" s="671"/>
      <c r="Q38" s="671"/>
      <c r="R38" s="671"/>
      <c r="S38" s="671"/>
      <c r="T38" s="671"/>
      <c r="U38" s="671"/>
      <c r="V38" s="671"/>
      <c r="W38" s="671"/>
      <c r="X38" s="758" t="s">
        <v>44</v>
      </c>
      <c r="Y38" s="759"/>
      <c r="Z38" s="759"/>
      <c r="AA38" s="108"/>
      <c r="AB38" s="410"/>
      <c r="AC38" s="58"/>
      <c r="BS38" s="60"/>
      <c r="BT38" s="75"/>
      <c r="BU38" s="75"/>
      <c r="BV38" s="75"/>
      <c r="BW38" s="75"/>
      <c r="BX38" s="75"/>
      <c r="BY38" s="75"/>
      <c r="BZ38" s="75"/>
      <c r="CA38" s="75"/>
    </row>
    <row r="39" spans="1:88" ht="15" customHeight="1">
      <c r="A39" s="58"/>
      <c r="B39" s="670" t="s">
        <v>133</v>
      </c>
      <c r="C39" s="671"/>
      <c r="D39" s="671"/>
      <c r="E39" s="671"/>
      <c r="F39" s="671"/>
      <c r="G39" s="671"/>
      <c r="H39" s="671"/>
      <c r="I39" s="704"/>
      <c r="J39" s="673">
        <f>'Jan 2026'!J39+'Feb 2026 '!J39+'March 2026'!J39+'April 2026'!J39+'May 2026'!J39+'June 2026'!J39+'July 2026'!J39+'Aug 2026'!J39+'Sep 2026'!J39+'Oct 2026'!J39+'Nov 2026'!J39+'Dec 2026'!J39</f>
        <v>0</v>
      </c>
      <c r="K39" s="674"/>
      <c r="L39" s="675"/>
      <c r="M39" s="58"/>
      <c r="N39" s="760" t="s">
        <v>134</v>
      </c>
      <c r="O39" s="761"/>
      <c r="P39" s="761"/>
      <c r="Q39" s="761"/>
      <c r="R39" s="761"/>
      <c r="S39" s="761"/>
      <c r="T39" s="761"/>
      <c r="U39" s="761"/>
      <c r="V39" s="761"/>
      <c r="W39" s="761"/>
      <c r="X39" s="761"/>
      <c r="Y39" s="761"/>
      <c r="Z39" s="761"/>
      <c r="AA39" s="761"/>
      <c r="AB39" s="762"/>
      <c r="AC39" s="58"/>
      <c r="BS39" s="60"/>
      <c r="BT39" s="75"/>
      <c r="BU39" s="75"/>
      <c r="BV39" s="75"/>
      <c r="BW39" s="75"/>
      <c r="BX39" s="75"/>
      <c r="BY39" s="75"/>
      <c r="BZ39" s="75"/>
      <c r="CA39" s="75"/>
      <c r="CJ39" s="75" t="s">
        <v>44</v>
      </c>
    </row>
    <row r="40" spans="1:88" ht="15" customHeight="1">
      <c r="A40" s="58"/>
      <c r="B40" s="670" t="s">
        <v>132</v>
      </c>
      <c r="C40" s="671"/>
      <c r="D40" s="671"/>
      <c r="E40" s="671"/>
      <c r="F40" s="671"/>
      <c r="G40" s="671"/>
      <c r="H40" s="671"/>
      <c r="I40" s="704"/>
      <c r="J40" s="673">
        <f>'Jan 2026'!J40+'Feb 2026 '!J40+'March 2026'!J40+'April 2026'!J40+'May 2026'!J40+'June 2026'!J40+'July 2026'!J40+'Aug 2026'!J40+'Sep 2026'!J40+'Oct 2026'!J40+'Nov 2026'!J40+'Dec 2026'!J40</f>
        <v>0</v>
      </c>
      <c r="K40" s="674"/>
      <c r="L40" s="675"/>
      <c r="M40" s="71"/>
      <c r="N40" s="58"/>
      <c r="O40" s="109" t="s">
        <v>136</v>
      </c>
      <c r="P40" s="110"/>
      <c r="Q40" s="110"/>
      <c r="R40" s="110"/>
      <c r="S40" s="110"/>
      <c r="T40" s="110"/>
      <c r="U40" s="110"/>
      <c r="V40" s="110"/>
      <c r="W40" s="111"/>
      <c r="X40" s="673">
        <f>'Jan 2026'!X40+'Feb 2026 '!X40+'March 2026'!X40+'April 2026'!X40+'May 2026'!X40+'June 2026'!X40+'July 2026'!X40+'Aug 2026'!X40+'Sep 2026'!X40+'Oct 2026'!X40+'Nov 2026'!X40+'Dec 2026'!X40</f>
        <v>0</v>
      </c>
      <c r="Y40" s="674"/>
      <c r="Z40" s="675"/>
      <c r="AA40" s="401"/>
      <c r="AB40" s="412"/>
      <c r="AC40" s="71">
        <f>X40</f>
        <v>0</v>
      </c>
      <c r="AD40" s="129">
        <v>1500</v>
      </c>
      <c r="AE40" s="129"/>
      <c r="AF40" s="129"/>
      <c r="BS40" s="60"/>
      <c r="BT40" s="75"/>
      <c r="BU40" s="75"/>
      <c r="BV40" s="75"/>
      <c r="BW40" s="75"/>
      <c r="BX40" s="75"/>
      <c r="BY40" s="75"/>
      <c r="BZ40" s="75"/>
      <c r="CA40" s="75"/>
      <c r="CD40" s="61"/>
      <c r="CE40" s="61"/>
      <c r="CF40" s="61"/>
      <c r="CG40" s="61"/>
    </row>
    <row r="41" spans="1:88" ht="15" customHeight="1">
      <c r="A41" s="58"/>
      <c r="B41" s="670" t="s">
        <v>137</v>
      </c>
      <c r="C41" s="671"/>
      <c r="D41" s="671"/>
      <c r="E41" s="671"/>
      <c r="F41" s="671"/>
      <c r="G41" s="671"/>
      <c r="H41" s="671"/>
      <c r="I41" s="704"/>
      <c r="J41" s="673">
        <f>'Jan 2026'!J41+'Feb 2026 '!J41+'March 2026'!J41+'April 2026'!J41+'May 2026'!J41+'June 2026'!J41+'July 2026'!J41+'Aug 2026'!J41+'Sep 2026'!J41+'Oct 2026'!J41+'Nov 2026'!J41+'Dec 2026'!J41</f>
        <v>0</v>
      </c>
      <c r="K41" s="674"/>
      <c r="L41" s="675"/>
      <c r="M41" s="71"/>
      <c r="N41" s="58"/>
      <c r="O41" s="750" t="s">
        <v>138</v>
      </c>
      <c r="P41" s="671"/>
      <c r="Q41" s="671"/>
      <c r="R41" s="671"/>
      <c r="S41" s="671"/>
      <c r="T41" s="671"/>
      <c r="U41" s="671"/>
      <c r="V41" s="671"/>
      <c r="W41" s="704"/>
      <c r="X41" s="673">
        <f>'Jan 2026'!X41+'Feb 2026 '!X41+'March 2026'!X41+'April 2026'!X41+'May 2026'!X41+'June 2026'!X41+'July 2026'!X41+'Aug 2026'!X41+'Sep 2026'!X41+'Oct 2026'!X41+'Nov 2026'!X41+'Dec 2026'!X41</f>
        <v>0</v>
      </c>
      <c r="Y41" s="674"/>
      <c r="Z41" s="675"/>
      <c r="AA41" s="112"/>
      <c r="AB41" s="413"/>
      <c r="AC41" s="71"/>
      <c r="AD41" s="129">
        <f>J48*5</f>
        <v>0</v>
      </c>
      <c r="AE41" s="129"/>
      <c r="AF41" s="129"/>
      <c r="BS41" s="60"/>
      <c r="BT41" s="75"/>
      <c r="BU41" s="75"/>
      <c r="BV41" s="75"/>
      <c r="BW41" s="75"/>
      <c r="BX41" s="75"/>
      <c r="BY41" s="75"/>
      <c r="BZ41" s="75"/>
      <c r="CA41" s="75"/>
      <c r="CD41" s="61" t="s">
        <v>139</v>
      </c>
      <c r="CE41" s="61"/>
      <c r="CF41" s="61"/>
      <c r="CG41" s="113">
        <f>J50</f>
        <v>0</v>
      </c>
    </row>
    <row r="42" spans="1:88" ht="15" customHeight="1">
      <c r="A42" s="58"/>
      <c r="B42" s="764" t="s">
        <v>140</v>
      </c>
      <c r="C42" s="765"/>
      <c r="D42" s="765"/>
      <c r="E42" s="765"/>
      <c r="F42" s="765"/>
      <c r="G42" s="683"/>
      <c r="H42" s="671"/>
      <c r="I42" s="672"/>
      <c r="J42" s="673">
        <f>'Jan 2026'!J42+'Feb 2026 '!J42+'March 2026'!J42+'April 2026'!J42+'May 2026'!J42+'June 2026'!J42+'July 2026'!J42+'Aug 2026'!J42+'Sep 2026'!J42+'Oct 2026'!J42+'Nov 2026'!J42+'Dec 2026'!J42</f>
        <v>0</v>
      </c>
      <c r="K42" s="674"/>
      <c r="L42" s="675"/>
      <c r="M42" s="71"/>
      <c r="N42" s="58"/>
      <c r="O42" s="764" t="s">
        <v>141</v>
      </c>
      <c r="P42" s="683"/>
      <c r="Q42" s="683"/>
      <c r="R42" s="683"/>
      <c r="S42" s="683"/>
      <c r="T42" s="683"/>
      <c r="U42" s="683"/>
      <c r="V42" s="683"/>
      <c r="W42" s="714"/>
      <c r="X42" s="673">
        <f>'Jan 2026'!X42+'Feb 2026 '!X42+'March 2026'!X42+'April 2026'!X42+'May 2026'!X42+'June 2026'!X42+'July 2026'!X42+'Aug 2026'!X42+'Sep 2026'!X42+'Oct 2026'!X42+'Nov 2026'!X42+'Dec 2026'!X42</f>
        <v>0</v>
      </c>
      <c r="Y42" s="674"/>
      <c r="Z42" s="675"/>
      <c r="AA42" s="112"/>
      <c r="AB42" s="410"/>
      <c r="AC42" s="71"/>
      <c r="AD42" s="129"/>
      <c r="AE42" s="129"/>
      <c r="AF42" s="129"/>
      <c r="BS42" s="60"/>
      <c r="BT42" s="75"/>
      <c r="BU42" s="75"/>
      <c r="BV42" s="75"/>
      <c r="BW42" s="75"/>
      <c r="BX42" s="75"/>
      <c r="BY42" s="75"/>
      <c r="BZ42" s="75"/>
      <c r="CA42" s="75"/>
      <c r="CD42" s="61" t="s">
        <v>107</v>
      </c>
      <c r="CE42" s="61"/>
      <c r="CF42" s="61"/>
      <c r="CG42" s="113">
        <f>SUM(J50:L56)</f>
        <v>0</v>
      </c>
    </row>
    <row r="43" spans="1:88" ht="15" customHeight="1">
      <c r="A43" s="58"/>
      <c r="B43" s="670" t="s">
        <v>142</v>
      </c>
      <c r="C43" s="671"/>
      <c r="D43" s="671"/>
      <c r="E43" s="671"/>
      <c r="F43" s="671"/>
      <c r="G43" s="671"/>
      <c r="H43" s="671"/>
      <c r="I43" s="704"/>
      <c r="J43" s="673">
        <f>'Jan 2026'!J43+'Feb 2026 '!J43+'March 2026'!J43+'April 2026'!J43+'May 2026'!J43+'June 2026'!J43+'July 2026'!J43+'Aug 2026'!J43+'Sep 2026'!J43+'Oct 2026'!J43+'Nov 2026'!J43+'Dec 2026'!J43</f>
        <v>0</v>
      </c>
      <c r="K43" s="674"/>
      <c r="L43" s="675"/>
      <c r="M43" s="71"/>
      <c r="N43" s="85"/>
      <c r="O43" s="730" t="s">
        <v>528</v>
      </c>
      <c r="P43" s="751"/>
      <c r="Q43" s="751"/>
      <c r="R43" s="751"/>
      <c r="S43" s="751"/>
      <c r="T43" s="751"/>
      <c r="U43" s="751"/>
      <c r="V43" s="751"/>
      <c r="W43" s="751"/>
      <c r="X43" s="751"/>
      <c r="Y43" s="751"/>
      <c r="Z43" s="752"/>
      <c r="AA43" s="112"/>
      <c r="AB43" s="410"/>
      <c r="AC43" s="71"/>
      <c r="AD43" s="129"/>
      <c r="AE43" s="129"/>
      <c r="AF43" s="129"/>
      <c r="AH43" s="763"/>
      <c r="AI43" s="763"/>
      <c r="AJ43" s="763"/>
      <c r="AK43" s="763"/>
      <c r="AL43" s="763"/>
      <c r="AM43" s="763"/>
      <c r="AN43" s="763"/>
      <c r="AO43" s="763"/>
      <c r="AP43" s="763"/>
      <c r="AQ43" s="763"/>
      <c r="AR43" s="763"/>
      <c r="AS43" s="763"/>
      <c r="AT43" s="763"/>
      <c r="AU43" s="763"/>
      <c r="AV43" s="763"/>
      <c r="BS43" s="763"/>
      <c r="BT43" s="763"/>
      <c r="BU43" s="75"/>
      <c r="BV43" s="75"/>
      <c r="BW43" s="75"/>
      <c r="BX43" s="75"/>
      <c r="BY43" s="75"/>
      <c r="BZ43" s="75"/>
      <c r="CA43" s="75"/>
      <c r="CD43" s="61" t="s">
        <v>131</v>
      </c>
      <c r="CE43" s="61"/>
      <c r="CF43" s="61"/>
      <c r="CG43" s="61">
        <f>X37</f>
        <v>0</v>
      </c>
    </row>
    <row r="44" spans="1:88" ht="15" customHeight="1">
      <c r="A44" s="58"/>
      <c r="B44" s="670" t="s">
        <v>315</v>
      </c>
      <c r="C44" s="671"/>
      <c r="D44" s="671"/>
      <c r="E44" s="671"/>
      <c r="F44" s="671"/>
      <c r="G44" s="671"/>
      <c r="H44" s="671"/>
      <c r="I44" s="704"/>
      <c r="J44" s="673">
        <f>'Jan 2026'!J44+'Feb 2026 '!J44+'March 2026'!J44+'April 2026'!J44+'May 2026'!J44+'June 2026'!J44+'July 2026'!J44+'Aug 2026'!J44+'Sep 2026'!J44+'Oct 2026'!J44+'Nov 2026'!J44+'Dec 2026'!J44</f>
        <v>0</v>
      </c>
      <c r="K44" s="674"/>
      <c r="L44" s="675"/>
      <c r="M44" s="71"/>
      <c r="N44" s="85"/>
      <c r="O44" s="764" t="s">
        <v>529</v>
      </c>
      <c r="P44" s="683"/>
      <c r="Q44" s="683"/>
      <c r="R44" s="683"/>
      <c r="S44" s="683"/>
      <c r="T44" s="683"/>
      <c r="U44" s="683"/>
      <c r="V44" s="683"/>
      <c r="W44" s="714"/>
      <c r="X44" s="673">
        <f>'Jan 2026'!X44+'Feb 2026 '!X44+'March 2026'!X44+'April 2026'!X44+'May 2026'!X44+'June 2026'!X44+'July 2026'!X44+'Aug 2026'!X44+'Sep 2026'!X44+'Oct 2026'!X44+'Nov 2026'!X44+'Dec 2026'!X44</f>
        <v>0</v>
      </c>
      <c r="Y44" s="674"/>
      <c r="Z44" s="675"/>
      <c r="AA44" s="482">
        <f>X40*0.25</f>
        <v>0</v>
      </c>
      <c r="AB44" s="483"/>
      <c r="AC44" s="71">
        <f>X47</f>
        <v>0</v>
      </c>
      <c r="AF44" s="62" t="s">
        <v>44</v>
      </c>
      <c r="AH44" s="748"/>
      <c r="AI44" s="748"/>
      <c r="AJ44" s="748"/>
      <c r="AK44" s="748"/>
      <c r="AL44" s="748"/>
      <c r="AM44" s="748"/>
      <c r="AN44" s="748"/>
      <c r="AO44" s="748"/>
      <c r="AP44" s="748"/>
      <c r="AQ44" s="748"/>
      <c r="AR44" s="748"/>
      <c r="AS44" s="748"/>
      <c r="AT44" s="748"/>
      <c r="AU44" s="748"/>
      <c r="AV44" s="748"/>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749"/>
      <c r="BT44" s="749"/>
      <c r="BU44" s="75"/>
      <c r="BV44" s="75"/>
      <c r="BW44" s="75"/>
      <c r="BX44" s="75"/>
      <c r="BY44" s="75"/>
      <c r="BZ44" s="75"/>
      <c r="CA44" s="75"/>
      <c r="CD44" s="61" t="s">
        <v>136</v>
      </c>
      <c r="CE44" s="61"/>
      <c r="CF44" s="61"/>
      <c r="CG44" s="61">
        <f>X40</f>
        <v>0</v>
      </c>
    </row>
    <row r="45" spans="1:88" ht="15" customHeight="1">
      <c r="A45" s="58"/>
      <c r="B45" s="670" t="s">
        <v>397</v>
      </c>
      <c r="C45" s="671"/>
      <c r="D45" s="671"/>
      <c r="E45" s="671"/>
      <c r="F45" s="671"/>
      <c r="G45" s="671"/>
      <c r="H45" s="671"/>
      <c r="I45" s="704"/>
      <c r="J45" s="673">
        <f>'Jan 2026'!J45+'Feb 2026 '!J45+'March 2026'!J45+'April 2026'!J45+'May 2026'!J45+'June 2026'!J45+'July 2026'!J45+'Aug 2026'!J45+'Sep 2026'!J45+'Oct 2026'!J45+'Nov 2026'!J45+'Dec 2026'!J45</f>
        <v>0</v>
      </c>
      <c r="K45" s="674"/>
      <c r="L45" s="675"/>
      <c r="M45" s="71">
        <f>MIN(AD40,AD41)</f>
        <v>0</v>
      </c>
      <c r="N45" s="58"/>
      <c r="O45" s="764" t="s">
        <v>530</v>
      </c>
      <c r="P45" s="683"/>
      <c r="Q45" s="683"/>
      <c r="R45" s="683"/>
      <c r="S45" s="683"/>
      <c r="T45" s="683"/>
      <c r="U45" s="683"/>
      <c r="V45" s="683"/>
      <c r="W45" s="714"/>
      <c r="X45" s="673">
        <f>'Jan 2026'!X45+'Feb 2026 '!X45+'March 2026'!X45+'April 2026'!X45+'May 2026'!X45+'June 2026'!X45+'July 2026'!X45+'Aug 2026'!X45+'Sep 2026'!X45+'Oct 2026'!X45+'Nov 2026'!X45+'Dec 2026'!X45</f>
        <v>0</v>
      </c>
      <c r="Y45" s="674"/>
      <c r="Z45" s="675"/>
      <c r="AA45" s="484">
        <f>X41*0.25</f>
        <v>0</v>
      </c>
      <c r="AB45" s="483"/>
      <c r="AC45" s="58"/>
      <c r="AF45" s="62" t="s">
        <v>44</v>
      </c>
      <c r="AH45" s="748"/>
      <c r="AI45" s="748"/>
      <c r="AJ45" s="748"/>
      <c r="AK45" s="748"/>
      <c r="AL45" s="748"/>
      <c r="AM45" s="748"/>
      <c r="AN45" s="748"/>
      <c r="AO45" s="748"/>
      <c r="AP45" s="748"/>
      <c r="AQ45" s="748"/>
      <c r="AR45" s="748"/>
      <c r="AS45" s="748"/>
      <c r="AT45" s="748"/>
      <c r="AU45" s="748"/>
      <c r="AV45" s="748"/>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749"/>
      <c r="BT45" s="749"/>
      <c r="BU45" s="75"/>
      <c r="BV45" s="75"/>
      <c r="BW45" s="75"/>
      <c r="BX45" s="75"/>
      <c r="BY45" s="75"/>
      <c r="BZ45" s="75"/>
      <c r="CA45" s="75"/>
      <c r="CD45" s="61" t="s">
        <v>145</v>
      </c>
      <c r="CE45" s="61"/>
      <c r="CF45" s="61"/>
      <c r="CG45" s="113">
        <f>X41+X42+X43</f>
        <v>0</v>
      </c>
    </row>
    <row r="46" spans="1:88" ht="15" customHeight="1">
      <c r="A46" s="58"/>
      <c r="B46" s="670" t="s">
        <v>147</v>
      </c>
      <c r="C46" s="671"/>
      <c r="D46" s="671"/>
      <c r="E46" s="671"/>
      <c r="F46" s="671"/>
      <c r="G46" s="671"/>
      <c r="H46" s="671"/>
      <c r="I46" s="704"/>
      <c r="J46" s="673">
        <f>'Jan 2026'!J46+'Feb 2026 '!J46+'March 2026'!J46+'April 2026'!J46+'May 2026'!J46+'June 2026'!J46+'July 2026'!J46+'Aug 2026'!J46+'Sep 2026'!J46+'Oct 2026'!J46+'Nov 2026'!J46+'Dec 2026'!J46</f>
        <v>0</v>
      </c>
      <c r="K46" s="674"/>
      <c r="L46" s="675"/>
      <c r="M46" s="71"/>
      <c r="N46" s="58"/>
      <c r="O46" s="767" t="s">
        <v>531</v>
      </c>
      <c r="P46" s="768"/>
      <c r="Q46" s="768"/>
      <c r="R46" s="768"/>
      <c r="S46" s="768"/>
      <c r="T46" s="768"/>
      <c r="U46" s="768"/>
      <c r="V46" s="768"/>
      <c r="W46" s="769"/>
      <c r="X46" s="673">
        <f>'Jan 2026'!X46+'Feb 2026 '!X46+'March 2026'!X46+'April 2026'!X46+'May 2026'!X46+'June 2026'!X46+'July 2026'!X46+'Aug 2026'!X46+'Sep 2026'!X46+'Oct 2026'!X46+'Nov 2026'!X46+'Dec 2026'!X46</f>
        <v>0</v>
      </c>
      <c r="Y46" s="674"/>
      <c r="Z46" s="675"/>
      <c r="AA46" s="400">
        <f>IF(X44&gt;0,MIN(X44,AA44),0)</f>
        <v>0</v>
      </c>
      <c r="AB46" s="483"/>
      <c r="AC46" s="58"/>
      <c r="AH46" s="766"/>
      <c r="AI46" s="766"/>
      <c r="AJ46" s="766"/>
      <c r="AK46" s="766"/>
      <c r="AL46" s="766"/>
      <c r="AM46" s="766"/>
      <c r="AN46" s="766"/>
      <c r="AO46" s="766"/>
      <c r="AP46" s="766"/>
      <c r="AQ46" s="766"/>
      <c r="AR46" s="766"/>
      <c r="AS46" s="766"/>
      <c r="AT46" s="766"/>
      <c r="AU46" s="766"/>
      <c r="AV46" s="766"/>
      <c r="BS46" s="766"/>
      <c r="BT46" s="766"/>
      <c r="BU46" s="75"/>
      <c r="BV46" s="75"/>
      <c r="BW46" s="75"/>
      <c r="BX46" s="75"/>
      <c r="BY46" s="75"/>
      <c r="BZ46" s="75"/>
      <c r="CA46" s="75"/>
      <c r="CD46" s="61" t="s">
        <v>146</v>
      </c>
      <c r="CE46" s="61"/>
      <c r="CF46" s="61"/>
      <c r="CG46" s="113">
        <f>X54</f>
        <v>0</v>
      </c>
    </row>
    <row r="47" spans="1:88" ht="15" customHeight="1">
      <c r="A47" s="58"/>
      <c r="B47" s="670" t="s">
        <v>318</v>
      </c>
      <c r="C47" s="671"/>
      <c r="D47" s="671"/>
      <c r="E47" s="671"/>
      <c r="F47" s="671"/>
      <c r="G47" s="671"/>
      <c r="H47" s="671"/>
      <c r="I47" s="704"/>
      <c r="J47" s="673">
        <f>'Jan 2026'!J47+'Feb 2026 '!J47+'March 2026'!J47+'April 2026'!J47+'May 2026'!J47+'June 2026'!J47+'July 2026'!J47+'Aug 2026'!J47+'Sep 2026'!J47+'Oct 2026'!J47+'Nov 2026'!J47+'Dec 2026'!J47</f>
        <v>0</v>
      </c>
      <c r="K47" s="674"/>
      <c r="L47" s="675"/>
      <c r="M47" s="71"/>
      <c r="N47" s="58"/>
      <c r="O47" s="767" t="s">
        <v>143</v>
      </c>
      <c r="P47" s="768"/>
      <c r="Q47" s="768"/>
      <c r="R47" s="768"/>
      <c r="S47" s="768"/>
      <c r="T47" s="768"/>
      <c r="U47" s="768"/>
      <c r="V47" s="768"/>
      <c r="W47" s="769"/>
      <c r="X47" s="673">
        <f>'Jan 2026'!X47+'Feb 2026 '!X47+'March 2026'!X47+'April 2026'!X47+'May 2026'!X47+'June 2026'!X47+'July 2026'!X47+'Aug 2026'!X47+'Sep 2026'!X47+'Oct 2026'!X47+'Nov 2026'!X47+'Dec 2026'!X47</f>
        <v>0</v>
      </c>
      <c r="Y47" s="674"/>
      <c r="Z47" s="675"/>
      <c r="AA47" s="400">
        <f>IF(X45&gt;0,MIN(X45,AA45),0)</f>
        <v>0</v>
      </c>
      <c r="AB47" s="410"/>
      <c r="AC47" s="58"/>
      <c r="AH47" s="753"/>
      <c r="AI47" s="753"/>
      <c r="AJ47" s="753"/>
      <c r="AK47" s="753"/>
      <c r="AL47" s="753"/>
      <c r="AM47" s="753"/>
      <c r="AN47" s="753"/>
      <c r="AO47" s="753"/>
      <c r="AP47" s="753"/>
      <c r="AQ47" s="753"/>
      <c r="AR47" s="753"/>
      <c r="AS47" s="753"/>
      <c r="AT47" s="753"/>
      <c r="AU47" s="753"/>
      <c r="AV47" s="753"/>
      <c r="BS47" s="700"/>
      <c r="BT47" s="700"/>
      <c r="BU47" s="75"/>
      <c r="BV47" s="75"/>
      <c r="BW47" s="75"/>
      <c r="BX47" s="75"/>
      <c r="BY47" s="75"/>
      <c r="BZ47" s="75"/>
      <c r="CA47" s="75"/>
      <c r="CD47" s="61"/>
      <c r="CE47" s="61"/>
      <c r="CF47" s="61"/>
      <c r="CG47" s="61"/>
    </row>
    <row r="48" spans="1:88" ht="15" customHeight="1">
      <c r="A48" s="58"/>
      <c r="B48" s="670" t="s">
        <v>148</v>
      </c>
      <c r="C48" s="671"/>
      <c r="D48" s="671"/>
      <c r="E48" s="671"/>
      <c r="F48" s="671"/>
      <c r="G48" s="671"/>
      <c r="H48" s="671"/>
      <c r="I48" s="704"/>
      <c r="J48" s="673">
        <f>'Jan 2026'!J48+'Feb 2026 '!J48+'March 2026'!J48+'April 2026'!J48+'May 2026'!J48+'June 2026'!J48+'July 2026'!J48+'Aug 2026'!J48+'Sep 2026'!J48+'Oct 2026'!J48+'Nov 2026'!J48+'Dec 2026'!J48</f>
        <v>0</v>
      </c>
      <c r="K48" s="674"/>
      <c r="L48" s="675"/>
      <c r="M48" s="71" t="e">
        <f>J48/J47</f>
        <v>#DIV/0!</v>
      </c>
      <c r="N48" s="68"/>
      <c r="O48" s="754" t="s">
        <v>144</v>
      </c>
      <c r="P48" s="755"/>
      <c r="Q48" s="755"/>
      <c r="R48" s="755"/>
      <c r="S48" s="755"/>
      <c r="T48" s="755"/>
      <c r="U48" s="755"/>
      <c r="V48" s="755"/>
      <c r="W48" s="756"/>
      <c r="X48" s="673">
        <f>'Jan 2026'!X48+'Feb 2026 '!X48+'March 2026'!X48+'April 2026'!X48+'May 2026'!X48+'June 2026'!X48+'July 2026'!X48+'Aug 2026'!X48+'Sep 2026'!X48+'Oct 2026'!X48+'Nov 2026'!X48+'Dec 2026'!X48</f>
        <v>0</v>
      </c>
      <c r="Y48" s="674"/>
      <c r="Z48" s="675"/>
      <c r="AA48" s="485"/>
      <c r="AB48" s="410"/>
      <c r="AC48" s="58"/>
      <c r="AH48" s="753"/>
      <c r="AI48" s="753"/>
      <c r="AJ48" s="753"/>
      <c r="AK48" s="753"/>
      <c r="AL48" s="753"/>
      <c r="AM48" s="753"/>
      <c r="AN48" s="753"/>
      <c r="AO48" s="753"/>
      <c r="AP48" s="753"/>
      <c r="AQ48" s="753"/>
      <c r="AR48" s="753"/>
      <c r="AS48" s="753"/>
      <c r="AT48" s="753"/>
      <c r="AU48" s="753"/>
      <c r="AV48" s="753"/>
      <c r="BS48" s="700"/>
      <c r="BT48" s="700"/>
      <c r="BU48" s="75"/>
      <c r="BV48" s="75"/>
      <c r="BW48" s="75"/>
      <c r="BX48" s="75"/>
      <c r="BY48" s="75"/>
      <c r="BZ48" s="75"/>
      <c r="CA48" s="75"/>
      <c r="CD48" s="75" t="s">
        <v>44</v>
      </c>
    </row>
    <row r="49" spans="1:120" ht="15" customHeight="1">
      <c r="A49" s="58"/>
      <c r="B49" s="770" t="s">
        <v>319</v>
      </c>
      <c r="C49" s="771"/>
      <c r="D49" s="771"/>
      <c r="E49" s="771"/>
      <c r="F49" s="771"/>
      <c r="G49" s="771"/>
      <c r="H49" s="771"/>
      <c r="I49" s="772"/>
      <c r="J49" s="673">
        <f>'Jan 2026'!J49+'Feb 2026 '!J49+'March 2026'!J49+'April 2026'!J49+'May 2026'!J49+'June 2026'!J49+'July 2026'!J49+'Aug 2026'!J49+'Sep 2026'!J49+'Oct 2026'!J49+'Nov 2026'!J49+'Dec 2026'!J49</f>
        <v>0</v>
      </c>
      <c r="K49" s="674"/>
      <c r="L49" s="675"/>
      <c r="M49" s="71"/>
      <c r="N49" s="58"/>
      <c r="O49" s="730" t="s">
        <v>328</v>
      </c>
      <c r="P49" s="815"/>
      <c r="Q49" s="815"/>
      <c r="R49" s="815"/>
      <c r="S49" s="815"/>
      <c r="T49" s="815"/>
      <c r="U49" s="815"/>
      <c r="V49" s="815"/>
      <c r="W49" s="816"/>
      <c r="X49" s="817">
        <f>'Dec 2026'!X49</f>
        <v>0</v>
      </c>
      <c r="Y49" s="818"/>
      <c r="Z49" s="819"/>
      <c r="AA49" s="112"/>
      <c r="AB49" s="410"/>
      <c r="AC49" s="58"/>
      <c r="AH49" s="753"/>
      <c r="AI49" s="753"/>
      <c r="AJ49" s="753"/>
      <c r="AK49" s="753"/>
      <c r="AL49" s="753"/>
      <c r="AM49" s="753"/>
      <c r="AN49" s="753"/>
      <c r="AO49" s="753"/>
      <c r="AP49" s="753"/>
      <c r="AQ49" s="753"/>
      <c r="AR49" s="753"/>
      <c r="AS49" s="753"/>
      <c r="AT49" s="753"/>
      <c r="AU49" s="753"/>
      <c r="AV49" s="753"/>
      <c r="BS49" s="700"/>
      <c r="BT49" s="700"/>
      <c r="BU49" s="75"/>
      <c r="BV49" s="75"/>
      <c r="BW49" s="75"/>
      <c r="BX49" s="75"/>
      <c r="BY49" s="75"/>
      <c r="BZ49" s="75"/>
      <c r="CA49" s="75"/>
    </row>
    <row r="50" spans="1:120" ht="15" customHeight="1">
      <c r="A50" s="58"/>
      <c r="B50" s="770" t="s">
        <v>151</v>
      </c>
      <c r="C50" s="771"/>
      <c r="D50" s="771"/>
      <c r="E50" s="771"/>
      <c r="F50" s="771"/>
      <c r="G50" s="771"/>
      <c r="H50" s="771"/>
      <c r="I50" s="772"/>
      <c r="J50" s="673">
        <f>'Jan 2026'!J50+'Feb 2026 '!J50+'March 2026'!J50+'April 2026'!J50+'May 2026'!J50+'June 2026'!J50+'July 2026'!J50+'Aug 2026'!J50+'Sep 2026'!J50+'Oct 2026'!J50+'Nov 2026'!J50+'Dec 2026'!J50</f>
        <v>0</v>
      </c>
      <c r="K50" s="674"/>
      <c r="L50" s="675"/>
      <c r="M50" s="71"/>
      <c r="N50" s="115"/>
      <c r="O50" s="779" t="s">
        <v>316</v>
      </c>
      <c r="P50" s="780"/>
      <c r="Q50" s="780"/>
      <c r="R50" s="780"/>
      <c r="S50" s="780"/>
      <c r="T50" s="780"/>
      <c r="U50" s="780"/>
      <c r="V50" s="780"/>
      <c r="W50" s="781"/>
      <c r="X50" s="806">
        <f>'Dec 2026'!X50</f>
        <v>0</v>
      </c>
      <c r="Y50" s="807"/>
      <c r="Z50" s="808"/>
      <c r="AA50" s="112">
        <v>1500</v>
      </c>
      <c r="AB50" s="410"/>
      <c r="AC50" s="58"/>
      <c r="AH50" s="753"/>
      <c r="AI50" s="753"/>
      <c r="AJ50" s="753"/>
      <c r="AK50" s="753"/>
      <c r="AL50" s="753"/>
      <c r="AM50" s="753"/>
      <c r="AN50" s="753"/>
      <c r="AO50" s="753"/>
      <c r="AP50" s="753"/>
      <c r="AQ50" s="753"/>
      <c r="AR50" s="753"/>
      <c r="AS50" s="753"/>
      <c r="AT50" s="753"/>
      <c r="AU50" s="753"/>
      <c r="AV50" s="753"/>
      <c r="BS50" s="700"/>
      <c r="BT50" s="700"/>
      <c r="BU50" s="75"/>
      <c r="BV50" s="75"/>
      <c r="BW50" s="75"/>
      <c r="BX50" s="75"/>
      <c r="BY50" s="75"/>
      <c r="BZ50" s="75"/>
      <c r="CA50" s="75"/>
    </row>
    <row r="51" spans="1:120" ht="15" customHeight="1">
      <c r="A51" s="789"/>
      <c r="B51" s="770" t="s">
        <v>331</v>
      </c>
      <c r="C51" s="771"/>
      <c r="D51" s="771"/>
      <c r="E51" s="771"/>
      <c r="F51" s="771"/>
      <c r="G51" s="771"/>
      <c r="H51" s="771"/>
      <c r="I51" s="772"/>
      <c r="J51" s="673">
        <f>'Jan 2026'!J51+'Feb 2026 '!J51+'March 2026'!J51+'April 2026'!J51+'May 2026'!J51+'June 2026'!J51+'July 2026'!J51+'Aug 2026'!J51+'Sep 2026'!J51+'Oct 2026'!J51+'Nov 2026'!J51+'Dec 2026'!J51</f>
        <v>0</v>
      </c>
      <c r="K51" s="674"/>
      <c r="L51" s="675"/>
      <c r="M51" s="71"/>
      <c r="N51" s="71"/>
      <c r="O51" s="779" t="s">
        <v>317</v>
      </c>
      <c r="P51" s="780"/>
      <c r="Q51" s="780"/>
      <c r="R51" s="780"/>
      <c r="S51" s="780"/>
      <c r="T51" s="780"/>
      <c r="U51" s="780"/>
      <c r="V51" s="780"/>
      <c r="W51" s="781"/>
      <c r="X51" s="782">
        <f>'Dec 2026'!X50</f>
        <v>0</v>
      </c>
      <c r="Y51" s="783"/>
      <c r="Z51" s="784"/>
      <c r="AA51" s="205">
        <f>X51*5</f>
        <v>0</v>
      </c>
      <c r="AB51" s="413"/>
      <c r="AC51" s="789"/>
      <c r="AH51" s="753"/>
      <c r="AI51" s="753"/>
      <c r="AJ51" s="753"/>
      <c r="AK51" s="753"/>
      <c r="AL51" s="753"/>
      <c r="AM51" s="753"/>
      <c r="AN51" s="753"/>
      <c r="AO51" s="753"/>
      <c r="AP51" s="753"/>
      <c r="AQ51" s="753"/>
      <c r="AR51" s="753"/>
      <c r="AS51" s="753"/>
      <c r="AT51" s="753"/>
      <c r="AU51" s="753"/>
      <c r="AV51" s="753"/>
      <c r="BS51" s="700"/>
      <c r="BT51" s="700"/>
      <c r="BU51" s="75"/>
      <c r="BV51" s="75"/>
      <c r="BW51" s="75"/>
      <c r="BX51" s="75"/>
      <c r="BY51" s="75"/>
      <c r="BZ51" s="75"/>
      <c r="CA51" s="75"/>
    </row>
    <row r="52" spans="1:120" ht="15" customHeight="1">
      <c r="A52" s="790"/>
      <c r="B52" s="786"/>
      <c r="C52" s="787"/>
      <c r="D52" s="787"/>
      <c r="E52" s="787"/>
      <c r="F52" s="787"/>
      <c r="G52" s="787"/>
      <c r="H52" s="787"/>
      <c r="I52" s="788"/>
      <c r="J52" s="673">
        <f>'Jan 2026'!J52+'Feb 2026 '!J52+'March 2026'!J52+'April 2026'!J52+'May 2026'!J52+'June 2026'!J52+'July 2026'!J52+'Aug 2026'!J52+'Sep 2026'!J52+'Oct 2026'!J52+'Nov 2026'!J52+'Dec 2026'!J52</f>
        <v>0</v>
      </c>
      <c r="K52" s="674"/>
      <c r="L52" s="675"/>
      <c r="M52" s="71"/>
      <c r="N52" s="71"/>
      <c r="O52" s="58"/>
      <c r="P52" s="58"/>
      <c r="Q52" s="58"/>
      <c r="R52" s="58"/>
      <c r="S52" s="58"/>
      <c r="T52" s="58"/>
      <c r="U52" s="58"/>
      <c r="V52" s="58"/>
      <c r="W52" s="58"/>
      <c r="X52" s="58"/>
      <c r="Y52" s="58"/>
      <c r="Z52" s="58"/>
      <c r="AA52" s="71"/>
      <c r="AB52" s="413"/>
      <c r="AC52" s="790"/>
      <c r="AH52" s="753"/>
      <c r="AI52" s="753"/>
      <c r="AJ52" s="753"/>
      <c r="AK52" s="753"/>
      <c r="AL52" s="753"/>
      <c r="AM52" s="753"/>
      <c r="AN52" s="753"/>
      <c r="AO52" s="753"/>
      <c r="AP52" s="753"/>
      <c r="AQ52" s="753"/>
      <c r="AR52" s="753"/>
      <c r="AS52" s="753"/>
      <c r="AT52" s="753"/>
      <c r="AU52" s="753"/>
      <c r="AV52" s="753"/>
      <c r="BS52" s="785"/>
      <c r="BT52" s="785"/>
      <c r="BU52" s="75"/>
      <c r="BV52" s="75"/>
      <c r="BW52" s="75"/>
      <c r="BX52" s="75"/>
      <c r="BY52" s="75"/>
      <c r="BZ52" s="75"/>
      <c r="CA52" s="75"/>
    </row>
    <row r="53" spans="1:120" ht="15" customHeight="1">
      <c r="A53" s="790"/>
      <c r="B53" s="786"/>
      <c r="C53" s="787"/>
      <c r="D53" s="787"/>
      <c r="E53" s="787"/>
      <c r="F53" s="787"/>
      <c r="G53" s="787"/>
      <c r="H53" s="787"/>
      <c r="I53" s="788"/>
      <c r="J53" s="673">
        <f>'Jan 2026'!J53+'Feb 2026 '!J53+'March 2026'!J53+'April 2026'!J53+'May 2026'!J53+'June 2026'!J53+'July 2026'!J53+'Aug 2026'!J53+'Sep 2026'!J53+'Oct 2026'!J53+'Nov 2026'!J53+'Dec 2026'!J53</f>
        <v>0</v>
      </c>
      <c r="K53" s="674"/>
      <c r="L53" s="675"/>
      <c r="M53" s="71"/>
      <c r="N53" s="71"/>
      <c r="O53" s="773" t="s">
        <v>146</v>
      </c>
      <c r="P53" s="774"/>
      <c r="Q53" s="774"/>
      <c r="R53" s="774"/>
      <c r="S53" s="774"/>
      <c r="T53" s="774"/>
      <c r="U53" s="774"/>
      <c r="V53" s="774"/>
      <c r="W53" s="775"/>
      <c r="X53" s="776">
        <f>X26-J57</f>
        <v>0</v>
      </c>
      <c r="Y53" s="777"/>
      <c r="Z53" s="778"/>
      <c r="AA53" s="71"/>
      <c r="AB53" s="413"/>
      <c r="AC53" s="790"/>
      <c r="AD53" s="125"/>
      <c r="AH53" s="753"/>
      <c r="AI53" s="753"/>
      <c r="AJ53" s="753"/>
      <c r="AK53" s="753"/>
      <c r="AL53" s="753"/>
      <c r="AM53" s="753"/>
      <c r="AN53" s="753"/>
      <c r="AO53" s="753"/>
      <c r="AP53" s="753"/>
      <c r="AQ53" s="753"/>
      <c r="AR53" s="753"/>
      <c r="AS53" s="753"/>
      <c r="AT53" s="753"/>
      <c r="AU53" s="753"/>
      <c r="AV53" s="753"/>
      <c r="BS53" s="700"/>
      <c r="BT53" s="700"/>
      <c r="BU53" s="75"/>
      <c r="BV53" s="75"/>
      <c r="BW53" s="75"/>
      <c r="BX53" s="75"/>
      <c r="BY53" s="75"/>
      <c r="BZ53" s="75"/>
      <c r="CA53" s="75"/>
    </row>
    <row r="54" spans="1:120" ht="15" customHeight="1">
      <c r="A54" s="790"/>
      <c r="B54" s="786"/>
      <c r="C54" s="787"/>
      <c r="D54" s="787"/>
      <c r="E54" s="787"/>
      <c r="F54" s="787"/>
      <c r="G54" s="787"/>
      <c r="H54" s="787"/>
      <c r="I54" s="788"/>
      <c r="J54" s="673">
        <f>'Jan 2026'!J54+'Feb 2026 '!J54+'March 2026'!J54+'April 2026'!J54+'May 2026'!J54+'June 2026'!J54+'July 2026'!J54+'Aug 2026'!J54+'Sep 2026'!J54+'Oct 2026'!J54+'Nov 2026'!J54+'Dec 2026'!J54</f>
        <v>0</v>
      </c>
      <c r="K54" s="674"/>
      <c r="L54" s="675"/>
      <c r="M54" s="71"/>
      <c r="N54" s="71" t="s">
        <v>150</v>
      </c>
      <c r="O54" s="820" t="s">
        <v>464</v>
      </c>
      <c r="P54" s="820"/>
      <c r="Q54" s="820"/>
      <c r="R54" s="820"/>
      <c r="S54" s="820"/>
      <c r="T54" s="820"/>
      <c r="U54" s="820"/>
      <c r="V54" s="820">
        <v>0</v>
      </c>
      <c r="W54" s="820"/>
      <c r="X54" s="821"/>
      <c r="Y54" s="821"/>
      <c r="Z54" s="821"/>
      <c r="AA54" s="460"/>
      <c r="AB54" s="410"/>
      <c r="AC54" s="790">
        <f>X53</f>
        <v>0</v>
      </c>
      <c r="AD54" s="125"/>
      <c r="AE54" s="75">
        <v>0</v>
      </c>
      <c r="AF54" s="75"/>
      <c r="AH54" s="753"/>
      <c r="AI54" s="753"/>
      <c r="AJ54" s="753"/>
      <c r="AK54" s="753"/>
      <c r="AL54" s="753"/>
      <c r="AM54" s="753"/>
      <c r="AN54" s="753"/>
      <c r="AO54" s="753"/>
      <c r="AP54" s="753"/>
      <c r="AQ54" s="794"/>
      <c r="AR54" s="794"/>
      <c r="AS54" s="794"/>
      <c r="AT54" s="794"/>
      <c r="AU54" s="794"/>
      <c r="AV54" s="794"/>
      <c r="BS54" s="700"/>
      <c r="BT54" s="700"/>
      <c r="BU54" s="75"/>
      <c r="BV54" s="75"/>
      <c r="BW54" s="75"/>
      <c r="BX54" s="75"/>
      <c r="BY54" s="75"/>
      <c r="BZ54" s="75"/>
      <c r="CA54" s="75"/>
    </row>
    <row r="55" spans="1:120" ht="15" customHeight="1">
      <c r="A55" s="790"/>
      <c r="B55" s="786"/>
      <c r="C55" s="787"/>
      <c r="D55" s="787"/>
      <c r="E55" s="787"/>
      <c r="F55" s="787"/>
      <c r="G55" s="787"/>
      <c r="H55" s="787"/>
      <c r="I55" s="788"/>
      <c r="J55" s="673">
        <f>'Jan 2026'!J55+'Feb 2026 '!J55+'March 2026'!J55+'April 2026'!J55+'May 2026'!J55+'June 2026'!J55+'July 2026'!J55+'Aug 2026'!J55+'Sep 2026'!J55+'Oct 2026'!J55+'Nov 2026'!J55+'Dec 2026'!J55</f>
        <v>0</v>
      </c>
      <c r="K55" s="674"/>
      <c r="L55" s="675"/>
      <c r="M55" s="71"/>
      <c r="N55" s="71"/>
      <c r="O55" s="779" t="s">
        <v>532</v>
      </c>
      <c r="P55" s="780"/>
      <c r="Q55" s="780"/>
      <c r="R55" s="780"/>
      <c r="S55" s="780"/>
      <c r="T55" s="780"/>
      <c r="U55" s="780"/>
      <c r="V55" s="780"/>
      <c r="W55" s="780"/>
      <c r="X55" s="782"/>
      <c r="Y55" s="783"/>
      <c r="Z55" s="784"/>
      <c r="AA55" s="71"/>
      <c r="AB55" s="413"/>
      <c r="AC55" s="790"/>
      <c r="AD55" s="126"/>
      <c r="AE55" s="124">
        <f>X54*V55</f>
        <v>0</v>
      </c>
      <c r="AF55" s="75"/>
      <c r="BS55" s="60"/>
      <c r="BT55" s="75"/>
      <c r="BU55" s="75"/>
      <c r="BV55" s="75"/>
      <c r="BW55" s="75"/>
      <c r="BX55" s="75"/>
      <c r="BY55" s="75"/>
      <c r="BZ55" s="75"/>
      <c r="CA55" s="75"/>
    </row>
    <row r="56" spans="1:120" ht="15" customHeight="1" thickBot="1">
      <c r="A56" s="790"/>
      <c r="B56" s="786"/>
      <c r="C56" s="787"/>
      <c r="D56" s="787"/>
      <c r="E56" s="787"/>
      <c r="F56" s="787"/>
      <c r="G56" s="787"/>
      <c r="H56" s="787"/>
      <c r="I56" s="788"/>
      <c r="J56" s="673">
        <f>'Jan 2026'!J56+'Feb 2026 '!J56+'March 2026'!J56+'April 2026'!J56+'May 2026'!J56+'June 2026'!J56+'July 2026'!J56+'Aug 2026'!J56+'Sep 2026'!J56+'Oct 2026'!J56+'Nov 2026'!J56+'Dec 2026'!J56</f>
        <v>0</v>
      </c>
      <c r="K56" s="674"/>
      <c r="L56" s="675"/>
      <c r="M56" s="71"/>
      <c r="N56" s="71"/>
      <c r="O56" s="791" t="s">
        <v>465</v>
      </c>
      <c r="P56" s="792"/>
      <c r="Q56" s="792"/>
      <c r="R56" s="792"/>
      <c r="S56" s="792"/>
      <c r="T56" s="792"/>
      <c r="U56" s="792"/>
      <c r="V56" s="792" t="e">
        <f>#REF!</f>
        <v>#REF!</v>
      </c>
      <c r="W56" s="793">
        <v>0.18</v>
      </c>
      <c r="X56" s="809"/>
      <c r="Y56" s="810"/>
      <c r="Z56" s="811"/>
      <c r="AA56" s="71"/>
      <c r="AB56" s="413"/>
      <c r="AC56" s="790"/>
      <c r="AD56" s="126">
        <f>X54*0.8</f>
        <v>0</v>
      </c>
      <c r="AE56" s="124" t="e">
        <f>(AD56+X40-X44)*V56</f>
        <v>#REF!</v>
      </c>
      <c r="AF56" s="75"/>
      <c r="BS56" s="60"/>
      <c r="BT56" s="75"/>
      <c r="BU56" s="75"/>
      <c r="BV56" s="75"/>
      <c r="BW56" s="75"/>
      <c r="BX56" s="75"/>
      <c r="BY56" s="75"/>
      <c r="BZ56" s="75"/>
      <c r="CA56" s="75"/>
    </row>
    <row r="57" spans="1:120" ht="15" customHeight="1" thickTop="1">
      <c r="A57" s="790"/>
      <c r="B57" s="803" t="s">
        <v>152</v>
      </c>
      <c r="C57" s="804"/>
      <c r="D57" s="804"/>
      <c r="E57" s="804"/>
      <c r="F57" s="804"/>
      <c r="G57" s="804"/>
      <c r="H57" s="804"/>
      <c r="I57" s="805"/>
      <c r="J57" s="812">
        <f>SUM(J21:L56)-F24+X32+X37+X48+X50+X55</f>
        <v>0</v>
      </c>
      <c r="K57" s="813"/>
      <c r="L57" s="814"/>
      <c r="M57" s="71"/>
      <c r="N57" s="71"/>
      <c r="O57" s="791" t="s">
        <v>466</v>
      </c>
      <c r="P57" s="792"/>
      <c r="Q57" s="792"/>
      <c r="R57" s="792"/>
      <c r="S57" s="792"/>
      <c r="T57" s="792"/>
      <c r="U57" s="792"/>
      <c r="V57" s="792">
        <v>0</v>
      </c>
      <c r="W57" s="793">
        <v>4.9500000000000002E-2</v>
      </c>
      <c r="X57" s="800">
        <f>X53-X56</f>
        <v>0</v>
      </c>
      <c r="Y57" s="801">
        <f>(X53*0.8)-X47*W57</f>
        <v>0</v>
      </c>
      <c r="Z57" s="802"/>
      <c r="AA57" s="71"/>
      <c r="AB57" s="413"/>
      <c r="AC57" s="790"/>
      <c r="AD57" s="75"/>
      <c r="AE57" s="75">
        <f>(AD56+X40-X44)*V57</f>
        <v>0</v>
      </c>
      <c r="AF57" s="75"/>
      <c r="BS57" s="60"/>
      <c r="BT57" s="75"/>
      <c r="BU57" s="75"/>
      <c r="BV57" s="75"/>
      <c r="BW57" s="75"/>
      <c r="BX57" s="75"/>
      <c r="BY57" s="75"/>
      <c r="BZ57" s="75"/>
      <c r="CA57" s="75"/>
    </row>
    <row r="58" spans="1:120" ht="10.5" customHeight="1">
      <c r="A58" s="790"/>
      <c r="B58" s="397"/>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486"/>
      <c r="AB58" s="414"/>
      <c r="AC58" s="790"/>
      <c r="AD58" s="75"/>
      <c r="AE58" s="75"/>
      <c r="AF58" s="75"/>
      <c r="BS58" s="60"/>
      <c r="BT58" s="75"/>
      <c r="BU58" s="75"/>
      <c r="BV58" s="75"/>
      <c r="BW58" s="75"/>
      <c r="BX58" s="75"/>
      <c r="BY58" s="75"/>
      <c r="BZ58" s="75"/>
      <c r="CA58" s="75"/>
    </row>
    <row r="59" spans="1:120">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BS59" s="60"/>
      <c r="BT59" s="75"/>
      <c r="BU59" s="75"/>
      <c r="BV59" s="75"/>
      <c r="BW59" s="75"/>
      <c r="BX59" s="75"/>
      <c r="BY59" s="75"/>
      <c r="BZ59" s="75"/>
      <c r="CA59" s="75"/>
    </row>
    <row r="60" spans="1:120">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BS60" s="60"/>
      <c r="BT60" s="75"/>
      <c r="BU60" s="75"/>
      <c r="BV60" s="75"/>
      <c r="BW60" s="75"/>
      <c r="BX60" s="75"/>
      <c r="BY60" s="75"/>
      <c r="BZ60" s="75"/>
      <c r="CA60" s="75"/>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row>
    <row r="61" spans="1:120">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BS61" s="60"/>
      <c r="BT61" s="75"/>
      <c r="BU61" s="75"/>
      <c r="BV61" s="75"/>
      <c r="BW61" s="75"/>
      <c r="BX61" s="75"/>
      <c r="BY61" s="75"/>
      <c r="BZ61" s="75"/>
      <c r="CA61" s="75"/>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row>
    <row r="62" spans="1:120">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BS62" s="60"/>
      <c r="BT62" s="75"/>
      <c r="BU62" s="75"/>
      <c r="BV62" s="75"/>
      <c r="BW62" s="75"/>
      <c r="BX62" s="75"/>
      <c r="BY62" s="75"/>
      <c r="BZ62" s="75"/>
      <c r="CA62" s="75"/>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row>
    <row r="63" spans="1:120">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BS63" s="60"/>
      <c r="BT63" s="75"/>
      <c r="BU63" s="75"/>
      <c r="BV63" s="75"/>
      <c r="BW63" s="75"/>
      <c r="BX63" s="75"/>
      <c r="BY63" s="75"/>
      <c r="BZ63" s="75"/>
      <c r="CA63" s="75"/>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row>
    <row r="64" spans="1:120">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BS64" s="60"/>
      <c r="BT64" s="75"/>
      <c r="BU64" s="75"/>
      <c r="BV64" s="75"/>
      <c r="BW64" s="75"/>
      <c r="BX64" s="75"/>
      <c r="BY64" s="75"/>
      <c r="BZ64" s="75"/>
      <c r="CA64" s="75"/>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row>
    <row r="65" spans="1:120">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BS65" s="60"/>
      <c r="BT65" s="75"/>
      <c r="BU65" s="75"/>
      <c r="BV65" s="75"/>
      <c r="BW65" s="75"/>
      <c r="BX65" s="75"/>
      <c r="BY65" s="75"/>
      <c r="BZ65" s="75"/>
      <c r="CA65" s="75"/>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row>
    <row r="66" spans="1:120">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BS66" s="60"/>
      <c r="BT66" s="75"/>
      <c r="BU66" s="75"/>
      <c r="BV66" s="75"/>
      <c r="BW66" s="75"/>
      <c r="BX66" s="75"/>
      <c r="BY66" s="75"/>
      <c r="BZ66" s="75"/>
      <c r="CA66" s="75"/>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row>
    <row r="67" spans="1:120">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Y67" s="60" t="s">
        <v>226</v>
      </c>
      <c r="BS67" s="60"/>
      <c r="BT67" s="75"/>
      <c r="BU67" s="75"/>
      <c r="BV67" s="75"/>
      <c r="BW67" s="75"/>
      <c r="BX67" s="75"/>
      <c r="BY67" s="75"/>
      <c r="BZ67" s="75"/>
      <c r="CA67" s="75"/>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row>
    <row r="68" spans="1:120">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Y68" s="60" t="s">
        <v>222</v>
      </c>
      <c r="BS68" s="60"/>
      <c r="BT68" s="75"/>
      <c r="BU68" s="75"/>
      <c r="BV68" s="75"/>
      <c r="BW68" s="75"/>
      <c r="BX68" s="75"/>
      <c r="BY68" s="75"/>
      <c r="BZ68" s="75"/>
      <c r="CA68" s="75"/>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row>
    <row r="69" spans="1:120">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Y69" s="60" t="s">
        <v>223</v>
      </c>
      <c r="BS69" s="60"/>
      <c r="BT69" s="75"/>
      <c r="BU69" s="75"/>
      <c r="BV69" s="75"/>
      <c r="BW69" s="75"/>
      <c r="BX69" s="75"/>
      <c r="BY69" s="75"/>
      <c r="BZ69" s="75"/>
      <c r="CA69" s="75"/>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row>
    <row r="70" spans="1:120">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Y70" s="60" t="s">
        <v>224</v>
      </c>
      <c r="BS70" s="60"/>
      <c r="BT70" s="75"/>
      <c r="BU70" s="75"/>
      <c r="BV70" s="75"/>
      <c r="BW70" s="75"/>
      <c r="BX70" s="75"/>
      <c r="BY70" s="75"/>
      <c r="BZ70" s="75"/>
      <c r="CA70" s="75"/>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row>
    <row r="71" spans="1:120">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Y71" s="60" t="s">
        <v>225</v>
      </c>
      <c r="BS71" s="60"/>
      <c r="BT71" s="75"/>
      <c r="BU71" s="75"/>
      <c r="BV71" s="75"/>
      <c r="BW71" s="75"/>
      <c r="BX71" s="75"/>
      <c r="BY71" s="75"/>
      <c r="BZ71" s="75"/>
      <c r="CA71" s="75"/>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row>
    <row r="72" spans="1:120">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BS72" s="60"/>
      <c r="BT72" s="75"/>
      <c r="BU72" s="75"/>
      <c r="BV72" s="75"/>
      <c r="BW72" s="75"/>
      <c r="BX72" s="75"/>
      <c r="BY72" s="75"/>
      <c r="BZ72" s="75"/>
      <c r="CA72" s="75"/>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row>
    <row r="73" spans="1:120">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BS73" s="60"/>
      <c r="BT73" s="75"/>
      <c r="BU73" s="75"/>
      <c r="BV73" s="75"/>
      <c r="BW73" s="75"/>
      <c r="BX73" s="75"/>
      <c r="BY73" s="75"/>
      <c r="BZ73" s="75"/>
      <c r="CA73" s="75"/>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row>
    <row r="74" spans="1:120">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BS74" s="60"/>
      <c r="BT74" s="75"/>
      <c r="BU74" s="75"/>
      <c r="BV74" s="75"/>
      <c r="BW74" s="75"/>
      <c r="BX74" s="75"/>
      <c r="BY74" s="75"/>
      <c r="BZ74" s="75"/>
      <c r="CA74" s="75"/>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row>
    <row r="75" spans="1:120">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BS75" s="60"/>
      <c r="BT75" s="75"/>
      <c r="BU75" s="75"/>
      <c r="BV75" s="75"/>
      <c r="BW75" s="75"/>
      <c r="BX75" s="75"/>
      <c r="BY75" s="75"/>
      <c r="BZ75" s="75"/>
      <c r="CA75" s="75"/>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row>
    <row r="76" spans="1:120">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BS76" s="60"/>
      <c r="BT76" s="75"/>
      <c r="BU76" s="75"/>
      <c r="BV76" s="75"/>
      <c r="BW76" s="75"/>
      <c r="BX76" s="75"/>
      <c r="BY76" s="75"/>
      <c r="BZ76" s="75"/>
      <c r="CA76" s="75"/>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row>
    <row r="77" spans="1:120">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BS77" s="60"/>
      <c r="BT77" s="75"/>
      <c r="BU77" s="75"/>
      <c r="BV77" s="75"/>
      <c r="BW77" s="75"/>
      <c r="BX77" s="75"/>
      <c r="BY77" s="75"/>
      <c r="BZ77" s="75"/>
      <c r="CA77" s="75"/>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row>
    <row r="78" spans="1:120">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BS78" s="60"/>
      <c r="BT78" s="75"/>
      <c r="BU78" s="75"/>
      <c r="BV78" s="75"/>
      <c r="BW78" s="75"/>
      <c r="BX78" s="75"/>
      <c r="BY78" s="75"/>
      <c r="BZ78" s="75"/>
      <c r="CA78" s="75"/>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row>
    <row r="79" spans="1:120">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BS79" s="60"/>
      <c r="BT79" s="75"/>
      <c r="BU79" s="75"/>
      <c r="BV79" s="75"/>
      <c r="BW79" s="75"/>
      <c r="BX79" s="75"/>
      <c r="BY79" s="75"/>
      <c r="BZ79" s="75"/>
      <c r="CA79" s="75"/>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row>
    <row r="80" spans="1:120">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BS80" s="60"/>
      <c r="BT80" s="75"/>
      <c r="BU80" s="75"/>
      <c r="BV80" s="75"/>
      <c r="BW80" s="75"/>
      <c r="BX80" s="75"/>
      <c r="BY80" s="75"/>
      <c r="BZ80" s="75"/>
      <c r="CA80" s="75"/>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row>
    <row r="81" spans="1:120">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BS81" s="60"/>
      <c r="BT81" s="75"/>
      <c r="BU81" s="75"/>
      <c r="BV81" s="75"/>
      <c r="BW81" s="75"/>
      <c r="BX81" s="75"/>
      <c r="BY81" s="75"/>
      <c r="BZ81" s="75"/>
      <c r="CA81" s="75"/>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row>
    <row r="82" spans="1:120">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BS82" s="60"/>
      <c r="BT82" s="75"/>
      <c r="BU82" s="75"/>
      <c r="BV82" s="75"/>
      <c r="BW82" s="75"/>
      <c r="BX82" s="75"/>
      <c r="BY82" s="75"/>
      <c r="BZ82" s="75"/>
      <c r="CA82" s="75"/>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row>
    <row r="83" spans="1:120">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BS83" s="60"/>
      <c r="BT83" s="75"/>
      <c r="BU83" s="75"/>
      <c r="BV83" s="75"/>
      <c r="BW83" s="75"/>
      <c r="BX83" s="75"/>
      <c r="BY83" s="75"/>
      <c r="BZ83" s="75"/>
      <c r="CA83" s="75"/>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row>
    <row r="84" spans="1:120">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BS84" s="60"/>
      <c r="BT84" s="75"/>
      <c r="BU84" s="75"/>
      <c r="BV84" s="75"/>
      <c r="BW84" s="75"/>
      <c r="BX84" s="75"/>
      <c r="BY84" s="75"/>
      <c r="BZ84" s="75"/>
      <c r="CA84" s="75"/>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row>
    <row r="85" spans="1:120">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BS85" s="60"/>
      <c r="BT85" s="75"/>
      <c r="BU85" s="75"/>
      <c r="BV85" s="75"/>
      <c r="BW85" s="75"/>
      <c r="BX85" s="75"/>
      <c r="BY85" s="75"/>
      <c r="BZ85" s="75"/>
      <c r="CA85" s="75"/>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row>
    <row r="86" spans="1:120">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BS86" s="60"/>
      <c r="BT86" s="75"/>
      <c r="BU86" s="75"/>
      <c r="BV86" s="75"/>
      <c r="BW86" s="75"/>
      <c r="BX86" s="75"/>
      <c r="BY86" s="75"/>
      <c r="BZ86" s="75"/>
      <c r="CA86" s="75"/>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row>
    <row r="87" spans="1:120">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BS87" s="60"/>
      <c r="BT87" s="75"/>
      <c r="BU87" s="75"/>
      <c r="BV87" s="75"/>
      <c r="BW87" s="75"/>
      <c r="BX87" s="75"/>
      <c r="BY87" s="75"/>
      <c r="BZ87" s="75"/>
      <c r="CA87" s="75"/>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row>
    <row r="88" spans="1:120">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BS88" s="60"/>
      <c r="BT88" s="75"/>
      <c r="BU88" s="75"/>
      <c r="BV88" s="75"/>
      <c r="BW88" s="75"/>
      <c r="BX88" s="75"/>
      <c r="BY88" s="75"/>
      <c r="BZ88" s="75"/>
      <c r="CA88" s="75"/>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row>
    <row r="89" spans="1:120">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BS89" s="60"/>
      <c r="BT89" s="75"/>
      <c r="BU89" s="75"/>
      <c r="BV89" s="75"/>
      <c r="BW89" s="75"/>
      <c r="BX89" s="75"/>
      <c r="BY89" s="75"/>
      <c r="BZ89" s="75"/>
      <c r="CA89" s="75"/>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row>
    <row r="90" spans="1:120">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BS90" s="60"/>
      <c r="BT90" s="75"/>
      <c r="BU90" s="75"/>
      <c r="BV90" s="75"/>
      <c r="BW90" s="75"/>
      <c r="BX90" s="75"/>
      <c r="BY90" s="75"/>
      <c r="BZ90" s="75"/>
      <c r="CA90" s="75"/>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row>
    <row r="91" spans="1:120">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BS91" s="60"/>
      <c r="BT91" s="75"/>
      <c r="BU91" s="75"/>
      <c r="BV91" s="75"/>
      <c r="BW91" s="75"/>
      <c r="BX91" s="75"/>
      <c r="BY91" s="75"/>
      <c r="BZ91" s="75"/>
      <c r="CA91" s="75"/>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row>
    <row r="92" spans="1:120">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BS92" s="60"/>
      <c r="BT92" s="75"/>
      <c r="BU92" s="75"/>
      <c r="BV92" s="75"/>
      <c r="BW92" s="75"/>
      <c r="BX92" s="75"/>
      <c r="BY92" s="75"/>
      <c r="BZ92" s="75"/>
      <c r="CA92" s="75"/>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row>
    <row r="93" spans="1:120">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BS93" s="60"/>
      <c r="BT93" s="75"/>
      <c r="BU93" s="75"/>
      <c r="BV93" s="75"/>
      <c r="BW93" s="75"/>
      <c r="BX93" s="75"/>
      <c r="BY93" s="75"/>
      <c r="BZ93" s="75"/>
      <c r="CA93" s="75"/>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row>
    <row r="94" spans="1:120">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BS94" s="60"/>
      <c r="BT94" s="75"/>
      <c r="BU94" s="75"/>
      <c r="BV94" s="75"/>
      <c r="BW94" s="75"/>
      <c r="BX94" s="75"/>
      <c r="BY94" s="75"/>
      <c r="BZ94" s="75"/>
      <c r="CA94" s="75"/>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row>
    <row r="95" spans="1:120">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BS95" s="60"/>
      <c r="BT95" s="75"/>
      <c r="BU95" s="75"/>
      <c r="BV95" s="75"/>
      <c r="BW95" s="75"/>
      <c r="BX95" s="75"/>
      <c r="BY95" s="75"/>
      <c r="BZ95" s="75"/>
      <c r="CA95" s="75"/>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row>
    <row r="96" spans="1:120">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BS96" s="60"/>
      <c r="BT96" s="75"/>
      <c r="BU96" s="75"/>
      <c r="BV96" s="75"/>
      <c r="BW96" s="75"/>
      <c r="BX96" s="75"/>
      <c r="BY96" s="75"/>
      <c r="BZ96" s="75"/>
      <c r="CA96" s="75"/>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0"/>
      <c r="DJ96" s="60"/>
      <c r="DK96" s="60"/>
      <c r="DL96" s="60"/>
      <c r="DM96" s="60"/>
      <c r="DN96" s="60"/>
      <c r="DO96" s="60"/>
      <c r="DP96" s="60"/>
    </row>
    <row r="97" spans="1:120">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BS97" s="60"/>
      <c r="BT97" s="75"/>
      <c r="BU97" s="75"/>
      <c r="BV97" s="75"/>
      <c r="BW97" s="75"/>
      <c r="BX97" s="75"/>
      <c r="BY97" s="75"/>
      <c r="BZ97" s="75"/>
      <c r="CA97" s="75"/>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row>
    <row r="98" spans="1:120">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BS98" s="60"/>
      <c r="BT98" s="75"/>
      <c r="BU98" s="75"/>
      <c r="BV98" s="75"/>
      <c r="BW98" s="75"/>
      <c r="BX98" s="75"/>
      <c r="BY98" s="75"/>
      <c r="BZ98" s="75"/>
      <c r="CA98" s="75"/>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0"/>
      <c r="DJ98" s="60"/>
      <c r="DK98" s="60"/>
      <c r="DL98" s="60"/>
      <c r="DM98" s="60"/>
      <c r="DN98" s="60"/>
      <c r="DO98" s="60"/>
      <c r="DP98" s="60"/>
    </row>
    <row r="99" spans="1:120">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BS99" s="60"/>
      <c r="BT99" s="75"/>
      <c r="BU99" s="75"/>
      <c r="BV99" s="75"/>
      <c r="BW99" s="75"/>
      <c r="BX99" s="75"/>
      <c r="BY99" s="75"/>
      <c r="BZ99" s="75"/>
      <c r="CA99" s="75"/>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row>
    <row r="100" spans="1:120">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BS100" s="60"/>
      <c r="BT100" s="75"/>
      <c r="BU100" s="75"/>
      <c r="BV100" s="75"/>
      <c r="BW100" s="75"/>
      <c r="BX100" s="75"/>
      <c r="BY100" s="75"/>
      <c r="BZ100" s="75"/>
      <c r="CA100" s="75"/>
      <c r="CL100" s="60"/>
      <c r="CM100" s="60"/>
      <c r="CN100" s="60"/>
      <c r="CO100" s="60"/>
      <c r="CP100" s="60"/>
      <c r="CQ100" s="60"/>
      <c r="CR100" s="60"/>
      <c r="CS100" s="60"/>
      <c r="CT100" s="60"/>
      <c r="CU100" s="60"/>
      <c r="CV100" s="60"/>
      <c r="CW100" s="60"/>
      <c r="CX100" s="60"/>
      <c r="CY100" s="60"/>
      <c r="CZ100" s="60"/>
      <c r="DA100" s="60"/>
      <c r="DB100" s="60"/>
      <c r="DC100" s="60"/>
      <c r="DD100" s="60"/>
      <c r="DE100" s="60"/>
      <c r="DF100" s="60"/>
      <c r="DG100" s="60"/>
      <c r="DH100" s="60"/>
      <c r="DI100" s="60"/>
      <c r="DJ100" s="60"/>
      <c r="DK100" s="60"/>
      <c r="DL100" s="60"/>
      <c r="DM100" s="60"/>
      <c r="DN100" s="60"/>
      <c r="DO100" s="60"/>
      <c r="DP100" s="60"/>
    </row>
    <row r="101" spans="1:120">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BS101" s="60"/>
      <c r="BT101" s="75"/>
      <c r="BU101" s="75"/>
      <c r="BV101" s="75"/>
      <c r="BW101" s="75"/>
      <c r="BX101" s="75"/>
      <c r="BY101" s="75"/>
      <c r="BZ101" s="75"/>
      <c r="CA101" s="75"/>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60"/>
      <c r="DJ101" s="60"/>
      <c r="DK101" s="60"/>
      <c r="DL101" s="60"/>
      <c r="DM101" s="60"/>
      <c r="DN101" s="60"/>
      <c r="DO101" s="60"/>
      <c r="DP101" s="60"/>
    </row>
    <row r="102" spans="1:120">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BS102" s="60"/>
      <c r="BT102" s="75"/>
      <c r="BU102" s="75"/>
      <c r="BV102" s="75"/>
      <c r="BW102" s="75"/>
      <c r="BX102" s="75"/>
      <c r="BY102" s="75"/>
      <c r="BZ102" s="75"/>
      <c r="CA102" s="75"/>
      <c r="CL102" s="60"/>
      <c r="CM102" s="60"/>
      <c r="CN102" s="60"/>
      <c r="CO102" s="60"/>
      <c r="CP102" s="60"/>
      <c r="CQ102" s="60"/>
      <c r="CR102" s="60"/>
      <c r="CS102" s="60"/>
      <c r="CT102" s="60"/>
      <c r="CU102" s="60"/>
      <c r="CV102" s="60"/>
      <c r="CW102" s="60"/>
      <c r="CX102" s="60"/>
      <c r="CY102" s="60"/>
      <c r="CZ102" s="60"/>
      <c r="DA102" s="60"/>
      <c r="DB102" s="60"/>
      <c r="DC102" s="60"/>
      <c r="DD102" s="60"/>
      <c r="DE102" s="60"/>
      <c r="DF102" s="60"/>
      <c r="DG102" s="60"/>
      <c r="DH102" s="60"/>
      <c r="DI102" s="60"/>
      <c r="DJ102" s="60"/>
      <c r="DK102" s="60"/>
      <c r="DL102" s="60"/>
      <c r="DM102" s="60"/>
      <c r="DN102" s="60"/>
      <c r="DO102" s="60"/>
      <c r="DP102" s="60"/>
    </row>
    <row r="103" spans="1:120">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BS103" s="60"/>
      <c r="BT103" s="75"/>
      <c r="BU103" s="75"/>
      <c r="BV103" s="75"/>
      <c r="BW103" s="75"/>
      <c r="BX103" s="75"/>
      <c r="BY103" s="75"/>
      <c r="BZ103" s="75"/>
      <c r="CA103" s="75"/>
      <c r="CL103" s="60"/>
      <c r="CM103" s="60"/>
      <c r="CN103" s="60"/>
      <c r="CO103" s="60"/>
      <c r="CP103" s="60"/>
      <c r="CQ103" s="60"/>
      <c r="CR103" s="60"/>
      <c r="CS103" s="60"/>
      <c r="CT103" s="60"/>
      <c r="CU103" s="60"/>
      <c r="CV103" s="60"/>
      <c r="CW103" s="60"/>
      <c r="CX103" s="60"/>
      <c r="CY103" s="60"/>
      <c r="CZ103" s="60"/>
      <c r="DA103" s="60"/>
      <c r="DB103" s="60"/>
      <c r="DC103" s="60"/>
      <c r="DD103" s="60"/>
      <c r="DE103" s="60"/>
      <c r="DF103" s="60"/>
      <c r="DG103" s="60"/>
      <c r="DH103" s="60"/>
      <c r="DI103" s="60"/>
      <c r="DJ103" s="60"/>
      <c r="DK103" s="60"/>
      <c r="DL103" s="60"/>
      <c r="DM103" s="60"/>
      <c r="DN103" s="60"/>
      <c r="DO103" s="60"/>
      <c r="DP103" s="60"/>
    </row>
    <row r="104" spans="1:120">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BS104" s="60"/>
      <c r="BT104" s="75"/>
      <c r="BU104" s="75"/>
      <c r="BV104" s="75"/>
      <c r="BW104" s="75"/>
      <c r="BX104" s="75"/>
      <c r="BY104" s="75"/>
      <c r="BZ104" s="75"/>
      <c r="CA104" s="75"/>
      <c r="CL104" s="60"/>
      <c r="CM104" s="60"/>
      <c r="CN104" s="60"/>
      <c r="CO104" s="60"/>
      <c r="CP104" s="60"/>
      <c r="CQ104" s="60"/>
      <c r="CR104" s="60"/>
      <c r="CS104" s="60"/>
      <c r="CT104" s="60"/>
      <c r="CU104" s="60"/>
      <c r="CV104" s="60"/>
      <c r="CW104" s="60"/>
      <c r="CX104" s="60"/>
      <c r="CY104" s="60"/>
      <c r="CZ104" s="60"/>
      <c r="DA104" s="60"/>
      <c r="DB104" s="60"/>
      <c r="DC104" s="60"/>
      <c r="DD104" s="60"/>
      <c r="DE104" s="60"/>
      <c r="DF104" s="60"/>
      <c r="DG104" s="60"/>
      <c r="DH104" s="60"/>
      <c r="DI104" s="60"/>
      <c r="DJ104" s="60"/>
      <c r="DK104" s="60"/>
      <c r="DL104" s="60"/>
      <c r="DM104" s="60"/>
      <c r="DN104" s="60"/>
      <c r="DO104" s="60"/>
      <c r="DP104" s="60"/>
    </row>
    <row r="105" spans="1:120">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BS105" s="60"/>
      <c r="BT105" s="75"/>
      <c r="BU105" s="75"/>
      <c r="BV105" s="75"/>
      <c r="BW105" s="75"/>
      <c r="BX105" s="75"/>
      <c r="BY105" s="75"/>
      <c r="BZ105" s="75"/>
      <c r="CA105" s="75"/>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0"/>
      <c r="DJ105" s="60"/>
      <c r="DK105" s="60"/>
      <c r="DL105" s="60"/>
      <c r="DM105" s="60"/>
      <c r="DN105" s="60"/>
      <c r="DO105" s="60"/>
      <c r="DP105" s="60"/>
    </row>
    <row r="106" spans="1:120">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BS106" s="60"/>
      <c r="BT106" s="75"/>
      <c r="BU106" s="75"/>
      <c r="BV106" s="75"/>
      <c r="BW106" s="75"/>
      <c r="BX106" s="75"/>
      <c r="BY106" s="75"/>
      <c r="BZ106" s="75"/>
      <c r="CA106" s="75"/>
      <c r="CL106" s="60"/>
      <c r="CM106" s="60"/>
      <c r="CN106" s="60"/>
      <c r="CO106" s="60"/>
      <c r="CP106" s="60"/>
      <c r="CQ106" s="60"/>
      <c r="CR106" s="60"/>
      <c r="CS106" s="60"/>
      <c r="CT106" s="60"/>
      <c r="CU106" s="60"/>
      <c r="CV106" s="60"/>
      <c r="CW106" s="60"/>
      <c r="CX106" s="60"/>
      <c r="CY106" s="60"/>
      <c r="CZ106" s="60"/>
      <c r="DA106" s="60"/>
      <c r="DB106" s="60"/>
      <c r="DC106" s="60"/>
      <c r="DD106" s="60"/>
      <c r="DE106" s="60"/>
      <c r="DF106" s="60"/>
      <c r="DG106" s="60"/>
      <c r="DH106" s="60"/>
      <c r="DI106" s="60"/>
      <c r="DJ106" s="60"/>
      <c r="DK106" s="60"/>
      <c r="DL106" s="60"/>
      <c r="DM106" s="60"/>
      <c r="DN106" s="60"/>
      <c r="DO106" s="60"/>
      <c r="DP106" s="60"/>
    </row>
    <row r="107" spans="1:120">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BS107" s="60"/>
      <c r="BT107" s="75"/>
      <c r="BU107" s="75"/>
      <c r="BV107" s="75"/>
      <c r="BW107" s="75"/>
      <c r="BX107" s="75"/>
      <c r="BY107" s="75"/>
      <c r="BZ107" s="75"/>
      <c r="CA107" s="75"/>
      <c r="CL107" s="60"/>
      <c r="CM107" s="60"/>
      <c r="CN107" s="60"/>
      <c r="CO107" s="60"/>
      <c r="CP107" s="60"/>
      <c r="CQ107" s="60"/>
      <c r="CR107" s="60"/>
      <c r="CS107" s="60"/>
      <c r="CT107" s="60"/>
      <c r="CU107" s="60"/>
      <c r="CV107" s="60"/>
      <c r="CW107" s="60"/>
      <c r="CX107" s="60"/>
      <c r="CY107" s="60"/>
      <c r="CZ107" s="60"/>
      <c r="DA107" s="60"/>
      <c r="DB107" s="60"/>
      <c r="DC107" s="60"/>
      <c r="DD107" s="60"/>
      <c r="DE107" s="60"/>
      <c r="DF107" s="60"/>
      <c r="DG107" s="60"/>
      <c r="DH107" s="60"/>
      <c r="DI107" s="60"/>
      <c r="DJ107" s="60"/>
      <c r="DK107" s="60"/>
      <c r="DL107" s="60"/>
      <c r="DM107" s="60"/>
      <c r="DN107" s="60"/>
      <c r="DO107" s="60"/>
      <c r="DP107" s="60"/>
    </row>
    <row r="108" spans="1:120">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BS108" s="60"/>
      <c r="BT108" s="75"/>
      <c r="BU108" s="75"/>
      <c r="BV108" s="75"/>
      <c r="BW108" s="75"/>
      <c r="BX108" s="75"/>
      <c r="BY108" s="75"/>
      <c r="BZ108" s="75"/>
      <c r="CA108" s="75"/>
      <c r="CL108" s="60"/>
      <c r="CM108" s="60"/>
      <c r="CN108" s="60"/>
      <c r="CO108" s="60"/>
      <c r="CP108" s="60"/>
      <c r="CQ108" s="60"/>
      <c r="CR108" s="60"/>
      <c r="CS108" s="60"/>
      <c r="CT108" s="60"/>
      <c r="CU108" s="60"/>
      <c r="CV108" s="60"/>
      <c r="CW108" s="60"/>
      <c r="CX108" s="60"/>
      <c r="CY108" s="60"/>
      <c r="CZ108" s="60"/>
      <c r="DA108" s="60"/>
      <c r="DB108" s="60"/>
      <c r="DC108" s="60"/>
      <c r="DD108" s="60"/>
      <c r="DE108" s="60"/>
      <c r="DF108" s="60"/>
      <c r="DG108" s="60"/>
      <c r="DH108" s="60"/>
      <c r="DI108" s="60"/>
      <c r="DJ108" s="60"/>
      <c r="DK108" s="60"/>
      <c r="DL108" s="60"/>
      <c r="DM108" s="60"/>
      <c r="DN108" s="60"/>
      <c r="DO108" s="60"/>
      <c r="DP108" s="60"/>
    </row>
    <row r="109" spans="1:120">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BS109" s="60"/>
      <c r="BT109" s="75"/>
      <c r="BU109" s="75"/>
      <c r="BV109" s="75"/>
      <c r="BW109" s="75"/>
      <c r="BX109" s="75"/>
      <c r="BY109" s="75"/>
      <c r="BZ109" s="75"/>
      <c r="CA109" s="75"/>
      <c r="CL109" s="60"/>
      <c r="CM109" s="60"/>
      <c r="CN109" s="60"/>
      <c r="CO109" s="60"/>
      <c r="CP109" s="60"/>
      <c r="CQ109" s="60"/>
      <c r="CR109" s="60"/>
      <c r="CS109" s="60"/>
      <c r="CT109" s="60"/>
      <c r="CU109" s="60"/>
      <c r="CV109" s="60"/>
      <c r="CW109" s="60"/>
      <c r="CX109" s="60"/>
      <c r="CY109" s="60"/>
      <c r="CZ109" s="60"/>
      <c r="DA109" s="60"/>
      <c r="DB109" s="60"/>
      <c r="DC109" s="60"/>
      <c r="DD109" s="60"/>
      <c r="DE109" s="60"/>
      <c r="DF109" s="60"/>
      <c r="DG109" s="60"/>
      <c r="DH109" s="60"/>
      <c r="DI109" s="60"/>
      <c r="DJ109" s="60"/>
      <c r="DK109" s="60"/>
      <c r="DL109" s="60"/>
      <c r="DM109" s="60"/>
      <c r="DN109" s="60"/>
      <c r="DO109" s="60"/>
      <c r="DP109" s="60"/>
    </row>
    <row r="110" spans="1:120">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BS110" s="60"/>
      <c r="BT110" s="75"/>
      <c r="BU110" s="75"/>
      <c r="BV110" s="75"/>
      <c r="BW110" s="75"/>
      <c r="BX110" s="75"/>
      <c r="BY110" s="75"/>
      <c r="BZ110" s="75"/>
      <c r="CA110" s="75"/>
      <c r="CL110" s="60"/>
      <c r="CM110" s="60"/>
      <c r="CN110" s="60"/>
      <c r="CO110" s="60"/>
      <c r="CP110" s="60"/>
      <c r="CQ110" s="60"/>
      <c r="CR110" s="60"/>
      <c r="CS110" s="60"/>
      <c r="CT110" s="60"/>
      <c r="CU110" s="60"/>
      <c r="CV110" s="60"/>
      <c r="CW110" s="60"/>
      <c r="CX110" s="60"/>
      <c r="CY110" s="60"/>
      <c r="CZ110" s="60"/>
      <c r="DA110" s="60"/>
      <c r="DB110" s="60"/>
      <c r="DC110" s="60"/>
      <c r="DD110" s="60"/>
      <c r="DE110" s="60"/>
      <c r="DF110" s="60"/>
      <c r="DG110" s="60"/>
      <c r="DH110" s="60"/>
      <c r="DI110" s="60"/>
      <c r="DJ110" s="60"/>
      <c r="DK110" s="60"/>
      <c r="DL110" s="60"/>
      <c r="DM110" s="60"/>
      <c r="DN110" s="60"/>
      <c r="DO110" s="60"/>
      <c r="DP110" s="60"/>
    </row>
    <row r="111" spans="1:120">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BS111" s="60"/>
      <c r="BT111" s="75"/>
      <c r="BU111" s="75"/>
      <c r="BV111" s="75"/>
      <c r="BW111" s="75"/>
      <c r="BX111" s="75"/>
      <c r="BY111" s="75"/>
      <c r="BZ111" s="75"/>
      <c r="CA111" s="75"/>
      <c r="CL111" s="60"/>
      <c r="CM111" s="60"/>
      <c r="CN111" s="60"/>
      <c r="CO111" s="60"/>
      <c r="CP111" s="60"/>
      <c r="CQ111" s="60"/>
      <c r="CR111" s="60"/>
      <c r="CS111" s="60"/>
      <c r="CT111" s="60"/>
      <c r="CU111" s="60"/>
      <c r="CV111" s="60"/>
      <c r="CW111" s="60"/>
      <c r="CX111" s="60"/>
      <c r="CY111" s="60"/>
      <c r="CZ111" s="60"/>
      <c r="DA111" s="60"/>
      <c r="DB111" s="60"/>
      <c r="DC111" s="60"/>
      <c r="DD111" s="60"/>
      <c r="DE111" s="60"/>
      <c r="DF111" s="60"/>
      <c r="DG111" s="60"/>
      <c r="DH111" s="60"/>
      <c r="DI111" s="60"/>
      <c r="DJ111" s="60"/>
      <c r="DK111" s="60"/>
      <c r="DL111" s="60"/>
      <c r="DM111" s="60"/>
      <c r="DN111" s="60"/>
      <c r="DO111" s="60"/>
      <c r="DP111" s="60"/>
    </row>
    <row r="112" spans="1:120">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BS112" s="60"/>
      <c r="BT112" s="75"/>
      <c r="BU112" s="75"/>
      <c r="BV112" s="75"/>
      <c r="BW112" s="75"/>
      <c r="BX112" s="75"/>
      <c r="BY112" s="75"/>
      <c r="BZ112" s="75"/>
      <c r="CA112" s="75"/>
      <c r="CL112" s="60"/>
      <c r="CM112" s="60"/>
      <c r="CN112" s="60"/>
      <c r="CO112" s="60"/>
      <c r="CP112" s="60"/>
      <c r="CQ112" s="60"/>
      <c r="CR112" s="60"/>
      <c r="CS112" s="60"/>
      <c r="CT112" s="60"/>
      <c r="CU112" s="60"/>
      <c r="CV112" s="60"/>
      <c r="CW112" s="60"/>
      <c r="CX112" s="60"/>
      <c r="CY112" s="60"/>
      <c r="CZ112" s="60"/>
      <c r="DA112" s="60"/>
      <c r="DB112" s="60"/>
      <c r="DC112" s="60"/>
      <c r="DD112" s="60"/>
      <c r="DE112" s="60"/>
      <c r="DF112" s="60"/>
      <c r="DG112" s="60"/>
      <c r="DH112" s="60"/>
      <c r="DI112" s="60"/>
      <c r="DJ112" s="60"/>
      <c r="DK112" s="60"/>
      <c r="DL112" s="60"/>
      <c r="DM112" s="60"/>
      <c r="DN112" s="60"/>
      <c r="DO112" s="60"/>
      <c r="DP112" s="60"/>
    </row>
    <row r="113" spans="1:120">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BS113" s="60"/>
      <c r="BT113" s="75"/>
      <c r="BU113" s="75"/>
      <c r="BV113" s="75"/>
      <c r="BW113" s="75"/>
      <c r="BX113" s="75"/>
      <c r="BY113" s="75"/>
      <c r="BZ113" s="75"/>
      <c r="CA113" s="75"/>
      <c r="CL113" s="60"/>
      <c r="CM113" s="60"/>
      <c r="CN113" s="60"/>
      <c r="CO113" s="60"/>
      <c r="CP113" s="60"/>
      <c r="CQ113" s="60"/>
      <c r="CR113" s="60"/>
      <c r="CS113" s="60"/>
      <c r="CT113" s="60"/>
      <c r="CU113" s="60"/>
      <c r="CV113" s="60"/>
      <c r="CW113" s="60"/>
      <c r="CX113" s="60"/>
      <c r="CY113" s="60"/>
      <c r="CZ113" s="60"/>
      <c r="DA113" s="60"/>
      <c r="DB113" s="60"/>
      <c r="DC113" s="60"/>
      <c r="DD113" s="60"/>
      <c r="DE113" s="60"/>
      <c r="DF113" s="60"/>
      <c r="DG113" s="60"/>
      <c r="DH113" s="60"/>
      <c r="DI113" s="60"/>
      <c r="DJ113" s="60"/>
      <c r="DK113" s="60"/>
      <c r="DL113" s="60"/>
      <c r="DM113" s="60"/>
      <c r="DN113" s="60"/>
      <c r="DO113" s="60"/>
      <c r="DP113" s="60"/>
    </row>
    <row r="114" spans="1:120">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BS114" s="60"/>
      <c r="BT114" s="75"/>
      <c r="BU114" s="75"/>
      <c r="BV114" s="75"/>
      <c r="BW114" s="75"/>
      <c r="BX114" s="75"/>
      <c r="BY114" s="75"/>
      <c r="BZ114" s="75"/>
      <c r="CA114" s="75"/>
      <c r="CL114" s="60"/>
      <c r="CM114" s="60"/>
      <c r="CN114" s="60"/>
      <c r="CO114" s="60"/>
      <c r="CP114" s="60"/>
      <c r="CQ114" s="60"/>
      <c r="CR114" s="60"/>
      <c r="CS114" s="60"/>
      <c r="CT114" s="60"/>
      <c r="CU114" s="60"/>
      <c r="CV114" s="60"/>
      <c r="CW114" s="60"/>
      <c r="CX114" s="60"/>
      <c r="CY114" s="60"/>
      <c r="CZ114" s="60"/>
      <c r="DA114" s="60"/>
      <c r="DB114" s="60"/>
      <c r="DC114" s="60"/>
      <c r="DD114" s="60"/>
      <c r="DE114" s="60"/>
      <c r="DF114" s="60"/>
      <c r="DG114" s="60"/>
      <c r="DH114" s="60"/>
      <c r="DI114" s="60"/>
      <c r="DJ114" s="60"/>
      <c r="DK114" s="60"/>
      <c r="DL114" s="60"/>
      <c r="DM114" s="60"/>
      <c r="DN114" s="60"/>
      <c r="DO114" s="60"/>
      <c r="DP114" s="60"/>
    </row>
    <row r="115" spans="1:120">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BS115" s="60"/>
      <c r="BT115" s="75"/>
      <c r="BU115" s="75"/>
      <c r="BV115" s="75"/>
      <c r="BW115" s="75"/>
      <c r="BX115" s="75"/>
      <c r="BY115" s="75"/>
      <c r="BZ115" s="75"/>
      <c r="CA115" s="75"/>
      <c r="CL115" s="60"/>
      <c r="CM115" s="60"/>
      <c r="CN115" s="60"/>
      <c r="CO115" s="60"/>
      <c r="CP115" s="60"/>
      <c r="CQ115" s="60"/>
      <c r="CR115" s="60"/>
      <c r="CS115" s="60"/>
      <c r="CT115" s="60"/>
      <c r="CU115" s="60"/>
      <c r="CV115" s="60"/>
      <c r="CW115" s="60"/>
      <c r="CX115" s="60"/>
      <c r="CY115" s="60"/>
      <c r="CZ115" s="60"/>
      <c r="DA115" s="60"/>
      <c r="DB115" s="60"/>
      <c r="DC115" s="60"/>
      <c r="DD115" s="60"/>
      <c r="DE115" s="60"/>
      <c r="DF115" s="60"/>
      <c r="DG115" s="60"/>
      <c r="DH115" s="60"/>
      <c r="DI115" s="60"/>
      <c r="DJ115" s="60"/>
      <c r="DK115" s="60"/>
      <c r="DL115" s="60"/>
      <c r="DM115" s="60"/>
      <c r="DN115" s="60"/>
      <c r="DO115" s="60"/>
      <c r="DP115" s="60"/>
    </row>
    <row r="116" spans="1:120">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BS116" s="60"/>
      <c r="BT116" s="75"/>
      <c r="BU116" s="75"/>
      <c r="BV116" s="75"/>
      <c r="BW116" s="75"/>
      <c r="BX116" s="75"/>
      <c r="BY116" s="75"/>
      <c r="BZ116" s="75"/>
      <c r="CA116" s="75"/>
      <c r="CL116" s="60"/>
      <c r="CM116" s="60"/>
      <c r="CN116" s="60"/>
      <c r="CO116" s="60"/>
      <c r="CP116" s="60"/>
      <c r="CQ116" s="60"/>
      <c r="CR116" s="60"/>
      <c r="CS116" s="60"/>
      <c r="CT116" s="60"/>
      <c r="CU116" s="60"/>
      <c r="CV116" s="60"/>
      <c r="CW116" s="60"/>
      <c r="CX116" s="60"/>
      <c r="CY116" s="60"/>
      <c r="CZ116" s="60"/>
      <c r="DA116" s="60"/>
      <c r="DB116" s="60"/>
      <c r="DC116" s="60"/>
      <c r="DD116" s="60"/>
      <c r="DE116" s="60"/>
      <c r="DF116" s="60"/>
      <c r="DG116" s="60"/>
      <c r="DH116" s="60"/>
      <c r="DI116" s="60"/>
      <c r="DJ116" s="60"/>
      <c r="DK116" s="60"/>
      <c r="DL116" s="60"/>
      <c r="DM116" s="60"/>
      <c r="DN116" s="60"/>
      <c r="DO116" s="60"/>
      <c r="DP116" s="60"/>
    </row>
    <row r="117" spans="1:120">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BS117" s="60"/>
      <c r="BT117" s="75"/>
      <c r="BU117" s="75"/>
      <c r="BV117" s="75"/>
      <c r="BW117" s="75"/>
      <c r="BX117" s="75"/>
      <c r="BY117" s="75"/>
      <c r="BZ117" s="75"/>
      <c r="CA117" s="75"/>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row>
    <row r="118" spans="1:120">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BS118" s="60"/>
      <c r="BT118" s="75"/>
      <c r="BU118" s="75"/>
      <c r="BV118" s="75"/>
      <c r="BW118" s="75"/>
      <c r="BX118" s="75"/>
      <c r="BY118" s="75"/>
      <c r="BZ118" s="75"/>
      <c r="CA118" s="75"/>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0"/>
      <c r="DJ118" s="60"/>
      <c r="DK118" s="60"/>
      <c r="DL118" s="60"/>
      <c r="DM118" s="60"/>
      <c r="DN118" s="60"/>
      <c r="DO118" s="60"/>
      <c r="DP118" s="60"/>
    </row>
    <row r="119" spans="1:120">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BS119" s="60"/>
      <c r="BT119" s="75"/>
      <c r="BU119" s="75"/>
      <c r="BV119" s="75"/>
      <c r="BW119" s="75"/>
      <c r="BX119" s="75"/>
      <c r="BY119" s="75"/>
      <c r="BZ119" s="75"/>
      <c r="CA119" s="75"/>
      <c r="CL119" s="60"/>
      <c r="CM119" s="60"/>
      <c r="CN119" s="60"/>
      <c r="CO119" s="60"/>
      <c r="CP119" s="60"/>
      <c r="CQ119" s="60"/>
      <c r="CR119" s="60"/>
      <c r="CS119" s="60"/>
      <c r="CT119" s="60"/>
      <c r="CU119" s="60"/>
      <c r="CV119" s="60"/>
      <c r="CW119" s="60"/>
      <c r="CX119" s="60"/>
      <c r="CY119" s="60"/>
      <c r="CZ119" s="60"/>
      <c r="DA119" s="60"/>
      <c r="DB119" s="60"/>
      <c r="DC119" s="60"/>
      <c r="DD119" s="60"/>
      <c r="DE119" s="60"/>
      <c r="DF119" s="60"/>
      <c r="DG119" s="60"/>
      <c r="DH119" s="60"/>
      <c r="DI119" s="60"/>
      <c r="DJ119" s="60"/>
      <c r="DK119" s="60"/>
      <c r="DL119" s="60"/>
      <c r="DM119" s="60"/>
      <c r="DN119" s="60"/>
      <c r="DO119" s="60"/>
      <c r="DP119" s="60"/>
    </row>
    <row r="120" spans="1:120">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BS120" s="60"/>
      <c r="BT120" s="75"/>
      <c r="BU120" s="75"/>
      <c r="BV120" s="75"/>
      <c r="BW120" s="75"/>
      <c r="BX120" s="75"/>
      <c r="BY120" s="75"/>
      <c r="BZ120" s="75"/>
      <c r="CA120" s="75"/>
      <c r="CL120" s="60"/>
      <c r="CM120" s="60"/>
      <c r="CN120" s="60"/>
      <c r="CO120" s="60"/>
      <c r="CP120" s="60"/>
      <c r="CQ120" s="60"/>
      <c r="CR120" s="60"/>
      <c r="CS120" s="60"/>
      <c r="CT120" s="60"/>
      <c r="CU120" s="60"/>
      <c r="CV120" s="60"/>
      <c r="CW120" s="60"/>
      <c r="CX120" s="60"/>
      <c r="CY120" s="60"/>
      <c r="CZ120" s="60"/>
      <c r="DA120" s="60"/>
      <c r="DB120" s="60"/>
      <c r="DC120" s="60"/>
      <c r="DD120" s="60"/>
      <c r="DE120" s="60"/>
      <c r="DF120" s="60"/>
      <c r="DG120" s="60"/>
      <c r="DH120" s="60"/>
      <c r="DI120" s="60"/>
      <c r="DJ120" s="60"/>
      <c r="DK120" s="60"/>
      <c r="DL120" s="60"/>
      <c r="DM120" s="60"/>
      <c r="DN120" s="60"/>
      <c r="DO120" s="60"/>
      <c r="DP120" s="60"/>
    </row>
    <row r="121" spans="1:120">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BS121" s="60"/>
      <c r="BT121" s="75"/>
      <c r="BU121" s="75"/>
      <c r="BV121" s="75"/>
      <c r="BW121" s="75"/>
      <c r="BX121" s="75"/>
      <c r="BY121" s="75"/>
      <c r="BZ121" s="75"/>
      <c r="CA121" s="75"/>
      <c r="CL121" s="60"/>
      <c r="CM121" s="60"/>
      <c r="CN121" s="60"/>
      <c r="CO121" s="60"/>
      <c r="CP121" s="60"/>
      <c r="CQ121" s="60"/>
      <c r="CR121" s="60"/>
      <c r="CS121" s="60"/>
      <c r="CT121" s="60"/>
      <c r="CU121" s="60"/>
      <c r="CV121" s="60"/>
      <c r="CW121" s="60"/>
      <c r="CX121" s="60"/>
      <c r="CY121" s="60"/>
      <c r="CZ121" s="60"/>
      <c r="DA121" s="60"/>
      <c r="DB121" s="60"/>
      <c r="DC121" s="60"/>
      <c r="DD121" s="60"/>
      <c r="DE121" s="60"/>
      <c r="DF121" s="60"/>
      <c r="DG121" s="60"/>
      <c r="DH121" s="60"/>
      <c r="DI121" s="60"/>
      <c r="DJ121" s="60"/>
      <c r="DK121" s="60"/>
      <c r="DL121" s="60"/>
      <c r="DM121" s="60"/>
      <c r="DN121" s="60"/>
      <c r="DO121" s="60"/>
      <c r="DP121" s="60"/>
    </row>
    <row r="122" spans="1:120">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BS122" s="60"/>
      <c r="BT122" s="75"/>
      <c r="BU122" s="75"/>
      <c r="BV122" s="75"/>
      <c r="BW122" s="75"/>
      <c r="BX122" s="75"/>
      <c r="BY122" s="75"/>
      <c r="BZ122" s="75"/>
      <c r="CA122" s="75"/>
      <c r="CL122" s="60"/>
      <c r="CM122" s="60"/>
      <c r="CN122" s="60"/>
      <c r="CO122" s="60"/>
      <c r="CP122" s="60"/>
      <c r="CQ122" s="60"/>
      <c r="CR122" s="60"/>
      <c r="CS122" s="60"/>
      <c r="CT122" s="60"/>
      <c r="CU122" s="60"/>
      <c r="CV122" s="60"/>
      <c r="CW122" s="60"/>
      <c r="CX122" s="60"/>
      <c r="CY122" s="60"/>
      <c r="CZ122" s="60"/>
      <c r="DA122" s="60"/>
      <c r="DB122" s="60"/>
      <c r="DC122" s="60"/>
      <c r="DD122" s="60"/>
      <c r="DE122" s="60"/>
      <c r="DF122" s="60"/>
      <c r="DG122" s="60"/>
      <c r="DH122" s="60"/>
      <c r="DI122" s="60"/>
      <c r="DJ122" s="60"/>
      <c r="DK122" s="60"/>
      <c r="DL122" s="60"/>
      <c r="DM122" s="60"/>
      <c r="DN122" s="60"/>
      <c r="DO122" s="60"/>
      <c r="DP122" s="60"/>
    </row>
    <row r="123" spans="1:120">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BS123" s="60"/>
      <c r="BT123" s="75"/>
      <c r="BU123" s="75"/>
      <c r="BV123" s="75"/>
      <c r="BW123" s="75"/>
      <c r="BX123" s="75"/>
      <c r="BY123" s="75"/>
      <c r="BZ123" s="75"/>
      <c r="CA123" s="75"/>
      <c r="CL123" s="60"/>
      <c r="CM123" s="60"/>
      <c r="CN123" s="60"/>
      <c r="CO123" s="60"/>
      <c r="CP123" s="60"/>
      <c r="CQ123" s="60"/>
      <c r="CR123" s="60"/>
      <c r="CS123" s="60"/>
      <c r="CT123" s="60"/>
      <c r="CU123" s="60"/>
      <c r="CV123" s="60"/>
      <c r="CW123" s="60"/>
      <c r="CX123" s="60"/>
      <c r="CY123" s="60"/>
      <c r="CZ123" s="60"/>
      <c r="DA123" s="60"/>
      <c r="DB123" s="60"/>
      <c r="DC123" s="60"/>
      <c r="DD123" s="60"/>
      <c r="DE123" s="60"/>
      <c r="DF123" s="60"/>
      <c r="DG123" s="60"/>
      <c r="DH123" s="60"/>
      <c r="DI123" s="60"/>
      <c r="DJ123" s="60"/>
      <c r="DK123" s="60"/>
      <c r="DL123" s="60"/>
      <c r="DM123" s="60"/>
      <c r="DN123" s="60"/>
      <c r="DO123" s="60"/>
      <c r="DP123" s="60"/>
    </row>
    <row r="124" spans="1:120">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BS124" s="60"/>
      <c r="BT124" s="75"/>
      <c r="BU124" s="75"/>
      <c r="BV124" s="75"/>
      <c r="BW124" s="75"/>
      <c r="BX124" s="75"/>
      <c r="BY124" s="75"/>
      <c r="BZ124" s="75"/>
      <c r="CA124" s="75"/>
      <c r="CL124" s="60"/>
      <c r="CM124" s="60"/>
      <c r="CN124" s="60"/>
      <c r="CO124" s="60"/>
      <c r="CP124" s="60"/>
      <c r="CQ124" s="60"/>
      <c r="CR124" s="60"/>
      <c r="CS124" s="60"/>
      <c r="CT124" s="60"/>
      <c r="CU124" s="60"/>
      <c r="CV124" s="60"/>
      <c r="CW124" s="60"/>
      <c r="CX124" s="60"/>
      <c r="CY124" s="60"/>
      <c r="CZ124" s="60"/>
      <c r="DA124" s="60"/>
      <c r="DB124" s="60"/>
      <c r="DC124" s="60"/>
      <c r="DD124" s="60"/>
      <c r="DE124" s="60"/>
      <c r="DF124" s="60"/>
      <c r="DG124" s="60"/>
      <c r="DH124" s="60"/>
      <c r="DI124" s="60"/>
      <c r="DJ124" s="60"/>
      <c r="DK124" s="60"/>
      <c r="DL124" s="60"/>
      <c r="DM124" s="60"/>
      <c r="DN124" s="60"/>
      <c r="DO124" s="60"/>
      <c r="DP124" s="60"/>
    </row>
    <row r="125" spans="1:120">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BS125" s="60"/>
      <c r="BT125" s="75"/>
      <c r="BU125" s="75"/>
      <c r="BV125" s="75"/>
      <c r="BW125" s="75"/>
      <c r="BX125" s="75"/>
      <c r="BY125" s="75"/>
      <c r="BZ125" s="75"/>
      <c r="CA125" s="75"/>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row>
    <row r="126" spans="1:120">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BS126" s="60"/>
      <c r="BT126" s="75"/>
      <c r="BU126" s="75"/>
      <c r="BV126" s="75"/>
      <c r="BW126" s="75"/>
      <c r="BX126" s="75"/>
      <c r="BY126" s="75"/>
      <c r="BZ126" s="75"/>
      <c r="CA126" s="75"/>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row>
    <row r="127" spans="1:120">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BS127" s="60"/>
      <c r="BT127" s="75"/>
      <c r="BU127" s="75"/>
      <c r="BV127" s="75"/>
      <c r="BW127" s="75"/>
      <c r="BX127" s="75"/>
      <c r="BY127" s="75"/>
      <c r="BZ127" s="75"/>
      <c r="CA127" s="75"/>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row>
    <row r="128" spans="1:120">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BS128" s="60"/>
      <c r="BT128" s="75"/>
      <c r="BU128" s="75"/>
      <c r="BV128" s="75"/>
      <c r="BW128" s="75"/>
      <c r="BX128" s="75"/>
      <c r="BY128" s="75"/>
      <c r="BZ128" s="75"/>
      <c r="CA128" s="75"/>
      <c r="CL128" s="60"/>
      <c r="CM128" s="60"/>
      <c r="CN128" s="60"/>
      <c r="CO128" s="60"/>
      <c r="CP128" s="60"/>
      <c r="CQ128" s="60"/>
      <c r="CR128" s="60"/>
      <c r="CS128" s="60"/>
      <c r="CT128" s="60"/>
      <c r="CU128" s="60"/>
      <c r="CV128" s="60"/>
      <c r="CW128" s="60"/>
      <c r="CX128" s="60"/>
      <c r="CY128" s="60"/>
      <c r="CZ128" s="60"/>
      <c r="DA128" s="60"/>
      <c r="DB128" s="60"/>
      <c r="DC128" s="60"/>
      <c r="DD128" s="60"/>
      <c r="DE128" s="60"/>
      <c r="DF128" s="60"/>
      <c r="DG128" s="60"/>
      <c r="DH128" s="60"/>
      <c r="DI128" s="60"/>
      <c r="DJ128" s="60"/>
      <c r="DK128" s="60"/>
      <c r="DL128" s="60"/>
      <c r="DM128" s="60"/>
      <c r="DN128" s="60"/>
      <c r="DO128" s="60"/>
      <c r="DP128" s="60"/>
    </row>
    <row r="129" spans="1:120">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BS129" s="60"/>
      <c r="BT129" s="75"/>
      <c r="BU129" s="75"/>
      <c r="BV129" s="75"/>
      <c r="BW129" s="75"/>
      <c r="BX129" s="75"/>
      <c r="BY129" s="75"/>
      <c r="BZ129" s="75"/>
      <c r="CA129" s="75"/>
      <c r="CL129" s="60"/>
      <c r="CM129" s="60"/>
      <c r="CN129" s="60"/>
      <c r="CO129" s="60"/>
      <c r="CP129" s="60"/>
      <c r="CQ129" s="60"/>
      <c r="CR129" s="60"/>
      <c r="CS129" s="60"/>
      <c r="CT129" s="60"/>
      <c r="CU129" s="60"/>
      <c r="CV129" s="60"/>
      <c r="CW129" s="60"/>
      <c r="CX129" s="60"/>
      <c r="CY129" s="60"/>
      <c r="CZ129" s="60"/>
      <c r="DA129" s="60"/>
      <c r="DB129" s="60"/>
      <c r="DC129" s="60"/>
      <c r="DD129" s="60"/>
      <c r="DE129" s="60"/>
      <c r="DF129" s="60"/>
      <c r="DG129" s="60"/>
      <c r="DH129" s="60"/>
      <c r="DI129" s="60"/>
      <c r="DJ129" s="60"/>
      <c r="DK129" s="60"/>
      <c r="DL129" s="60"/>
      <c r="DM129" s="60"/>
      <c r="DN129" s="60"/>
      <c r="DO129" s="60"/>
      <c r="DP129" s="60"/>
    </row>
    <row r="130" spans="1:120">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BS130" s="60"/>
      <c r="BT130" s="75"/>
      <c r="BU130" s="75"/>
      <c r="BV130" s="75"/>
      <c r="BW130" s="75"/>
      <c r="BX130" s="75"/>
      <c r="BY130" s="75"/>
      <c r="BZ130" s="75"/>
      <c r="CA130" s="75"/>
      <c r="CL130" s="60"/>
      <c r="CM130" s="60"/>
      <c r="CN130" s="60"/>
      <c r="CO130" s="60"/>
      <c r="CP130" s="60"/>
      <c r="CQ130" s="60"/>
      <c r="CR130" s="60"/>
      <c r="CS130" s="60"/>
      <c r="CT130" s="60"/>
      <c r="CU130" s="60"/>
      <c r="CV130" s="60"/>
      <c r="CW130" s="60"/>
      <c r="CX130" s="60"/>
      <c r="CY130" s="60"/>
      <c r="CZ130" s="60"/>
      <c r="DA130" s="60"/>
      <c r="DB130" s="60"/>
      <c r="DC130" s="60"/>
      <c r="DD130" s="60"/>
      <c r="DE130" s="60"/>
      <c r="DF130" s="60"/>
      <c r="DG130" s="60"/>
      <c r="DH130" s="60"/>
      <c r="DI130" s="60"/>
      <c r="DJ130" s="60"/>
      <c r="DK130" s="60"/>
      <c r="DL130" s="60"/>
      <c r="DM130" s="60"/>
      <c r="DN130" s="60"/>
      <c r="DO130" s="60"/>
      <c r="DP130" s="60"/>
    </row>
    <row r="131" spans="1:120">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BS131" s="60"/>
      <c r="BT131" s="75"/>
      <c r="BU131" s="75"/>
      <c r="BV131" s="75"/>
      <c r="BW131" s="75"/>
      <c r="BX131" s="75"/>
      <c r="BY131" s="75"/>
      <c r="BZ131" s="75"/>
      <c r="CA131" s="75"/>
      <c r="CL131" s="60"/>
      <c r="CM131" s="60"/>
      <c r="CN131" s="60"/>
      <c r="CO131" s="60"/>
      <c r="CP131" s="60"/>
      <c r="CQ131" s="60"/>
      <c r="CR131" s="60"/>
      <c r="CS131" s="60"/>
      <c r="CT131" s="60"/>
      <c r="CU131" s="60"/>
      <c r="CV131" s="60"/>
      <c r="CW131" s="60"/>
      <c r="CX131" s="60"/>
      <c r="CY131" s="60"/>
      <c r="CZ131" s="60"/>
      <c r="DA131" s="60"/>
      <c r="DB131" s="60"/>
      <c r="DC131" s="60"/>
      <c r="DD131" s="60"/>
      <c r="DE131" s="60"/>
      <c r="DF131" s="60"/>
      <c r="DG131" s="60"/>
      <c r="DH131" s="60"/>
      <c r="DI131" s="60"/>
      <c r="DJ131" s="60"/>
      <c r="DK131" s="60"/>
      <c r="DL131" s="60"/>
      <c r="DM131" s="60"/>
      <c r="DN131" s="60"/>
      <c r="DO131" s="60"/>
      <c r="DP131" s="60"/>
    </row>
    <row r="132" spans="1:120">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BS132" s="60"/>
      <c r="BT132" s="75"/>
      <c r="BU132" s="75"/>
      <c r="BV132" s="75"/>
      <c r="BW132" s="75"/>
      <c r="BX132" s="75"/>
      <c r="BY132" s="75"/>
      <c r="BZ132" s="75"/>
      <c r="CA132" s="75"/>
      <c r="CL132" s="60"/>
      <c r="CM132" s="60"/>
      <c r="CN132" s="60"/>
      <c r="CO132" s="60"/>
      <c r="CP132" s="60"/>
      <c r="CQ132" s="60"/>
      <c r="CR132" s="60"/>
      <c r="CS132" s="60"/>
      <c r="CT132" s="60"/>
      <c r="CU132" s="60"/>
      <c r="CV132" s="60"/>
      <c r="CW132" s="60"/>
      <c r="CX132" s="60"/>
      <c r="CY132" s="60"/>
      <c r="CZ132" s="60"/>
      <c r="DA132" s="60"/>
      <c r="DB132" s="60"/>
      <c r="DC132" s="60"/>
      <c r="DD132" s="60"/>
      <c r="DE132" s="60"/>
      <c r="DF132" s="60"/>
      <c r="DG132" s="60"/>
      <c r="DH132" s="60"/>
      <c r="DI132" s="60"/>
      <c r="DJ132" s="60"/>
      <c r="DK132" s="60"/>
      <c r="DL132" s="60"/>
      <c r="DM132" s="60"/>
      <c r="DN132" s="60"/>
      <c r="DO132" s="60"/>
      <c r="DP132" s="60"/>
    </row>
    <row r="133" spans="1:120">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BS133" s="60"/>
      <c r="BT133" s="75"/>
      <c r="BU133" s="75"/>
      <c r="BV133" s="75"/>
      <c r="BW133" s="75"/>
      <c r="BX133" s="75"/>
      <c r="BY133" s="75"/>
      <c r="BZ133" s="75"/>
      <c r="CA133" s="75"/>
      <c r="CL133" s="60"/>
      <c r="CM133" s="60"/>
      <c r="CN133" s="60"/>
      <c r="CO133" s="60"/>
      <c r="CP133" s="60"/>
      <c r="CQ133" s="60"/>
      <c r="CR133" s="60"/>
      <c r="CS133" s="60"/>
      <c r="CT133" s="60"/>
      <c r="CU133" s="60"/>
      <c r="CV133" s="60"/>
      <c r="CW133" s="60"/>
      <c r="CX133" s="60"/>
      <c r="CY133" s="60"/>
      <c r="CZ133" s="60"/>
      <c r="DA133" s="60"/>
      <c r="DB133" s="60"/>
      <c r="DC133" s="60"/>
      <c r="DD133" s="60"/>
      <c r="DE133" s="60"/>
      <c r="DF133" s="60"/>
      <c r="DG133" s="60"/>
      <c r="DH133" s="60"/>
      <c r="DI133" s="60"/>
      <c r="DJ133" s="60"/>
      <c r="DK133" s="60"/>
      <c r="DL133" s="60"/>
      <c r="DM133" s="60"/>
      <c r="DN133" s="60"/>
      <c r="DO133" s="60"/>
      <c r="DP133" s="60"/>
    </row>
    <row r="134" spans="1:120">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BS134" s="60"/>
      <c r="BT134" s="75"/>
      <c r="BU134" s="75"/>
      <c r="BV134" s="75"/>
      <c r="BW134" s="75"/>
      <c r="BX134" s="75"/>
      <c r="BY134" s="75"/>
      <c r="BZ134" s="75"/>
      <c r="CA134" s="75"/>
      <c r="CL134" s="60"/>
      <c r="CM134" s="60"/>
      <c r="CN134" s="60"/>
      <c r="CO134" s="60"/>
      <c r="CP134" s="60"/>
      <c r="CQ134" s="60"/>
      <c r="CR134" s="60"/>
      <c r="CS134" s="60"/>
      <c r="CT134" s="60"/>
      <c r="CU134" s="60"/>
      <c r="CV134" s="60"/>
      <c r="CW134" s="60"/>
      <c r="CX134" s="60"/>
      <c r="CY134" s="60"/>
      <c r="CZ134" s="60"/>
      <c r="DA134" s="60"/>
      <c r="DB134" s="60"/>
      <c r="DC134" s="60"/>
      <c r="DD134" s="60"/>
      <c r="DE134" s="60"/>
      <c r="DF134" s="60"/>
      <c r="DG134" s="60"/>
      <c r="DH134" s="60"/>
      <c r="DI134" s="60"/>
      <c r="DJ134" s="60"/>
      <c r="DK134" s="60"/>
      <c r="DL134" s="60"/>
      <c r="DM134" s="60"/>
      <c r="DN134" s="60"/>
      <c r="DO134" s="60"/>
      <c r="DP134" s="60"/>
    </row>
    <row r="135" spans="1:120">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BS135" s="60"/>
      <c r="BT135" s="75"/>
      <c r="BU135" s="75"/>
      <c r="BV135" s="75"/>
      <c r="BW135" s="75"/>
      <c r="BX135" s="75"/>
      <c r="BY135" s="75"/>
      <c r="BZ135" s="75"/>
      <c r="CA135" s="75"/>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60"/>
      <c r="DI135" s="60"/>
      <c r="DJ135" s="60"/>
      <c r="DK135" s="60"/>
      <c r="DL135" s="60"/>
      <c r="DM135" s="60"/>
      <c r="DN135" s="60"/>
      <c r="DO135" s="60"/>
      <c r="DP135" s="60"/>
    </row>
    <row r="136" spans="1:120">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BS136" s="60"/>
      <c r="BT136" s="75"/>
      <c r="BU136" s="75"/>
      <c r="BV136" s="75"/>
      <c r="BW136" s="75"/>
      <c r="BX136" s="75"/>
      <c r="BY136" s="75"/>
      <c r="BZ136" s="75"/>
      <c r="CA136" s="75"/>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60"/>
      <c r="DJ136" s="60"/>
      <c r="DK136" s="60"/>
      <c r="DL136" s="60"/>
      <c r="DM136" s="60"/>
      <c r="DN136" s="60"/>
      <c r="DO136" s="60"/>
      <c r="DP136" s="60"/>
    </row>
    <row r="137" spans="1:120">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BS137" s="60"/>
      <c r="BT137" s="75"/>
      <c r="BU137" s="75"/>
      <c r="BV137" s="75"/>
      <c r="BW137" s="75"/>
      <c r="BX137" s="75"/>
      <c r="BY137" s="75"/>
      <c r="BZ137" s="75"/>
      <c r="CA137" s="75"/>
      <c r="CL137" s="60"/>
      <c r="CM137" s="60"/>
      <c r="CN137" s="60"/>
      <c r="CO137" s="60"/>
      <c r="CP137" s="60"/>
      <c r="CQ137" s="60"/>
      <c r="CR137" s="60"/>
      <c r="CS137" s="60"/>
      <c r="CT137" s="60"/>
      <c r="CU137" s="60"/>
      <c r="CV137" s="60"/>
      <c r="CW137" s="60"/>
      <c r="CX137" s="60"/>
      <c r="CY137" s="60"/>
      <c r="CZ137" s="60"/>
      <c r="DA137" s="60"/>
      <c r="DB137" s="60"/>
      <c r="DC137" s="60"/>
      <c r="DD137" s="60"/>
      <c r="DE137" s="60"/>
      <c r="DF137" s="60"/>
      <c r="DG137" s="60"/>
      <c r="DH137" s="60"/>
      <c r="DI137" s="60"/>
      <c r="DJ137" s="60"/>
      <c r="DK137" s="60"/>
      <c r="DL137" s="60"/>
      <c r="DM137" s="60"/>
      <c r="DN137" s="60"/>
      <c r="DO137" s="60"/>
      <c r="DP137" s="60"/>
    </row>
    <row r="138" spans="1:120">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BS138" s="60"/>
      <c r="BT138" s="75"/>
      <c r="BU138" s="75"/>
      <c r="BV138" s="75"/>
      <c r="BW138" s="75"/>
      <c r="BX138" s="75"/>
      <c r="BY138" s="75"/>
      <c r="BZ138" s="75"/>
      <c r="CA138" s="75"/>
      <c r="CL138" s="60"/>
      <c r="CM138" s="60"/>
      <c r="CN138" s="60"/>
      <c r="CO138" s="60"/>
      <c r="CP138" s="60"/>
      <c r="CQ138" s="60"/>
      <c r="CR138" s="60"/>
      <c r="CS138" s="60"/>
      <c r="CT138" s="60"/>
      <c r="CU138" s="60"/>
      <c r="CV138" s="60"/>
      <c r="CW138" s="60"/>
      <c r="CX138" s="60"/>
      <c r="CY138" s="60"/>
      <c r="CZ138" s="60"/>
      <c r="DA138" s="60"/>
      <c r="DB138" s="60"/>
      <c r="DC138" s="60"/>
      <c r="DD138" s="60"/>
      <c r="DE138" s="60"/>
      <c r="DF138" s="60"/>
      <c r="DG138" s="60"/>
      <c r="DH138" s="60"/>
      <c r="DI138" s="60"/>
      <c r="DJ138" s="60"/>
      <c r="DK138" s="60"/>
      <c r="DL138" s="60"/>
      <c r="DM138" s="60"/>
      <c r="DN138" s="60"/>
      <c r="DO138" s="60"/>
      <c r="DP138" s="60"/>
    </row>
    <row r="139" spans="1:120">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BS139" s="60"/>
      <c r="BT139" s="75"/>
      <c r="BU139" s="75"/>
      <c r="BV139" s="75"/>
      <c r="BW139" s="75"/>
      <c r="BX139" s="75"/>
      <c r="BY139" s="75"/>
      <c r="BZ139" s="75"/>
      <c r="CA139" s="75"/>
      <c r="CL139" s="60"/>
      <c r="CM139" s="60"/>
      <c r="CN139" s="60"/>
      <c r="CO139" s="60"/>
      <c r="CP139" s="60"/>
      <c r="CQ139" s="60"/>
      <c r="CR139" s="60"/>
      <c r="CS139" s="60"/>
      <c r="CT139" s="60"/>
      <c r="CU139" s="60"/>
      <c r="CV139" s="60"/>
      <c r="CW139" s="60"/>
      <c r="CX139" s="60"/>
      <c r="CY139" s="60"/>
      <c r="CZ139" s="60"/>
      <c r="DA139" s="60"/>
      <c r="DB139" s="60"/>
      <c r="DC139" s="60"/>
      <c r="DD139" s="60"/>
      <c r="DE139" s="60"/>
      <c r="DF139" s="60"/>
      <c r="DG139" s="60"/>
      <c r="DH139" s="60"/>
      <c r="DI139" s="60"/>
      <c r="DJ139" s="60"/>
      <c r="DK139" s="60"/>
      <c r="DL139" s="60"/>
      <c r="DM139" s="60"/>
      <c r="DN139" s="60"/>
      <c r="DO139" s="60"/>
      <c r="DP139" s="60"/>
    </row>
    <row r="140" spans="1:120">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BS140" s="60"/>
      <c r="BT140" s="75"/>
      <c r="BU140" s="75"/>
      <c r="BV140" s="75"/>
      <c r="BW140" s="75"/>
      <c r="BX140" s="75"/>
      <c r="BY140" s="75"/>
      <c r="BZ140" s="75"/>
      <c r="CA140" s="75"/>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row>
    <row r="141" spans="1:120">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BS141" s="60"/>
      <c r="BT141" s="75"/>
      <c r="BU141" s="75"/>
      <c r="BV141" s="75"/>
      <c r="BW141" s="75"/>
      <c r="BX141" s="75"/>
      <c r="BY141" s="75"/>
      <c r="BZ141" s="75"/>
      <c r="CA141" s="75"/>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60"/>
      <c r="DN141" s="60"/>
      <c r="DO141" s="60"/>
      <c r="DP141" s="60"/>
    </row>
    <row r="142" spans="1:120">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BS142" s="60"/>
      <c r="BT142" s="75"/>
      <c r="BU142" s="75"/>
      <c r="BV142" s="75"/>
      <c r="BW142" s="75"/>
      <c r="BX142" s="75"/>
      <c r="BY142" s="75"/>
      <c r="BZ142" s="75"/>
      <c r="CA142" s="75"/>
      <c r="CL142" s="60"/>
      <c r="CM142" s="60"/>
      <c r="CN142" s="60"/>
      <c r="CO142" s="60"/>
      <c r="CP142" s="60"/>
      <c r="CQ142" s="60"/>
      <c r="CR142" s="60"/>
      <c r="CS142" s="60"/>
      <c r="CT142" s="60"/>
      <c r="CU142" s="60"/>
      <c r="CV142" s="60"/>
      <c r="CW142" s="60"/>
      <c r="CX142" s="60"/>
      <c r="CY142" s="60"/>
      <c r="CZ142" s="60"/>
      <c r="DA142" s="60"/>
      <c r="DB142" s="60"/>
      <c r="DC142" s="60"/>
      <c r="DD142" s="60"/>
      <c r="DE142" s="60"/>
      <c r="DF142" s="60"/>
      <c r="DG142" s="60"/>
      <c r="DH142" s="60"/>
      <c r="DI142" s="60"/>
      <c r="DJ142" s="60"/>
      <c r="DK142" s="60"/>
      <c r="DL142" s="60"/>
      <c r="DM142" s="60"/>
      <c r="DN142" s="60"/>
      <c r="DO142" s="60"/>
      <c r="DP142" s="60"/>
    </row>
    <row r="143" spans="1:120">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BS143" s="60"/>
      <c r="BT143" s="75"/>
      <c r="BU143" s="75"/>
      <c r="BV143" s="75"/>
      <c r="BW143" s="75"/>
      <c r="BX143" s="75"/>
      <c r="BY143" s="75"/>
      <c r="BZ143" s="75"/>
      <c r="CA143" s="75"/>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row>
    <row r="144" spans="1:120">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BS144" s="60"/>
      <c r="BT144" s="75"/>
      <c r="BU144" s="75"/>
      <c r="BV144" s="75"/>
      <c r="BW144" s="75"/>
      <c r="BX144" s="75"/>
      <c r="BY144" s="75"/>
      <c r="BZ144" s="75"/>
      <c r="CA144" s="75"/>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60"/>
      <c r="DI144" s="60"/>
      <c r="DJ144" s="60"/>
      <c r="DK144" s="60"/>
      <c r="DL144" s="60"/>
      <c r="DM144" s="60"/>
      <c r="DN144" s="60"/>
      <c r="DO144" s="60"/>
      <c r="DP144" s="60"/>
    </row>
    <row r="145" spans="1:120">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BS145" s="60"/>
      <c r="BT145" s="75"/>
      <c r="BU145" s="75"/>
      <c r="BV145" s="75"/>
      <c r="BW145" s="75"/>
      <c r="BX145" s="75"/>
      <c r="BY145" s="75"/>
      <c r="BZ145" s="75"/>
      <c r="CA145" s="75"/>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row>
    <row r="146" spans="1:120">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BS146" s="60"/>
      <c r="BT146" s="75"/>
      <c r="BU146" s="75"/>
      <c r="BV146" s="75"/>
      <c r="BW146" s="75"/>
      <c r="BX146" s="75"/>
      <c r="BY146" s="75"/>
      <c r="BZ146" s="75"/>
      <c r="CA146" s="75"/>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row>
    <row r="147" spans="1:120">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BS147" s="60"/>
      <c r="BT147" s="75"/>
      <c r="BU147" s="75"/>
      <c r="BV147" s="75"/>
      <c r="BW147" s="75"/>
      <c r="BX147" s="75"/>
      <c r="BY147" s="75"/>
      <c r="BZ147" s="75"/>
      <c r="CA147" s="75"/>
      <c r="CL147" s="60"/>
      <c r="CM147" s="60"/>
      <c r="CN147" s="60"/>
      <c r="CO147" s="60"/>
      <c r="CP147" s="60"/>
      <c r="CQ147" s="60"/>
      <c r="CR147" s="60"/>
      <c r="CS147" s="60"/>
      <c r="CT147" s="60"/>
      <c r="CU147" s="60"/>
      <c r="CV147" s="60"/>
      <c r="CW147" s="60"/>
      <c r="CX147" s="60"/>
      <c r="CY147" s="60"/>
      <c r="CZ147" s="60"/>
      <c r="DA147" s="60"/>
      <c r="DB147" s="60"/>
      <c r="DC147" s="60"/>
      <c r="DD147" s="60"/>
      <c r="DE147" s="60"/>
      <c r="DF147" s="60"/>
      <c r="DG147" s="60"/>
      <c r="DH147" s="60"/>
      <c r="DI147" s="60"/>
      <c r="DJ147" s="60"/>
      <c r="DK147" s="60"/>
      <c r="DL147" s="60"/>
      <c r="DM147" s="60"/>
      <c r="DN147" s="60"/>
      <c r="DO147" s="60"/>
      <c r="DP147" s="60"/>
    </row>
    <row r="148" spans="1:120">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BS148" s="60"/>
      <c r="BT148" s="75"/>
      <c r="BU148" s="75"/>
      <c r="BV148" s="75"/>
      <c r="BW148" s="75"/>
      <c r="BX148" s="75"/>
      <c r="BY148" s="75"/>
      <c r="BZ148" s="75"/>
      <c r="CA148" s="75"/>
      <c r="CL148" s="60"/>
      <c r="CM148" s="60"/>
      <c r="CN148" s="60"/>
      <c r="CO148" s="60"/>
      <c r="CP148" s="60"/>
      <c r="CQ148" s="60"/>
      <c r="CR148" s="60"/>
      <c r="CS148" s="60"/>
      <c r="CT148" s="60"/>
      <c r="CU148" s="60"/>
      <c r="CV148" s="60"/>
      <c r="CW148" s="60"/>
      <c r="CX148" s="60"/>
      <c r="CY148" s="60"/>
      <c r="CZ148" s="60"/>
      <c r="DA148" s="60"/>
      <c r="DB148" s="60"/>
      <c r="DC148" s="60"/>
      <c r="DD148" s="60"/>
      <c r="DE148" s="60"/>
      <c r="DF148" s="60"/>
      <c r="DG148" s="60"/>
      <c r="DH148" s="60"/>
      <c r="DI148" s="60"/>
      <c r="DJ148" s="60"/>
      <c r="DK148" s="60"/>
      <c r="DL148" s="60"/>
      <c r="DM148" s="60"/>
      <c r="DN148" s="60"/>
      <c r="DO148" s="60"/>
      <c r="DP148" s="60"/>
    </row>
    <row r="149" spans="1:120">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BS149" s="60"/>
      <c r="BT149" s="75"/>
      <c r="BU149" s="75"/>
      <c r="BV149" s="75"/>
      <c r="BW149" s="75"/>
      <c r="BX149" s="75"/>
      <c r="BY149" s="75"/>
      <c r="BZ149" s="75"/>
      <c r="CA149" s="75"/>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row>
    <row r="150" spans="1:120">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BS150" s="60"/>
      <c r="BT150" s="75"/>
      <c r="BU150" s="75"/>
      <c r="BV150" s="75"/>
      <c r="BW150" s="75"/>
      <c r="BX150" s="75"/>
      <c r="BY150" s="75"/>
      <c r="BZ150" s="75"/>
      <c r="CA150" s="75"/>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row>
    <row r="151" spans="1:120">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BS151" s="60"/>
      <c r="BT151" s="75"/>
      <c r="BU151" s="75"/>
      <c r="BV151" s="75"/>
      <c r="BW151" s="75"/>
      <c r="BX151" s="75"/>
      <c r="BY151" s="75"/>
      <c r="BZ151" s="75"/>
      <c r="CA151" s="75"/>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row>
    <row r="152" spans="1:120">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BS152" s="60"/>
      <c r="BT152" s="75"/>
      <c r="BU152" s="75"/>
      <c r="BV152" s="75"/>
      <c r="BW152" s="75"/>
      <c r="BX152" s="75"/>
      <c r="BY152" s="75"/>
      <c r="BZ152" s="75"/>
      <c r="CA152" s="75"/>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0"/>
      <c r="DO152" s="60"/>
      <c r="DP152" s="60"/>
    </row>
    <row r="153" spans="1:120">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BS153" s="60"/>
      <c r="BT153" s="75"/>
      <c r="BU153" s="75"/>
      <c r="BV153" s="75"/>
      <c r="BW153" s="75"/>
      <c r="BX153" s="75"/>
      <c r="BY153" s="75"/>
      <c r="BZ153" s="75"/>
      <c r="CA153" s="75"/>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row>
    <row r="154" spans="1:120">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BS154" s="60"/>
      <c r="BT154" s="75"/>
      <c r="BU154" s="75"/>
      <c r="BV154" s="75"/>
      <c r="BW154" s="75"/>
      <c r="BX154" s="75"/>
      <c r="BY154" s="75"/>
      <c r="BZ154" s="75"/>
      <c r="CA154" s="75"/>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row>
    <row r="155" spans="1:120">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BS155" s="60"/>
      <c r="BT155" s="75"/>
      <c r="BU155" s="75"/>
      <c r="BV155" s="75"/>
      <c r="BW155" s="75"/>
      <c r="BX155" s="75"/>
      <c r="BY155" s="75"/>
      <c r="BZ155" s="75"/>
      <c r="CA155" s="75"/>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row>
    <row r="156" spans="1:120">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BS156" s="60"/>
      <c r="BT156" s="75"/>
      <c r="BU156" s="75"/>
      <c r="BV156" s="75"/>
      <c r="BW156" s="75"/>
      <c r="BX156" s="75"/>
      <c r="BY156" s="75"/>
      <c r="BZ156" s="75"/>
      <c r="CA156" s="75"/>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row>
    <row r="157" spans="1:120">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BS157" s="60"/>
      <c r="BT157" s="75"/>
      <c r="BU157" s="75"/>
      <c r="BV157" s="75"/>
      <c r="BW157" s="75"/>
      <c r="BX157" s="75"/>
      <c r="BY157" s="75"/>
      <c r="BZ157" s="75"/>
      <c r="CA157" s="75"/>
      <c r="CL157" s="60"/>
      <c r="CM157" s="60"/>
      <c r="CN157" s="60"/>
      <c r="CO157" s="60"/>
      <c r="CP157" s="60"/>
      <c r="CQ157" s="60"/>
      <c r="CR157" s="60"/>
      <c r="CS157" s="60"/>
      <c r="CT157" s="60"/>
      <c r="CU157" s="60"/>
      <c r="CV157" s="60"/>
      <c r="CW157" s="60"/>
      <c r="CX157" s="60"/>
      <c r="CY157" s="60"/>
      <c r="CZ157" s="60"/>
      <c r="DA157" s="60"/>
      <c r="DB157" s="60"/>
      <c r="DC157" s="60"/>
      <c r="DD157" s="60"/>
      <c r="DE157" s="60"/>
      <c r="DF157" s="60"/>
      <c r="DG157" s="60"/>
      <c r="DH157" s="60"/>
      <c r="DI157" s="60"/>
      <c r="DJ157" s="60"/>
      <c r="DK157" s="60"/>
      <c r="DL157" s="60"/>
      <c r="DM157" s="60"/>
      <c r="DN157" s="60"/>
      <c r="DO157" s="60"/>
      <c r="DP157" s="60"/>
    </row>
    <row r="158" spans="1:120">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BS158" s="60"/>
      <c r="BT158" s="75"/>
      <c r="BU158" s="75"/>
      <c r="BV158" s="75"/>
      <c r="BW158" s="75"/>
      <c r="BX158" s="75"/>
      <c r="BY158" s="75"/>
      <c r="BZ158" s="75"/>
      <c r="CA158" s="75"/>
      <c r="CL158" s="60"/>
      <c r="CM158" s="60"/>
      <c r="CN158" s="60"/>
      <c r="CO158" s="60"/>
      <c r="CP158" s="60"/>
      <c r="CQ158" s="60"/>
      <c r="CR158" s="60"/>
      <c r="CS158" s="60"/>
      <c r="CT158" s="60"/>
      <c r="CU158" s="60"/>
      <c r="CV158" s="60"/>
      <c r="CW158" s="60"/>
      <c r="CX158" s="60"/>
      <c r="CY158" s="60"/>
      <c r="CZ158" s="60"/>
      <c r="DA158" s="60"/>
      <c r="DB158" s="60"/>
      <c r="DC158" s="60"/>
      <c r="DD158" s="60"/>
      <c r="DE158" s="60"/>
      <c r="DF158" s="60"/>
      <c r="DG158" s="60"/>
      <c r="DH158" s="60"/>
      <c r="DI158" s="60"/>
      <c r="DJ158" s="60"/>
      <c r="DK158" s="60"/>
      <c r="DL158" s="60"/>
      <c r="DM158" s="60"/>
      <c r="DN158" s="60"/>
      <c r="DO158" s="60"/>
      <c r="DP158" s="60"/>
    </row>
    <row r="159" spans="1:120">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BS159" s="60"/>
      <c r="BT159" s="75"/>
      <c r="BU159" s="75"/>
      <c r="BV159" s="75"/>
      <c r="BW159" s="75"/>
      <c r="BX159" s="75"/>
      <c r="BY159" s="75"/>
      <c r="BZ159" s="75"/>
      <c r="CA159" s="75"/>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row>
    <row r="160" spans="1:120">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BS160" s="60"/>
      <c r="BT160" s="75"/>
      <c r="BU160" s="75"/>
      <c r="BV160" s="75"/>
      <c r="BW160" s="75"/>
      <c r="BX160" s="75"/>
      <c r="BY160" s="75"/>
      <c r="BZ160" s="75"/>
      <c r="CA160" s="75"/>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row>
    <row r="161" spans="1:120">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BS161" s="60"/>
      <c r="BT161" s="75"/>
      <c r="BU161" s="75"/>
      <c r="BV161" s="75"/>
      <c r="BW161" s="75"/>
      <c r="BX161" s="75"/>
      <c r="BY161" s="75"/>
      <c r="BZ161" s="75"/>
      <c r="CA161" s="75"/>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row>
    <row r="162" spans="1:120">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BS162" s="60"/>
      <c r="BT162" s="75"/>
      <c r="BU162" s="75"/>
      <c r="BV162" s="75"/>
      <c r="BW162" s="75"/>
      <c r="BX162" s="75"/>
      <c r="BY162" s="75"/>
      <c r="BZ162" s="75"/>
      <c r="CA162" s="75"/>
      <c r="CL162" s="60"/>
      <c r="CM162" s="60"/>
      <c r="CN162" s="60"/>
      <c r="CO162" s="60"/>
      <c r="CP162" s="60"/>
      <c r="CQ162" s="60"/>
      <c r="CR162" s="60"/>
      <c r="CS162" s="60"/>
      <c r="CT162" s="60"/>
      <c r="CU162" s="60"/>
      <c r="CV162" s="60"/>
      <c r="CW162" s="60"/>
      <c r="CX162" s="60"/>
      <c r="CY162" s="60"/>
      <c r="CZ162" s="60"/>
      <c r="DA162" s="60"/>
      <c r="DB162" s="60"/>
      <c r="DC162" s="60"/>
      <c r="DD162" s="60"/>
      <c r="DE162" s="60"/>
      <c r="DF162" s="60"/>
      <c r="DG162" s="60"/>
      <c r="DH162" s="60"/>
      <c r="DI162" s="60"/>
      <c r="DJ162" s="60"/>
      <c r="DK162" s="60"/>
      <c r="DL162" s="60"/>
      <c r="DM162" s="60"/>
      <c r="DN162" s="60"/>
      <c r="DO162" s="60"/>
      <c r="DP162" s="60"/>
    </row>
    <row r="163" spans="1:120">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BS163" s="60"/>
      <c r="BT163" s="75"/>
      <c r="BU163" s="75"/>
      <c r="BV163" s="75"/>
      <c r="BW163" s="75"/>
      <c r="BX163" s="75"/>
      <c r="BY163" s="75"/>
      <c r="BZ163" s="75"/>
      <c r="CA163" s="75"/>
      <c r="CL163" s="60"/>
      <c r="CM163" s="60"/>
      <c r="CN163" s="60"/>
      <c r="CO163" s="60"/>
      <c r="CP163" s="60"/>
      <c r="CQ163" s="60"/>
      <c r="CR163" s="60"/>
      <c r="CS163" s="60"/>
      <c r="CT163" s="60"/>
      <c r="CU163" s="60"/>
      <c r="CV163" s="60"/>
      <c r="CW163" s="60"/>
      <c r="CX163" s="60"/>
      <c r="CY163" s="60"/>
      <c r="CZ163" s="60"/>
      <c r="DA163" s="60"/>
      <c r="DB163" s="60"/>
      <c r="DC163" s="60"/>
      <c r="DD163" s="60"/>
      <c r="DE163" s="60"/>
      <c r="DF163" s="60"/>
      <c r="DG163" s="60"/>
      <c r="DH163" s="60"/>
      <c r="DI163" s="60"/>
      <c r="DJ163" s="60"/>
      <c r="DK163" s="60"/>
      <c r="DL163" s="60"/>
      <c r="DM163" s="60"/>
      <c r="DN163" s="60"/>
      <c r="DO163" s="60"/>
      <c r="DP163" s="60"/>
    </row>
    <row r="164" spans="1:120">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BS164" s="60"/>
      <c r="BT164" s="75"/>
      <c r="BU164" s="75"/>
      <c r="BV164" s="75"/>
      <c r="BW164" s="75"/>
      <c r="BX164" s="75"/>
      <c r="BY164" s="75"/>
      <c r="BZ164" s="75"/>
      <c r="CA164" s="75"/>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row>
    <row r="165" spans="1:120">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BS165" s="60"/>
      <c r="BT165" s="75"/>
      <c r="BU165" s="75"/>
      <c r="BV165" s="75"/>
      <c r="BW165" s="75"/>
      <c r="BX165" s="75"/>
      <c r="BY165" s="75"/>
      <c r="BZ165" s="75"/>
      <c r="CA165" s="75"/>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row>
    <row r="166" spans="1:120">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BS166" s="60"/>
      <c r="BT166" s="75"/>
      <c r="BU166" s="75"/>
      <c r="BV166" s="75"/>
      <c r="BW166" s="75"/>
      <c r="BX166" s="75"/>
      <c r="BY166" s="75"/>
      <c r="BZ166" s="75"/>
      <c r="CA166" s="75"/>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row>
    <row r="167" spans="1:120">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BS167" s="60"/>
      <c r="BT167" s="75"/>
      <c r="BU167" s="75"/>
      <c r="BV167" s="75"/>
      <c r="BW167" s="75"/>
      <c r="BX167" s="75"/>
      <c r="BY167" s="75"/>
      <c r="BZ167" s="75"/>
      <c r="CA167" s="75"/>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0"/>
      <c r="DJ167" s="60"/>
      <c r="DK167" s="60"/>
      <c r="DL167" s="60"/>
      <c r="DM167" s="60"/>
      <c r="DN167" s="60"/>
      <c r="DO167" s="60"/>
      <c r="DP167" s="60"/>
    </row>
    <row r="168" spans="1:120">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BS168" s="60"/>
      <c r="BT168" s="75"/>
      <c r="BU168" s="75"/>
      <c r="BV168" s="75"/>
      <c r="BW168" s="75"/>
      <c r="BX168" s="75"/>
      <c r="BY168" s="75"/>
      <c r="BZ168" s="75"/>
      <c r="CA168" s="75"/>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0"/>
      <c r="DJ168" s="60"/>
      <c r="DK168" s="60"/>
      <c r="DL168" s="60"/>
      <c r="DM168" s="60"/>
      <c r="DN168" s="60"/>
      <c r="DO168" s="60"/>
      <c r="DP168" s="60"/>
    </row>
    <row r="169" spans="1:120">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BS169" s="60"/>
      <c r="BT169" s="75"/>
      <c r="BU169" s="75"/>
      <c r="BV169" s="75"/>
      <c r="BW169" s="75"/>
      <c r="BX169" s="75"/>
      <c r="BY169" s="75"/>
      <c r="BZ169" s="75"/>
      <c r="CA169" s="75"/>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row>
    <row r="170" spans="1:120">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BS170" s="60"/>
      <c r="BT170" s="75"/>
      <c r="BU170" s="75"/>
      <c r="BV170" s="75"/>
      <c r="BW170" s="75"/>
      <c r="BX170" s="75"/>
      <c r="BY170" s="75"/>
      <c r="BZ170" s="75"/>
      <c r="CA170" s="75"/>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row>
    <row r="171" spans="1:120">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BS171" s="60"/>
      <c r="BT171" s="75"/>
      <c r="BU171" s="75"/>
      <c r="BV171" s="75"/>
      <c r="BW171" s="75"/>
      <c r="BX171" s="75"/>
      <c r="BY171" s="75"/>
      <c r="BZ171" s="75"/>
      <c r="CA171" s="75"/>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row>
    <row r="172" spans="1:120">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BS172" s="60"/>
      <c r="BT172" s="75"/>
      <c r="BU172" s="75"/>
      <c r="BV172" s="75"/>
      <c r="BW172" s="75"/>
      <c r="BX172" s="75"/>
      <c r="BY172" s="75"/>
      <c r="BZ172" s="75"/>
      <c r="CA172" s="75"/>
      <c r="CL172" s="60"/>
      <c r="CM172" s="60"/>
      <c r="CN172" s="60"/>
      <c r="CO172" s="60"/>
      <c r="CP172" s="60"/>
      <c r="CQ172" s="60"/>
      <c r="CR172" s="60"/>
      <c r="CS172" s="60"/>
      <c r="CT172" s="60"/>
      <c r="CU172" s="60"/>
      <c r="CV172" s="60"/>
      <c r="CW172" s="60"/>
      <c r="CX172" s="60"/>
      <c r="CY172" s="60"/>
      <c r="CZ172" s="60"/>
      <c r="DA172" s="60"/>
      <c r="DB172" s="60"/>
      <c r="DC172" s="60"/>
      <c r="DD172" s="60"/>
      <c r="DE172" s="60"/>
      <c r="DF172" s="60"/>
      <c r="DG172" s="60"/>
      <c r="DH172" s="60"/>
      <c r="DI172" s="60"/>
      <c r="DJ172" s="60"/>
      <c r="DK172" s="60"/>
      <c r="DL172" s="60"/>
      <c r="DM172" s="60"/>
      <c r="DN172" s="60"/>
      <c r="DO172" s="60"/>
      <c r="DP172" s="60"/>
    </row>
    <row r="173" spans="1:120">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BS173" s="60"/>
      <c r="BT173" s="75"/>
      <c r="BU173" s="75"/>
      <c r="BV173" s="75"/>
      <c r="BW173" s="75"/>
      <c r="BX173" s="75"/>
      <c r="BY173" s="75"/>
      <c r="BZ173" s="75"/>
      <c r="CA173" s="75"/>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60"/>
      <c r="DJ173" s="60"/>
      <c r="DK173" s="60"/>
      <c r="DL173" s="60"/>
      <c r="DM173" s="60"/>
      <c r="DN173" s="60"/>
      <c r="DO173" s="60"/>
      <c r="DP173" s="60"/>
    </row>
    <row r="174" spans="1:120">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BS174" s="60"/>
      <c r="BT174" s="75"/>
      <c r="BU174" s="75"/>
      <c r="BV174" s="75"/>
      <c r="BW174" s="75"/>
      <c r="BX174" s="75"/>
      <c r="BY174" s="75"/>
      <c r="BZ174" s="75"/>
      <c r="CA174" s="75"/>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row>
    <row r="175" spans="1:120">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BS175" s="60"/>
      <c r="BT175" s="75"/>
      <c r="BU175" s="75"/>
      <c r="BV175" s="75"/>
      <c r="BW175" s="75"/>
      <c r="BX175" s="75"/>
      <c r="BY175" s="75"/>
      <c r="BZ175" s="75"/>
      <c r="CA175" s="75"/>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row>
    <row r="176" spans="1:120">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BS176" s="60"/>
      <c r="BT176" s="75"/>
      <c r="BU176" s="75"/>
      <c r="BV176" s="75"/>
      <c r="BW176" s="75"/>
      <c r="BX176" s="75"/>
      <c r="BY176" s="75"/>
      <c r="BZ176" s="75"/>
      <c r="CA176" s="75"/>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row>
    <row r="177" spans="1:120">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BS177" s="60"/>
      <c r="BT177" s="75"/>
      <c r="BU177" s="75"/>
      <c r="BV177" s="75"/>
      <c r="BW177" s="75"/>
      <c r="BX177" s="75"/>
      <c r="BY177" s="75"/>
      <c r="BZ177" s="75"/>
      <c r="CA177" s="75"/>
      <c r="CL177" s="60"/>
      <c r="CM177" s="60"/>
      <c r="CN177" s="60"/>
      <c r="CO177" s="60"/>
      <c r="CP177" s="60"/>
      <c r="CQ177" s="60"/>
      <c r="CR177" s="60"/>
      <c r="CS177" s="60"/>
      <c r="CT177" s="60"/>
      <c r="CU177" s="60"/>
      <c r="CV177" s="60"/>
      <c r="CW177" s="60"/>
      <c r="CX177" s="60"/>
      <c r="CY177" s="60"/>
      <c r="CZ177" s="60"/>
      <c r="DA177" s="60"/>
      <c r="DB177" s="60"/>
      <c r="DC177" s="60"/>
      <c r="DD177" s="60"/>
      <c r="DE177" s="60"/>
      <c r="DF177" s="60"/>
      <c r="DG177" s="60"/>
      <c r="DH177" s="60"/>
      <c r="DI177" s="60"/>
      <c r="DJ177" s="60"/>
      <c r="DK177" s="60"/>
      <c r="DL177" s="60"/>
      <c r="DM177" s="60"/>
      <c r="DN177" s="60"/>
      <c r="DO177" s="60"/>
      <c r="DP177" s="60"/>
    </row>
    <row r="178" spans="1:120">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BS178" s="60"/>
      <c r="BT178" s="75"/>
      <c r="BU178" s="75"/>
      <c r="BV178" s="75"/>
      <c r="BW178" s="75"/>
      <c r="BX178" s="75"/>
      <c r="BY178" s="75"/>
      <c r="BZ178" s="75"/>
      <c r="CA178" s="75"/>
      <c r="CL178" s="60"/>
      <c r="CM178" s="60"/>
      <c r="CN178" s="60"/>
      <c r="CO178" s="60"/>
      <c r="CP178" s="60"/>
      <c r="CQ178" s="60"/>
      <c r="CR178" s="60"/>
      <c r="CS178" s="60"/>
      <c r="CT178" s="60"/>
      <c r="CU178" s="60"/>
      <c r="CV178" s="60"/>
      <c r="CW178" s="60"/>
      <c r="CX178" s="60"/>
      <c r="CY178" s="60"/>
      <c r="CZ178" s="60"/>
      <c r="DA178" s="60"/>
      <c r="DB178" s="60"/>
      <c r="DC178" s="60"/>
      <c r="DD178" s="60"/>
      <c r="DE178" s="60"/>
      <c r="DF178" s="60"/>
      <c r="DG178" s="60"/>
      <c r="DH178" s="60"/>
      <c r="DI178" s="60"/>
      <c r="DJ178" s="60"/>
      <c r="DK178" s="60"/>
      <c r="DL178" s="60"/>
      <c r="DM178" s="60"/>
      <c r="DN178" s="60"/>
      <c r="DO178" s="60"/>
      <c r="DP178" s="60"/>
    </row>
    <row r="179" spans="1:120">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BS179" s="60"/>
      <c r="BT179" s="75"/>
      <c r="BU179" s="75"/>
      <c r="BV179" s="75"/>
      <c r="BW179" s="75"/>
      <c r="BX179" s="75"/>
      <c r="BY179" s="75"/>
      <c r="BZ179" s="75"/>
      <c r="CA179" s="75"/>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row>
    <row r="180" spans="1:120">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BS180" s="60"/>
      <c r="BT180" s="75"/>
      <c r="BU180" s="75"/>
      <c r="BV180" s="75"/>
      <c r="BW180" s="75"/>
      <c r="BX180" s="75"/>
      <c r="BY180" s="75"/>
      <c r="BZ180" s="75"/>
      <c r="CA180" s="75"/>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row>
    <row r="181" spans="1:120">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BS181" s="60"/>
      <c r="BT181" s="75"/>
      <c r="BU181" s="75"/>
      <c r="BV181" s="75"/>
      <c r="BW181" s="75"/>
      <c r="BX181" s="75"/>
      <c r="BY181" s="75"/>
      <c r="BZ181" s="75"/>
      <c r="CA181" s="75"/>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row>
    <row r="182" spans="1:120">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BS182" s="60"/>
      <c r="BT182" s="75"/>
      <c r="BU182" s="75"/>
      <c r="BV182" s="75"/>
      <c r="BW182" s="75"/>
      <c r="BX182" s="75"/>
      <c r="BY182" s="75"/>
      <c r="BZ182" s="75"/>
      <c r="CA182" s="75"/>
      <c r="CL182" s="60"/>
      <c r="CM182" s="60"/>
      <c r="CN182" s="60"/>
      <c r="CO182" s="60"/>
      <c r="CP182" s="60"/>
      <c r="CQ182" s="60"/>
      <c r="CR182" s="60"/>
      <c r="CS182" s="60"/>
      <c r="CT182" s="60"/>
      <c r="CU182" s="60"/>
      <c r="CV182" s="60"/>
      <c r="CW182" s="60"/>
      <c r="CX182" s="60"/>
      <c r="CY182" s="60"/>
      <c r="CZ182" s="60"/>
      <c r="DA182" s="60"/>
      <c r="DB182" s="60"/>
      <c r="DC182" s="60"/>
      <c r="DD182" s="60"/>
      <c r="DE182" s="60"/>
      <c r="DF182" s="60"/>
      <c r="DG182" s="60"/>
      <c r="DH182" s="60"/>
      <c r="DI182" s="60"/>
      <c r="DJ182" s="60"/>
      <c r="DK182" s="60"/>
      <c r="DL182" s="60"/>
      <c r="DM182" s="60"/>
      <c r="DN182" s="60"/>
      <c r="DO182" s="60"/>
      <c r="DP182" s="60"/>
    </row>
    <row r="183" spans="1:120">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BS183" s="60"/>
      <c r="BT183" s="75"/>
      <c r="BU183" s="75"/>
      <c r="BV183" s="75"/>
      <c r="BW183" s="75"/>
      <c r="BX183" s="75"/>
      <c r="BY183" s="75"/>
      <c r="BZ183" s="75"/>
      <c r="CA183" s="75"/>
      <c r="CL183" s="60"/>
      <c r="CM183" s="60"/>
      <c r="CN183" s="60"/>
      <c r="CO183" s="60"/>
      <c r="CP183" s="60"/>
      <c r="CQ183" s="60"/>
      <c r="CR183" s="60"/>
      <c r="CS183" s="60"/>
      <c r="CT183" s="60"/>
      <c r="CU183" s="60"/>
      <c r="CV183" s="60"/>
      <c r="CW183" s="60"/>
      <c r="CX183" s="60"/>
      <c r="CY183" s="60"/>
      <c r="CZ183" s="60"/>
      <c r="DA183" s="60"/>
      <c r="DB183" s="60"/>
      <c r="DC183" s="60"/>
      <c r="DD183" s="60"/>
      <c r="DE183" s="60"/>
      <c r="DF183" s="60"/>
      <c r="DG183" s="60"/>
      <c r="DH183" s="60"/>
      <c r="DI183" s="60"/>
      <c r="DJ183" s="60"/>
      <c r="DK183" s="60"/>
      <c r="DL183" s="60"/>
      <c r="DM183" s="60"/>
      <c r="DN183" s="60"/>
      <c r="DO183" s="60"/>
      <c r="DP183" s="60"/>
    </row>
    <row r="184" spans="1:120">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BS184" s="60"/>
      <c r="BT184" s="75"/>
      <c r="BU184" s="75"/>
      <c r="BV184" s="75"/>
      <c r="BW184" s="75"/>
      <c r="BX184" s="75"/>
      <c r="BY184" s="75"/>
      <c r="BZ184" s="75"/>
      <c r="CA184" s="75"/>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row>
    <row r="185" spans="1:120">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BS185" s="60"/>
      <c r="BT185" s="75"/>
      <c r="BU185" s="75"/>
      <c r="BV185" s="75"/>
      <c r="BW185" s="75"/>
      <c r="BX185" s="75"/>
      <c r="BY185" s="75"/>
      <c r="BZ185" s="75"/>
      <c r="CA185" s="75"/>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row>
    <row r="186" spans="1:120">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BS186" s="60"/>
      <c r="BT186" s="75"/>
      <c r="BU186" s="75"/>
      <c r="BV186" s="75"/>
      <c r="BW186" s="75"/>
      <c r="BX186" s="75"/>
      <c r="BY186" s="75"/>
      <c r="BZ186" s="75"/>
      <c r="CA186" s="75"/>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row>
    <row r="187" spans="1:120">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BS187" s="60"/>
      <c r="BT187" s="75"/>
      <c r="BU187" s="75"/>
      <c r="BV187" s="75"/>
      <c r="BW187" s="75"/>
      <c r="BX187" s="75"/>
      <c r="BY187" s="75"/>
      <c r="BZ187" s="75"/>
      <c r="CA187" s="75"/>
      <c r="CL187" s="60"/>
      <c r="CM187" s="60"/>
      <c r="CN187" s="60"/>
      <c r="CO187" s="60"/>
      <c r="CP187" s="60"/>
      <c r="CQ187" s="60"/>
      <c r="CR187" s="60"/>
      <c r="CS187" s="60"/>
      <c r="CT187" s="60"/>
      <c r="CU187" s="60"/>
      <c r="CV187" s="60"/>
      <c r="CW187" s="60"/>
      <c r="CX187" s="60"/>
      <c r="CY187" s="60"/>
      <c r="CZ187" s="60"/>
      <c r="DA187" s="60"/>
      <c r="DB187" s="60"/>
      <c r="DC187" s="60"/>
      <c r="DD187" s="60"/>
      <c r="DE187" s="60"/>
      <c r="DF187" s="60"/>
      <c r="DG187" s="60"/>
      <c r="DH187" s="60"/>
      <c r="DI187" s="60"/>
      <c r="DJ187" s="60"/>
      <c r="DK187" s="60"/>
      <c r="DL187" s="60"/>
      <c r="DM187" s="60"/>
      <c r="DN187" s="60"/>
      <c r="DO187" s="60"/>
      <c r="DP187" s="60"/>
    </row>
    <row r="188" spans="1:120">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BS188" s="60"/>
      <c r="BT188" s="75"/>
      <c r="BU188" s="75"/>
      <c r="BV188" s="75"/>
      <c r="BW188" s="75"/>
      <c r="BX188" s="75"/>
      <c r="BY188" s="75"/>
      <c r="BZ188" s="75"/>
      <c r="CA188" s="75"/>
      <c r="CL188" s="60"/>
      <c r="CM188" s="60"/>
      <c r="CN188" s="60"/>
      <c r="CO188" s="60"/>
      <c r="CP188" s="60"/>
      <c r="CQ188" s="60"/>
      <c r="CR188" s="60"/>
      <c r="CS188" s="60"/>
      <c r="CT188" s="60"/>
      <c r="CU188" s="60"/>
      <c r="CV188" s="60"/>
      <c r="CW188" s="60"/>
      <c r="CX188" s="60"/>
      <c r="CY188" s="60"/>
      <c r="CZ188" s="60"/>
      <c r="DA188" s="60"/>
      <c r="DB188" s="60"/>
      <c r="DC188" s="60"/>
      <c r="DD188" s="60"/>
      <c r="DE188" s="60"/>
      <c r="DF188" s="60"/>
      <c r="DG188" s="60"/>
      <c r="DH188" s="60"/>
      <c r="DI188" s="60"/>
      <c r="DJ188" s="60"/>
      <c r="DK188" s="60"/>
      <c r="DL188" s="60"/>
      <c r="DM188" s="60"/>
      <c r="DN188" s="60"/>
      <c r="DO188" s="60"/>
      <c r="DP188" s="60"/>
    </row>
    <row r="189" spans="1:120">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BS189" s="60"/>
      <c r="BT189" s="75"/>
      <c r="BU189" s="75"/>
      <c r="BV189" s="75"/>
      <c r="BW189" s="75"/>
      <c r="BX189" s="75"/>
      <c r="BY189" s="75"/>
      <c r="BZ189" s="75"/>
      <c r="CA189" s="75"/>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row>
    <row r="190" spans="1:120">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BS190" s="60"/>
      <c r="BT190" s="75"/>
      <c r="BU190" s="75"/>
      <c r="BV190" s="75"/>
      <c r="BW190" s="75"/>
      <c r="BX190" s="75"/>
      <c r="BY190" s="75"/>
      <c r="BZ190" s="75"/>
      <c r="CA190" s="75"/>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row>
    <row r="191" spans="1:120">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BS191" s="60"/>
      <c r="BT191" s="75"/>
      <c r="BU191" s="75"/>
      <c r="BV191" s="75"/>
      <c r="BW191" s="75"/>
      <c r="BX191" s="75"/>
      <c r="BY191" s="75"/>
      <c r="BZ191" s="75"/>
      <c r="CA191" s="75"/>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row>
    <row r="192" spans="1:120">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BS192" s="60"/>
      <c r="BT192" s="75"/>
      <c r="BU192" s="75"/>
      <c r="BV192" s="75"/>
      <c r="BW192" s="75"/>
      <c r="BX192" s="75"/>
      <c r="BY192" s="75"/>
      <c r="BZ192" s="75"/>
      <c r="CA192" s="75"/>
      <c r="CL192" s="60"/>
      <c r="CM192" s="60"/>
      <c r="CN192" s="60"/>
      <c r="CO192" s="60"/>
      <c r="CP192" s="60"/>
      <c r="CQ192" s="60"/>
      <c r="CR192" s="60"/>
      <c r="CS192" s="60"/>
      <c r="CT192" s="60"/>
      <c r="CU192" s="60"/>
      <c r="CV192" s="60"/>
      <c r="CW192" s="60"/>
      <c r="CX192" s="60"/>
      <c r="CY192" s="60"/>
      <c r="CZ192" s="60"/>
      <c r="DA192" s="60"/>
      <c r="DB192" s="60"/>
      <c r="DC192" s="60"/>
      <c r="DD192" s="60"/>
      <c r="DE192" s="60"/>
      <c r="DF192" s="60"/>
      <c r="DG192" s="60"/>
      <c r="DH192" s="60"/>
      <c r="DI192" s="60"/>
      <c r="DJ192" s="60"/>
      <c r="DK192" s="60"/>
      <c r="DL192" s="60"/>
      <c r="DM192" s="60"/>
      <c r="DN192" s="60"/>
      <c r="DO192" s="60"/>
      <c r="DP192" s="60"/>
    </row>
    <row r="193" spans="1:120">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BS193" s="60"/>
      <c r="BT193" s="75"/>
      <c r="BU193" s="75"/>
      <c r="BV193" s="75"/>
      <c r="BW193" s="75"/>
      <c r="BX193" s="75"/>
      <c r="BY193" s="75"/>
      <c r="BZ193" s="75"/>
      <c r="CA193" s="75"/>
      <c r="CL193" s="60"/>
      <c r="CM193" s="60"/>
      <c r="CN193" s="60"/>
      <c r="CO193" s="60"/>
      <c r="CP193" s="60"/>
      <c r="CQ193" s="60"/>
      <c r="CR193" s="60"/>
      <c r="CS193" s="60"/>
      <c r="CT193" s="60"/>
      <c r="CU193" s="60"/>
      <c r="CV193" s="60"/>
      <c r="CW193" s="60"/>
      <c r="CX193" s="60"/>
      <c r="CY193" s="60"/>
      <c r="CZ193" s="60"/>
      <c r="DA193" s="60"/>
      <c r="DB193" s="60"/>
      <c r="DC193" s="60"/>
      <c r="DD193" s="60"/>
      <c r="DE193" s="60"/>
      <c r="DF193" s="60"/>
      <c r="DG193" s="60"/>
      <c r="DH193" s="60"/>
      <c r="DI193" s="60"/>
      <c r="DJ193" s="60"/>
      <c r="DK193" s="60"/>
      <c r="DL193" s="60"/>
      <c r="DM193" s="60"/>
      <c r="DN193" s="60"/>
      <c r="DO193" s="60"/>
      <c r="DP193" s="60"/>
    </row>
    <row r="194" spans="1:120">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BS194" s="60"/>
      <c r="BT194" s="75"/>
      <c r="BU194" s="75"/>
      <c r="BV194" s="75"/>
      <c r="BW194" s="75"/>
      <c r="BX194" s="75"/>
      <c r="BY194" s="75"/>
      <c r="BZ194" s="75"/>
      <c r="CA194" s="75"/>
      <c r="CL194" s="60"/>
      <c r="CM194" s="60"/>
      <c r="CN194" s="60"/>
      <c r="CO194" s="60"/>
      <c r="CP194" s="60"/>
      <c r="CQ194" s="60"/>
      <c r="CR194" s="60"/>
      <c r="CS194" s="60"/>
      <c r="CT194" s="60"/>
      <c r="CU194" s="60"/>
      <c r="CV194" s="60"/>
      <c r="CW194" s="60"/>
      <c r="CX194" s="60"/>
      <c r="CY194" s="60"/>
      <c r="CZ194" s="60"/>
      <c r="DA194" s="60"/>
      <c r="DB194" s="60"/>
      <c r="DC194" s="60"/>
      <c r="DD194" s="60"/>
      <c r="DE194" s="60"/>
      <c r="DF194" s="60"/>
      <c r="DG194" s="60"/>
      <c r="DH194" s="60"/>
      <c r="DI194" s="60"/>
      <c r="DJ194" s="60"/>
      <c r="DK194" s="60"/>
      <c r="DL194" s="60"/>
      <c r="DM194" s="60"/>
      <c r="DN194" s="60"/>
      <c r="DO194" s="60"/>
      <c r="DP194" s="60"/>
    </row>
    <row r="195" spans="1:120">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BS195" s="60"/>
      <c r="BT195" s="75"/>
      <c r="BU195" s="75"/>
      <c r="BV195" s="75"/>
      <c r="BW195" s="75"/>
      <c r="BX195" s="75"/>
      <c r="BY195" s="75"/>
      <c r="BZ195" s="75"/>
      <c r="CA195" s="75"/>
      <c r="CL195" s="60"/>
      <c r="CM195" s="60"/>
      <c r="CN195" s="60"/>
      <c r="CO195" s="60"/>
      <c r="CP195" s="60"/>
      <c r="CQ195" s="60"/>
      <c r="CR195" s="60"/>
      <c r="CS195" s="60"/>
      <c r="CT195" s="60"/>
      <c r="CU195" s="60"/>
      <c r="CV195" s="60"/>
      <c r="CW195" s="60"/>
      <c r="CX195" s="60"/>
      <c r="CY195" s="60"/>
      <c r="CZ195" s="60"/>
      <c r="DA195" s="60"/>
      <c r="DB195" s="60"/>
      <c r="DC195" s="60"/>
      <c r="DD195" s="60"/>
      <c r="DE195" s="60"/>
      <c r="DF195" s="60"/>
      <c r="DG195" s="60"/>
      <c r="DH195" s="60"/>
      <c r="DI195" s="60"/>
      <c r="DJ195" s="60"/>
      <c r="DK195" s="60"/>
      <c r="DL195" s="60"/>
      <c r="DM195" s="60"/>
      <c r="DN195" s="60"/>
      <c r="DO195" s="60"/>
      <c r="DP195" s="60"/>
    </row>
    <row r="196" spans="1:120">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BS196" s="60"/>
      <c r="BT196" s="75"/>
      <c r="BU196" s="75"/>
      <c r="BV196" s="75"/>
      <c r="BW196" s="75"/>
      <c r="BX196" s="75"/>
      <c r="BY196" s="75"/>
      <c r="BZ196" s="75"/>
      <c r="CA196" s="75"/>
      <c r="CL196" s="60"/>
      <c r="CM196" s="60"/>
      <c r="CN196" s="60"/>
      <c r="CO196" s="60"/>
      <c r="CP196" s="60"/>
      <c r="CQ196" s="60"/>
      <c r="CR196" s="60"/>
      <c r="CS196" s="60"/>
      <c r="CT196" s="60"/>
      <c r="CU196" s="60"/>
      <c r="CV196" s="60"/>
      <c r="CW196" s="60"/>
      <c r="CX196" s="60"/>
      <c r="CY196" s="60"/>
      <c r="CZ196" s="60"/>
      <c r="DA196" s="60"/>
      <c r="DB196" s="60"/>
      <c r="DC196" s="60"/>
      <c r="DD196" s="60"/>
      <c r="DE196" s="60"/>
      <c r="DF196" s="60"/>
      <c r="DG196" s="60"/>
      <c r="DH196" s="60"/>
      <c r="DI196" s="60"/>
      <c r="DJ196" s="60"/>
      <c r="DK196" s="60"/>
      <c r="DL196" s="60"/>
      <c r="DM196" s="60"/>
      <c r="DN196" s="60"/>
      <c r="DO196" s="60"/>
      <c r="DP196" s="60"/>
    </row>
    <row r="197" spans="1:120">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BS197" s="60"/>
      <c r="BT197" s="75"/>
      <c r="BU197" s="75"/>
      <c r="BV197" s="75"/>
      <c r="BW197" s="75"/>
      <c r="BX197" s="75"/>
      <c r="BY197" s="75"/>
      <c r="BZ197" s="75"/>
      <c r="CA197" s="75"/>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0"/>
      <c r="DJ197" s="60"/>
      <c r="DK197" s="60"/>
      <c r="DL197" s="60"/>
      <c r="DM197" s="60"/>
      <c r="DN197" s="60"/>
      <c r="DO197" s="60"/>
      <c r="DP197" s="60"/>
    </row>
    <row r="198" spans="1:120">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BS198" s="60"/>
      <c r="BT198" s="75"/>
      <c r="BU198" s="75"/>
      <c r="BV198" s="75"/>
      <c r="BW198" s="75"/>
      <c r="BX198" s="75"/>
      <c r="BY198" s="75"/>
      <c r="BZ198" s="75"/>
      <c r="CA198" s="75"/>
      <c r="CL198" s="60"/>
      <c r="CM198" s="60"/>
      <c r="CN198" s="60"/>
      <c r="CO198" s="60"/>
      <c r="CP198" s="60"/>
      <c r="CQ198" s="60"/>
      <c r="CR198" s="60"/>
      <c r="CS198" s="60"/>
      <c r="CT198" s="60"/>
      <c r="CU198" s="60"/>
      <c r="CV198" s="60"/>
      <c r="CW198" s="60"/>
      <c r="CX198" s="60"/>
      <c r="CY198" s="60"/>
      <c r="CZ198" s="60"/>
      <c r="DA198" s="60"/>
      <c r="DB198" s="60"/>
      <c r="DC198" s="60"/>
      <c r="DD198" s="60"/>
      <c r="DE198" s="60"/>
      <c r="DF198" s="60"/>
      <c r="DG198" s="60"/>
      <c r="DH198" s="60"/>
      <c r="DI198" s="60"/>
      <c r="DJ198" s="60"/>
      <c r="DK198" s="60"/>
      <c r="DL198" s="60"/>
      <c r="DM198" s="60"/>
      <c r="DN198" s="60"/>
      <c r="DO198" s="60"/>
      <c r="DP198" s="60"/>
    </row>
    <row r="199" spans="1:120">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BS199" s="60"/>
      <c r="BT199" s="75"/>
      <c r="BU199" s="75"/>
      <c r="BV199" s="75"/>
      <c r="BW199" s="75"/>
      <c r="BX199" s="75"/>
      <c r="BY199" s="75"/>
      <c r="BZ199" s="75"/>
      <c r="CA199" s="75"/>
      <c r="CL199" s="60"/>
      <c r="CM199" s="60"/>
      <c r="CN199" s="60"/>
      <c r="CO199" s="60"/>
      <c r="CP199" s="60"/>
      <c r="CQ199" s="60"/>
      <c r="CR199" s="60"/>
      <c r="CS199" s="60"/>
      <c r="CT199" s="60"/>
      <c r="CU199" s="60"/>
      <c r="CV199" s="60"/>
      <c r="CW199" s="60"/>
      <c r="CX199" s="60"/>
      <c r="CY199" s="60"/>
      <c r="CZ199" s="60"/>
      <c r="DA199" s="60"/>
      <c r="DB199" s="60"/>
      <c r="DC199" s="60"/>
      <c r="DD199" s="60"/>
      <c r="DE199" s="60"/>
      <c r="DF199" s="60"/>
      <c r="DG199" s="60"/>
      <c r="DH199" s="60"/>
      <c r="DI199" s="60"/>
      <c r="DJ199" s="60"/>
      <c r="DK199" s="60"/>
      <c r="DL199" s="60"/>
      <c r="DM199" s="60"/>
      <c r="DN199" s="60"/>
      <c r="DO199" s="60"/>
      <c r="DP199" s="60"/>
    </row>
    <row r="200" spans="1:120">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BS200" s="60"/>
      <c r="BT200" s="75"/>
      <c r="BU200" s="75"/>
      <c r="BV200" s="75"/>
      <c r="BW200" s="75"/>
      <c r="BX200" s="75"/>
      <c r="BY200" s="75"/>
      <c r="BZ200" s="75"/>
      <c r="CA200" s="75"/>
      <c r="CL200" s="60"/>
      <c r="CM200" s="60"/>
      <c r="CN200" s="60"/>
      <c r="CO200" s="60"/>
      <c r="CP200" s="60"/>
      <c r="CQ200" s="60"/>
      <c r="CR200" s="60"/>
      <c r="CS200" s="60"/>
      <c r="CT200" s="60"/>
      <c r="CU200" s="60"/>
      <c r="CV200" s="60"/>
      <c r="CW200" s="60"/>
      <c r="CX200" s="60"/>
      <c r="CY200" s="60"/>
      <c r="CZ200" s="60"/>
      <c r="DA200" s="60"/>
      <c r="DB200" s="60"/>
      <c r="DC200" s="60"/>
      <c r="DD200" s="60"/>
      <c r="DE200" s="60"/>
      <c r="DF200" s="60"/>
      <c r="DG200" s="60"/>
      <c r="DH200" s="60"/>
      <c r="DI200" s="60"/>
      <c r="DJ200" s="60"/>
      <c r="DK200" s="60"/>
      <c r="DL200" s="60"/>
      <c r="DM200" s="60"/>
      <c r="DN200" s="60"/>
      <c r="DO200" s="60"/>
      <c r="DP200" s="60"/>
    </row>
    <row r="201" spans="1:120">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BS201" s="60"/>
      <c r="BT201" s="75"/>
      <c r="BU201" s="75"/>
      <c r="BV201" s="75"/>
      <c r="BW201" s="75"/>
      <c r="BX201" s="75"/>
      <c r="BY201" s="75"/>
      <c r="BZ201" s="75"/>
      <c r="CA201" s="75"/>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0"/>
      <c r="DJ201" s="60"/>
      <c r="DK201" s="60"/>
      <c r="DL201" s="60"/>
      <c r="DM201" s="60"/>
      <c r="DN201" s="60"/>
      <c r="DO201" s="60"/>
      <c r="DP201" s="60"/>
    </row>
    <row r="202" spans="1:120">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BS202" s="60"/>
      <c r="BT202" s="75"/>
      <c r="BU202" s="75"/>
      <c r="BV202" s="75"/>
      <c r="BW202" s="75"/>
      <c r="BX202" s="75"/>
      <c r="BY202" s="75"/>
      <c r="BZ202" s="75"/>
      <c r="CA202" s="75"/>
      <c r="CL202" s="60"/>
      <c r="CM202" s="60"/>
      <c r="CN202" s="60"/>
      <c r="CO202" s="60"/>
      <c r="CP202" s="60"/>
      <c r="CQ202" s="60"/>
      <c r="CR202" s="60"/>
      <c r="CS202" s="60"/>
      <c r="CT202" s="60"/>
      <c r="CU202" s="60"/>
      <c r="CV202" s="60"/>
      <c r="CW202" s="60"/>
      <c r="CX202" s="60"/>
      <c r="CY202" s="60"/>
      <c r="CZ202" s="60"/>
      <c r="DA202" s="60"/>
      <c r="DB202" s="60"/>
      <c r="DC202" s="60"/>
      <c r="DD202" s="60"/>
      <c r="DE202" s="60"/>
      <c r="DF202" s="60"/>
      <c r="DG202" s="60"/>
      <c r="DH202" s="60"/>
      <c r="DI202" s="60"/>
      <c r="DJ202" s="60"/>
      <c r="DK202" s="60"/>
      <c r="DL202" s="60"/>
      <c r="DM202" s="60"/>
      <c r="DN202" s="60"/>
      <c r="DO202" s="60"/>
      <c r="DP202" s="60"/>
    </row>
    <row r="203" spans="1:120">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BS203" s="60"/>
      <c r="BT203" s="75"/>
      <c r="BU203" s="75"/>
      <c r="BV203" s="75"/>
      <c r="BW203" s="75"/>
      <c r="BX203" s="75"/>
      <c r="BY203" s="75"/>
      <c r="BZ203" s="75"/>
      <c r="CA203" s="75"/>
      <c r="CL203" s="60"/>
      <c r="CM203" s="60"/>
      <c r="CN203" s="60"/>
      <c r="CO203" s="60"/>
      <c r="CP203" s="60"/>
      <c r="CQ203" s="60"/>
      <c r="CR203" s="60"/>
      <c r="CS203" s="60"/>
      <c r="CT203" s="60"/>
      <c r="CU203" s="60"/>
      <c r="CV203" s="60"/>
      <c r="CW203" s="60"/>
      <c r="CX203" s="60"/>
      <c r="CY203" s="60"/>
      <c r="CZ203" s="60"/>
      <c r="DA203" s="60"/>
      <c r="DB203" s="60"/>
      <c r="DC203" s="60"/>
      <c r="DD203" s="60"/>
      <c r="DE203" s="60"/>
      <c r="DF203" s="60"/>
      <c r="DG203" s="60"/>
      <c r="DH203" s="60"/>
      <c r="DI203" s="60"/>
      <c r="DJ203" s="60"/>
      <c r="DK203" s="60"/>
      <c r="DL203" s="60"/>
      <c r="DM203" s="60"/>
      <c r="DN203" s="60"/>
      <c r="DO203" s="60"/>
      <c r="DP203" s="60"/>
    </row>
    <row r="204" spans="1:120">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BS204" s="60"/>
      <c r="BT204" s="75"/>
      <c r="BU204" s="75"/>
      <c r="BV204" s="75"/>
      <c r="BW204" s="75"/>
      <c r="BX204" s="75"/>
      <c r="BY204" s="75"/>
      <c r="BZ204" s="75"/>
      <c r="CA204" s="75"/>
      <c r="CL204" s="60"/>
      <c r="CM204" s="60"/>
      <c r="CN204" s="60"/>
      <c r="CO204" s="60"/>
      <c r="CP204" s="60"/>
      <c r="CQ204" s="60"/>
      <c r="CR204" s="60"/>
      <c r="CS204" s="60"/>
      <c r="CT204" s="60"/>
      <c r="CU204" s="60"/>
      <c r="CV204" s="60"/>
      <c r="CW204" s="60"/>
      <c r="CX204" s="60"/>
      <c r="CY204" s="60"/>
      <c r="CZ204" s="60"/>
      <c r="DA204" s="60"/>
      <c r="DB204" s="60"/>
      <c r="DC204" s="60"/>
      <c r="DD204" s="60"/>
      <c r="DE204" s="60"/>
      <c r="DF204" s="60"/>
      <c r="DG204" s="60"/>
      <c r="DH204" s="60"/>
      <c r="DI204" s="60"/>
      <c r="DJ204" s="60"/>
      <c r="DK204" s="60"/>
      <c r="DL204" s="60"/>
      <c r="DM204" s="60"/>
      <c r="DN204" s="60"/>
      <c r="DO204" s="60"/>
      <c r="DP204" s="60"/>
    </row>
    <row r="205" spans="1:120">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BS205" s="60"/>
      <c r="BT205" s="75"/>
      <c r="BU205" s="75"/>
      <c r="BV205" s="75"/>
      <c r="BW205" s="75"/>
      <c r="BX205" s="75"/>
      <c r="BY205" s="75"/>
      <c r="BZ205" s="75"/>
      <c r="CA205" s="75"/>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row>
    <row r="206" spans="1:120">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BS206" s="60"/>
      <c r="BT206" s="75"/>
      <c r="BU206" s="75"/>
      <c r="BV206" s="75"/>
      <c r="BW206" s="75"/>
      <c r="BX206" s="75"/>
      <c r="BY206" s="75"/>
      <c r="BZ206" s="75"/>
      <c r="CA206" s="75"/>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row>
    <row r="207" spans="1:120">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BS207" s="60"/>
      <c r="BT207" s="75"/>
      <c r="BU207" s="75"/>
      <c r="BV207" s="75"/>
      <c r="BW207" s="75"/>
      <c r="BX207" s="75"/>
      <c r="BY207" s="75"/>
      <c r="BZ207" s="75"/>
      <c r="CA207" s="75"/>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row>
    <row r="208" spans="1:120">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BS208" s="60"/>
      <c r="BT208" s="75"/>
      <c r="BU208" s="75"/>
      <c r="BV208" s="75"/>
      <c r="BW208" s="75"/>
      <c r="BX208" s="75"/>
      <c r="BY208" s="75"/>
      <c r="BZ208" s="75"/>
      <c r="CA208" s="75"/>
      <c r="CL208" s="60"/>
      <c r="CM208" s="60"/>
      <c r="CN208" s="60"/>
      <c r="CO208" s="60"/>
      <c r="CP208" s="60"/>
      <c r="CQ208" s="60"/>
      <c r="CR208" s="60"/>
      <c r="CS208" s="60"/>
      <c r="CT208" s="60"/>
      <c r="CU208" s="60"/>
      <c r="CV208" s="60"/>
      <c r="CW208" s="60"/>
      <c r="CX208" s="60"/>
      <c r="CY208" s="60"/>
      <c r="CZ208" s="60"/>
      <c r="DA208" s="60"/>
      <c r="DB208" s="60"/>
      <c r="DC208" s="60"/>
      <c r="DD208" s="60"/>
      <c r="DE208" s="60"/>
      <c r="DF208" s="60"/>
      <c r="DG208" s="60"/>
      <c r="DH208" s="60"/>
      <c r="DI208" s="60"/>
      <c r="DJ208" s="60"/>
      <c r="DK208" s="60"/>
      <c r="DL208" s="60"/>
      <c r="DM208" s="60"/>
      <c r="DN208" s="60"/>
      <c r="DO208" s="60"/>
      <c r="DP208" s="60"/>
    </row>
    <row r="209" spans="1:120">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BS209" s="60"/>
      <c r="BT209" s="75"/>
      <c r="BU209" s="75"/>
      <c r="BV209" s="75"/>
      <c r="BW209" s="75"/>
      <c r="BX209" s="75"/>
      <c r="BY209" s="75"/>
      <c r="BZ209" s="75"/>
      <c r="CA209" s="75"/>
      <c r="CL209" s="60"/>
      <c r="CM209" s="60"/>
      <c r="CN209" s="60"/>
      <c r="CO209" s="60"/>
      <c r="CP209" s="60"/>
      <c r="CQ209" s="60"/>
      <c r="CR209" s="60"/>
      <c r="CS209" s="60"/>
      <c r="CT209" s="60"/>
      <c r="CU209" s="60"/>
      <c r="CV209" s="60"/>
      <c r="CW209" s="60"/>
      <c r="CX209" s="60"/>
      <c r="CY209" s="60"/>
      <c r="CZ209" s="60"/>
      <c r="DA209" s="60"/>
      <c r="DB209" s="60"/>
      <c r="DC209" s="60"/>
      <c r="DD209" s="60"/>
      <c r="DE209" s="60"/>
      <c r="DF209" s="60"/>
      <c r="DG209" s="60"/>
      <c r="DH209" s="60"/>
      <c r="DI209" s="60"/>
      <c r="DJ209" s="60"/>
      <c r="DK209" s="60"/>
      <c r="DL209" s="60"/>
      <c r="DM209" s="60"/>
      <c r="DN209" s="60"/>
      <c r="DO209" s="60"/>
      <c r="DP209" s="60"/>
    </row>
    <row r="210" spans="1:120">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BS210" s="60"/>
      <c r="BT210" s="75"/>
      <c r="BU210" s="75"/>
      <c r="BV210" s="75"/>
      <c r="BW210" s="75"/>
      <c r="BX210" s="75"/>
      <c r="BY210" s="75"/>
      <c r="BZ210" s="75"/>
      <c r="CA210" s="75"/>
      <c r="CL210" s="60"/>
      <c r="CM210" s="60"/>
      <c r="CN210" s="60"/>
      <c r="CO210" s="60"/>
      <c r="CP210" s="60"/>
      <c r="CQ210" s="60"/>
      <c r="CR210" s="60"/>
      <c r="CS210" s="60"/>
      <c r="CT210" s="60"/>
      <c r="CU210" s="60"/>
      <c r="CV210" s="60"/>
      <c r="CW210" s="60"/>
      <c r="CX210" s="60"/>
      <c r="CY210" s="60"/>
      <c r="CZ210" s="60"/>
      <c r="DA210" s="60"/>
      <c r="DB210" s="60"/>
      <c r="DC210" s="60"/>
      <c r="DD210" s="60"/>
      <c r="DE210" s="60"/>
      <c r="DF210" s="60"/>
      <c r="DG210" s="60"/>
      <c r="DH210" s="60"/>
      <c r="DI210" s="60"/>
      <c r="DJ210" s="60"/>
      <c r="DK210" s="60"/>
      <c r="DL210" s="60"/>
      <c r="DM210" s="60"/>
      <c r="DN210" s="60"/>
      <c r="DO210" s="60"/>
      <c r="DP210" s="60"/>
    </row>
    <row r="211" spans="1:120">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BS211" s="60"/>
      <c r="BT211" s="75"/>
      <c r="BU211" s="75"/>
      <c r="BV211" s="75"/>
      <c r="BW211" s="75"/>
      <c r="BX211" s="75"/>
      <c r="BY211" s="75"/>
      <c r="BZ211" s="75"/>
      <c r="CA211" s="75"/>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60"/>
      <c r="DI211" s="60"/>
      <c r="DJ211" s="60"/>
      <c r="DK211" s="60"/>
      <c r="DL211" s="60"/>
      <c r="DM211" s="60"/>
      <c r="DN211" s="60"/>
      <c r="DO211" s="60"/>
      <c r="DP211" s="60"/>
    </row>
    <row r="212" spans="1:120">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BS212" s="60"/>
      <c r="BT212" s="75"/>
      <c r="BU212" s="75"/>
      <c r="BV212" s="75"/>
      <c r="BW212" s="75"/>
      <c r="BX212" s="75"/>
      <c r="BY212" s="75"/>
      <c r="BZ212" s="75"/>
      <c r="CA212" s="75"/>
      <c r="CL212" s="60"/>
      <c r="CM212" s="60"/>
      <c r="CN212" s="60"/>
      <c r="CO212" s="60"/>
      <c r="CP212" s="60"/>
      <c r="CQ212" s="60"/>
      <c r="CR212" s="60"/>
      <c r="CS212" s="60"/>
      <c r="CT212" s="60"/>
      <c r="CU212" s="60"/>
      <c r="CV212" s="60"/>
      <c r="CW212" s="60"/>
      <c r="CX212" s="60"/>
      <c r="CY212" s="60"/>
      <c r="CZ212" s="60"/>
      <c r="DA212" s="60"/>
      <c r="DB212" s="60"/>
      <c r="DC212" s="60"/>
      <c r="DD212" s="60"/>
      <c r="DE212" s="60"/>
      <c r="DF212" s="60"/>
      <c r="DG212" s="60"/>
      <c r="DH212" s="60"/>
      <c r="DI212" s="60"/>
      <c r="DJ212" s="60"/>
      <c r="DK212" s="60"/>
      <c r="DL212" s="60"/>
      <c r="DM212" s="60"/>
      <c r="DN212" s="60"/>
      <c r="DO212" s="60"/>
      <c r="DP212" s="60"/>
    </row>
    <row r="213" spans="1:120">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BS213" s="60"/>
      <c r="BT213" s="75"/>
      <c r="BU213" s="75"/>
      <c r="BV213" s="75"/>
      <c r="BW213" s="75"/>
      <c r="BX213" s="75"/>
      <c r="BY213" s="75"/>
      <c r="BZ213" s="75"/>
      <c r="CA213" s="75"/>
      <c r="CL213" s="60"/>
      <c r="CM213" s="60"/>
      <c r="CN213" s="60"/>
      <c r="CO213" s="60"/>
      <c r="CP213" s="60"/>
      <c r="CQ213" s="60"/>
      <c r="CR213" s="60"/>
      <c r="CS213" s="60"/>
      <c r="CT213" s="60"/>
      <c r="CU213" s="60"/>
      <c r="CV213" s="60"/>
      <c r="CW213" s="60"/>
      <c r="CX213" s="60"/>
      <c r="CY213" s="60"/>
      <c r="CZ213" s="60"/>
      <c r="DA213" s="60"/>
      <c r="DB213" s="60"/>
      <c r="DC213" s="60"/>
      <c r="DD213" s="60"/>
      <c r="DE213" s="60"/>
      <c r="DF213" s="60"/>
      <c r="DG213" s="60"/>
      <c r="DH213" s="60"/>
      <c r="DI213" s="60"/>
      <c r="DJ213" s="60"/>
      <c r="DK213" s="60"/>
      <c r="DL213" s="60"/>
      <c r="DM213" s="60"/>
      <c r="DN213" s="60"/>
      <c r="DO213" s="60"/>
      <c r="DP213" s="60"/>
    </row>
    <row r="214" spans="1:120">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BS214" s="60"/>
      <c r="BT214" s="75"/>
      <c r="BU214" s="75"/>
      <c r="BV214" s="75"/>
      <c r="BW214" s="75"/>
      <c r="BX214" s="75"/>
      <c r="BY214" s="75"/>
      <c r="BZ214" s="75"/>
      <c r="CA214" s="75"/>
      <c r="CL214" s="60"/>
      <c r="CM214" s="60"/>
      <c r="CN214" s="60"/>
      <c r="CO214" s="60"/>
      <c r="CP214" s="60"/>
      <c r="CQ214" s="60"/>
      <c r="CR214" s="60"/>
      <c r="CS214" s="60"/>
      <c r="CT214" s="60"/>
      <c r="CU214" s="60"/>
      <c r="CV214" s="60"/>
      <c r="CW214" s="60"/>
      <c r="CX214" s="60"/>
      <c r="CY214" s="60"/>
      <c r="CZ214" s="60"/>
      <c r="DA214" s="60"/>
      <c r="DB214" s="60"/>
      <c r="DC214" s="60"/>
      <c r="DD214" s="60"/>
      <c r="DE214" s="60"/>
      <c r="DF214" s="60"/>
      <c r="DG214" s="60"/>
      <c r="DH214" s="60"/>
      <c r="DI214" s="60"/>
      <c r="DJ214" s="60"/>
      <c r="DK214" s="60"/>
      <c r="DL214" s="60"/>
      <c r="DM214" s="60"/>
      <c r="DN214" s="60"/>
      <c r="DO214" s="60"/>
      <c r="DP214" s="60"/>
    </row>
    <row r="215" spans="1:120">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BS215" s="60"/>
      <c r="BT215" s="75"/>
      <c r="BU215" s="75"/>
      <c r="BV215" s="75"/>
      <c r="BW215" s="75"/>
      <c r="BX215" s="75"/>
      <c r="BY215" s="75"/>
      <c r="BZ215" s="75"/>
      <c r="CA215" s="75"/>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60"/>
      <c r="DI215" s="60"/>
      <c r="DJ215" s="60"/>
      <c r="DK215" s="60"/>
      <c r="DL215" s="60"/>
      <c r="DM215" s="60"/>
      <c r="DN215" s="60"/>
      <c r="DO215" s="60"/>
      <c r="DP215" s="60"/>
    </row>
    <row r="216" spans="1:120">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BS216" s="60"/>
      <c r="BT216" s="75"/>
      <c r="BU216" s="75"/>
      <c r="BV216" s="75"/>
      <c r="BW216" s="75"/>
      <c r="BX216" s="75"/>
      <c r="BY216" s="75"/>
      <c r="BZ216" s="75"/>
      <c r="CA216" s="75"/>
      <c r="CL216" s="60"/>
      <c r="CM216" s="60"/>
      <c r="CN216" s="60"/>
      <c r="CO216" s="60"/>
      <c r="CP216" s="60"/>
      <c r="CQ216" s="60"/>
      <c r="CR216" s="60"/>
      <c r="CS216" s="60"/>
      <c r="CT216" s="60"/>
      <c r="CU216" s="60"/>
      <c r="CV216" s="60"/>
      <c r="CW216" s="60"/>
      <c r="CX216" s="60"/>
      <c r="CY216" s="60"/>
      <c r="CZ216" s="60"/>
      <c r="DA216" s="60"/>
      <c r="DB216" s="60"/>
      <c r="DC216" s="60"/>
      <c r="DD216" s="60"/>
      <c r="DE216" s="60"/>
      <c r="DF216" s="60"/>
      <c r="DG216" s="60"/>
      <c r="DH216" s="60"/>
      <c r="DI216" s="60"/>
      <c r="DJ216" s="60"/>
      <c r="DK216" s="60"/>
      <c r="DL216" s="60"/>
      <c r="DM216" s="60"/>
      <c r="DN216" s="60"/>
      <c r="DO216" s="60"/>
      <c r="DP216" s="60"/>
    </row>
    <row r="217" spans="1:120">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BS217" s="60"/>
      <c r="BT217" s="75"/>
      <c r="BU217" s="75"/>
      <c r="BV217" s="75"/>
      <c r="BW217" s="75"/>
      <c r="BX217" s="75"/>
      <c r="BY217" s="75"/>
      <c r="BZ217" s="75"/>
      <c r="CA217" s="75"/>
      <c r="CL217" s="60"/>
      <c r="CM217" s="60"/>
      <c r="CN217" s="60"/>
      <c r="CO217" s="60"/>
      <c r="CP217" s="60"/>
      <c r="CQ217" s="60"/>
      <c r="CR217" s="60"/>
      <c r="CS217" s="60"/>
      <c r="CT217" s="60"/>
      <c r="CU217" s="60"/>
      <c r="CV217" s="60"/>
      <c r="CW217" s="60"/>
      <c r="CX217" s="60"/>
      <c r="CY217" s="60"/>
      <c r="CZ217" s="60"/>
      <c r="DA217" s="60"/>
      <c r="DB217" s="60"/>
      <c r="DC217" s="60"/>
      <c r="DD217" s="60"/>
      <c r="DE217" s="60"/>
      <c r="DF217" s="60"/>
      <c r="DG217" s="60"/>
      <c r="DH217" s="60"/>
      <c r="DI217" s="60"/>
      <c r="DJ217" s="60"/>
      <c r="DK217" s="60"/>
      <c r="DL217" s="60"/>
      <c r="DM217" s="60"/>
      <c r="DN217" s="60"/>
      <c r="DO217" s="60"/>
      <c r="DP217" s="60"/>
    </row>
    <row r="218" spans="1:120">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BS218" s="60"/>
      <c r="BT218" s="75"/>
      <c r="BU218" s="75"/>
      <c r="BV218" s="75"/>
      <c r="BW218" s="75"/>
      <c r="BX218" s="75"/>
      <c r="BY218" s="75"/>
      <c r="BZ218" s="75"/>
      <c r="CA218" s="75"/>
      <c r="CL218" s="60"/>
      <c r="CM218" s="60"/>
      <c r="CN218" s="60"/>
      <c r="CO218" s="60"/>
      <c r="CP218" s="60"/>
      <c r="CQ218" s="60"/>
      <c r="CR218" s="60"/>
      <c r="CS218" s="60"/>
      <c r="CT218" s="60"/>
      <c r="CU218" s="60"/>
      <c r="CV218" s="60"/>
      <c r="CW218" s="60"/>
      <c r="CX218" s="60"/>
      <c r="CY218" s="60"/>
      <c r="CZ218" s="60"/>
      <c r="DA218" s="60"/>
      <c r="DB218" s="60"/>
      <c r="DC218" s="60"/>
      <c r="DD218" s="60"/>
      <c r="DE218" s="60"/>
      <c r="DF218" s="60"/>
      <c r="DG218" s="60"/>
      <c r="DH218" s="60"/>
      <c r="DI218" s="60"/>
      <c r="DJ218" s="60"/>
      <c r="DK218" s="60"/>
      <c r="DL218" s="60"/>
      <c r="DM218" s="60"/>
      <c r="DN218" s="60"/>
      <c r="DO218" s="60"/>
      <c r="DP218" s="60"/>
    </row>
    <row r="219" spans="1:120">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BS219" s="60"/>
      <c r="BT219" s="75"/>
      <c r="BU219" s="75"/>
      <c r="BV219" s="75"/>
      <c r="BW219" s="75"/>
      <c r="BX219" s="75"/>
      <c r="BY219" s="75"/>
      <c r="BZ219" s="75"/>
      <c r="CA219" s="75"/>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0"/>
      <c r="DO219" s="60"/>
      <c r="DP219" s="60"/>
    </row>
    <row r="220" spans="1:120">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BS220" s="60"/>
      <c r="BT220" s="75"/>
      <c r="BU220" s="75"/>
      <c r="BV220" s="75"/>
      <c r="BW220" s="75"/>
      <c r="BX220" s="75"/>
      <c r="BY220" s="75"/>
      <c r="BZ220" s="75"/>
      <c r="CA220" s="75"/>
      <c r="CL220" s="60"/>
      <c r="CM220" s="60"/>
      <c r="CN220" s="60"/>
      <c r="CO220" s="60"/>
      <c r="CP220" s="60"/>
      <c r="CQ220" s="60"/>
      <c r="CR220" s="60"/>
      <c r="CS220" s="60"/>
      <c r="CT220" s="60"/>
      <c r="CU220" s="60"/>
      <c r="CV220" s="60"/>
      <c r="CW220" s="60"/>
      <c r="CX220" s="60"/>
      <c r="CY220" s="60"/>
      <c r="CZ220" s="60"/>
      <c r="DA220" s="60"/>
      <c r="DB220" s="60"/>
      <c r="DC220" s="60"/>
      <c r="DD220" s="60"/>
      <c r="DE220" s="60"/>
      <c r="DF220" s="60"/>
      <c r="DG220" s="60"/>
      <c r="DH220" s="60"/>
      <c r="DI220" s="60"/>
      <c r="DJ220" s="60"/>
      <c r="DK220" s="60"/>
      <c r="DL220" s="60"/>
      <c r="DM220" s="60"/>
      <c r="DN220" s="60"/>
      <c r="DO220" s="60"/>
      <c r="DP220" s="60"/>
    </row>
    <row r="221" spans="1:120">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BS221" s="60"/>
      <c r="BT221" s="75"/>
      <c r="BU221" s="75"/>
      <c r="BV221" s="75"/>
      <c r="BW221" s="75"/>
      <c r="BX221" s="75"/>
      <c r="BY221" s="75"/>
      <c r="BZ221" s="75"/>
      <c r="CA221" s="75"/>
      <c r="CL221" s="60"/>
      <c r="CM221" s="60"/>
      <c r="CN221" s="60"/>
      <c r="CO221" s="60"/>
      <c r="CP221" s="60"/>
      <c r="CQ221" s="60"/>
      <c r="CR221" s="60"/>
      <c r="CS221" s="60"/>
      <c r="CT221" s="60"/>
      <c r="CU221" s="60"/>
      <c r="CV221" s="60"/>
      <c r="CW221" s="60"/>
      <c r="CX221" s="60"/>
      <c r="CY221" s="60"/>
      <c r="CZ221" s="60"/>
      <c r="DA221" s="60"/>
      <c r="DB221" s="60"/>
      <c r="DC221" s="60"/>
      <c r="DD221" s="60"/>
      <c r="DE221" s="60"/>
      <c r="DF221" s="60"/>
      <c r="DG221" s="60"/>
      <c r="DH221" s="60"/>
      <c r="DI221" s="60"/>
      <c r="DJ221" s="60"/>
      <c r="DK221" s="60"/>
      <c r="DL221" s="60"/>
      <c r="DM221" s="60"/>
      <c r="DN221" s="60"/>
      <c r="DO221" s="60"/>
      <c r="DP221" s="60"/>
    </row>
    <row r="222" spans="1:120">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BS222" s="60"/>
      <c r="BT222" s="75"/>
      <c r="BU222" s="75"/>
      <c r="BV222" s="75"/>
      <c r="BW222" s="75"/>
      <c r="BX222" s="75"/>
      <c r="BY222" s="75"/>
      <c r="BZ222" s="75"/>
      <c r="CA222" s="75"/>
      <c r="CL222" s="60"/>
      <c r="CM222" s="60"/>
      <c r="CN222" s="60"/>
      <c r="CO222" s="60"/>
      <c r="CP222" s="60"/>
      <c r="CQ222" s="60"/>
      <c r="CR222" s="60"/>
      <c r="CS222" s="60"/>
      <c r="CT222" s="60"/>
      <c r="CU222" s="60"/>
      <c r="CV222" s="60"/>
      <c r="CW222" s="60"/>
      <c r="CX222" s="60"/>
      <c r="CY222" s="60"/>
      <c r="CZ222" s="60"/>
      <c r="DA222" s="60"/>
      <c r="DB222" s="60"/>
      <c r="DC222" s="60"/>
      <c r="DD222" s="60"/>
      <c r="DE222" s="60"/>
      <c r="DF222" s="60"/>
      <c r="DG222" s="60"/>
      <c r="DH222" s="60"/>
      <c r="DI222" s="60"/>
      <c r="DJ222" s="60"/>
      <c r="DK222" s="60"/>
      <c r="DL222" s="60"/>
      <c r="DM222" s="60"/>
      <c r="DN222" s="60"/>
      <c r="DO222" s="60"/>
      <c r="DP222" s="60"/>
    </row>
    <row r="223" spans="1:120">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BS223" s="60"/>
      <c r="BT223" s="75"/>
      <c r="BU223" s="75"/>
      <c r="BV223" s="75"/>
      <c r="BW223" s="75"/>
      <c r="BX223" s="75"/>
      <c r="BY223" s="75"/>
      <c r="BZ223" s="75"/>
      <c r="CA223" s="75"/>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60"/>
      <c r="DI223" s="60"/>
      <c r="DJ223" s="60"/>
      <c r="DK223" s="60"/>
      <c r="DL223" s="60"/>
      <c r="DM223" s="60"/>
      <c r="DN223" s="60"/>
      <c r="DO223" s="60"/>
      <c r="DP223" s="60"/>
    </row>
    <row r="224" spans="1:120">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BS224" s="60"/>
      <c r="BT224" s="75"/>
      <c r="BU224" s="75"/>
      <c r="BV224" s="75"/>
      <c r="BW224" s="75"/>
      <c r="BX224" s="75"/>
      <c r="BY224" s="75"/>
      <c r="BZ224" s="75"/>
      <c r="CA224" s="75"/>
      <c r="CL224" s="60"/>
      <c r="CM224" s="60"/>
      <c r="CN224" s="60"/>
      <c r="CO224" s="60"/>
      <c r="CP224" s="60"/>
      <c r="CQ224" s="60"/>
      <c r="CR224" s="60"/>
      <c r="CS224" s="60"/>
      <c r="CT224" s="60"/>
      <c r="CU224" s="60"/>
      <c r="CV224" s="60"/>
      <c r="CW224" s="60"/>
      <c r="CX224" s="60"/>
      <c r="CY224" s="60"/>
      <c r="CZ224" s="60"/>
      <c r="DA224" s="60"/>
      <c r="DB224" s="60"/>
      <c r="DC224" s="60"/>
      <c r="DD224" s="60"/>
      <c r="DE224" s="60"/>
      <c r="DF224" s="60"/>
      <c r="DG224" s="60"/>
      <c r="DH224" s="60"/>
      <c r="DI224" s="60"/>
      <c r="DJ224" s="60"/>
      <c r="DK224" s="60"/>
      <c r="DL224" s="60"/>
      <c r="DM224" s="60"/>
      <c r="DN224" s="60"/>
      <c r="DO224" s="60"/>
      <c r="DP224" s="60"/>
    </row>
    <row r="225" spans="1:120">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BS225" s="60"/>
      <c r="BT225" s="75"/>
      <c r="BU225" s="75"/>
      <c r="BV225" s="75"/>
      <c r="BW225" s="75"/>
      <c r="BX225" s="75"/>
      <c r="BY225" s="75"/>
      <c r="BZ225" s="75"/>
      <c r="CA225" s="75"/>
      <c r="CL225" s="60"/>
      <c r="CM225" s="60"/>
      <c r="CN225" s="60"/>
      <c r="CO225" s="60"/>
      <c r="CP225" s="60"/>
      <c r="CQ225" s="60"/>
      <c r="CR225" s="60"/>
      <c r="CS225" s="60"/>
      <c r="CT225" s="60"/>
      <c r="CU225" s="60"/>
      <c r="CV225" s="60"/>
      <c r="CW225" s="60"/>
      <c r="CX225" s="60"/>
      <c r="CY225" s="60"/>
      <c r="CZ225" s="60"/>
      <c r="DA225" s="60"/>
      <c r="DB225" s="60"/>
      <c r="DC225" s="60"/>
      <c r="DD225" s="60"/>
      <c r="DE225" s="60"/>
      <c r="DF225" s="60"/>
      <c r="DG225" s="60"/>
      <c r="DH225" s="60"/>
      <c r="DI225" s="60"/>
      <c r="DJ225" s="60"/>
      <c r="DK225" s="60"/>
      <c r="DL225" s="60"/>
      <c r="DM225" s="60"/>
      <c r="DN225" s="60"/>
      <c r="DO225" s="60"/>
      <c r="DP225" s="60"/>
    </row>
    <row r="226" spans="1:120">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BS226" s="60"/>
      <c r="BT226" s="75"/>
      <c r="BU226" s="75"/>
      <c r="BV226" s="75"/>
      <c r="BW226" s="75"/>
      <c r="BX226" s="75"/>
      <c r="BY226" s="75"/>
      <c r="BZ226" s="75"/>
      <c r="CA226" s="75"/>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row>
    <row r="227" spans="1:120">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BS227" s="60"/>
      <c r="BT227" s="75"/>
      <c r="BU227" s="75"/>
      <c r="BV227" s="75"/>
      <c r="BW227" s="75"/>
      <c r="BX227" s="75"/>
      <c r="BY227" s="75"/>
      <c r="BZ227" s="75"/>
      <c r="CA227" s="75"/>
      <c r="CL227" s="60"/>
      <c r="CM227" s="60"/>
      <c r="CN227" s="60"/>
      <c r="CO227" s="60"/>
      <c r="CP227" s="60"/>
      <c r="CQ227" s="60"/>
      <c r="CR227" s="60"/>
      <c r="CS227" s="60"/>
      <c r="CT227" s="60"/>
      <c r="CU227" s="60"/>
      <c r="CV227" s="60"/>
      <c r="CW227" s="60"/>
      <c r="CX227" s="60"/>
      <c r="CY227" s="60"/>
      <c r="CZ227" s="60"/>
      <c r="DA227" s="60"/>
      <c r="DB227" s="60"/>
      <c r="DC227" s="60"/>
      <c r="DD227" s="60"/>
      <c r="DE227" s="60"/>
      <c r="DF227" s="60"/>
      <c r="DG227" s="60"/>
      <c r="DH227" s="60"/>
      <c r="DI227" s="60"/>
      <c r="DJ227" s="60"/>
      <c r="DK227" s="60"/>
      <c r="DL227" s="60"/>
      <c r="DM227" s="60"/>
      <c r="DN227" s="60"/>
      <c r="DO227" s="60"/>
      <c r="DP227" s="60"/>
    </row>
    <row r="228" spans="1:120">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BS228" s="60"/>
      <c r="BT228" s="75"/>
      <c r="BU228" s="75"/>
      <c r="BV228" s="75"/>
      <c r="BW228" s="75"/>
      <c r="BX228" s="75"/>
      <c r="BY228" s="75"/>
      <c r="BZ228" s="75"/>
      <c r="CA228" s="75"/>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row>
    <row r="229" spans="1:120">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BS229" s="60"/>
      <c r="BT229" s="75"/>
      <c r="BU229" s="75"/>
      <c r="BV229" s="75"/>
      <c r="BW229" s="75"/>
      <c r="BX229" s="75"/>
      <c r="BY229" s="75"/>
      <c r="BZ229" s="75"/>
      <c r="CA229" s="75"/>
      <c r="CL229" s="60"/>
      <c r="CM229" s="60"/>
      <c r="CN229" s="60"/>
      <c r="CO229" s="60"/>
      <c r="CP229" s="60"/>
      <c r="CQ229" s="60"/>
      <c r="CR229" s="60"/>
      <c r="CS229" s="60"/>
      <c r="CT229" s="60"/>
      <c r="CU229" s="60"/>
      <c r="CV229" s="60"/>
      <c r="CW229" s="60"/>
      <c r="CX229" s="60"/>
      <c r="CY229" s="60"/>
      <c r="CZ229" s="60"/>
      <c r="DA229" s="60"/>
      <c r="DB229" s="60"/>
      <c r="DC229" s="60"/>
      <c r="DD229" s="60"/>
      <c r="DE229" s="60"/>
      <c r="DF229" s="60"/>
      <c r="DG229" s="60"/>
      <c r="DH229" s="60"/>
      <c r="DI229" s="60"/>
      <c r="DJ229" s="60"/>
      <c r="DK229" s="60"/>
      <c r="DL229" s="60"/>
      <c r="DM229" s="60"/>
      <c r="DN229" s="60"/>
      <c r="DO229" s="60"/>
      <c r="DP229" s="60"/>
    </row>
    <row r="230" spans="1:120">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BS230" s="60"/>
      <c r="BT230" s="75"/>
      <c r="BU230" s="75"/>
      <c r="BV230" s="75"/>
      <c r="BW230" s="75"/>
      <c r="BX230" s="75"/>
      <c r="BY230" s="75"/>
      <c r="BZ230" s="75"/>
      <c r="CA230" s="75"/>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row>
    <row r="231" spans="1:120">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BS231" s="60"/>
      <c r="BT231" s="75"/>
      <c r="BU231" s="75"/>
      <c r="BV231" s="75"/>
      <c r="BW231" s="75"/>
      <c r="BX231" s="75"/>
      <c r="BY231" s="75"/>
      <c r="BZ231" s="75"/>
      <c r="CA231" s="75"/>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60"/>
      <c r="DI231" s="60"/>
      <c r="DJ231" s="60"/>
      <c r="DK231" s="60"/>
      <c r="DL231" s="60"/>
      <c r="DM231" s="60"/>
      <c r="DN231" s="60"/>
      <c r="DO231" s="60"/>
      <c r="DP231" s="60"/>
    </row>
    <row r="232" spans="1:120">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BS232" s="60"/>
      <c r="BT232" s="75"/>
      <c r="BU232" s="75"/>
      <c r="BV232" s="75"/>
      <c r="BW232" s="75"/>
      <c r="BX232" s="75"/>
      <c r="BY232" s="75"/>
      <c r="BZ232" s="75"/>
      <c r="CA232" s="75"/>
      <c r="CL232" s="60"/>
      <c r="CM232" s="60"/>
      <c r="CN232" s="60"/>
      <c r="CO232" s="60"/>
      <c r="CP232" s="60"/>
      <c r="CQ232" s="60"/>
      <c r="CR232" s="60"/>
      <c r="CS232" s="60"/>
      <c r="CT232" s="60"/>
      <c r="CU232" s="60"/>
      <c r="CV232" s="60"/>
      <c r="CW232" s="60"/>
      <c r="CX232" s="60"/>
      <c r="CY232" s="60"/>
      <c r="CZ232" s="60"/>
      <c r="DA232" s="60"/>
      <c r="DB232" s="60"/>
      <c r="DC232" s="60"/>
      <c r="DD232" s="60"/>
      <c r="DE232" s="60"/>
      <c r="DF232" s="60"/>
      <c r="DG232" s="60"/>
      <c r="DH232" s="60"/>
      <c r="DI232" s="60"/>
      <c r="DJ232" s="60"/>
      <c r="DK232" s="60"/>
      <c r="DL232" s="60"/>
      <c r="DM232" s="60"/>
      <c r="DN232" s="60"/>
      <c r="DO232" s="60"/>
      <c r="DP232" s="60"/>
    </row>
    <row r="233" spans="1:120">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BS233" s="60"/>
      <c r="BT233" s="75"/>
      <c r="BU233" s="75"/>
      <c r="BV233" s="75"/>
      <c r="BW233" s="75"/>
      <c r="BX233" s="75"/>
      <c r="BY233" s="75"/>
      <c r="BZ233" s="75"/>
      <c r="CA233" s="75"/>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row>
    <row r="234" spans="1:120">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BS234" s="60"/>
      <c r="BT234" s="75"/>
      <c r="BU234" s="75"/>
      <c r="BV234" s="75"/>
      <c r="BW234" s="75"/>
      <c r="BX234" s="75"/>
      <c r="BY234" s="75"/>
      <c r="BZ234" s="75"/>
      <c r="CA234" s="75"/>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60"/>
      <c r="DI234" s="60"/>
      <c r="DJ234" s="60"/>
      <c r="DK234" s="60"/>
      <c r="DL234" s="60"/>
      <c r="DM234" s="60"/>
      <c r="DN234" s="60"/>
      <c r="DO234" s="60"/>
      <c r="DP234" s="60"/>
    </row>
    <row r="235" spans="1:120">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BS235" s="60"/>
      <c r="BT235" s="75"/>
      <c r="BU235" s="75"/>
      <c r="BV235" s="75"/>
      <c r="BW235" s="75"/>
      <c r="BX235" s="75"/>
      <c r="BY235" s="75"/>
      <c r="BZ235" s="75"/>
      <c r="CA235" s="75"/>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row>
    <row r="236" spans="1:120">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BS236" s="60"/>
      <c r="BT236" s="75"/>
      <c r="BU236" s="75"/>
      <c r="BV236" s="75"/>
      <c r="BW236" s="75"/>
      <c r="BX236" s="75"/>
      <c r="BY236" s="75"/>
      <c r="BZ236" s="75"/>
      <c r="CA236" s="75"/>
      <c r="CL236" s="60"/>
      <c r="CM236" s="60"/>
      <c r="CN236" s="60"/>
      <c r="CO236" s="60"/>
      <c r="CP236" s="60"/>
      <c r="CQ236" s="60"/>
      <c r="CR236" s="60"/>
      <c r="CS236" s="60"/>
      <c r="CT236" s="60"/>
      <c r="CU236" s="60"/>
      <c r="CV236" s="60"/>
      <c r="CW236" s="60"/>
      <c r="CX236" s="60"/>
      <c r="CY236" s="60"/>
      <c r="CZ236" s="60"/>
      <c r="DA236" s="60"/>
      <c r="DB236" s="60"/>
      <c r="DC236" s="60"/>
      <c r="DD236" s="60"/>
      <c r="DE236" s="60"/>
      <c r="DF236" s="60"/>
      <c r="DG236" s="60"/>
      <c r="DH236" s="60"/>
      <c r="DI236" s="60"/>
      <c r="DJ236" s="60"/>
      <c r="DK236" s="60"/>
      <c r="DL236" s="60"/>
      <c r="DM236" s="60"/>
      <c r="DN236" s="60"/>
      <c r="DO236" s="60"/>
      <c r="DP236" s="60"/>
    </row>
    <row r="237" spans="1:120">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BS237" s="60"/>
      <c r="BT237" s="75"/>
      <c r="BU237" s="75"/>
      <c r="BV237" s="75"/>
      <c r="BW237" s="75"/>
      <c r="BX237" s="75"/>
      <c r="BY237" s="75"/>
      <c r="BZ237" s="75"/>
      <c r="CA237" s="75"/>
      <c r="CL237" s="60"/>
      <c r="CM237" s="60"/>
      <c r="CN237" s="60"/>
      <c r="CO237" s="60"/>
      <c r="CP237" s="60"/>
      <c r="CQ237" s="60"/>
      <c r="CR237" s="60"/>
      <c r="CS237" s="60"/>
      <c r="CT237" s="60"/>
      <c r="CU237" s="60"/>
      <c r="CV237" s="60"/>
      <c r="CW237" s="60"/>
      <c r="CX237" s="60"/>
      <c r="CY237" s="60"/>
      <c r="CZ237" s="60"/>
      <c r="DA237" s="60"/>
      <c r="DB237" s="60"/>
      <c r="DC237" s="60"/>
      <c r="DD237" s="60"/>
      <c r="DE237" s="60"/>
      <c r="DF237" s="60"/>
      <c r="DG237" s="60"/>
      <c r="DH237" s="60"/>
      <c r="DI237" s="60"/>
      <c r="DJ237" s="60"/>
      <c r="DK237" s="60"/>
      <c r="DL237" s="60"/>
      <c r="DM237" s="60"/>
      <c r="DN237" s="60"/>
      <c r="DO237" s="60"/>
      <c r="DP237" s="60"/>
    </row>
    <row r="238" spans="1:120">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BS238" s="60"/>
      <c r="BT238" s="75"/>
      <c r="BU238" s="75"/>
      <c r="BV238" s="75"/>
      <c r="BW238" s="75"/>
      <c r="BX238" s="75"/>
      <c r="BY238" s="75"/>
      <c r="BZ238" s="75"/>
      <c r="CA238" s="75"/>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row>
    <row r="239" spans="1:120">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BS239" s="60"/>
      <c r="BT239" s="75"/>
      <c r="BU239" s="75"/>
      <c r="BV239" s="75"/>
      <c r="BW239" s="75"/>
      <c r="BX239" s="75"/>
      <c r="BY239" s="75"/>
      <c r="BZ239" s="75"/>
      <c r="CA239" s="75"/>
      <c r="CL239" s="60"/>
      <c r="CM239" s="60"/>
      <c r="CN239" s="60"/>
      <c r="CO239" s="60"/>
      <c r="CP239" s="60"/>
      <c r="CQ239" s="60"/>
      <c r="CR239" s="60"/>
      <c r="CS239" s="60"/>
      <c r="CT239" s="60"/>
      <c r="CU239" s="60"/>
      <c r="CV239" s="60"/>
      <c r="CW239" s="60"/>
      <c r="CX239" s="60"/>
      <c r="CY239" s="60"/>
      <c r="CZ239" s="60"/>
      <c r="DA239" s="60"/>
      <c r="DB239" s="60"/>
      <c r="DC239" s="60"/>
      <c r="DD239" s="60"/>
      <c r="DE239" s="60"/>
      <c r="DF239" s="60"/>
      <c r="DG239" s="60"/>
      <c r="DH239" s="60"/>
      <c r="DI239" s="60"/>
      <c r="DJ239" s="60"/>
      <c r="DK239" s="60"/>
      <c r="DL239" s="60"/>
      <c r="DM239" s="60"/>
      <c r="DN239" s="60"/>
      <c r="DO239" s="60"/>
      <c r="DP239" s="60"/>
    </row>
    <row r="240" spans="1:120">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BS240" s="60"/>
      <c r="BT240" s="75"/>
      <c r="BU240" s="75"/>
      <c r="BV240" s="75"/>
      <c r="BW240" s="75"/>
      <c r="BX240" s="75"/>
      <c r="BY240" s="75"/>
      <c r="BZ240" s="75"/>
      <c r="CA240" s="75"/>
      <c r="CL240" s="60"/>
      <c r="CM240" s="60"/>
      <c r="CN240" s="60"/>
      <c r="CO240" s="60"/>
      <c r="CP240" s="60"/>
      <c r="CQ240" s="60"/>
      <c r="CR240" s="60"/>
      <c r="CS240" s="60"/>
      <c r="CT240" s="60"/>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row>
    <row r="241" spans="1:120">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BS241" s="60"/>
      <c r="BT241" s="75"/>
      <c r="BU241" s="75"/>
      <c r="BV241" s="75"/>
      <c r="BW241" s="75"/>
      <c r="BX241" s="75"/>
      <c r="BY241" s="75"/>
      <c r="BZ241" s="75"/>
      <c r="CA241" s="75"/>
      <c r="CL241" s="60"/>
      <c r="CM241" s="60"/>
      <c r="CN241" s="60"/>
      <c r="CO241" s="60"/>
      <c r="CP241" s="60"/>
      <c r="CQ241" s="60"/>
      <c r="CR241" s="60"/>
      <c r="CS241" s="60"/>
      <c r="CT241" s="60"/>
      <c r="CU241" s="60"/>
      <c r="CV241" s="60"/>
      <c r="CW241" s="60"/>
      <c r="CX241" s="60"/>
      <c r="CY241" s="60"/>
      <c r="CZ241" s="60"/>
      <c r="DA241" s="60"/>
      <c r="DB241" s="60"/>
      <c r="DC241" s="60"/>
      <c r="DD241" s="60"/>
      <c r="DE241" s="60"/>
      <c r="DF241" s="60"/>
      <c r="DG241" s="60"/>
      <c r="DH241" s="60"/>
      <c r="DI241" s="60"/>
      <c r="DJ241" s="60"/>
      <c r="DK241" s="60"/>
      <c r="DL241" s="60"/>
      <c r="DM241" s="60"/>
      <c r="DN241" s="60"/>
      <c r="DO241" s="60"/>
      <c r="DP241" s="60"/>
    </row>
    <row r="242" spans="1:120">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BS242" s="60"/>
      <c r="BT242" s="75"/>
      <c r="BU242" s="75"/>
      <c r="BV242" s="75"/>
      <c r="BW242" s="75"/>
      <c r="BX242" s="75"/>
      <c r="BY242" s="75"/>
      <c r="BZ242" s="75"/>
      <c r="CA242" s="75"/>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row>
    <row r="243" spans="1:120">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BS243" s="60"/>
      <c r="BT243" s="75"/>
      <c r="BU243" s="75"/>
      <c r="BV243" s="75"/>
      <c r="BW243" s="75"/>
      <c r="BX243" s="75"/>
      <c r="BY243" s="75"/>
      <c r="BZ243" s="75"/>
      <c r="CA243" s="75"/>
      <c r="CL243" s="60"/>
      <c r="CM243" s="60"/>
      <c r="CN243" s="60"/>
      <c r="CO243" s="60"/>
      <c r="CP243" s="60"/>
      <c r="CQ243" s="60"/>
      <c r="CR243" s="60"/>
      <c r="CS243" s="60"/>
      <c r="CT243" s="60"/>
      <c r="CU243" s="60"/>
      <c r="CV243" s="60"/>
      <c r="CW243" s="60"/>
      <c r="CX243" s="60"/>
      <c r="CY243" s="60"/>
      <c r="CZ243" s="60"/>
      <c r="DA243" s="60"/>
      <c r="DB243" s="60"/>
      <c r="DC243" s="60"/>
      <c r="DD243" s="60"/>
      <c r="DE243" s="60"/>
      <c r="DF243" s="60"/>
      <c r="DG243" s="60"/>
      <c r="DH243" s="60"/>
      <c r="DI243" s="60"/>
      <c r="DJ243" s="60"/>
      <c r="DK243" s="60"/>
      <c r="DL243" s="60"/>
      <c r="DM243" s="60"/>
      <c r="DN243" s="60"/>
      <c r="DO243" s="60"/>
      <c r="DP243" s="60"/>
    </row>
    <row r="244" spans="1:120">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BS244" s="60"/>
      <c r="BT244" s="75"/>
      <c r="BU244" s="75"/>
      <c r="BV244" s="75"/>
      <c r="BW244" s="75"/>
      <c r="BX244" s="75"/>
      <c r="BY244" s="75"/>
      <c r="BZ244" s="75"/>
      <c r="CA244" s="75"/>
      <c r="CL244" s="60"/>
      <c r="CM244" s="60"/>
      <c r="CN244" s="60"/>
      <c r="CO244" s="60"/>
      <c r="CP244" s="60"/>
      <c r="CQ244" s="60"/>
      <c r="CR244" s="60"/>
      <c r="CS244" s="60"/>
      <c r="CT244" s="60"/>
      <c r="CU244" s="60"/>
      <c r="CV244" s="60"/>
      <c r="CW244" s="60"/>
      <c r="CX244" s="60"/>
      <c r="CY244" s="60"/>
      <c r="CZ244" s="60"/>
      <c r="DA244" s="60"/>
      <c r="DB244" s="60"/>
      <c r="DC244" s="60"/>
      <c r="DD244" s="60"/>
      <c r="DE244" s="60"/>
      <c r="DF244" s="60"/>
      <c r="DG244" s="60"/>
      <c r="DH244" s="60"/>
      <c r="DI244" s="60"/>
      <c r="DJ244" s="60"/>
      <c r="DK244" s="60"/>
      <c r="DL244" s="60"/>
      <c r="DM244" s="60"/>
      <c r="DN244" s="60"/>
      <c r="DO244" s="60"/>
      <c r="DP244" s="60"/>
    </row>
    <row r="245" spans="1:120">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BS245" s="60"/>
      <c r="BT245" s="75"/>
      <c r="BU245" s="75"/>
      <c r="BV245" s="75"/>
      <c r="BW245" s="75"/>
      <c r="BX245" s="75"/>
      <c r="BY245" s="75"/>
      <c r="BZ245" s="75"/>
      <c r="CA245" s="75"/>
      <c r="CL245" s="60"/>
      <c r="CM245" s="60"/>
      <c r="CN245" s="60"/>
      <c r="CO245" s="60"/>
      <c r="CP245" s="60"/>
      <c r="CQ245" s="60"/>
      <c r="CR245" s="60"/>
      <c r="CS245" s="60"/>
      <c r="CT245" s="60"/>
      <c r="CU245" s="60"/>
      <c r="CV245" s="60"/>
      <c r="CW245" s="60"/>
      <c r="CX245" s="60"/>
      <c r="CY245" s="60"/>
      <c r="CZ245" s="60"/>
      <c r="DA245" s="60"/>
      <c r="DB245" s="60"/>
      <c r="DC245" s="60"/>
      <c r="DD245" s="60"/>
      <c r="DE245" s="60"/>
      <c r="DF245" s="60"/>
      <c r="DG245" s="60"/>
      <c r="DH245" s="60"/>
      <c r="DI245" s="60"/>
      <c r="DJ245" s="60"/>
      <c r="DK245" s="60"/>
      <c r="DL245" s="60"/>
      <c r="DM245" s="60"/>
      <c r="DN245" s="60"/>
      <c r="DO245" s="60"/>
      <c r="DP245" s="60"/>
    </row>
    <row r="246" spans="1:120">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BS246" s="60"/>
      <c r="BT246" s="75"/>
      <c r="BU246" s="75"/>
      <c r="BV246" s="75"/>
      <c r="BW246" s="75"/>
      <c r="BX246" s="75"/>
      <c r="BY246" s="75"/>
      <c r="BZ246" s="75"/>
      <c r="CA246" s="75"/>
      <c r="CL246" s="60"/>
      <c r="CM246" s="60"/>
      <c r="CN246" s="60"/>
      <c r="CO246" s="60"/>
      <c r="CP246" s="60"/>
      <c r="CQ246" s="60"/>
      <c r="CR246" s="60"/>
      <c r="CS246" s="60"/>
      <c r="CT246" s="60"/>
      <c r="CU246" s="60"/>
      <c r="CV246" s="60"/>
      <c r="CW246" s="60"/>
      <c r="CX246" s="60"/>
      <c r="CY246" s="60"/>
      <c r="CZ246" s="60"/>
      <c r="DA246" s="60"/>
      <c r="DB246" s="60"/>
      <c r="DC246" s="60"/>
      <c r="DD246" s="60"/>
      <c r="DE246" s="60"/>
      <c r="DF246" s="60"/>
      <c r="DG246" s="60"/>
      <c r="DH246" s="60"/>
      <c r="DI246" s="60"/>
      <c r="DJ246" s="60"/>
      <c r="DK246" s="60"/>
      <c r="DL246" s="60"/>
      <c r="DM246" s="60"/>
      <c r="DN246" s="60"/>
      <c r="DO246" s="60"/>
      <c r="DP246" s="60"/>
    </row>
    <row r="247" spans="1:120">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BS247" s="60"/>
      <c r="BT247" s="75"/>
      <c r="BU247" s="75"/>
      <c r="BV247" s="75"/>
      <c r="BW247" s="75"/>
      <c r="BX247" s="75"/>
      <c r="BY247" s="75"/>
      <c r="BZ247" s="75"/>
      <c r="CA247" s="75"/>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row>
    <row r="248" spans="1:120">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BS248" s="60"/>
      <c r="BT248" s="75"/>
      <c r="BU248" s="75"/>
      <c r="BV248" s="75"/>
      <c r="BW248" s="75"/>
      <c r="BX248" s="75"/>
      <c r="BY248" s="75"/>
      <c r="BZ248" s="75"/>
      <c r="CA248" s="75"/>
      <c r="CL248" s="60"/>
      <c r="CM248" s="60"/>
      <c r="CN248" s="60"/>
      <c r="CO248" s="60"/>
      <c r="CP248" s="60"/>
      <c r="CQ248" s="60"/>
      <c r="CR248" s="60"/>
      <c r="CS248" s="60"/>
      <c r="CT248" s="60"/>
      <c r="CU248" s="60"/>
      <c r="CV248" s="60"/>
      <c r="CW248" s="60"/>
      <c r="CX248" s="60"/>
      <c r="CY248" s="60"/>
      <c r="CZ248" s="60"/>
      <c r="DA248" s="60"/>
      <c r="DB248" s="60"/>
      <c r="DC248" s="60"/>
      <c r="DD248" s="60"/>
      <c r="DE248" s="60"/>
      <c r="DF248" s="60"/>
      <c r="DG248" s="60"/>
      <c r="DH248" s="60"/>
      <c r="DI248" s="60"/>
      <c r="DJ248" s="60"/>
      <c r="DK248" s="60"/>
      <c r="DL248" s="60"/>
      <c r="DM248" s="60"/>
      <c r="DN248" s="60"/>
      <c r="DO248" s="60"/>
      <c r="DP248" s="60"/>
    </row>
    <row r="249" spans="1:120">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BS249" s="60"/>
      <c r="BT249" s="75"/>
      <c r="BU249" s="75"/>
      <c r="BV249" s="75"/>
      <c r="BW249" s="75"/>
      <c r="BX249" s="75"/>
      <c r="BY249" s="75"/>
      <c r="BZ249" s="75"/>
      <c r="CA249" s="75"/>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row>
    <row r="250" spans="1:120">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BS250" s="60"/>
      <c r="BT250" s="75"/>
      <c r="BU250" s="75"/>
      <c r="BV250" s="75"/>
      <c r="BW250" s="75"/>
      <c r="BX250" s="75"/>
      <c r="BY250" s="75"/>
      <c r="BZ250" s="75"/>
      <c r="CA250" s="75"/>
      <c r="CL250" s="60"/>
      <c r="CM250" s="60"/>
      <c r="CN250" s="60"/>
      <c r="CO250" s="60"/>
      <c r="CP250" s="60"/>
      <c r="CQ250" s="60"/>
      <c r="CR250" s="60"/>
      <c r="CS250" s="60"/>
      <c r="CT250" s="60"/>
      <c r="CU250" s="60"/>
      <c r="CV250" s="60"/>
      <c r="CW250" s="60"/>
      <c r="CX250" s="60"/>
      <c r="CY250" s="60"/>
      <c r="CZ250" s="60"/>
      <c r="DA250" s="60"/>
      <c r="DB250" s="60"/>
      <c r="DC250" s="60"/>
      <c r="DD250" s="60"/>
      <c r="DE250" s="60"/>
      <c r="DF250" s="60"/>
      <c r="DG250" s="60"/>
      <c r="DH250" s="60"/>
      <c r="DI250" s="60"/>
      <c r="DJ250" s="60"/>
      <c r="DK250" s="60"/>
      <c r="DL250" s="60"/>
      <c r="DM250" s="60"/>
      <c r="DN250" s="60"/>
      <c r="DO250" s="60"/>
      <c r="DP250" s="60"/>
    </row>
    <row r="251" spans="1:12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BS251" s="60"/>
      <c r="BT251" s="75"/>
      <c r="BU251" s="75"/>
      <c r="BV251" s="75"/>
      <c r="BW251" s="75"/>
      <c r="BX251" s="75"/>
      <c r="BY251" s="75"/>
      <c r="BZ251" s="75"/>
      <c r="CA251" s="75"/>
      <c r="CL251" s="60"/>
      <c r="CM251" s="60"/>
      <c r="CN251" s="60"/>
      <c r="CO251" s="60"/>
      <c r="CP251" s="60"/>
      <c r="CQ251" s="60"/>
      <c r="CR251" s="60"/>
      <c r="CS251" s="60"/>
      <c r="CT251" s="60"/>
      <c r="CU251" s="60"/>
      <c r="CV251" s="60"/>
      <c r="CW251" s="60"/>
      <c r="CX251" s="60"/>
      <c r="CY251" s="60"/>
      <c r="CZ251" s="60"/>
      <c r="DA251" s="60"/>
      <c r="DB251" s="60"/>
      <c r="DC251" s="60"/>
      <c r="DD251" s="60"/>
      <c r="DE251" s="60"/>
      <c r="DF251" s="60"/>
      <c r="DG251" s="60"/>
      <c r="DH251" s="60"/>
      <c r="DI251" s="60"/>
      <c r="DJ251" s="60"/>
      <c r="DK251" s="60"/>
      <c r="DL251" s="60"/>
      <c r="DM251" s="60"/>
      <c r="DN251" s="60"/>
      <c r="DO251" s="60"/>
      <c r="DP251" s="60"/>
    </row>
    <row r="252" spans="1:12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BS252" s="60"/>
      <c r="BT252" s="75"/>
      <c r="BU252" s="75"/>
      <c r="BV252" s="75"/>
      <c r="BW252" s="75"/>
      <c r="BX252" s="75"/>
      <c r="BY252" s="75"/>
      <c r="BZ252" s="75"/>
      <c r="CA252" s="75"/>
      <c r="CL252" s="60"/>
      <c r="CM252" s="60"/>
      <c r="CN252" s="60"/>
      <c r="CO252" s="60"/>
      <c r="CP252" s="60"/>
      <c r="CQ252" s="60"/>
      <c r="CR252" s="60"/>
      <c r="CS252" s="60"/>
      <c r="CT252" s="60"/>
      <c r="CU252" s="60"/>
      <c r="CV252" s="60"/>
      <c r="CW252" s="60"/>
      <c r="CX252" s="60"/>
      <c r="CY252" s="60"/>
      <c r="CZ252" s="60"/>
      <c r="DA252" s="60"/>
      <c r="DB252" s="60"/>
      <c r="DC252" s="60"/>
      <c r="DD252" s="60"/>
      <c r="DE252" s="60"/>
      <c r="DF252" s="60"/>
      <c r="DG252" s="60"/>
      <c r="DH252" s="60"/>
      <c r="DI252" s="60"/>
      <c r="DJ252" s="60"/>
      <c r="DK252" s="60"/>
      <c r="DL252" s="60"/>
      <c r="DM252" s="60"/>
      <c r="DN252" s="60"/>
      <c r="DO252" s="60"/>
      <c r="DP252" s="60"/>
    </row>
    <row r="253" spans="1:12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BS253" s="60"/>
      <c r="BT253" s="75"/>
      <c r="BU253" s="75"/>
      <c r="BV253" s="75"/>
      <c r="BW253" s="75"/>
      <c r="BX253" s="75"/>
      <c r="BY253" s="75"/>
      <c r="BZ253" s="75"/>
      <c r="CA253" s="75"/>
      <c r="CL253" s="60"/>
      <c r="CM253" s="60"/>
      <c r="CN253" s="60"/>
      <c r="CO253" s="60"/>
      <c r="CP253" s="60"/>
      <c r="CQ253" s="60"/>
      <c r="CR253" s="60"/>
      <c r="CS253" s="60"/>
      <c r="CT253" s="60"/>
      <c r="CU253" s="60"/>
      <c r="CV253" s="60"/>
      <c r="CW253" s="60"/>
      <c r="CX253" s="60"/>
      <c r="CY253" s="60"/>
      <c r="CZ253" s="60"/>
      <c r="DA253" s="60"/>
      <c r="DB253" s="60"/>
      <c r="DC253" s="60"/>
      <c r="DD253" s="60"/>
      <c r="DE253" s="60"/>
      <c r="DF253" s="60"/>
      <c r="DG253" s="60"/>
      <c r="DH253" s="60"/>
      <c r="DI253" s="60"/>
      <c r="DJ253" s="60"/>
      <c r="DK253" s="60"/>
      <c r="DL253" s="60"/>
      <c r="DM253" s="60"/>
      <c r="DN253" s="60"/>
      <c r="DO253" s="60"/>
      <c r="DP253" s="60"/>
    </row>
    <row r="254" spans="1:12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BS254" s="60"/>
      <c r="BT254" s="75"/>
      <c r="BU254" s="75"/>
      <c r="BV254" s="75"/>
      <c r="BW254" s="75"/>
      <c r="BX254" s="75"/>
      <c r="BY254" s="75"/>
      <c r="BZ254" s="75"/>
      <c r="CA254" s="75"/>
      <c r="CL254" s="60"/>
      <c r="CM254" s="60"/>
      <c r="CN254" s="60"/>
      <c r="CO254" s="60"/>
      <c r="CP254" s="60"/>
      <c r="CQ254" s="60"/>
      <c r="CR254" s="60"/>
      <c r="CS254" s="60"/>
      <c r="CT254" s="60"/>
      <c r="CU254" s="60"/>
      <c r="CV254" s="60"/>
      <c r="CW254" s="60"/>
      <c r="CX254" s="60"/>
      <c r="CY254" s="60"/>
      <c r="CZ254" s="60"/>
      <c r="DA254" s="60"/>
      <c r="DB254" s="60"/>
      <c r="DC254" s="60"/>
      <c r="DD254" s="60"/>
      <c r="DE254" s="60"/>
      <c r="DF254" s="60"/>
      <c r="DG254" s="60"/>
      <c r="DH254" s="60"/>
      <c r="DI254" s="60"/>
      <c r="DJ254" s="60"/>
      <c r="DK254" s="60"/>
      <c r="DL254" s="60"/>
      <c r="DM254" s="60"/>
      <c r="DN254" s="60"/>
      <c r="DO254" s="60"/>
      <c r="DP254" s="60"/>
    </row>
    <row r="255" spans="1:12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BS255" s="60"/>
      <c r="BT255" s="75"/>
      <c r="BU255" s="75"/>
      <c r="BV255" s="75"/>
      <c r="BW255" s="75"/>
      <c r="BX255" s="75"/>
      <c r="BY255" s="75"/>
      <c r="BZ255" s="75"/>
      <c r="CA255" s="75"/>
      <c r="CL255" s="60"/>
      <c r="CM255" s="60"/>
      <c r="CN255" s="60"/>
      <c r="CO255" s="60"/>
      <c r="CP255" s="60"/>
      <c r="CQ255" s="60"/>
      <c r="CR255" s="60"/>
      <c r="CS255" s="60"/>
      <c r="CT255" s="60"/>
      <c r="CU255" s="60"/>
      <c r="CV255" s="60"/>
      <c r="CW255" s="60"/>
      <c r="CX255" s="60"/>
      <c r="CY255" s="60"/>
      <c r="CZ255" s="60"/>
      <c r="DA255" s="60"/>
      <c r="DB255" s="60"/>
      <c r="DC255" s="60"/>
      <c r="DD255" s="60"/>
      <c r="DE255" s="60"/>
      <c r="DF255" s="60"/>
      <c r="DG255" s="60"/>
      <c r="DH255" s="60"/>
      <c r="DI255" s="60"/>
      <c r="DJ255" s="60"/>
      <c r="DK255" s="60"/>
      <c r="DL255" s="60"/>
      <c r="DM255" s="60"/>
      <c r="DN255" s="60"/>
      <c r="DO255" s="60"/>
      <c r="DP255" s="60"/>
    </row>
    <row r="256" spans="1:12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BS256" s="60"/>
      <c r="BT256" s="75"/>
      <c r="BU256" s="75"/>
      <c r="BV256" s="75"/>
      <c r="BW256" s="75"/>
      <c r="BX256" s="75"/>
      <c r="BY256" s="75"/>
      <c r="BZ256" s="75"/>
      <c r="CA256" s="75"/>
      <c r="CL256" s="60"/>
      <c r="CM256" s="60"/>
      <c r="CN256" s="60"/>
      <c r="CO256" s="60"/>
      <c r="CP256" s="60"/>
      <c r="CQ256" s="60"/>
      <c r="CR256" s="60"/>
      <c r="CS256" s="60"/>
      <c r="CT256" s="60"/>
      <c r="CU256" s="60"/>
      <c r="CV256" s="60"/>
      <c r="CW256" s="60"/>
      <c r="CX256" s="60"/>
      <c r="CY256" s="60"/>
      <c r="CZ256" s="60"/>
      <c r="DA256" s="60"/>
      <c r="DB256" s="60"/>
      <c r="DC256" s="60"/>
      <c r="DD256" s="60"/>
      <c r="DE256" s="60"/>
      <c r="DF256" s="60"/>
      <c r="DG256" s="60"/>
      <c r="DH256" s="60"/>
      <c r="DI256" s="60"/>
      <c r="DJ256" s="60"/>
      <c r="DK256" s="60"/>
      <c r="DL256" s="60"/>
      <c r="DM256" s="60"/>
      <c r="DN256" s="60"/>
      <c r="DO256" s="60"/>
      <c r="DP256" s="60"/>
    </row>
    <row r="257" spans="2:12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BS257" s="60"/>
      <c r="BT257" s="75"/>
      <c r="BU257" s="75"/>
      <c r="BV257" s="75"/>
      <c r="BW257" s="75"/>
      <c r="BX257" s="75"/>
      <c r="BY257" s="75"/>
      <c r="BZ257" s="75"/>
      <c r="CA257" s="75"/>
      <c r="CL257" s="60"/>
      <c r="CM257" s="60"/>
      <c r="CN257" s="60"/>
      <c r="CO257" s="60"/>
      <c r="CP257" s="60"/>
      <c r="CQ257" s="60"/>
      <c r="CR257" s="60"/>
      <c r="CS257" s="60"/>
      <c r="CT257" s="60"/>
      <c r="CU257" s="60"/>
      <c r="CV257" s="60"/>
      <c r="CW257" s="60"/>
      <c r="CX257" s="60"/>
      <c r="CY257" s="60"/>
      <c r="CZ257" s="60"/>
      <c r="DA257" s="60"/>
      <c r="DB257" s="60"/>
      <c r="DC257" s="60"/>
      <c r="DD257" s="60"/>
      <c r="DE257" s="60"/>
      <c r="DF257" s="60"/>
      <c r="DG257" s="60"/>
      <c r="DH257" s="60"/>
      <c r="DI257" s="60"/>
      <c r="DJ257" s="60"/>
      <c r="DK257" s="60"/>
      <c r="DL257" s="60"/>
      <c r="DM257" s="60"/>
      <c r="DN257" s="60"/>
      <c r="DO257" s="60"/>
      <c r="DP257" s="60"/>
    </row>
    <row r="258" spans="2:12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BS258" s="60"/>
      <c r="BT258" s="75"/>
      <c r="BU258" s="75"/>
      <c r="BV258" s="75"/>
      <c r="BW258" s="75"/>
      <c r="BX258" s="75"/>
      <c r="BY258" s="75"/>
      <c r="BZ258" s="75"/>
      <c r="CA258" s="75"/>
      <c r="CL258" s="60"/>
      <c r="CM258" s="60"/>
      <c r="CN258" s="60"/>
      <c r="CO258" s="60"/>
      <c r="CP258" s="60"/>
      <c r="CQ258" s="60"/>
      <c r="CR258" s="60"/>
      <c r="CS258" s="60"/>
      <c r="CT258" s="60"/>
      <c r="CU258" s="60"/>
      <c r="CV258" s="60"/>
      <c r="CW258" s="60"/>
      <c r="CX258" s="60"/>
      <c r="CY258" s="60"/>
      <c r="CZ258" s="60"/>
      <c r="DA258" s="60"/>
      <c r="DB258" s="60"/>
      <c r="DC258" s="60"/>
      <c r="DD258" s="60"/>
      <c r="DE258" s="60"/>
      <c r="DF258" s="60"/>
      <c r="DG258" s="60"/>
      <c r="DH258" s="60"/>
      <c r="DI258" s="60"/>
      <c r="DJ258" s="60"/>
      <c r="DK258" s="60"/>
      <c r="DL258" s="60"/>
      <c r="DM258" s="60"/>
      <c r="DN258" s="60"/>
      <c r="DO258" s="60"/>
      <c r="DP258" s="60"/>
    </row>
    <row r="259" spans="2:12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BS259" s="60"/>
      <c r="BT259" s="75"/>
      <c r="BU259" s="75"/>
      <c r="BV259" s="75"/>
      <c r="BW259" s="75"/>
      <c r="BX259" s="75"/>
      <c r="BY259" s="75"/>
      <c r="BZ259" s="75"/>
      <c r="CA259" s="75"/>
      <c r="CL259" s="60"/>
      <c r="CM259" s="60"/>
      <c r="CN259" s="60"/>
      <c r="CO259" s="60"/>
      <c r="CP259" s="60"/>
      <c r="CQ259" s="60"/>
      <c r="CR259" s="60"/>
      <c r="CS259" s="60"/>
      <c r="CT259" s="60"/>
      <c r="CU259" s="60"/>
      <c r="CV259" s="60"/>
      <c r="CW259" s="60"/>
      <c r="CX259" s="60"/>
      <c r="CY259" s="60"/>
      <c r="CZ259" s="60"/>
      <c r="DA259" s="60"/>
      <c r="DB259" s="60"/>
      <c r="DC259" s="60"/>
      <c r="DD259" s="60"/>
      <c r="DE259" s="60"/>
      <c r="DF259" s="60"/>
      <c r="DG259" s="60"/>
      <c r="DH259" s="60"/>
      <c r="DI259" s="60"/>
      <c r="DJ259" s="60"/>
      <c r="DK259" s="60"/>
      <c r="DL259" s="60"/>
      <c r="DM259" s="60"/>
      <c r="DN259" s="60"/>
      <c r="DO259" s="60"/>
      <c r="DP259" s="60"/>
    </row>
    <row r="260" spans="2:12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BS260" s="60"/>
      <c r="BT260" s="75"/>
      <c r="BU260" s="75"/>
      <c r="BV260" s="75"/>
      <c r="BW260" s="75"/>
      <c r="BX260" s="75"/>
      <c r="BY260" s="75"/>
      <c r="BZ260" s="75"/>
      <c r="CA260" s="75"/>
      <c r="CL260" s="60"/>
      <c r="CM260" s="60"/>
      <c r="CN260" s="60"/>
      <c r="CO260" s="60"/>
      <c r="CP260" s="60"/>
      <c r="CQ260" s="60"/>
      <c r="CR260" s="60"/>
      <c r="CS260" s="60"/>
      <c r="CT260" s="60"/>
      <c r="CU260" s="60"/>
      <c r="CV260" s="60"/>
      <c r="CW260" s="60"/>
      <c r="CX260" s="60"/>
      <c r="CY260" s="60"/>
      <c r="CZ260" s="60"/>
      <c r="DA260" s="60"/>
      <c r="DB260" s="60"/>
      <c r="DC260" s="60"/>
      <c r="DD260" s="60"/>
      <c r="DE260" s="60"/>
      <c r="DF260" s="60"/>
      <c r="DG260" s="60"/>
      <c r="DH260" s="60"/>
      <c r="DI260" s="60"/>
      <c r="DJ260" s="60"/>
      <c r="DK260" s="60"/>
      <c r="DL260" s="60"/>
      <c r="DM260" s="60"/>
      <c r="DN260" s="60"/>
      <c r="DO260" s="60"/>
      <c r="DP260" s="60"/>
    </row>
    <row r="261" spans="2:12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BS261" s="60"/>
      <c r="BT261" s="75"/>
      <c r="BU261" s="75"/>
      <c r="BV261" s="75"/>
      <c r="BW261" s="75"/>
      <c r="BX261" s="75"/>
      <c r="BY261" s="75"/>
      <c r="BZ261" s="75"/>
      <c r="CA261" s="75"/>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60"/>
      <c r="DJ261" s="60"/>
      <c r="DK261" s="60"/>
      <c r="DL261" s="60"/>
      <c r="DM261" s="60"/>
      <c r="DN261" s="60"/>
      <c r="DO261" s="60"/>
      <c r="DP261" s="60"/>
    </row>
    <row r="262" spans="2:12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BS262" s="60"/>
      <c r="BT262" s="75"/>
      <c r="BU262" s="75"/>
      <c r="BV262" s="75"/>
      <c r="BW262" s="75"/>
      <c r="BX262" s="75"/>
      <c r="BY262" s="75"/>
      <c r="BZ262" s="75"/>
      <c r="CA262" s="75"/>
      <c r="CL262" s="60"/>
      <c r="CM262" s="60"/>
      <c r="CN262" s="60"/>
      <c r="CO262" s="60"/>
      <c r="CP262" s="60"/>
      <c r="CQ262" s="60"/>
      <c r="CR262" s="60"/>
      <c r="CS262" s="60"/>
      <c r="CT262" s="60"/>
      <c r="CU262" s="60"/>
      <c r="CV262" s="60"/>
      <c r="CW262" s="60"/>
      <c r="CX262" s="60"/>
      <c r="CY262" s="60"/>
      <c r="CZ262" s="60"/>
      <c r="DA262" s="60"/>
      <c r="DB262" s="60"/>
      <c r="DC262" s="60"/>
      <c r="DD262" s="60"/>
      <c r="DE262" s="60"/>
      <c r="DF262" s="60"/>
      <c r="DG262" s="60"/>
      <c r="DH262" s="60"/>
      <c r="DI262" s="60"/>
      <c r="DJ262" s="60"/>
      <c r="DK262" s="60"/>
      <c r="DL262" s="60"/>
      <c r="DM262" s="60"/>
      <c r="DN262" s="60"/>
      <c r="DO262" s="60"/>
      <c r="DP262" s="60"/>
    </row>
    <row r="263" spans="2:12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BS263" s="60"/>
      <c r="BT263" s="75"/>
      <c r="BU263" s="75"/>
      <c r="BV263" s="75"/>
      <c r="BW263" s="75"/>
      <c r="BX263" s="75"/>
      <c r="BY263" s="75"/>
      <c r="BZ263" s="75"/>
      <c r="CA263" s="75"/>
      <c r="CL263" s="60"/>
      <c r="CM263" s="60"/>
      <c r="CN263" s="60"/>
      <c r="CO263" s="60"/>
      <c r="CP263" s="60"/>
      <c r="CQ263" s="60"/>
      <c r="CR263" s="60"/>
      <c r="CS263" s="60"/>
      <c r="CT263" s="60"/>
      <c r="CU263" s="60"/>
      <c r="CV263" s="60"/>
      <c r="CW263" s="60"/>
      <c r="CX263" s="60"/>
      <c r="CY263" s="60"/>
      <c r="CZ263" s="60"/>
      <c r="DA263" s="60"/>
      <c r="DB263" s="60"/>
      <c r="DC263" s="60"/>
      <c r="DD263" s="60"/>
      <c r="DE263" s="60"/>
      <c r="DF263" s="60"/>
      <c r="DG263" s="60"/>
      <c r="DH263" s="60"/>
      <c r="DI263" s="60"/>
      <c r="DJ263" s="60"/>
      <c r="DK263" s="60"/>
      <c r="DL263" s="60"/>
      <c r="DM263" s="60"/>
      <c r="DN263" s="60"/>
      <c r="DO263" s="60"/>
      <c r="DP263" s="60"/>
    </row>
    <row r="264" spans="2:12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BS264" s="60"/>
      <c r="BT264" s="75"/>
      <c r="BU264" s="75"/>
      <c r="BV264" s="75"/>
      <c r="BW264" s="75"/>
      <c r="BX264" s="75"/>
      <c r="BY264" s="75"/>
      <c r="BZ264" s="75"/>
      <c r="CA264" s="75"/>
      <c r="CL264" s="60"/>
      <c r="CM264" s="60"/>
      <c r="CN264" s="60"/>
      <c r="CO264" s="60"/>
      <c r="CP264" s="60"/>
      <c r="CQ264" s="60"/>
      <c r="CR264" s="60"/>
      <c r="CS264" s="60"/>
      <c r="CT264" s="60"/>
      <c r="CU264" s="60"/>
      <c r="CV264" s="60"/>
      <c r="CW264" s="60"/>
      <c r="CX264" s="60"/>
      <c r="CY264" s="60"/>
      <c r="CZ264" s="60"/>
      <c r="DA264" s="60"/>
      <c r="DB264" s="60"/>
      <c r="DC264" s="60"/>
      <c r="DD264" s="60"/>
      <c r="DE264" s="60"/>
      <c r="DF264" s="60"/>
      <c r="DG264" s="60"/>
      <c r="DH264" s="60"/>
      <c r="DI264" s="60"/>
      <c r="DJ264" s="60"/>
      <c r="DK264" s="60"/>
      <c r="DL264" s="60"/>
      <c r="DM264" s="60"/>
      <c r="DN264" s="60"/>
      <c r="DO264" s="60"/>
      <c r="DP264" s="60"/>
    </row>
    <row r="265" spans="2:12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BS265" s="60"/>
      <c r="BT265" s="75"/>
      <c r="BU265" s="75"/>
      <c r="BV265" s="75"/>
      <c r="BW265" s="75"/>
      <c r="BX265" s="75"/>
      <c r="BY265" s="75"/>
      <c r="BZ265" s="75"/>
      <c r="CA265" s="75"/>
      <c r="CL265" s="60"/>
      <c r="CM265" s="60"/>
      <c r="CN265" s="60"/>
      <c r="CO265" s="60"/>
      <c r="CP265" s="60"/>
      <c r="CQ265" s="60"/>
      <c r="CR265" s="60"/>
      <c r="CS265" s="60"/>
      <c r="CT265" s="60"/>
      <c r="CU265" s="60"/>
      <c r="CV265" s="60"/>
      <c r="CW265" s="60"/>
      <c r="CX265" s="60"/>
      <c r="CY265" s="60"/>
      <c r="CZ265" s="60"/>
      <c r="DA265" s="60"/>
      <c r="DB265" s="60"/>
      <c r="DC265" s="60"/>
      <c r="DD265" s="60"/>
      <c r="DE265" s="60"/>
      <c r="DF265" s="60"/>
      <c r="DG265" s="60"/>
      <c r="DH265" s="60"/>
      <c r="DI265" s="60"/>
      <c r="DJ265" s="60"/>
      <c r="DK265" s="60"/>
      <c r="DL265" s="60"/>
      <c r="DM265" s="60"/>
      <c r="DN265" s="60"/>
      <c r="DO265" s="60"/>
      <c r="DP265" s="60"/>
    </row>
    <row r="266" spans="2:12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BS266" s="60"/>
      <c r="BT266" s="75"/>
      <c r="BU266" s="75"/>
      <c r="BV266" s="75"/>
      <c r="BW266" s="75"/>
      <c r="BX266" s="75"/>
      <c r="BY266" s="75"/>
      <c r="BZ266" s="75"/>
      <c r="CA266" s="75"/>
      <c r="CL266" s="60"/>
      <c r="CM266" s="60"/>
      <c r="CN266" s="60"/>
      <c r="CO266" s="60"/>
      <c r="CP266" s="60"/>
      <c r="CQ266" s="60"/>
      <c r="CR266" s="60"/>
      <c r="CS266" s="60"/>
      <c r="CT266" s="60"/>
      <c r="CU266" s="60"/>
      <c r="CV266" s="60"/>
      <c r="CW266" s="60"/>
      <c r="CX266" s="60"/>
      <c r="CY266" s="60"/>
      <c r="CZ266" s="60"/>
      <c r="DA266" s="60"/>
      <c r="DB266" s="60"/>
      <c r="DC266" s="60"/>
      <c r="DD266" s="60"/>
      <c r="DE266" s="60"/>
      <c r="DF266" s="60"/>
      <c r="DG266" s="60"/>
      <c r="DH266" s="60"/>
      <c r="DI266" s="60"/>
      <c r="DJ266" s="60"/>
      <c r="DK266" s="60"/>
      <c r="DL266" s="60"/>
      <c r="DM266" s="60"/>
      <c r="DN266" s="60"/>
      <c r="DO266" s="60"/>
      <c r="DP266" s="60"/>
    </row>
    <row r="267" spans="2:12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BS267" s="60"/>
      <c r="BT267" s="75"/>
      <c r="BU267" s="75"/>
      <c r="BV267" s="75"/>
      <c r="BW267" s="75"/>
      <c r="BX267" s="75"/>
      <c r="BY267" s="75"/>
      <c r="BZ267" s="75"/>
      <c r="CA267" s="75"/>
      <c r="CL267" s="60"/>
      <c r="CM267" s="60"/>
      <c r="CN267" s="60"/>
      <c r="CO267" s="60"/>
      <c r="CP267" s="60"/>
      <c r="CQ267" s="60"/>
      <c r="CR267" s="60"/>
      <c r="CS267" s="60"/>
      <c r="CT267" s="60"/>
      <c r="CU267" s="60"/>
      <c r="CV267" s="60"/>
      <c r="CW267" s="60"/>
      <c r="CX267" s="60"/>
      <c r="CY267" s="60"/>
      <c r="CZ267" s="60"/>
      <c r="DA267" s="60"/>
      <c r="DB267" s="60"/>
      <c r="DC267" s="60"/>
      <c r="DD267" s="60"/>
      <c r="DE267" s="60"/>
      <c r="DF267" s="60"/>
      <c r="DG267" s="60"/>
      <c r="DH267" s="60"/>
      <c r="DI267" s="60"/>
      <c r="DJ267" s="60"/>
      <c r="DK267" s="60"/>
      <c r="DL267" s="60"/>
      <c r="DM267" s="60"/>
      <c r="DN267" s="60"/>
      <c r="DO267" s="60"/>
      <c r="DP267" s="60"/>
    </row>
    <row r="268" spans="2:12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BS268" s="60"/>
      <c r="BT268" s="75"/>
      <c r="BU268" s="75"/>
      <c r="BV268" s="75"/>
      <c r="BW268" s="75"/>
      <c r="BX268" s="75"/>
      <c r="BY268" s="75"/>
      <c r="BZ268" s="75"/>
      <c r="CA268" s="75"/>
      <c r="CL268" s="60"/>
      <c r="CM268" s="60"/>
      <c r="CN268" s="60"/>
      <c r="CO268" s="60"/>
      <c r="CP268" s="60"/>
      <c r="CQ268" s="60"/>
      <c r="CR268" s="60"/>
      <c r="CS268" s="60"/>
      <c r="CT268" s="60"/>
      <c r="CU268" s="60"/>
      <c r="CV268" s="60"/>
      <c r="CW268" s="60"/>
      <c r="CX268" s="60"/>
      <c r="CY268" s="60"/>
      <c r="CZ268" s="60"/>
      <c r="DA268" s="60"/>
      <c r="DB268" s="60"/>
      <c r="DC268" s="60"/>
      <c r="DD268" s="60"/>
      <c r="DE268" s="60"/>
      <c r="DF268" s="60"/>
      <c r="DG268" s="60"/>
      <c r="DH268" s="60"/>
      <c r="DI268" s="60"/>
      <c r="DJ268" s="60"/>
      <c r="DK268" s="60"/>
      <c r="DL268" s="60"/>
      <c r="DM268" s="60"/>
      <c r="DN268" s="60"/>
      <c r="DO268" s="60"/>
      <c r="DP268" s="60"/>
    </row>
    <row r="269" spans="2:12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BS269" s="60"/>
      <c r="BT269" s="75"/>
      <c r="BU269" s="75"/>
      <c r="BV269" s="75"/>
      <c r="BW269" s="75"/>
      <c r="BX269" s="75"/>
      <c r="BY269" s="75"/>
      <c r="BZ269" s="75"/>
      <c r="CA269" s="75"/>
      <c r="CL269" s="60"/>
      <c r="CM269" s="60"/>
      <c r="CN269" s="60"/>
      <c r="CO269" s="60"/>
      <c r="CP269" s="60"/>
      <c r="CQ269" s="60"/>
      <c r="CR269" s="60"/>
      <c r="CS269" s="60"/>
      <c r="CT269" s="60"/>
      <c r="CU269" s="60"/>
      <c r="CV269" s="60"/>
      <c r="CW269" s="60"/>
      <c r="CX269" s="60"/>
      <c r="CY269" s="60"/>
      <c r="CZ269" s="60"/>
      <c r="DA269" s="60"/>
      <c r="DB269" s="60"/>
      <c r="DC269" s="60"/>
      <c r="DD269" s="60"/>
      <c r="DE269" s="60"/>
      <c r="DF269" s="60"/>
      <c r="DG269" s="60"/>
      <c r="DH269" s="60"/>
      <c r="DI269" s="60"/>
      <c r="DJ269" s="60"/>
      <c r="DK269" s="60"/>
      <c r="DL269" s="60"/>
      <c r="DM269" s="60"/>
      <c r="DN269" s="60"/>
      <c r="DO269" s="60"/>
      <c r="DP269" s="60"/>
    </row>
    <row r="270" spans="2:12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BS270" s="60"/>
      <c r="BT270" s="75"/>
      <c r="BU270" s="75"/>
      <c r="BV270" s="75"/>
      <c r="BW270" s="75"/>
      <c r="BX270" s="75"/>
      <c r="BY270" s="75"/>
      <c r="BZ270" s="75"/>
      <c r="CA270" s="75"/>
      <c r="CL270" s="60"/>
      <c r="CM270" s="60"/>
      <c r="CN270" s="60"/>
      <c r="CO270" s="60"/>
      <c r="CP270" s="60"/>
      <c r="CQ270" s="60"/>
      <c r="CR270" s="60"/>
      <c r="CS270" s="60"/>
      <c r="CT270" s="60"/>
      <c r="CU270" s="60"/>
      <c r="CV270" s="60"/>
      <c r="CW270" s="60"/>
      <c r="CX270" s="60"/>
      <c r="CY270" s="60"/>
      <c r="CZ270" s="60"/>
      <c r="DA270" s="60"/>
      <c r="DB270" s="60"/>
      <c r="DC270" s="60"/>
      <c r="DD270" s="60"/>
      <c r="DE270" s="60"/>
      <c r="DF270" s="60"/>
      <c r="DG270" s="60"/>
      <c r="DH270" s="60"/>
      <c r="DI270" s="60"/>
      <c r="DJ270" s="60"/>
      <c r="DK270" s="60"/>
      <c r="DL270" s="60"/>
      <c r="DM270" s="60"/>
      <c r="DN270" s="60"/>
      <c r="DO270" s="60"/>
      <c r="DP270" s="60"/>
    </row>
    <row r="271" spans="2:12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BS271" s="60"/>
      <c r="BT271" s="75"/>
      <c r="BU271" s="75"/>
      <c r="BV271" s="75"/>
      <c r="BW271" s="75"/>
      <c r="BX271" s="75"/>
      <c r="BY271" s="75"/>
      <c r="BZ271" s="75"/>
      <c r="CA271" s="75"/>
      <c r="CL271" s="60"/>
      <c r="CM271" s="60"/>
      <c r="CN271" s="60"/>
      <c r="CO271" s="60"/>
      <c r="CP271" s="60"/>
      <c r="CQ271" s="60"/>
      <c r="CR271" s="60"/>
      <c r="CS271" s="60"/>
      <c r="CT271" s="60"/>
      <c r="CU271" s="60"/>
      <c r="CV271" s="60"/>
      <c r="CW271" s="60"/>
      <c r="CX271" s="60"/>
      <c r="CY271" s="60"/>
      <c r="CZ271" s="60"/>
      <c r="DA271" s="60"/>
      <c r="DB271" s="60"/>
      <c r="DC271" s="60"/>
      <c r="DD271" s="60"/>
      <c r="DE271" s="60"/>
      <c r="DF271" s="60"/>
      <c r="DG271" s="60"/>
      <c r="DH271" s="60"/>
      <c r="DI271" s="60"/>
      <c r="DJ271" s="60"/>
      <c r="DK271" s="60"/>
      <c r="DL271" s="60"/>
      <c r="DM271" s="60"/>
      <c r="DN271" s="60"/>
      <c r="DO271" s="60"/>
      <c r="DP271" s="60"/>
    </row>
    <row r="272" spans="2:12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BS272" s="60"/>
      <c r="BT272" s="75"/>
      <c r="BU272" s="75"/>
      <c r="BV272" s="75"/>
      <c r="BW272" s="75"/>
      <c r="BX272" s="75"/>
      <c r="BY272" s="75"/>
      <c r="BZ272" s="75"/>
      <c r="CA272" s="75"/>
      <c r="CL272" s="60"/>
      <c r="CM272" s="60"/>
      <c r="CN272" s="60"/>
      <c r="CO272" s="60"/>
      <c r="CP272" s="60"/>
      <c r="CQ272" s="60"/>
      <c r="CR272" s="60"/>
      <c r="CS272" s="60"/>
      <c r="CT272" s="60"/>
      <c r="CU272" s="60"/>
      <c r="CV272" s="60"/>
      <c r="CW272" s="60"/>
      <c r="CX272" s="60"/>
      <c r="CY272" s="60"/>
      <c r="CZ272" s="60"/>
      <c r="DA272" s="60"/>
      <c r="DB272" s="60"/>
      <c r="DC272" s="60"/>
      <c r="DD272" s="60"/>
      <c r="DE272" s="60"/>
      <c r="DF272" s="60"/>
      <c r="DG272" s="60"/>
      <c r="DH272" s="60"/>
      <c r="DI272" s="60"/>
      <c r="DJ272" s="60"/>
      <c r="DK272" s="60"/>
      <c r="DL272" s="60"/>
      <c r="DM272" s="60"/>
      <c r="DN272" s="60"/>
      <c r="DO272" s="60"/>
      <c r="DP272" s="60"/>
    </row>
    <row r="273" spans="2:12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BS273" s="60"/>
      <c r="BT273" s="75"/>
      <c r="BU273" s="75"/>
      <c r="BV273" s="75"/>
      <c r="BW273" s="75"/>
      <c r="BX273" s="75"/>
      <c r="BY273" s="75"/>
      <c r="BZ273" s="75"/>
      <c r="CA273" s="75"/>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60"/>
      <c r="DJ273" s="60"/>
      <c r="DK273" s="60"/>
      <c r="DL273" s="60"/>
      <c r="DM273" s="60"/>
      <c r="DN273" s="60"/>
      <c r="DO273" s="60"/>
      <c r="DP273" s="60"/>
    </row>
    <row r="274" spans="2:12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BS274" s="60"/>
      <c r="BT274" s="75"/>
      <c r="BU274" s="75"/>
      <c r="BV274" s="75"/>
      <c r="BW274" s="75"/>
      <c r="BX274" s="75"/>
      <c r="BY274" s="75"/>
      <c r="BZ274" s="75"/>
      <c r="CA274" s="75"/>
      <c r="CL274" s="60"/>
      <c r="CM274" s="60"/>
      <c r="CN274" s="60"/>
      <c r="CO274" s="60"/>
      <c r="CP274" s="60"/>
      <c r="CQ274" s="60"/>
      <c r="CR274" s="60"/>
      <c r="CS274" s="60"/>
      <c r="CT274" s="60"/>
      <c r="CU274" s="60"/>
      <c r="CV274" s="60"/>
      <c r="CW274" s="60"/>
      <c r="CX274" s="60"/>
      <c r="CY274" s="60"/>
      <c r="CZ274" s="60"/>
      <c r="DA274" s="60"/>
      <c r="DB274" s="60"/>
      <c r="DC274" s="60"/>
      <c r="DD274" s="60"/>
      <c r="DE274" s="60"/>
      <c r="DF274" s="60"/>
      <c r="DG274" s="60"/>
      <c r="DH274" s="60"/>
      <c r="DI274" s="60"/>
      <c r="DJ274" s="60"/>
      <c r="DK274" s="60"/>
      <c r="DL274" s="60"/>
      <c r="DM274" s="60"/>
      <c r="DN274" s="60"/>
      <c r="DO274" s="60"/>
      <c r="DP274" s="60"/>
    </row>
    <row r="275" spans="2:12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BS275" s="60"/>
      <c r="BT275" s="75"/>
      <c r="BU275" s="75"/>
      <c r="BV275" s="75"/>
      <c r="BW275" s="75"/>
      <c r="BX275" s="75"/>
      <c r="BY275" s="75"/>
      <c r="BZ275" s="75"/>
      <c r="CA275" s="75"/>
      <c r="CL275" s="60"/>
      <c r="CM275" s="60"/>
      <c r="CN275" s="60"/>
      <c r="CO275" s="60"/>
      <c r="CP275" s="60"/>
      <c r="CQ275" s="60"/>
      <c r="CR275" s="60"/>
      <c r="CS275" s="60"/>
      <c r="CT275" s="60"/>
      <c r="CU275" s="60"/>
      <c r="CV275" s="60"/>
      <c r="CW275" s="60"/>
      <c r="CX275" s="60"/>
      <c r="CY275" s="60"/>
      <c r="CZ275" s="60"/>
      <c r="DA275" s="60"/>
      <c r="DB275" s="60"/>
      <c r="DC275" s="60"/>
      <c r="DD275" s="60"/>
      <c r="DE275" s="60"/>
      <c r="DF275" s="60"/>
      <c r="DG275" s="60"/>
      <c r="DH275" s="60"/>
      <c r="DI275" s="60"/>
      <c r="DJ275" s="60"/>
      <c r="DK275" s="60"/>
      <c r="DL275" s="60"/>
      <c r="DM275" s="60"/>
      <c r="DN275" s="60"/>
      <c r="DO275" s="60"/>
      <c r="DP275" s="60"/>
    </row>
    <row r="276" spans="2:12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BS276" s="60"/>
      <c r="BT276" s="75"/>
      <c r="BU276" s="75"/>
      <c r="BV276" s="75"/>
      <c r="BW276" s="75"/>
      <c r="BX276" s="75"/>
      <c r="BY276" s="75"/>
      <c r="BZ276" s="75"/>
      <c r="CA276" s="75"/>
      <c r="CL276" s="60"/>
      <c r="CM276" s="60"/>
      <c r="CN276" s="60"/>
      <c r="CO276" s="60"/>
      <c r="CP276" s="60"/>
      <c r="CQ276" s="60"/>
      <c r="CR276" s="60"/>
      <c r="CS276" s="60"/>
      <c r="CT276" s="60"/>
      <c r="CU276" s="60"/>
      <c r="CV276" s="60"/>
      <c r="CW276" s="60"/>
      <c r="CX276" s="60"/>
      <c r="CY276" s="60"/>
      <c r="CZ276" s="60"/>
      <c r="DA276" s="60"/>
      <c r="DB276" s="60"/>
      <c r="DC276" s="60"/>
      <c r="DD276" s="60"/>
      <c r="DE276" s="60"/>
      <c r="DF276" s="60"/>
      <c r="DG276" s="60"/>
      <c r="DH276" s="60"/>
      <c r="DI276" s="60"/>
      <c r="DJ276" s="60"/>
      <c r="DK276" s="60"/>
      <c r="DL276" s="60"/>
      <c r="DM276" s="60"/>
      <c r="DN276" s="60"/>
      <c r="DO276" s="60"/>
      <c r="DP276" s="60"/>
    </row>
    <row r="277" spans="2:12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BS277" s="60"/>
      <c r="BT277" s="75"/>
      <c r="BU277" s="75"/>
      <c r="BV277" s="75"/>
      <c r="BW277" s="75"/>
      <c r="BX277" s="75"/>
      <c r="BY277" s="75"/>
      <c r="BZ277" s="75"/>
      <c r="CA277" s="75"/>
      <c r="CL277" s="60"/>
      <c r="CM277" s="60"/>
      <c r="CN277" s="60"/>
      <c r="CO277" s="60"/>
      <c r="CP277" s="60"/>
      <c r="CQ277" s="60"/>
      <c r="CR277" s="60"/>
      <c r="CS277" s="60"/>
      <c r="CT277" s="60"/>
      <c r="CU277" s="60"/>
      <c r="CV277" s="60"/>
      <c r="CW277" s="60"/>
      <c r="CX277" s="60"/>
      <c r="CY277" s="60"/>
      <c r="CZ277" s="60"/>
      <c r="DA277" s="60"/>
      <c r="DB277" s="60"/>
      <c r="DC277" s="60"/>
      <c r="DD277" s="60"/>
      <c r="DE277" s="60"/>
      <c r="DF277" s="60"/>
      <c r="DG277" s="60"/>
      <c r="DH277" s="60"/>
      <c r="DI277" s="60"/>
      <c r="DJ277" s="60"/>
      <c r="DK277" s="60"/>
      <c r="DL277" s="60"/>
      <c r="DM277" s="60"/>
      <c r="DN277" s="60"/>
      <c r="DO277" s="60"/>
      <c r="DP277" s="60"/>
    </row>
    <row r="278" spans="2:12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BS278" s="60"/>
      <c r="BT278" s="75"/>
      <c r="BU278" s="75"/>
      <c r="BV278" s="75"/>
      <c r="BW278" s="75"/>
      <c r="BX278" s="75"/>
      <c r="BY278" s="75"/>
      <c r="BZ278" s="75"/>
      <c r="CA278" s="75"/>
      <c r="CL278" s="60"/>
      <c r="CM278" s="60"/>
      <c r="CN278" s="60"/>
      <c r="CO278" s="60"/>
      <c r="CP278" s="60"/>
      <c r="CQ278" s="60"/>
      <c r="CR278" s="60"/>
      <c r="CS278" s="60"/>
      <c r="CT278" s="60"/>
      <c r="CU278" s="60"/>
      <c r="CV278" s="60"/>
      <c r="CW278" s="60"/>
      <c r="CX278" s="60"/>
      <c r="CY278" s="60"/>
      <c r="CZ278" s="60"/>
      <c r="DA278" s="60"/>
      <c r="DB278" s="60"/>
      <c r="DC278" s="60"/>
      <c r="DD278" s="60"/>
      <c r="DE278" s="60"/>
      <c r="DF278" s="60"/>
      <c r="DG278" s="60"/>
      <c r="DH278" s="60"/>
      <c r="DI278" s="60"/>
      <c r="DJ278" s="60"/>
      <c r="DK278" s="60"/>
      <c r="DL278" s="60"/>
      <c r="DM278" s="60"/>
      <c r="DN278" s="60"/>
      <c r="DO278" s="60"/>
      <c r="DP278" s="60"/>
    </row>
    <row r="279" spans="2:12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BS279" s="60"/>
      <c r="BT279" s="75"/>
      <c r="BU279" s="75"/>
      <c r="BV279" s="75"/>
      <c r="BW279" s="75"/>
      <c r="BX279" s="75"/>
      <c r="BY279" s="75"/>
      <c r="BZ279" s="75"/>
      <c r="CA279" s="75"/>
      <c r="CL279" s="60"/>
      <c r="CM279" s="60"/>
      <c r="CN279" s="60"/>
      <c r="CO279" s="60"/>
      <c r="CP279" s="60"/>
      <c r="CQ279" s="60"/>
      <c r="CR279" s="60"/>
      <c r="CS279" s="60"/>
      <c r="CT279" s="60"/>
      <c r="CU279" s="60"/>
      <c r="CV279" s="60"/>
      <c r="CW279" s="60"/>
      <c r="CX279" s="60"/>
      <c r="CY279" s="60"/>
      <c r="CZ279" s="60"/>
      <c r="DA279" s="60"/>
      <c r="DB279" s="60"/>
      <c r="DC279" s="60"/>
      <c r="DD279" s="60"/>
      <c r="DE279" s="60"/>
      <c r="DF279" s="60"/>
      <c r="DG279" s="60"/>
      <c r="DH279" s="60"/>
      <c r="DI279" s="60"/>
      <c r="DJ279" s="60"/>
      <c r="DK279" s="60"/>
      <c r="DL279" s="60"/>
      <c r="DM279" s="60"/>
      <c r="DN279" s="60"/>
      <c r="DO279" s="60"/>
      <c r="DP279" s="60"/>
    </row>
    <row r="280" spans="2:12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BS280" s="60"/>
      <c r="BT280" s="75"/>
      <c r="BU280" s="75"/>
      <c r="BV280" s="75"/>
      <c r="BW280" s="75"/>
      <c r="BX280" s="75"/>
      <c r="BY280" s="75"/>
      <c r="BZ280" s="75"/>
      <c r="CA280" s="75"/>
      <c r="CL280" s="60"/>
      <c r="CM280" s="60"/>
      <c r="CN280" s="60"/>
      <c r="CO280" s="60"/>
      <c r="CP280" s="60"/>
      <c r="CQ280" s="60"/>
      <c r="CR280" s="60"/>
      <c r="CS280" s="60"/>
      <c r="CT280" s="60"/>
      <c r="CU280" s="60"/>
      <c r="CV280" s="60"/>
      <c r="CW280" s="60"/>
      <c r="CX280" s="60"/>
      <c r="CY280" s="60"/>
      <c r="CZ280" s="60"/>
      <c r="DA280" s="60"/>
      <c r="DB280" s="60"/>
      <c r="DC280" s="60"/>
      <c r="DD280" s="60"/>
      <c r="DE280" s="60"/>
      <c r="DF280" s="60"/>
      <c r="DG280" s="60"/>
      <c r="DH280" s="60"/>
      <c r="DI280" s="60"/>
      <c r="DJ280" s="60"/>
      <c r="DK280" s="60"/>
      <c r="DL280" s="60"/>
      <c r="DM280" s="60"/>
      <c r="DN280" s="60"/>
      <c r="DO280" s="60"/>
      <c r="DP280" s="60"/>
    </row>
    <row r="281" spans="2:12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BS281" s="60"/>
      <c r="BT281" s="75"/>
      <c r="BU281" s="75"/>
      <c r="BV281" s="75"/>
      <c r="BW281" s="75"/>
      <c r="BX281" s="75"/>
      <c r="BY281" s="75"/>
      <c r="BZ281" s="75"/>
      <c r="CA281" s="75"/>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row>
    <row r="282" spans="2:12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BS282" s="60"/>
      <c r="BT282" s="75"/>
      <c r="BU282" s="75"/>
      <c r="BV282" s="75"/>
      <c r="BW282" s="75"/>
      <c r="BX282" s="75"/>
      <c r="BY282" s="75"/>
      <c r="BZ282" s="75"/>
      <c r="CA282" s="75"/>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row>
    <row r="283" spans="2:12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BS283" s="60"/>
      <c r="BT283" s="75"/>
      <c r="BU283" s="75"/>
      <c r="BV283" s="75"/>
      <c r="BW283" s="75"/>
      <c r="BX283" s="75"/>
      <c r="BY283" s="75"/>
      <c r="BZ283" s="75"/>
      <c r="CA283" s="75"/>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row>
    <row r="284" spans="2:12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BS284" s="60"/>
      <c r="BT284" s="75"/>
      <c r="BU284" s="75"/>
      <c r="BV284" s="75"/>
      <c r="BW284" s="75"/>
      <c r="BX284" s="75"/>
      <c r="BY284" s="75"/>
      <c r="BZ284" s="75"/>
      <c r="CA284" s="75"/>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row>
    <row r="285" spans="2:12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BS285" s="60"/>
      <c r="BT285" s="75"/>
      <c r="BU285" s="75"/>
      <c r="BV285" s="75"/>
      <c r="BW285" s="75"/>
      <c r="BX285" s="75"/>
      <c r="BY285" s="75"/>
      <c r="BZ285" s="75"/>
      <c r="CA285" s="75"/>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row>
    <row r="286" spans="2:12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BS286" s="60"/>
      <c r="BT286" s="75"/>
      <c r="BU286" s="75"/>
      <c r="BV286" s="75"/>
      <c r="BW286" s="75"/>
      <c r="BX286" s="75"/>
      <c r="BY286" s="75"/>
      <c r="BZ286" s="75"/>
      <c r="CA286" s="75"/>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row>
    <row r="287" spans="2:12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BS287" s="60"/>
      <c r="BT287" s="75"/>
      <c r="BU287" s="75"/>
      <c r="BV287" s="75"/>
      <c r="BW287" s="75"/>
      <c r="BX287" s="75"/>
      <c r="BY287" s="75"/>
      <c r="BZ287" s="75"/>
      <c r="CA287" s="75"/>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row>
    <row r="288" spans="2:12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BS288" s="60"/>
      <c r="BT288" s="75"/>
      <c r="BU288" s="75"/>
      <c r="BV288" s="75"/>
      <c r="BW288" s="75"/>
      <c r="BX288" s="75"/>
      <c r="BY288" s="75"/>
      <c r="BZ288" s="75"/>
      <c r="CA288" s="75"/>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row>
    <row r="289" spans="2:12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BS289" s="60"/>
      <c r="BT289" s="75"/>
      <c r="BU289" s="75"/>
      <c r="BV289" s="75"/>
      <c r="BW289" s="75"/>
      <c r="BX289" s="75"/>
      <c r="BY289" s="75"/>
      <c r="BZ289" s="75"/>
      <c r="CA289" s="75"/>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row>
    <row r="290" spans="2:12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BS290" s="60"/>
      <c r="BT290" s="75"/>
      <c r="BU290" s="75"/>
      <c r="BV290" s="75"/>
      <c r="BW290" s="75"/>
      <c r="BX290" s="75"/>
      <c r="BY290" s="75"/>
      <c r="BZ290" s="75"/>
      <c r="CA290" s="75"/>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row>
    <row r="291" spans="2:12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BS291" s="60"/>
      <c r="BT291" s="75"/>
      <c r="BU291" s="75"/>
      <c r="BV291" s="75"/>
      <c r="BW291" s="75"/>
      <c r="BX291" s="75"/>
      <c r="BY291" s="75"/>
      <c r="BZ291" s="75"/>
      <c r="CA291" s="75"/>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row>
    <row r="292" spans="2:12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BS292" s="60"/>
      <c r="BT292" s="75"/>
      <c r="BU292" s="75"/>
      <c r="BV292" s="75"/>
      <c r="BW292" s="75"/>
      <c r="BX292" s="75"/>
      <c r="BY292" s="75"/>
      <c r="BZ292" s="75"/>
      <c r="CA292" s="75"/>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row>
    <row r="293" spans="2:12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BS293" s="60"/>
      <c r="BT293" s="75"/>
      <c r="BU293" s="75"/>
      <c r="BV293" s="75"/>
      <c r="BW293" s="75"/>
      <c r="BX293" s="75"/>
      <c r="BY293" s="75"/>
      <c r="BZ293" s="75"/>
      <c r="CA293" s="75"/>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row>
    <row r="294" spans="2:12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BS294" s="60"/>
      <c r="BT294" s="75"/>
      <c r="BU294" s="75"/>
      <c r="BV294" s="75"/>
      <c r="BW294" s="75"/>
      <c r="BX294" s="75"/>
      <c r="BY294" s="75"/>
      <c r="BZ294" s="75"/>
      <c r="CA294" s="75"/>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row>
    <row r="295" spans="2:12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BS295" s="60"/>
      <c r="BT295" s="75"/>
      <c r="BU295" s="75"/>
      <c r="BV295" s="75"/>
      <c r="BW295" s="75"/>
      <c r="BX295" s="75"/>
      <c r="BY295" s="75"/>
      <c r="BZ295" s="75"/>
      <c r="CA295" s="75"/>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row>
    <row r="296" spans="2:12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BS296" s="60"/>
      <c r="BT296" s="75"/>
      <c r="BU296" s="75"/>
      <c r="BV296" s="75"/>
      <c r="BW296" s="75"/>
      <c r="BX296" s="75"/>
      <c r="BY296" s="75"/>
      <c r="BZ296" s="75"/>
      <c r="CA296" s="75"/>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row>
    <row r="297" spans="2:12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BS297" s="60"/>
      <c r="BT297" s="75"/>
      <c r="BU297" s="75"/>
      <c r="BV297" s="75"/>
      <c r="BW297" s="75"/>
      <c r="BX297" s="75"/>
      <c r="BY297" s="75"/>
      <c r="BZ297" s="75"/>
      <c r="CA297" s="75"/>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row>
    <row r="298" spans="2:12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BS298" s="60"/>
      <c r="BT298" s="75"/>
      <c r="BU298" s="75"/>
      <c r="BV298" s="75"/>
      <c r="BW298" s="75"/>
      <c r="BX298" s="75"/>
      <c r="BY298" s="75"/>
      <c r="BZ298" s="75"/>
      <c r="CA298" s="75"/>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row>
    <row r="299" spans="2:12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BS299" s="60"/>
      <c r="BT299" s="75"/>
      <c r="BU299" s="75"/>
      <c r="BV299" s="75"/>
      <c r="BW299" s="75"/>
      <c r="BX299" s="75"/>
      <c r="BY299" s="75"/>
      <c r="BZ299" s="75"/>
      <c r="CA299" s="75"/>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row>
    <row r="300" spans="2:12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BS300" s="60"/>
      <c r="BT300" s="75"/>
      <c r="BU300" s="75"/>
      <c r="BV300" s="75"/>
      <c r="BW300" s="75"/>
      <c r="BX300" s="75"/>
      <c r="BY300" s="75"/>
      <c r="BZ300" s="75"/>
      <c r="CA300" s="75"/>
      <c r="CL300" s="60"/>
      <c r="CM300" s="60"/>
      <c r="CN300" s="60"/>
      <c r="CO300" s="60"/>
      <c r="CP300" s="60"/>
      <c r="CQ300" s="60"/>
      <c r="CR300" s="60"/>
      <c r="CS300" s="60"/>
      <c r="CT300" s="60"/>
      <c r="CU300" s="60"/>
      <c r="CV300" s="60"/>
      <c r="CW300" s="60"/>
      <c r="CX300" s="60"/>
      <c r="CY300" s="60"/>
      <c r="CZ300" s="60"/>
      <c r="DA300" s="60"/>
      <c r="DB300" s="60"/>
      <c r="DC300" s="60"/>
      <c r="DD300" s="60"/>
      <c r="DE300" s="60"/>
      <c r="DF300" s="60"/>
      <c r="DG300" s="60"/>
      <c r="DH300" s="60"/>
      <c r="DI300" s="60"/>
      <c r="DJ300" s="60"/>
      <c r="DK300" s="60"/>
      <c r="DL300" s="60"/>
      <c r="DM300" s="60"/>
      <c r="DN300" s="60"/>
      <c r="DO300" s="60"/>
      <c r="DP300" s="60"/>
    </row>
    <row r="301" spans="2:12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BS301" s="60"/>
      <c r="BT301" s="75"/>
      <c r="BU301" s="75"/>
      <c r="BV301" s="75"/>
      <c r="BW301" s="75"/>
      <c r="BX301" s="75"/>
      <c r="BY301" s="75"/>
      <c r="BZ301" s="75"/>
      <c r="CA301" s="75"/>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60"/>
      <c r="DJ301" s="60"/>
      <c r="DK301" s="60"/>
      <c r="DL301" s="60"/>
      <c r="DM301" s="60"/>
      <c r="DN301" s="60"/>
      <c r="DO301" s="60"/>
      <c r="DP301" s="60"/>
    </row>
    <row r="302" spans="2:12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BS302" s="60"/>
      <c r="BT302" s="75"/>
      <c r="BU302" s="75"/>
      <c r="BV302" s="75"/>
      <c r="BW302" s="75"/>
      <c r="BX302" s="75"/>
      <c r="BY302" s="75"/>
      <c r="BZ302" s="75"/>
      <c r="CA302" s="75"/>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60"/>
      <c r="DJ302" s="60"/>
      <c r="DK302" s="60"/>
      <c r="DL302" s="60"/>
      <c r="DM302" s="60"/>
      <c r="DN302" s="60"/>
      <c r="DO302" s="60"/>
      <c r="DP302" s="60"/>
    </row>
    <row r="303" spans="2:12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BS303" s="60"/>
      <c r="BT303" s="75"/>
      <c r="BU303" s="75"/>
      <c r="BV303" s="75"/>
      <c r="BW303" s="75"/>
      <c r="BX303" s="75"/>
      <c r="BY303" s="75"/>
      <c r="BZ303" s="75"/>
      <c r="CA303" s="75"/>
      <c r="CL303" s="60"/>
      <c r="CM303" s="60"/>
      <c r="CN303" s="60"/>
      <c r="CO303" s="60"/>
      <c r="CP303" s="60"/>
      <c r="CQ303" s="60"/>
      <c r="CR303" s="60"/>
      <c r="CS303" s="60"/>
      <c r="CT303" s="60"/>
      <c r="CU303" s="60"/>
      <c r="CV303" s="60"/>
      <c r="CW303" s="60"/>
      <c r="CX303" s="60"/>
      <c r="CY303" s="60"/>
      <c r="CZ303" s="60"/>
      <c r="DA303" s="60"/>
      <c r="DB303" s="60"/>
      <c r="DC303" s="60"/>
      <c r="DD303" s="60"/>
      <c r="DE303" s="60"/>
      <c r="DF303" s="60"/>
      <c r="DG303" s="60"/>
      <c r="DH303" s="60"/>
      <c r="DI303" s="60"/>
      <c r="DJ303" s="60"/>
      <c r="DK303" s="60"/>
      <c r="DL303" s="60"/>
      <c r="DM303" s="60"/>
      <c r="DN303" s="60"/>
      <c r="DO303" s="60"/>
      <c r="DP303" s="60"/>
    </row>
    <row r="304" spans="2:12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BS304" s="60"/>
      <c r="BT304" s="75"/>
      <c r="BU304" s="75"/>
      <c r="BV304" s="75"/>
      <c r="BW304" s="75"/>
      <c r="BX304" s="75"/>
      <c r="BY304" s="75"/>
      <c r="BZ304" s="75"/>
      <c r="CA304" s="75"/>
      <c r="CL304" s="60"/>
      <c r="CM304" s="60"/>
      <c r="CN304" s="60"/>
      <c r="CO304" s="60"/>
      <c r="CP304" s="60"/>
      <c r="CQ304" s="60"/>
      <c r="CR304" s="60"/>
      <c r="CS304" s="60"/>
      <c r="CT304" s="60"/>
      <c r="CU304" s="60"/>
      <c r="CV304" s="60"/>
      <c r="CW304" s="60"/>
      <c r="CX304" s="60"/>
      <c r="CY304" s="60"/>
      <c r="CZ304" s="60"/>
      <c r="DA304" s="60"/>
      <c r="DB304" s="60"/>
      <c r="DC304" s="60"/>
      <c r="DD304" s="60"/>
      <c r="DE304" s="60"/>
      <c r="DF304" s="60"/>
      <c r="DG304" s="60"/>
      <c r="DH304" s="60"/>
      <c r="DI304" s="60"/>
      <c r="DJ304" s="60"/>
      <c r="DK304" s="60"/>
      <c r="DL304" s="60"/>
      <c r="DM304" s="60"/>
      <c r="DN304" s="60"/>
      <c r="DO304" s="60"/>
      <c r="DP304" s="60"/>
    </row>
    <row r="305" spans="2:12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BS305" s="60"/>
      <c r="BT305" s="75"/>
      <c r="BU305" s="75"/>
      <c r="BV305" s="75"/>
      <c r="BW305" s="75"/>
      <c r="BX305" s="75"/>
      <c r="BY305" s="75"/>
      <c r="BZ305" s="75"/>
      <c r="CA305" s="75"/>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row>
    <row r="306" spans="2:12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BS306" s="60"/>
      <c r="BT306" s="75"/>
      <c r="BU306" s="75"/>
      <c r="BV306" s="75"/>
      <c r="BW306" s="75"/>
      <c r="BX306" s="75"/>
      <c r="BY306" s="75"/>
      <c r="BZ306" s="75"/>
      <c r="CA306" s="75"/>
      <c r="CL306" s="60"/>
      <c r="CM306" s="60"/>
      <c r="CN306" s="60"/>
      <c r="CO306" s="60"/>
      <c r="CP306" s="60"/>
      <c r="CQ306" s="60"/>
      <c r="CR306" s="60"/>
      <c r="CS306" s="60"/>
      <c r="CT306" s="60"/>
      <c r="CU306" s="60"/>
      <c r="CV306" s="60"/>
      <c r="CW306" s="60"/>
      <c r="CX306" s="60"/>
      <c r="CY306" s="60"/>
      <c r="CZ306" s="60"/>
      <c r="DA306" s="60"/>
      <c r="DB306" s="60"/>
      <c r="DC306" s="60"/>
      <c r="DD306" s="60"/>
      <c r="DE306" s="60"/>
      <c r="DF306" s="60"/>
      <c r="DG306" s="60"/>
      <c r="DH306" s="60"/>
      <c r="DI306" s="60"/>
      <c r="DJ306" s="60"/>
      <c r="DK306" s="60"/>
      <c r="DL306" s="60"/>
      <c r="DM306" s="60"/>
      <c r="DN306" s="60"/>
      <c r="DO306" s="60"/>
      <c r="DP306" s="60"/>
    </row>
    <row r="307" spans="2:12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BS307" s="60"/>
      <c r="BT307" s="75"/>
      <c r="BU307" s="75"/>
      <c r="BV307" s="75"/>
      <c r="BW307" s="75"/>
      <c r="BX307" s="75"/>
      <c r="BY307" s="75"/>
      <c r="BZ307" s="75"/>
      <c r="CA307" s="75"/>
      <c r="CL307" s="60"/>
      <c r="CM307" s="60"/>
      <c r="CN307" s="60"/>
      <c r="CO307" s="60"/>
      <c r="CP307" s="60"/>
      <c r="CQ307" s="60"/>
      <c r="CR307" s="60"/>
      <c r="CS307" s="60"/>
      <c r="CT307" s="60"/>
      <c r="CU307" s="60"/>
      <c r="CV307" s="60"/>
      <c r="CW307" s="60"/>
      <c r="CX307" s="60"/>
      <c r="CY307" s="60"/>
      <c r="CZ307" s="60"/>
      <c r="DA307" s="60"/>
      <c r="DB307" s="60"/>
      <c r="DC307" s="60"/>
      <c r="DD307" s="60"/>
      <c r="DE307" s="60"/>
      <c r="DF307" s="60"/>
      <c r="DG307" s="60"/>
      <c r="DH307" s="60"/>
      <c r="DI307" s="60"/>
      <c r="DJ307" s="60"/>
      <c r="DK307" s="60"/>
      <c r="DL307" s="60"/>
      <c r="DM307" s="60"/>
      <c r="DN307" s="60"/>
      <c r="DO307" s="60"/>
      <c r="DP307" s="60"/>
    </row>
    <row r="308" spans="2:12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BS308" s="60"/>
      <c r="BT308" s="75"/>
      <c r="BU308" s="75"/>
      <c r="BV308" s="75"/>
      <c r="BW308" s="75"/>
      <c r="BX308" s="75"/>
      <c r="BY308" s="75"/>
      <c r="BZ308" s="75"/>
      <c r="CA308" s="75"/>
      <c r="CL308" s="60"/>
      <c r="CM308" s="60"/>
      <c r="CN308" s="60"/>
      <c r="CO308" s="60"/>
      <c r="CP308" s="60"/>
      <c r="CQ308" s="60"/>
      <c r="CR308" s="60"/>
      <c r="CS308" s="60"/>
      <c r="CT308" s="60"/>
      <c r="CU308" s="60"/>
      <c r="CV308" s="60"/>
      <c r="CW308" s="60"/>
      <c r="CX308" s="60"/>
      <c r="CY308" s="60"/>
      <c r="CZ308" s="60"/>
      <c r="DA308" s="60"/>
      <c r="DB308" s="60"/>
      <c r="DC308" s="60"/>
      <c r="DD308" s="60"/>
      <c r="DE308" s="60"/>
      <c r="DF308" s="60"/>
      <c r="DG308" s="60"/>
      <c r="DH308" s="60"/>
      <c r="DI308" s="60"/>
      <c r="DJ308" s="60"/>
      <c r="DK308" s="60"/>
      <c r="DL308" s="60"/>
      <c r="DM308" s="60"/>
      <c r="DN308" s="60"/>
      <c r="DO308" s="60"/>
      <c r="DP308" s="60"/>
    </row>
    <row r="309" spans="2:12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BS309" s="60"/>
      <c r="BT309" s="75"/>
      <c r="BU309" s="75"/>
      <c r="BV309" s="75"/>
      <c r="BW309" s="75"/>
      <c r="BX309" s="75"/>
      <c r="BY309" s="75"/>
      <c r="BZ309" s="75"/>
      <c r="CA309" s="75"/>
      <c r="CL309" s="60"/>
      <c r="CM309" s="60"/>
      <c r="CN309" s="60"/>
      <c r="CO309" s="60"/>
      <c r="CP309" s="60"/>
      <c r="CQ309" s="60"/>
      <c r="CR309" s="60"/>
      <c r="CS309" s="60"/>
      <c r="CT309" s="60"/>
      <c r="CU309" s="60"/>
      <c r="CV309" s="60"/>
      <c r="CW309" s="60"/>
      <c r="CX309" s="60"/>
      <c r="CY309" s="60"/>
      <c r="CZ309" s="60"/>
      <c r="DA309" s="60"/>
      <c r="DB309" s="60"/>
      <c r="DC309" s="60"/>
      <c r="DD309" s="60"/>
      <c r="DE309" s="60"/>
      <c r="DF309" s="60"/>
      <c r="DG309" s="60"/>
      <c r="DH309" s="60"/>
      <c r="DI309" s="60"/>
      <c r="DJ309" s="60"/>
      <c r="DK309" s="60"/>
      <c r="DL309" s="60"/>
      <c r="DM309" s="60"/>
      <c r="DN309" s="60"/>
      <c r="DO309" s="60"/>
      <c r="DP309" s="60"/>
    </row>
    <row r="310" spans="2:12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BS310" s="60"/>
      <c r="BT310" s="75"/>
      <c r="BU310" s="75"/>
      <c r="BV310" s="75"/>
      <c r="BW310" s="75"/>
      <c r="BX310" s="75"/>
      <c r="BY310" s="75"/>
      <c r="BZ310" s="75"/>
      <c r="CA310" s="75"/>
      <c r="CL310" s="60"/>
      <c r="CM310" s="60"/>
      <c r="CN310" s="60"/>
      <c r="CO310" s="60"/>
      <c r="CP310" s="60"/>
      <c r="CQ310" s="60"/>
      <c r="CR310" s="60"/>
      <c r="CS310" s="60"/>
      <c r="CT310" s="60"/>
      <c r="CU310" s="60"/>
      <c r="CV310" s="60"/>
      <c r="CW310" s="60"/>
      <c r="CX310" s="60"/>
      <c r="CY310" s="60"/>
      <c r="CZ310" s="60"/>
      <c r="DA310" s="60"/>
      <c r="DB310" s="60"/>
      <c r="DC310" s="60"/>
      <c r="DD310" s="60"/>
      <c r="DE310" s="60"/>
      <c r="DF310" s="60"/>
      <c r="DG310" s="60"/>
      <c r="DH310" s="60"/>
      <c r="DI310" s="60"/>
      <c r="DJ310" s="60"/>
      <c r="DK310" s="60"/>
      <c r="DL310" s="60"/>
      <c r="DM310" s="60"/>
      <c r="DN310" s="60"/>
      <c r="DO310" s="60"/>
      <c r="DP310" s="60"/>
    </row>
    <row r="311" spans="2:12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BS311" s="60"/>
      <c r="BT311" s="75"/>
      <c r="BU311" s="75"/>
      <c r="BV311" s="75"/>
      <c r="BW311" s="75"/>
      <c r="BX311" s="75"/>
      <c r="BY311" s="75"/>
      <c r="BZ311" s="75"/>
      <c r="CA311" s="75"/>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60"/>
      <c r="DJ311" s="60"/>
      <c r="DK311" s="60"/>
      <c r="DL311" s="60"/>
      <c r="DM311" s="60"/>
      <c r="DN311" s="60"/>
      <c r="DO311" s="60"/>
      <c r="DP311" s="60"/>
    </row>
    <row r="312" spans="2:12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BS312" s="60"/>
      <c r="BT312" s="75"/>
      <c r="BU312" s="75"/>
      <c r="BV312" s="75"/>
      <c r="BW312" s="75"/>
      <c r="BX312" s="75"/>
      <c r="BY312" s="75"/>
      <c r="BZ312" s="75"/>
      <c r="CA312" s="75"/>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60"/>
      <c r="DJ312" s="60"/>
      <c r="DK312" s="60"/>
      <c r="DL312" s="60"/>
      <c r="DM312" s="60"/>
      <c r="DN312" s="60"/>
      <c r="DO312" s="60"/>
      <c r="DP312" s="60"/>
    </row>
    <row r="313" spans="2:12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BS313" s="60"/>
      <c r="BT313" s="75"/>
      <c r="BU313" s="75"/>
      <c r="BV313" s="75"/>
      <c r="BW313" s="75"/>
      <c r="BX313" s="75"/>
      <c r="BY313" s="75"/>
      <c r="BZ313" s="75"/>
      <c r="CA313" s="75"/>
      <c r="CL313" s="60"/>
      <c r="CM313" s="60"/>
      <c r="CN313" s="60"/>
      <c r="CO313" s="60"/>
      <c r="CP313" s="60"/>
      <c r="CQ313" s="60"/>
      <c r="CR313" s="60"/>
      <c r="CS313" s="60"/>
      <c r="CT313" s="60"/>
      <c r="CU313" s="60"/>
      <c r="CV313" s="60"/>
      <c r="CW313" s="60"/>
      <c r="CX313" s="60"/>
      <c r="CY313" s="60"/>
      <c r="CZ313" s="60"/>
      <c r="DA313" s="60"/>
      <c r="DB313" s="60"/>
      <c r="DC313" s="60"/>
      <c r="DD313" s="60"/>
      <c r="DE313" s="60"/>
      <c r="DF313" s="60"/>
      <c r="DG313" s="60"/>
      <c r="DH313" s="60"/>
      <c r="DI313" s="60"/>
      <c r="DJ313" s="60"/>
      <c r="DK313" s="60"/>
      <c r="DL313" s="60"/>
      <c r="DM313" s="60"/>
      <c r="DN313" s="60"/>
      <c r="DO313" s="60"/>
      <c r="DP313" s="60"/>
    </row>
    <row r="314" spans="2:12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BS314" s="60"/>
      <c r="BT314" s="75"/>
      <c r="BU314" s="75"/>
      <c r="BV314" s="75"/>
      <c r="BW314" s="75"/>
      <c r="BX314" s="75"/>
      <c r="BY314" s="75"/>
      <c r="BZ314" s="75"/>
      <c r="CA314" s="75"/>
      <c r="CL314" s="60"/>
      <c r="CM314" s="60"/>
      <c r="CN314" s="60"/>
      <c r="CO314" s="60"/>
      <c r="CP314" s="60"/>
      <c r="CQ314" s="60"/>
      <c r="CR314" s="60"/>
      <c r="CS314" s="60"/>
      <c r="CT314" s="60"/>
      <c r="CU314" s="60"/>
      <c r="CV314" s="60"/>
      <c r="CW314" s="60"/>
      <c r="CX314" s="60"/>
      <c r="CY314" s="60"/>
      <c r="CZ314" s="60"/>
      <c r="DA314" s="60"/>
      <c r="DB314" s="60"/>
      <c r="DC314" s="60"/>
      <c r="DD314" s="60"/>
      <c r="DE314" s="60"/>
      <c r="DF314" s="60"/>
      <c r="DG314" s="60"/>
      <c r="DH314" s="60"/>
      <c r="DI314" s="60"/>
      <c r="DJ314" s="60"/>
      <c r="DK314" s="60"/>
      <c r="DL314" s="60"/>
      <c r="DM314" s="60"/>
      <c r="DN314" s="60"/>
      <c r="DO314" s="60"/>
      <c r="DP314" s="60"/>
    </row>
    <row r="315" spans="2:12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BS315" s="60"/>
      <c r="BT315" s="75"/>
      <c r="BU315" s="75"/>
      <c r="BV315" s="75"/>
      <c r="BW315" s="75"/>
      <c r="BX315" s="75"/>
      <c r="BY315" s="75"/>
      <c r="BZ315" s="75"/>
      <c r="CA315" s="75"/>
      <c r="CL315" s="60"/>
      <c r="CM315" s="60"/>
      <c r="CN315" s="60"/>
      <c r="CO315" s="60"/>
      <c r="CP315" s="60"/>
      <c r="CQ315" s="60"/>
      <c r="CR315" s="60"/>
      <c r="CS315" s="60"/>
      <c r="CT315" s="60"/>
      <c r="CU315" s="60"/>
      <c r="CV315" s="60"/>
      <c r="CW315" s="60"/>
      <c r="CX315" s="60"/>
      <c r="CY315" s="60"/>
      <c r="CZ315" s="60"/>
      <c r="DA315" s="60"/>
      <c r="DB315" s="60"/>
      <c r="DC315" s="60"/>
      <c r="DD315" s="60"/>
      <c r="DE315" s="60"/>
      <c r="DF315" s="60"/>
      <c r="DG315" s="60"/>
      <c r="DH315" s="60"/>
      <c r="DI315" s="60"/>
      <c r="DJ315" s="60"/>
      <c r="DK315" s="60"/>
      <c r="DL315" s="60"/>
      <c r="DM315" s="60"/>
      <c r="DN315" s="60"/>
      <c r="DO315" s="60"/>
      <c r="DP315" s="60"/>
    </row>
    <row r="316" spans="2:12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BS316" s="60"/>
      <c r="BT316" s="75"/>
      <c r="BU316" s="75"/>
      <c r="BV316" s="75"/>
      <c r="BW316" s="75"/>
      <c r="BX316" s="75"/>
      <c r="BY316" s="75"/>
      <c r="BZ316" s="75"/>
      <c r="CA316" s="75"/>
      <c r="CL316" s="60"/>
      <c r="CM316" s="60"/>
      <c r="CN316" s="60"/>
      <c r="CO316" s="60"/>
      <c r="CP316" s="60"/>
      <c r="CQ316" s="60"/>
      <c r="CR316" s="60"/>
      <c r="CS316" s="60"/>
      <c r="CT316" s="60"/>
      <c r="CU316" s="60"/>
      <c r="CV316" s="60"/>
      <c r="CW316" s="60"/>
      <c r="CX316" s="60"/>
      <c r="CY316" s="60"/>
      <c r="CZ316" s="60"/>
      <c r="DA316" s="60"/>
      <c r="DB316" s="60"/>
      <c r="DC316" s="60"/>
      <c r="DD316" s="60"/>
      <c r="DE316" s="60"/>
      <c r="DF316" s="60"/>
      <c r="DG316" s="60"/>
      <c r="DH316" s="60"/>
      <c r="DI316" s="60"/>
      <c r="DJ316" s="60"/>
      <c r="DK316" s="60"/>
      <c r="DL316" s="60"/>
      <c r="DM316" s="60"/>
      <c r="DN316" s="60"/>
      <c r="DO316" s="60"/>
      <c r="DP316" s="60"/>
    </row>
    <row r="317" spans="2:12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BS317" s="60"/>
      <c r="BT317" s="75"/>
      <c r="BU317" s="75"/>
      <c r="BV317" s="75"/>
      <c r="BW317" s="75"/>
      <c r="BX317" s="75"/>
      <c r="BY317" s="75"/>
      <c r="BZ317" s="75"/>
      <c r="CA317" s="75"/>
      <c r="CL317" s="60"/>
      <c r="CM317" s="60"/>
      <c r="CN317" s="60"/>
      <c r="CO317" s="60"/>
      <c r="CP317" s="60"/>
      <c r="CQ317" s="60"/>
      <c r="CR317" s="60"/>
      <c r="CS317" s="60"/>
      <c r="CT317" s="60"/>
      <c r="CU317" s="60"/>
      <c r="CV317" s="60"/>
      <c r="CW317" s="60"/>
      <c r="CX317" s="60"/>
      <c r="CY317" s="60"/>
      <c r="CZ317" s="60"/>
      <c r="DA317" s="60"/>
      <c r="DB317" s="60"/>
      <c r="DC317" s="60"/>
      <c r="DD317" s="60"/>
      <c r="DE317" s="60"/>
      <c r="DF317" s="60"/>
      <c r="DG317" s="60"/>
      <c r="DH317" s="60"/>
      <c r="DI317" s="60"/>
      <c r="DJ317" s="60"/>
      <c r="DK317" s="60"/>
      <c r="DL317" s="60"/>
      <c r="DM317" s="60"/>
      <c r="DN317" s="60"/>
      <c r="DO317" s="60"/>
      <c r="DP317" s="60"/>
    </row>
    <row r="318" spans="2:12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BS318" s="60"/>
      <c r="BT318" s="75"/>
      <c r="BU318" s="75"/>
      <c r="BV318" s="75"/>
      <c r="BW318" s="75"/>
      <c r="BX318" s="75"/>
      <c r="BY318" s="75"/>
      <c r="BZ318" s="75"/>
      <c r="CA318" s="75"/>
      <c r="CL318" s="60"/>
      <c r="CM318" s="60"/>
      <c r="CN318" s="60"/>
      <c r="CO318" s="60"/>
      <c r="CP318" s="60"/>
      <c r="CQ318" s="60"/>
      <c r="CR318" s="60"/>
      <c r="CS318" s="60"/>
      <c r="CT318" s="60"/>
      <c r="CU318" s="60"/>
      <c r="CV318" s="60"/>
      <c r="CW318" s="60"/>
      <c r="CX318" s="60"/>
      <c r="CY318" s="60"/>
      <c r="CZ318" s="60"/>
      <c r="DA318" s="60"/>
      <c r="DB318" s="60"/>
      <c r="DC318" s="60"/>
      <c r="DD318" s="60"/>
      <c r="DE318" s="60"/>
      <c r="DF318" s="60"/>
      <c r="DG318" s="60"/>
      <c r="DH318" s="60"/>
      <c r="DI318" s="60"/>
      <c r="DJ318" s="60"/>
      <c r="DK318" s="60"/>
      <c r="DL318" s="60"/>
      <c r="DM318" s="60"/>
      <c r="DN318" s="60"/>
      <c r="DO318" s="60"/>
      <c r="DP318" s="60"/>
    </row>
    <row r="319" spans="2:12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BS319" s="60"/>
      <c r="BT319" s="75"/>
      <c r="BU319" s="75"/>
      <c r="BV319" s="75"/>
      <c r="BW319" s="75"/>
      <c r="BX319" s="75"/>
      <c r="BY319" s="75"/>
      <c r="BZ319" s="75"/>
      <c r="CA319" s="75"/>
      <c r="CL319" s="60"/>
      <c r="CM319" s="60"/>
      <c r="CN319" s="60"/>
      <c r="CO319" s="60"/>
      <c r="CP319" s="60"/>
      <c r="CQ319" s="60"/>
      <c r="CR319" s="60"/>
      <c r="CS319" s="60"/>
      <c r="CT319" s="60"/>
      <c r="CU319" s="60"/>
      <c r="CV319" s="60"/>
      <c r="CW319" s="60"/>
      <c r="CX319" s="60"/>
      <c r="CY319" s="60"/>
      <c r="CZ319" s="60"/>
      <c r="DA319" s="60"/>
      <c r="DB319" s="60"/>
      <c r="DC319" s="60"/>
      <c r="DD319" s="60"/>
      <c r="DE319" s="60"/>
      <c r="DF319" s="60"/>
      <c r="DG319" s="60"/>
      <c r="DH319" s="60"/>
      <c r="DI319" s="60"/>
      <c r="DJ319" s="60"/>
      <c r="DK319" s="60"/>
      <c r="DL319" s="60"/>
      <c r="DM319" s="60"/>
      <c r="DN319" s="60"/>
      <c r="DO319" s="60"/>
      <c r="DP319" s="60"/>
    </row>
    <row r="320" spans="2:12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BS320" s="60"/>
      <c r="BT320" s="75"/>
      <c r="BU320" s="75"/>
      <c r="BV320" s="75"/>
      <c r="BW320" s="75"/>
      <c r="BX320" s="75"/>
      <c r="BY320" s="75"/>
      <c r="BZ320" s="75"/>
      <c r="CA320" s="75"/>
      <c r="CL320" s="60"/>
      <c r="CM320" s="60"/>
      <c r="CN320" s="60"/>
      <c r="CO320" s="60"/>
      <c r="CP320" s="60"/>
      <c r="CQ320" s="60"/>
      <c r="CR320" s="60"/>
      <c r="CS320" s="60"/>
      <c r="CT320" s="60"/>
      <c r="CU320" s="60"/>
      <c r="CV320" s="60"/>
      <c r="CW320" s="60"/>
      <c r="CX320" s="60"/>
      <c r="CY320" s="60"/>
      <c r="CZ320" s="60"/>
      <c r="DA320" s="60"/>
      <c r="DB320" s="60"/>
      <c r="DC320" s="60"/>
      <c r="DD320" s="60"/>
      <c r="DE320" s="60"/>
      <c r="DF320" s="60"/>
      <c r="DG320" s="60"/>
      <c r="DH320" s="60"/>
      <c r="DI320" s="60"/>
      <c r="DJ320" s="60"/>
      <c r="DK320" s="60"/>
      <c r="DL320" s="60"/>
      <c r="DM320" s="60"/>
      <c r="DN320" s="60"/>
      <c r="DO320" s="60"/>
      <c r="DP320" s="60"/>
    </row>
    <row r="321" spans="2:12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BS321" s="60"/>
      <c r="BT321" s="75"/>
      <c r="BU321" s="75"/>
      <c r="BV321" s="75"/>
      <c r="BW321" s="75"/>
      <c r="BX321" s="75"/>
      <c r="BY321" s="75"/>
      <c r="BZ321" s="75"/>
      <c r="CA321" s="75"/>
      <c r="CL321" s="60"/>
      <c r="CM321" s="60"/>
      <c r="CN321" s="60"/>
      <c r="CO321" s="60"/>
      <c r="CP321" s="60"/>
      <c r="CQ321" s="60"/>
      <c r="CR321" s="60"/>
      <c r="CS321" s="60"/>
      <c r="CT321" s="60"/>
      <c r="CU321" s="60"/>
      <c r="CV321" s="60"/>
      <c r="CW321" s="60"/>
      <c r="CX321" s="60"/>
      <c r="CY321" s="60"/>
      <c r="CZ321" s="60"/>
      <c r="DA321" s="60"/>
      <c r="DB321" s="60"/>
      <c r="DC321" s="60"/>
      <c r="DD321" s="60"/>
      <c r="DE321" s="60"/>
      <c r="DF321" s="60"/>
      <c r="DG321" s="60"/>
      <c r="DH321" s="60"/>
      <c r="DI321" s="60"/>
      <c r="DJ321" s="60"/>
      <c r="DK321" s="60"/>
      <c r="DL321" s="60"/>
      <c r="DM321" s="60"/>
      <c r="DN321" s="60"/>
      <c r="DO321" s="60"/>
      <c r="DP321" s="60"/>
    </row>
    <row r="322" spans="2:12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BS322" s="60"/>
      <c r="BT322" s="75"/>
      <c r="BU322" s="75"/>
      <c r="BV322" s="75"/>
      <c r="BW322" s="75"/>
      <c r="BX322" s="75"/>
      <c r="BY322" s="75"/>
      <c r="BZ322" s="75"/>
      <c r="CA322" s="75"/>
      <c r="CL322" s="60"/>
      <c r="CM322" s="60"/>
      <c r="CN322" s="60"/>
      <c r="CO322" s="60"/>
      <c r="CP322" s="60"/>
      <c r="CQ322" s="60"/>
      <c r="CR322" s="60"/>
      <c r="CS322" s="60"/>
      <c r="CT322" s="60"/>
      <c r="CU322" s="60"/>
      <c r="CV322" s="60"/>
      <c r="CW322" s="60"/>
      <c r="CX322" s="60"/>
      <c r="CY322" s="60"/>
      <c r="CZ322" s="60"/>
      <c r="DA322" s="60"/>
      <c r="DB322" s="60"/>
      <c r="DC322" s="60"/>
      <c r="DD322" s="60"/>
      <c r="DE322" s="60"/>
      <c r="DF322" s="60"/>
      <c r="DG322" s="60"/>
      <c r="DH322" s="60"/>
      <c r="DI322" s="60"/>
      <c r="DJ322" s="60"/>
      <c r="DK322" s="60"/>
      <c r="DL322" s="60"/>
      <c r="DM322" s="60"/>
      <c r="DN322" s="60"/>
      <c r="DO322" s="60"/>
      <c r="DP322" s="60"/>
    </row>
    <row r="323" spans="2:12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BS323" s="60"/>
      <c r="BT323" s="75"/>
      <c r="BU323" s="75"/>
      <c r="BV323" s="75"/>
      <c r="BW323" s="75"/>
      <c r="BX323" s="75"/>
      <c r="BY323" s="75"/>
      <c r="BZ323" s="75"/>
      <c r="CA323" s="75"/>
      <c r="CL323" s="60"/>
      <c r="CM323" s="60"/>
      <c r="CN323" s="60"/>
      <c r="CO323" s="60"/>
      <c r="CP323" s="60"/>
      <c r="CQ323" s="60"/>
      <c r="CR323" s="60"/>
      <c r="CS323" s="60"/>
      <c r="CT323" s="60"/>
      <c r="CU323" s="60"/>
      <c r="CV323" s="60"/>
      <c r="CW323" s="60"/>
      <c r="CX323" s="60"/>
      <c r="CY323" s="60"/>
      <c r="CZ323" s="60"/>
      <c r="DA323" s="60"/>
      <c r="DB323" s="60"/>
      <c r="DC323" s="60"/>
      <c r="DD323" s="60"/>
      <c r="DE323" s="60"/>
      <c r="DF323" s="60"/>
      <c r="DG323" s="60"/>
      <c r="DH323" s="60"/>
      <c r="DI323" s="60"/>
      <c r="DJ323" s="60"/>
      <c r="DK323" s="60"/>
      <c r="DL323" s="60"/>
      <c r="DM323" s="60"/>
      <c r="DN323" s="60"/>
      <c r="DO323" s="60"/>
      <c r="DP323" s="60"/>
    </row>
    <row r="324" spans="2:12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BS324" s="60"/>
      <c r="BT324" s="75"/>
      <c r="BU324" s="75"/>
      <c r="BV324" s="75"/>
      <c r="BW324" s="75"/>
      <c r="BX324" s="75"/>
      <c r="BY324" s="75"/>
      <c r="BZ324" s="75"/>
      <c r="CA324" s="75"/>
      <c r="CL324" s="60"/>
      <c r="CM324" s="60"/>
      <c r="CN324" s="60"/>
      <c r="CO324" s="60"/>
      <c r="CP324" s="60"/>
      <c r="CQ324" s="60"/>
      <c r="CR324" s="60"/>
      <c r="CS324" s="60"/>
      <c r="CT324" s="60"/>
      <c r="CU324" s="60"/>
      <c r="CV324" s="60"/>
      <c r="CW324" s="60"/>
      <c r="CX324" s="60"/>
      <c r="CY324" s="60"/>
      <c r="CZ324" s="60"/>
      <c r="DA324" s="60"/>
      <c r="DB324" s="60"/>
      <c r="DC324" s="60"/>
      <c r="DD324" s="60"/>
      <c r="DE324" s="60"/>
      <c r="DF324" s="60"/>
      <c r="DG324" s="60"/>
      <c r="DH324" s="60"/>
      <c r="DI324" s="60"/>
      <c r="DJ324" s="60"/>
      <c r="DK324" s="60"/>
      <c r="DL324" s="60"/>
      <c r="DM324" s="60"/>
      <c r="DN324" s="60"/>
      <c r="DO324" s="60"/>
      <c r="DP324" s="60"/>
    </row>
    <row r="325" spans="2:12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BS325" s="60"/>
      <c r="BT325" s="75"/>
      <c r="BU325" s="75"/>
      <c r="BV325" s="75"/>
      <c r="BW325" s="75"/>
      <c r="BX325" s="75"/>
      <c r="BY325" s="75"/>
      <c r="BZ325" s="75"/>
      <c r="CA325" s="75"/>
      <c r="CL325" s="60"/>
      <c r="CM325" s="60"/>
      <c r="CN325" s="60"/>
      <c r="CO325" s="60"/>
      <c r="CP325" s="60"/>
      <c r="CQ325" s="60"/>
      <c r="CR325" s="60"/>
      <c r="CS325" s="60"/>
      <c r="CT325" s="60"/>
      <c r="CU325" s="60"/>
      <c r="CV325" s="60"/>
      <c r="CW325" s="60"/>
      <c r="CX325" s="60"/>
      <c r="CY325" s="60"/>
      <c r="CZ325" s="60"/>
      <c r="DA325" s="60"/>
      <c r="DB325" s="60"/>
      <c r="DC325" s="60"/>
      <c r="DD325" s="60"/>
      <c r="DE325" s="60"/>
      <c r="DF325" s="60"/>
      <c r="DG325" s="60"/>
      <c r="DH325" s="60"/>
      <c r="DI325" s="60"/>
      <c r="DJ325" s="60"/>
      <c r="DK325" s="60"/>
      <c r="DL325" s="60"/>
      <c r="DM325" s="60"/>
      <c r="DN325" s="60"/>
      <c r="DO325" s="60"/>
      <c r="DP325" s="60"/>
    </row>
    <row r="326" spans="2:12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BS326" s="60"/>
      <c r="BT326" s="75"/>
      <c r="BU326" s="75"/>
      <c r="BV326" s="75"/>
      <c r="BW326" s="75"/>
      <c r="BX326" s="75"/>
      <c r="BY326" s="75"/>
      <c r="BZ326" s="75"/>
      <c r="CA326" s="75"/>
      <c r="CL326" s="60"/>
      <c r="CM326" s="60"/>
      <c r="CN326" s="60"/>
      <c r="CO326" s="60"/>
      <c r="CP326" s="60"/>
      <c r="CQ326" s="60"/>
      <c r="CR326" s="60"/>
      <c r="CS326" s="60"/>
      <c r="CT326" s="60"/>
      <c r="CU326" s="60"/>
      <c r="CV326" s="60"/>
      <c r="CW326" s="60"/>
      <c r="CX326" s="60"/>
      <c r="CY326" s="60"/>
      <c r="CZ326" s="60"/>
      <c r="DA326" s="60"/>
      <c r="DB326" s="60"/>
      <c r="DC326" s="60"/>
      <c r="DD326" s="60"/>
      <c r="DE326" s="60"/>
      <c r="DF326" s="60"/>
      <c r="DG326" s="60"/>
      <c r="DH326" s="60"/>
      <c r="DI326" s="60"/>
      <c r="DJ326" s="60"/>
      <c r="DK326" s="60"/>
      <c r="DL326" s="60"/>
      <c r="DM326" s="60"/>
      <c r="DN326" s="60"/>
      <c r="DO326" s="60"/>
      <c r="DP326" s="60"/>
    </row>
    <row r="327" spans="2:12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BS327" s="60"/>
      <c r="BT327" s="75"/>
      <c r="BU327" s="75"/>
      <c r="BV327" s="75"/>
      <c r="BW327" s="75"/>
      <c r="BX327" s="75"/>
      <c r="BY327" s="75"/>
      <c r="BZ327" s="75"/>
      <c r="CA327" s="75"/>
      <c r="CL327" s="60"/>
      <c r="CM327" s="60"/>
      <c r="CN327" s="60"/>
      <c r="CO327" s="60"/>
      <c r="CP327" s="60"/>
      <c r="CQ327" s="60"/>
      <c r="CR327" s="60"/>
      <c r="CS327" s="60"/>
      <c r="CT327" s="60"/>
      <c r="CU327" s="60"/>
      <c r="CV327" s="60"/>
      <c r="CW327" s="60"/>
      <c r="CX327" s="60"/>
      <c r="CY327" s="60"/>
      <c r="CZ327" s="60"/>
      <c r="DA327" s="60"/>
      <c r="DB327" s="60"/>
      <c r="DC327" s="60"/>
      <c r="DD327" s="60"/>
      <c r="DE327" s="60"/>
      <c r="DF327" s="60"/>
      <c r="DG327" s="60"/>
      <c r="DH327" s="60"/>
      <c r="DI327" s="60"/>
      <c r="DJ327" s="60"/>
      <c r="DK327" s="60"/>
      <c r="DL327" s="60"/>
      <c r="DM327" s="60"/>
      <c r="DN327" s="60"/>
      <c r="DO327" s="60"/>
      <c r="DP327" s="60"/>
    </row>
    <row r="328" spans="2:12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BS328" s="60"/>
      <c r="BT328" s="75"/>
      <c r="BU328" s="75"/>
      <c r="BV328" s="75"/>
      <c r="BW328" s="75"/>
      <c r="BX328" s="75"/>
      <c r="BY328" s="75"/>
      <c r="BZ328" s="75"/>
      <c r="CA328" s="75"/>
      <c r="CL328" s="60"/>
      <c r="CM328" s="60"/>
      <c r="CN328" s="60"/>
      <c r="CO328" s="60"/>
      <c r="CP328" s="60"/>
      <c r="CQ328" s="60"/>
      <c r="CR328" s="60"/>
      <c r="CS328" s="60"/>
      <c r="CT328" s="60"/>
      <c r="CU328" s="60"/>
      <c r="CV328" s="60"/>
      <c r="CW328" s="60"/>
      <c r="CX328" s="60"/>
      <c r="CY328" s="60"/>
      <c r="CZ328" s="60"/>
      <c r="DA328" s="60"/>
      <c r="DB328" s="60"/>
      <c r="DC328" s="60"/>
      <c r="DD328" s="60"/>
      <c r="DE328" s="60"/>
      <c r="DF328" s="60"/>
      <c r="DG328" s="60"/>
      <c r="DH328" s="60"/>
      <c r="DI328" s="60"/>
      <c r="DJ328" s="60"/>
      <c r="DK328" s="60"/>
      <c r="DL328" s="60"/>
      <c r="DM328" s="60"/>
      <c r="DN328" s="60"/>
      <c r="DO328" s="60"/>
      <c r="DP328" s="60"/>
    </row>
    <row r="329" spans="2:12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BS329" s="60"/>
      <c r="BT329" s="75"/>
      <c r="BU329" s="75"/>
      <c r="BV329" s="75"/>
      <c r="BW329" s="75"/>
      <c r="BX329" s="75"/>
      <c r="BY329" s="75"/>
      <c r="BZ329" s="75"/>
      <c r="CA329" s="75"/>
      <c r="CL329" s="60"/>
      <c r="CM329" s="60"/>
      <c r="CN329" s="60"/>
      <c r="CO329" s="60"/>
      <c r="CP329" s="60"/>
      <c r="CQ329" s="60"/>
      <c r="CR329" s="60"/>
      <c r="CS329" s="60"/>
      <c r="CT329" s="60"/>
      <c r="CU329" s="60"/>
      <c r="CV329" s="60"/>
      <c r="CW329" s="60"/>
      <c r="CX329" s="60"/>
      <c r="CY329" s="60"/>
      <c r="CZ329" s="60"/>
      <c r="DA329" s="60"/>
      <c r="DB329" s="60"/>
      <c r="DC329" s="60"/>
      <c r="DD329" s="60"/>
      <c r="DE329" s="60"/>
      <c r="DF329" s="60"/>
      <c r="DG329" s="60"/>
      <c r="DH329" s="60"/>
      <c r="DI329" s="60"/>
      <c r="DJ329" s="60"/>
      <c r="DK329" s="60"/>
      <c r="DL329" s="60"/>
      <c r="DM329" s="60"/>
      <c r="DN329" s="60"/>
      <c r="DO329" s="60"/>
      <c r="DP329" s="60"/>
    </row>
    <row r="330" spans="2:12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BS330" s="60"/>
      <c r="BT330" s="75"/>
      <c r="BU330" s="75"/>
      <c r="BV330" s="75"/>
      <c r="BW330" s="75"/>
      <c r="BX330" s="75"/>
      <c r="BY330" s="75"/>
      <c r="BZ330" s="75"/>
      <c r="CA330" s="75"/>
      <c r="CL330" s="60"/>
      <c r="CM330" s="60"/>
      <c r="CN330" s="60"/>
      <c r="CO330" s="60"/>
      <c r="CP330" s="60"/>
      <c r="CQ330" s="60"/>
      <c r="CR330" s="60"/>
      <c r="CS330" s="60"/>
      <c r="CT330" s="60"/>
      <c r="CU330" s="60"/>
      <c r="CV330" s="60"/>
      <c r="CW330" s="60"/>
      <c r="CX330" s="60"/>
      <c r="CY330" s="60"/>
      <c r="CZ330" s="60"/>
      <c r="DA330" s="60"/>
      <c r="DB330" s="60"/>
      <c r="DC330" s="60"/>
      <c r="DD330" s="60"/>
      <c r="DE330" s="60"/>
      <c r="DF330" s="60"/>
      <c r="DG330" s="60"/>
      <c r="DH330" s="60"/>
      <c r="DI330" s="60"/>
      <c r="DJ330" s="60"/>
      <c r="DK330" s="60"/>
      <c r="DL330" s="60"/>
      <c r="DM330" s="60"/>
      <c r="DN330" s="60"/>
      <c r="DO330" s="60"/>
      <c r="DP330" s="60"/>
    </row>
    <row r="331" spans="2:12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BS331" s="60"/>
      <c r="BT331" s="75"/>
      <c r="BU331" s="75"/>
      <c r="BV331" s="75"/>
      <c r="BW331" s="75"/>
      <c r="BX331" s="75"/>
      <c r="BY331" s="75"/>
      <c r="BZ331" s="75"/>
      <c r="CA331" s="75"/>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60"/>
      <c r="DJ331" s="60"/>
      <c r="DK331" s="60"/>
      <c r="DL331" s="60"/>
      <c r="DM331" s="60"/>
      <c r="DN331" s="60"/>
      <c r="DO331" s="60"/>
      <c r="DP331" s="60"/>
    </row>
    <row r="332" spans="2:12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BS332" s="60"/>
      <c r="BT332" s="75"/>
      <c r="BU332" s="75"/>
      <c r="BV332" s="75"/>
      <c r="BW332" s="75"/>
      <c r="BX332" s="75"/>
      <c r="BY332" s="75"/>
      <c r="BZ332" s="75"/>
      <c r="CA332" s="75"/>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60"/>
      <c r="DJ332" s="60"/>
      <c r="DK332" s="60"/>
      <c r="DL332" s="60"/>
      <c r="DM332" s="60"/>
      <c r="DN332" s="60"/>
      <c r="DO332" s="60"/>
      <c r="DP332" s="60"/>
    </row>
    <row r="333" spans="2:12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BS333" s="60"/>
      <c r="BT333" s="75"/>
      <c r="BU333" s="75"/>
      <c r="BV333" s="75"/>
      <c r="BW333" s="75"/>
      <c r="BX333" s="75"/>
      <c r="BY333" s="75"/>
      <c r="BZ333" s="75"/>
      <c r="CA333" s="75"/>
      <c r="CL333" s="60"/>
      <c r="CM333" s="60"/>
      <c r="CN333" s="60"/>
      <c r="CO333" s="60"/>
      <c r="CP333" s="60"/>
      <c r="CQ333" s="60"/>
      <c r="CR333" s="60"/>
      <c r="CS333" s="60"/>
      <c r="CT333" s="60"/>
      <c r="CU333" s="60"/>
      <c r="CV333" s="60"/>
      <c r="CW333" s="60"/>
      <c r="CX333" s="60"/>
      <c r="CY333" s="60"/>
      <c r="CZ333" s="60"/>
      <c r="DA333" s="60"/>
      <c r="DB333" s="60"/>
      <c r="DC333" s="60"/>
      <c r="DD333" s="60"/>
      <c r="DE333" s="60"/>
      <c r="DF333" s="60"/>
      <c r="DG333" s="60"/>
      <c r="DH333" s="60"/>
      <c r="DI333" s="60"/>
      <c r="DJ333" s="60"/>
      <c r="DK333" s="60"/>
      <c r="DL333" s="60"/>
      <c r="DM333" s="60"/>
      <c r="DN333" s="60"/>
      <c r="DO333" s="60"/>
      <c r="DP333" s="60"/>
    </row>
    <row r="334" spans="2:12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BS334" s="60"/>
      <c r="BT334" s="75"/>
      <c r="BU334" s="75"/>
      <c r="BV334" s="75"/>
      <c r="BW334" s="75"/>
      <c r="BX334" s="75"/>
      <c r="BY334" s="75"/>
      <c r="BZ334" s="75"/>
      <c r="CA334" s="75"/>
      <c r="CL334" s="60"/>
      <c r="CM334" s="60"/>
      <c r="CN334" s="60"/>
      <c r="CO334" s="60"/>
      <c r="CP334" s="60"/>
      <c r="CQ334" s="60"/>
      <c r="CR334" s="60"/>
      <c r="CS334" s="60"/>
      <c r="CT334" s="60"/>
      <c r="CU334" s="60"/>
      <c r="CV334" s="60"/>
      <c r="CW334" s="60"/>
      <c r="CX334" s="60"/>
      <c r="CY334" s="60"/>
      <c r="CZ334" s="60"/>
      <c r="DA334" s="60"/>
      <c r="DB334" s="60"/>
      <c r="DC334" s="60"/>
      <c r="DD334" s="60"/>
      <c r="DE334" s="60"/>
      <c r="DF334" s="60"/>
      <c r="DG334" s="60"/>
      <c r="DH334" s="60"/>
      <c r="DI334" s="60"/>
      <c r="DJ334" s="60"/>
      <c r="DK334" s="60"/>
      <c r="DL334" s="60"/>
      <c r="DM334" s="60"/>
      <c r="DN334" s="60"/>
      <c r="DO334" s="60"/>
      <c r="DP334" s="60"/>
    </row>
    <row r="335" spans="2:12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BS335" s="60"/>
      <c r="BT335" s="75"/>
      <c r="BU335" s="75"/>
      <c r="BV335" s="75"/>
      <c r="BW335" s="75"/>
      <c r="BX335" s="75"/>
      <c r="BY335" s="75"/>
      <c r="BZ335" s="75"/>
      <c r="CA335" s="75"/>
      <c r="CL335" s="60"/>
      <c r="CM335" s="60"/>
      <c r="CN335" s="60"/>
      <c r="CO335" s="60"/>
      <c r="CP335" s="60"/>
      <c r="CQ335" s="60"/>
      <c r="CR335" s="60"/>
      <c r="CS335" s="60"/>
      <c r="CT335" s="60"/>
      <c r="CU335" s="60"/>
      <c r="CV335" s="60"/>
      <c r="CW335" s="60"/>
      <c r="CX335" s="60"/>
      <c r="CY335" s="60"/>
      <c r="CZ335" s="60"/>
      <c r="DA335" s="60"/>
      <c r="DB335" s="60"/>
      <c r="DC335" s="60"/>
      <c r="DD335" s="60"/>
      <c r="DE335" s="60"/>
      <c r="DF335" s="60"/>
      <c r="DG335" s="60"/>
      <c r="DH335" s="60"/>
      <c r="DI335" s="60"/>
      <c r="DJ335" s="60"/>
      <c r="DK335" s="60"/>
      <c r="DL335" s="60"/>
      <c r="DM335" s="60"/>
      <c r="DN335" s="60"/>
      <c r="DO335" s="60"/>
      <c r="DP335" s="60"/>
    </row>
    <row r="336" spans="2:12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BS336" s="60"/>
      <c r="BT336" s="75"/>
      <c r="BU336" s="75"/>
      <c r="BV336" s="75"/>
      <c r="BW336" s="75"/>
      <c r="BX336" s="75"/>
      <c r="BY336" s="75"/>
      <c r="BZ336" s="75"/>
      <c r="CA336" s="75"/>
      <c r="CL336" s="60"/>
      <c r="CM336" s="60"/>
      <c r="CN336" s="60"/>
      <c r="CO336" s="60"/>
      <c r="CP336" s="60"/>
      <c r="CQ336" s="60"/>
      <c r="CR336" s="60"/>
      <c r="CS336" s="60"/>
      <c r="CT336" s="60"/>
      <c r="CU336" s="60"/>
      <c r="CV336" s="60"/>
      <c r="CW336" s="60"/>
      <c r="CX336" s="60"/>
      <c r="CY336" s="60"/>
      <c r="CZ336" s="60"/>
      <c r="DA336" s="60"/>
      <c r="DB336" s="60"/>
      <c r="DC336" s="60"/>
      <c r="DD336" s="60"/>
      <c r="DE336" s="60"/>
      <c r="DF336" s="60"/>
      <c r="DG336" s="60"/>
      <c r="DH336" s="60"/>
      <c r="DI336" s="60"/>
      <c r="DJ336" s="60"/>
      <c r="DK336" s="60"/>
      <c r="DL336" s="60"/>
      <c r="DM336" s="60"/>
      <c r="DN336" s="60"/>
      <c r="DO336" s="60"/>
      <c r="DP336" s="60"/>
    </row>
    <row r="337" spans="2:12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BS337" s="60"/>
      <c r="BT337" s="75"/>
      <c r="BU337" s="75"/>
      <c r="BV337" s="75"/>
      <c r="BW337" s="75"/>
      <c r="BX337" s="75"/>
      <c r="BY337" s="75"/>
      <c r="BZ337" s="75"/>
      <c r="CA337" s="75"/>
      <c r="CL337" s="60"/>
      <c r="CM337" s="60"/>
      <c r="CN337" s="60"/>
      <c r="CO337" s="60"/>
      <c r="CP337" s="60"/>
      <c r="CQ337" s="60"/>
      <c r="CR337" s="60"/>
      <c r="CS337" s="60"/>
      <c r="CT337" s="60"/>
      <c r="CU337" s="60"/>
      <c r="CV337" s="60"/>
      <c r="CW337" s="60"/>
      <c r="CX337" s="60"/>
      <c r="CY337" s="60"/>
      <c r="CZ337" s="60"/>
      <c r="DA337" s="60"/>
      <c r="DB337" s="60"/>
      <c r="DC337" s="60"/>
      <c r="DD337" s="60"/>
      <c r="DE337" s="60"/>
      <c r="DF337" s="60"/>
      <c r="DG337" s="60"/>
      <c r="DH337" s="60"/>
      <c r="DI337" s="60"/>
      <c r="DJ337" s="60"/>
      <c r="DK337" s="60"/>
      <c r="DL337" s="60"/>
      <c r="DM337" s="60"/>
      <c r="DN337" s="60"/>
      <c r="DO337" s="60"/>
      <c r="DP337" s="60"/>
    </row>
    <row r="338" spans="2:12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BS338" s="60"/>
      <c r="BT338" s="75"/>
      <c r="BU338" s="75"/>
      <c r="BV338" s="75"/>
      <c r="BW338" s="75"/>
      <c r="BX338" s="75"/>
      <c r="BY338" s="75"/>
      <c r="BZ338" s="75"/>
      <c r="CA338" s="75"/>
      <c r="CL338" s="60"/>
      <c r="CM338" s="60"/>
      <c r="CN338" s="60"/>
      <c r="CO338" s="60"/>
      <c r="CP338" s="60"/>
      <c r="CQ338" s="60"/>
      <c r="CR338" s="60"/>
      <c r="CS338" s="60"/>
      <c r="CT338" s="60"/>
      <c r="CU338" s="60"/>
      <c r="CV338" s="60"/>
      <c r="CW338" s="60"/>
      <c r="CX338" s="60"/>
      <c r="CY338" s="60"/>
      <c r="CZ338" s="60"/>
      <c r="DA338" s="60"/>
      <c r="DB338" s="60"/>
      <c r="DC338" s="60"/>
      <c r="DD338" s="60"/>
      <c r="DE338" s="60"/>
      <c r="DF338" s="60"/>
      <c r="DG338" s="60"/>
      <c r="DH338" s="60"/>
      <c r="DI338" s="60"/>
      <c r="DJ338" s="60"/>
      <c r="DK338" s="60"/>
      <c r="DL338" s="60"/>
      <c r="DM338" s="60"/>
      <c r="DN338" s="60"/>
      <c r="DO338" s="60"/>
      <c r="DP338" s="60"/>
    </row>
    <row r="339" spans="2:12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BS339" s="60"/>
      <c r="BT339" s="75"/>
      <c r="BU339" s="75"/>
      <c r="BV339" s="75"/>
      <c r="BW339" s="75"/>
      <c r="BX339" s="75"/>
      <c r="BY339" s="75"/>
      <c r="BZ339" s="75"/>
      <c r="CA339" s="75"/>
      <c r="CL339" s="60"/>
      <c r="CM339" s="60"/>
      <c r="CN339" s="60"/>
      <c r="CO339" s="60"/>
      <c r="CP339" s="60"/>
      <c r="CQ339" s="60"/>
      <c r="CR339" s="60"/>
      <c r="CS339" s="60"/>
      <c r="CT339" s="60"/>
      <c r="CU339" s="60"/>
      <c r="CV339" s="60"/>
      <c r="CW339" s="60"/>
      <c r="CX339" s="60"/>
      <c r="CY339" s="60"/>
      <c r="CZ339" s="60"/>
      <c r="DA339" s="60"/>
      <c r="DB339" s="60"/>
      <c r="DC339" s="60"/>
      <c r="DD339" s="60"/>
      <c r="DE339" s="60"/>
      <c r="DF339" s="60"/>
      <c r="DG339" s="60"/>
      <c r="DH339" s="60"/>
      <c r="DI339" s="60"/>
      <c r="DJ339" s="60"/>
      <c r="DK339" s="60"/>
      <c r="DL339" s="60"/>
      <c r="DM339" s="60"/>
      <c r="DN339" s="60"/>
      <c r="DO339" s="60"/>
      <c r="DP339" s="60"/>
    </row>
    <row r="340" spans="2:12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BS340" s="60"/>
      <c r="BT340" s="75"/>
      <c r="BU340" s="75"/>
      <c r="BV340" s="75"/>
      <c r="BW340" s="75"/>
      <c r="BX340" s="75"/>
      <c r="BY340" s="75"/>
      <c r="BZ340" s="75"/>
      <c r="CA340" s="75"/>
      <c r="CL340" s="60"/>
      <c r="CM340" s="60"/>
      <c r="CN340" s="60"/>
      <c r="CO340" s="60"/>
      <c r="CP340" s="60"/>
      <c r="CQ340" s="60"/>
      <c r="CR340" s="60"/>
      <c r="CS340" s="60"/>
      <c r="CT340" s="60"/>
      <c r="CU340" s="60"/>
      <c r="CV340" s="60"/>
      <c r="CW340" s="60"/>
      <c r="CX340" s="60"/>
      <c r="CY340" s="60"/>
      <c r="CZ340" s="60"/>
      <c r="DA340" s="60"/>
      <c r="DB340" s="60"/>
      <c r="DC340" s="60"/>
      <c r="DD340" s="60"/>
      <c r="DE340" s="60"/>
      <c r="DF340" s="60"/>
      <c r="DG340" s="60"/>
      <c r="DH340" s="60"/>
      <c r="DI340" s="60"/>
      <c r="DJ340" s="60"/>
      <c r="DK340" s="60"/>
      <c r="DL340" s="60"/>
      <c r="DM340" s="60"/>
      <c r="DN340" s="60"/>
      <c r="DO340" s="60"/>
      <c r="DP340" s="60"/>
    </row>
    <row r="341" spans="2:12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BS341" s="60"/>
      <c r="BT341" s="75"/>
      <c r="BU341" s="75"/>
      <c r="BV341" s="75"/>
      <c r="BW341" s="75"/>
      <c r="BX341" s="75"/>
      <c r="BY341" s="75"/>
      <c r="BZ341" s="75"/>
      <c r="CA341" s="75"/>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60"/>
      <c r="DJ341" s="60"/>
      <c r="DK341" s="60"/>
      <c r="DL341" s="60"/>
      <c r="DM341" s="60"/>
      <c r="DN341" s="60"/>
      <c r="DO341" s="60"/>
      <c r="DP341" s="60"/>
    </row>
    <row r="342" spans="2:12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BS342" s="60"/>
      <c r="BT342" s="75"/>
      <c r="BU342" s="75"/>
      <c r="BV342" s="75"/>
      <c r="BW342" s="75"/>
      <c r="BX342" s="75"/>
      <c r="BY342" s="75"/>
      <c r="BZ342" s="75"/>
      <c r="CA342" s="75"/>
      <c r="CL342" s="60"/>
      <c r="CM342" s="60"/>
      <c r="CN342" s="60"/>
      <c r="CO342" s="60"/>
      <c r="CP342" s="60"/>
      <c r="CQ342" s="60"/>
      <c r="CR342" s="60"/>
      <c r="CS342" s="60"/>
      <c r="CT342" s="60"/>
      <c r="CU342" s="60"/>
      <c r="CV342" s="60"/>
      <c r="CW342" s="60"/>
      <c r="CX342" s="60"/>
      <c r="CY342" s="60"/>
      <c r="CZ342" s="60"/>
      <c r="DA342" s="60"/>
      <c r="DB342" s="60"/>
      <c r="DC342" s="60"/>
      <c r="DD342" s="60"/>
      <c r="DE342" s="60"/>
      <c r="DF342" s="60"/>
      <c r="DG342" s="60"/>
      <c r="DH342" s="60"/>
      <c r="DI342" s="60"/>
      <c r="DJ342" s="60"/>
      <c r="DK342" s="60"/>
      <c r="DL342" s="60"/>
      <c r="DM342" s="60"/>
      <c r="DN342" s="60"/>
      <c r="DO342" s="60"/>
      <c r="DP342" s="60"/>
    </row>
    <row r="343" spans="2:12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BS343" s="60"/>
      <c r="BT343" s="75"/>
      <c r="BU343" s="75"/>
      <c r="BV343" s="75"/>
      <c r="BW343" s="75"/>
      <c r="BX343" s="75"/>
      <c r="BY343" s="75"/>
      <c r="BZ343" s="75"/>
      <c r="CA343" s="75"/>
      <c r="CL343" s="60"/>
      <c r="CM343" s="60"/>
      <c r="CN343" s="60"/>
      <c r="CO343" s="60"/>
      <c r="CP343" s="60"/>
      <c r="CQ343" s="60"/>
      <c r="CR343" s="60"/>
      <c r="CS343" s="60"/>
      <c r="CT343" s="60"/>
      <c r="CU343" s="60"/>
      <c r="CV343" s="60"/>
      <c r="CW343" s="60"/>
      <c r="CX343" s="60"/>
      <c r="CY343" s="60"/>
      <c r="CZ343" s="60"/>
      <c r="DA343" s="60"/>
      <c r="DB343" s="60"/>
      <c r="DC343" s="60"/>
      <c r="DD343" s="60"/>
      <c r="DE343" s="60"/>
      <c r="DF343" s="60"/>
      <c r="DG343" s="60"/>
      <c r="DH343" s="60"/>
      <c r="DI343" s="60"/>
      <c r="DJ343" s="60"/>
      <c r="DK343" s="60"/>
      <c r="DL343" s="60"/>
      <c r="DM343" s="60"/>
      <c r="DN343" s="60"/>
      <c r="DO343" s="60"/>
      <c r="DP343" s="60"/>
    </row>
    <row r="344" spans="2:12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BS344" s="60"/>
      <c r="BT344" s="75"/>
      <c r="BU344" s="75"/>
      <c r="BV344" s="75"/>
      <c r="BW344" s="75"/>
      <c r="BX344" s="75"/>
      <c r="BY344" s="75"/>
      <c r="BZ344" s="75"/>
      <c r="CA344" s="75"/>
      <c r="CL344" s="60"/>
      <c r="CM344" s="60"/>
      <c r="CN344" s="60"/>
      <c r="CO344" s="60"/>
      <c r="CP344" s="60"/>
      <c r="CQ344" s="60"/>
      <c r="CR344" s="60"/>
      <c r="CS344" s="60"/>
      <c r="CT344" s="60"/>
      <c r="CU344" s="60"/>
      <c r="CV344" s="60"/>
      <c r="CW344" s="60"/>
      <c r="CX344" s="60"/>
      <c r="CY344" s="60"/>
      <c r="CZ344" s="60"/>
      <c r="DA344" s="60"/>
      <c r="DB344" s="60"/>
      <c r="DC344" s="60"/>
      <c r="DD344" s="60"/>
      <c r="DE344" s="60"/>
      <c r="DF344" s="60"/>
      <c r="DG344" s="60"/>
      <c r="DH344" s="60"/>
      <c r="DI344" s="60"/>
      <c r="DJ344" s="60"/>
      <c r="DK344" s="60"/>
      <c r="DL344" s="60"/>
      <c r="DM344" s="60"/>
      <c r="DN344" s="60"/>
      <c r="DO344" s="60"/>
      <c r="DP344" s="60"/>
    </row>
    <row r="345" spans="2:12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BS345" s="60"/>
      <c r="BT345" s="75"/>
      <c r="BU345" s="75"/>
      <c r="BV345" s="75"/>
      <c r="BW345" s="75"/>
      <c r="BX345" s="75"/>
      <c r="BY345" s="75"/>
      <c r="BZ345" s="75"/>
      <c r="CA345" s="75"/>
      <c r="CL345" s="60"/>
      <c r="CM345" s="60"/>
      <c r="CN345" s="60"/>
      <c r="CO345" s="60"/>
      <c r="CP345" s="60"/>
      <c r="CQ345" s="60"/>
      <c r="CR345" s="60"/>
      <c r="CS345" s="60"/>
      <c r="CT345" s="60"/>
      <c r="CU345" s="60"/>
      <c r="CV345" s="60"/>
      <c r="CW345" s="60"/>
      <c r="CX345" s="60"/>
      <c r="CY345" s="60"/>
      <c r="CZ345" s="60"/>
      <c r="DA345" s="60"/>
      <c r="DB345" s="60"/>
      <c r="DC345" s="60"/>
      <c r="DD345" s="60"/>
      <c r="DE345" s="60"/>
      <c r="DF345" s="60"/>
      <c r="DG345" s="60"/>
      <c r="DH345" s="60"/>
      <c r="DI345" s="60"/>
      <c r="DJ345" s="60"/>
      <c r="DK345" s="60"/>
      <c r="DL345" s="60"/>
      <c r="DM345" s="60"/>
      <c r="DN345" s="60"/>
      <c r="DO345" s="60"/>
      <c r="DP345" s="60"/>
    </row>
    <row r="346" spans="2:12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BS346" s="60"/>
      <c r="BT346" s="75"/>
      <c r="BU346" s="75"/>
      <c r="BV346" s="75"/>
      <c r="BW346" s="75"/>
      <c r="BX346" s="75"/>
      <c r="BY346" s="75"/>
      <c r="BZ346" s="75"/>
      <c r="CA346" s="75"/>
      <c r="CL346" s="60"/>
      <c r="CM346" s="60"/>
      <c r="CN346" s="60"/>
      <c r="CO346" s="60"/>
      <c r="CP346" s="60"/>
      <c r="CQ346" s="60"/>
      <c r="CR346" s="60"/>
      <c r="CS346" s="60"/>
      <c r="CT346" s="60"/>
      <c r="CU346" s="60"/>
      <c r="CV346" s="60"/>
      <c r="CW346" s="60"/>
      <c r="CX346" s="60"/>
      <c r="CY346" s="60"/>
      <c r="CZ346" s="60"/>
      <c r="DA346" s="60"/>
      <c r="DB346" s="60"/>
      <c r="DC346" s="60"/>
      <c r="DD346" s="60"/>
      <c r="DE346" s="60"/>
      <c r="DF346" s="60"/>
      <c r="DG346" s="60"/>
      <c r="DH346" s="60"/>
      <c r="DI346" s="60"/>
      <c r="DJ346" s="60"/>
      <c r="DK346" s="60"/>
      <c r="DL346" s="60"/>
      <c r="DM346" s="60"/>
      <c r="DN346" s="60"/>
      <c r="DO346" s="60"/>
      <c r="DP346" s="60"/>
    </row>
    <row r="347" spans="2:12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BS347" s="60"/>
      <c r="BT347" s="75"/>
      <c r="BU347" s="75"/>
      <c r="BV347" s="75"/>
      <c r="BW347" s="75"/>
      <c r="BX347" s="75"/>
      <c r="BY347" s="75"/>
      <c r="BZ347" s="75"/>
      <c r="CA347" s="75"/>
      <c r="CL347" s="60"/>
      <c r="CM347" s="60"/>
      <c r="CN347" s="60"/>
      <c r="CO347" s="60"/>
      <c r="CP347" s="60"/>
      <c r="CQ347" s="60"/>
      <c r="CR347" s="60"/>
      <c r="CS347" s="60"/>
      <c r="CT347" s="60"/>
      <c r="CU347" s="60"/>
      <c r="CV347" s="60"/>
      <c r="CW347" s="60"/>
      <c r="CX347" s="60"/>
      <c r="CY347" s="60"/>
      <c r="CZ347" s="60"/>
      <c r="DA347" s="60"/>
      <c r="DB347" s="60"/>
      <c r="DC347" s="60"/>
      <c r="DD347" s="60"/>
      <c r="DE347" s="60"/>
      <c r="DF347" s="60"/>
      <c r="DG347" s="60"/>
      <c r="DH347" s="60"/>
      <c r="DI347" s="60"/>
      <c r="DJ347" s="60"/>
      <c r="DK347" s="60"/>
      <c r="DL347" s="60"/>
      <c r="DM347" s="60"/>
      <c r="DN347" s="60"/>
      <c r="DO347" s="60"/>
      <c r="DP347" s="60"/>
    </row>
    <row r="348" spans="2:12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BS348" s="60"/>
      <c r="BT348" s="75"/>
      <c r="BU348" s="75"/>
      <c r="BV348" s="75"/>
      <c r="BW348" s="75"/>
      <c r="BX348" s="75"/>
      <c r="BY348" s="75"/>
      <c r="BZ348" s="75"/>
      <c r="CA348" s="75"/>
      <c r="CL348" s="60"/>
      <c r="CM348" s="60"/>
      <c r="CN348" s="60"/>
      <c r="CO348" s="60"/>
      <c r="CP348" s="60"/>
      <c r="CQ348" s="60"/>
      <c r="CR348" s="60"/>
      <c r="CS348" s="60"/>
      <c r="CT348" s="60"/>
      <c r="CU348" s="60"/>
      <c r="CV348" s="60"/>
      <c r="CW348" s="60"/>
      <c r="CX348" s="60"/>
      <c r="CY348" s="60"/>
      <c r="CZ348" s="60"/>
      <c r="DA348" s="60"/>
      <c r="DB348" s="60"/>
      <c r="DC348" s="60"/>
      <c r="DD348" s="60"/>
      <c r="DE348" s="60"/>
      <c r="DF348" s="60"/>
      <c r="DG348" s="60"/>
      <c r="DH348" s="60"/>
      <c r="DI348" s="60"/>
      <c r="DJ348" s="60"/>
      <c r="DK348" s="60"/>
      <c r="DL348" s="60"/>
      <c r="DM348" s="60"/>
      <c r="DN348" s="60"/>
      <c r="DO348" s="60"/>
      <c r="DP348" s="60"/>
    </row>
    <row r="349" spans="2:12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BS349" s="60"/>
      <c r="BT349" s="75"/>
      <c r="BU349" s="75"/>
      <c r="BV349" s="75"/>
      <c r="BW349" s="75"/>
      <c r="BX349" s="75"/>
      <c r="BY349" s="75"/>
      <c r="BZ349" s="75"/>
      <c r="CA349" s="75"/>
      <c r="CL349" s="60"/>
      <c r="CM349" s="60"/>
      <c r="CN349" s="60"/>
      <c r="CO349" s="60"/>
      <c r="CP349" s="60"/>
      <c r="CQ349" s="60"/>
      <c r="CR349" s="60"/>
      <c r="CS349" s="60"/>
      <c r="CT349" s="60"/>
      <c r="CU349" s="60"/>
      <c r="CV349" s="60"/>
      <c r="CW349" s="60"/>
      <c r="CX349" s="60"/>
      <c r="CY349" s="60"/>
      <c r="CZ349" s="60"/>
      <c r="DA349" s="60"/>
      <c r="DB349" s="60"/>
      <c r="DC349" s="60"/>
      <c r="DD349" s="60"/>
      <c r="DE349" s="60"/>
      <c r="DF349" s="60"/>
      <c r="DG349" s="60"/>
      <c r="DH349" s="60"/>
      <c r="DI349" s="60"/>
      <c r="DJ349" s="60"/>
      <c r="DK349" s="60"/>
      <c r="DL349" s="60"/>
      <c r="DM349" s="60"/>
      <c r="DN349" s="60"/>
      <c r="DO349" s="60"/>
      <c r="DP349" s="60"/>
    </row>
    <row r="350" spans="2:12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BS350" s="60"/>
      <c r="BT350" s="75"/>
      <c r="BU350" s="75"/>
      <c r="BV350" s="75"/>
      <c r="BW350" s="75"/>
      <c r="BX350" s="75"/>
      <c r="BY350" s="75"/>
      <c r="BZ350" s="75"/>
      <c r="CA350" s="75"/>
      <c r="CL350" s="60"/>
      <c r="CM350" s="60"/>
      <c r="CN350" s="60"/>
      <c r="CO350" s="60"/>
      <c r="CP350" s="60"/>
      <c r="CQ350" s="60"/>
      <c r="CR350" s="60"/>
      <c r="CS350" s="60"/>
      <c r="CT350" s="60"/>
      <c r="CU350" s="60"/>
      <c r="CV350" s="60"/>
      <c r="CW350" s="60"/>
      <c r="CX350" s="60"/>
      <c r="CY350" s="60"/>
      <c r="CZ350" s="60"/>
      <c r="DA350" s="60"/>
      <c r="DB350" s="60"/>
      <c r="DC350" s="60"/>
      <c r="DD350" s="60"/>
      <c r="DE350" s="60"/>
      <c r="DF350" s="60"/>
      <c r="DG350" s="60"/>
      <c r="DH350" s="60"/>
      <c r="DI350" s="60"/>
      <c r="DJ350" s="60"/>
      <c r="DK350" s="60"/>
      <c r="DL350" s="60"/>
      <c r="DM350" s="60"/>
      <c r="DN350" s="60"/>
      <c r="DO350" s="60"/>
      <c r="DP350" s="60"/>
    </row>
    <row r="351" spans="2:12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BS351" s="60"/>
      <c r="BT351" s="75"/>
      <c r="BU351" s="75"/>
      <c r="BV351" s="75"/>
      <c r="BW351" s="75"/>
      <c r="BX351" s="75"/>
      <c r="BY351" s="75"/>
      <c r="BZ351" s="75"/>
      <c r="CA351" s="75"/>
      <c r="CL351" s="60"/>
      <c r="CM351" s="60"/>
      <c r="CN351" s="60"/>
      <c r="CO351" s="60"/>
      <c r="CP351" s="60"/>
      <c r="CQ351" s="60"/>
      <c r="CR351" s="60"/>
      <c r="CS351" s="60"/>
      <c r="CT351" s="60"/>
      <c r="CU351" s="60"/>
      <c r="CV351" s="60"/>
      <c r="CW351" s="60"/>
      <c r="CX351" s="60"/>
      <c r="CY351" s="60"/>
      <c r="CZ351" s="60"/>
      <c r="DA351" s="60"/>
      <c r="DB351" s="60"/>
      <c r="DC351" s="60"/>
      <c r="DD351" s="60"/>
      <c r="DE351" s="60"/>
      <c r="DF351" s="60"/>
      <c r="DG351" s="60"/>
      <c r="DH351" s="60"/>
      <c r="DI351" s="60"/>
      <c r="DJ351" s="60"/>
      <c r="DK351" s="60"/>
      <c r="DL351" s="60"/>
      <c r="DM351" s="60"/>
      <c r="DN351" s="60"/>
      <c r="DO351" s="60"/>
      <c r="DP351" s="60"/>
    </row>
    <row r="352" spans="2:12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BS352" s="60"/>
      <c r="BT352" s="75"/>
      <c r="BU352" s="75"/>
      <c r="BV352" s="75"/>
      <c r="BW352" s="75"/>
      <c r="BX352" s="75"/>
      <c r="BY352" s="75"/>
      <c r="BZ352" s="75"/>
      <c r="CA352" s="75"/>
      <c r="CL352" s="60"/>
      <c r="CM352" s="60"/>
      <c r="CN352" s="60"/>
      <c r="CO352" s="60"/>
      <c r="CP352" s="60"/>
      <c r="CQ352" s="60"/>
      <c r="CR352" s="60"/>
      <c r="CS352" s="60"/>
      <c r="CT352" s="60"/>
      <c r="CU352" s="60"/>
      <c r="CV352" s="60"/>
      <c r="CW352" s="60"/>
      <c r="CX352" s="60"/>
      <c r="CY352" s="60"/>
      <c r="CZ352" s="60"/>
      <c r="DA352" s="60"/>
      <c r="DB352" s="60"/>
      <c r="DC352" s="60"/>
      <c r="DD352" s="60"/>
      <c r="DE352" s="60"/>
      <c r="DF352" s="60"/>
      <c r="DG352" s="60"/>
      <c r="DH352" s="60"/>
      <c r="DI352" s="60"/>
      <c r="DJ352" s="60"/>
      <c r="DK352" s="60"/>
      <c r="DL352" s="60"/>
      <c r="DM352" s="60"/>
      <c r="DN352" s="60"/>
      <c r="DO352" s="60"/>
      <c r="DP352" s="60"/>
    </row>
    <row r="353" spans="2:12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BS353" s="60"/>
      <c r="BT353" s="75"/>
      <c r="BU353" s="75"/>
      <c r="BV353" s="75"/>
      <c r="BW353" s="75"/>
      <c r="BX353" s="75"/>
      <c r="BY353" s="75"/>
      <c r="BZ353" s="75"/>
      <c r="CA353" s="75"/>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0"/>
      <c r="DO353" s="60"/>
      <c r="DP353" s="60"/>
    </row>
    <row r="354" spans="2:12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BS354" s="60"/>
      <c r="BT354" s="75"/>
      <c r="BU354" s="75"/>
      <c r="BV354" s="75"/>
      <c r="BW354" s="75"/>
      <c r="BX354" s="75"/>
      <c r="BY354" s="75"/>
      <c r="BZ354" s="75"/>
      <c r="CA354" s="75"/>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row>
    <row r="355" spans="2:12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BS355" s="60"/>
      <c r="BT355" s="75"/>
      <c r="BU355" s="75"/>
      <c r="BV355" s="75"/>
      <c r="BW355" s="75"/>
      <c r="BX355" s="75"/>
      <c r="BY355" s="75"/>
      <c r="BZ355" s="75"/>
      <c r="CA355" s="75"/>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row>
    <row r="356" spans="2:12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BS356" s="60"/>
      <c r="BT356" s="75"/>
      <c r="BU356" s="75"/>
      <c r="BV356" s="75"/>
      <c r="BW356" s="75"/>
      <c r="BX356" s="75"/>
      <c r="BY356" s="75"/>
      <c r="BZ356" s="75"/>
      <c r="CA356" s="75"/>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row>
    <row r="357" spans="2:12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BS357" s="60"/>
      <c r="BT357" s="75"/>
      <c r="BU357" s="75"/>
      <c r="BV357" s="75"/>
      <c r="BW357" s="75"/>
      <c r="BX357" s="75"/>
      <c r="BY357" s="75"/>
      <c r="BZ357" s="75"/>
      <c r="CA357" s="75"/>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row>
    <row r="358" spans="2:12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BS358" s="60"/>
      <c r="BT358" s="75"/>
      <c r="BU358" s="75"/>
      <c r="BV358" s="75"/>
      <c r="BW358" s="75"/>
      <c r="BX358" s="75"/>
      <c r="BY358" s="75"/>
      <c r="BZ358" s="75"/>
      <c r="CA358" s="75"/>
      <c r="CL358" s="60"/>
      <c r="CM358" s="60"/>
      <c r="CN358" s="60"/>
      <c r="CO358" s="60"/>
      <c r="CP358" s="60"/>
      <c r="CQ358" s="60"/>
      <c r="CR358" s="60"/>
      <c r="CS358" s="60"/>
      <c r="CT358" s="60"/>
      <c r="CU358" s="60"/>
      <c r="CV358" s="60"/>
      <c r="CW358" s="60"/>
      <c r="CX358" s="60"/>
      <c r="CY358" s="60"/>
      <c r="CZ358" s="60"/>
      <c r="DA358" s="60"/>
      <c r="DB358" s="60"/>
      <c r="DC358" s="60"/>
      <c r="DD358" s="60"/>
      <c r="DE358" s="60"/>
      <c r="DF358" s="60"/>
      <c r="DG358" s="60"/>
      <c r="DH358" s="60"/>
      <c r="DI358" s="60"/>
      <c r="DJ358" s="60"/>
      <c r="DK358" s="60"/>
      <c r="DL358" s="60"/>
      <c r="DM358" s="60"/>
      <c r="DN358" s="60"/>
      <c r="DO358" s="60"/>
      <c r="DP358" s="60"/>
    </row>
    <row r="359" spans="2:12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BS359" s="60"/>
      <c r="BT359" s="75"/>
      <c r="BU359" s="75"/>
      <c r="BV359" s="75"/>
      <c r="BW359" s="75"/>
      <c r="BX359" s="75"/>
      <c r="BY359" s="75"/>
      <c r="BZ359" s="75"/>
      <c r="CA359" s="75"/>
      <c r="CL359" s="60"/>
      <c r="CM359" s="60"/>
      <c r="CN359" s="60"/>
      <c r="CO359" s="60"/>
      <c r="CP359" s="60"/>
      <c r="CQ359" s="60"/>
      <c r="CR359" s="60"/>
      <c r="CS359" s="60"/>
      <c r="CT359" s="60"/>
      <c r="CU359" s="60"/>
      <c r="CV359" s="60"/>
      <c r="CW359" s="60"/>
      <c r="CX359" s="60"/>
      <c r="CY359" s="60"/>
      <c r="CZ359" s="60"/>
      <c r="DA359" s="60"/>
      <c r="DB359" s="60"/>
      <c r="DC359" s="60"/>
      <c r="DD359" s="60"/>
      <c r="DE359" s="60"/>
      <c r="DF359" s="60"/>
      <c r="DG359" s="60"/>
      <c r="DH359" s="60"/>
      <c r="DI359" s="60"/>
      <c r="DJ359" s="60"/>
      <c r="DK359" s="60"/>
      <c r="DL359" s="60"/>
      <c r="DM359" s="60"/>
      <c r="DN359" s="60"/>
      <c r="DO359" s="60"/>
      <c r="DP359" s="60"/>
    </row>
    <row r="360" spans="2:12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BS360" s="60"/>
      <c r="BT360" s="75"/>
      <c r="BU360" s="75"/>
      <c r="BV360" s="75"/>
      <c r="BW360" s="75"/>
      <c r="BX360" s="75"/>
      <c r="BY360" s="75"/>
      <c r="BZ360" s="75"/>
      <c r="CA360" s="75"/>
      <c r="CL360" s="60"/>
      <c r="CM360" s="60"/>
      <c r="CN360" s="60"/>
      <c r="CO360" s="60"/>
      <c r="CP360" s="60"/>
      <c r="CQ360" s="60"/>
      <c r="CR360" s="60"/>
      <c r="CS360" s="60"/>
      <c r="CT360" s="60"/>
      <c r="CU360" s="60"/>
      <c r="CV360" s="60"/>
      <c r="CW360" s="60"/>
      <c r="CX360" s="60"/>
      <c r="CY360" s="60"/>
      <c r="CZ360" s="60"/>
      <c r="DA360" s="60"/>
      <c r="DB360" s="60"/>
      <c r="DC360" s="60"/>
      <c r="DD360" s="60"/>
      <c r="DE360" s="60"/>
      <c r="DF360" s="60"/>
      <c r="DG360" s="60"/>
      <c r="DH360" s="60"/>
      <c r="DI360" s="60"/>
      <c r="DJ360" s="60"/>
      <c r="DK360" s="60"/>
      <c r="DL360" s="60"/>
      <c r="DM360" s="60"/>
      <c r="DN360" s="60"/>
      <c r="DO360" s="60"/>
      <c r="DP360" s="60"/>
    </row>
    <row r="361" spans="2:12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BS361" s="60"/>
      <c r="BT361" s="75"/>
      <c r="BU361" s="75"/>
      <c r="BV361" s="75"/>
      <c r="BW361" s="75"/>
      <c r="BX361" s="75"/>
      <c r="BY361" s="75"/>
      <c r="BZ361" s="75"/>
      <c r="CA361" s="75"/>
      <c r="CL361" s="60"/>
      <c r="CM361" s="60"/>
      <c r="CN361" s="60"/>
      <c r="CO361" s="60"/>
      <c r="CP361" s="60"/>
      <c r="CQ361" s="60"/>
      <c r="CR361" s="60"/>
      <c r="CS361" s="60"/>
      <c r="CT361" s="60"/>
      <c r="CU361" s="60"/>
      <c r="CV361" s="60"/>
      <c r="CW361" s="60"/>
      <c r="CX361" s="60"/>
      <c r="CY361" s="60"/>
      <c r="CZ361" s="60"/>
      <c r="DA361" s="60"/>
      <c r="DB361" s="60"/>
      <c r="DC361" s="60"/>
      <c r="DD361" s="60"/>
      <c r="DE361" s="60"/>
      <c r="DF361" s="60"/>
      <c r="DG361" s="60"/>
      <c r="DH361" s="60"/>
      <c r="DI361" s="60"/>
      <c r="DJ361" s="60"/>
      <c r="DK361" s="60"/>
      <c r="DL361" s="60"/>
      <c r="DM361" s="60"/>
      <c r="DN361" s="60"/>
      <c r="DO361" s="60"/>
      <c r="DP361" s="60"/>
    </row>
    <row r="362" spans="2:12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BS362" s="60"/>
      <c r="BT362" s="75"/>
      <c r="BU362" s="75"/>
      <c r="BV362" s="75"/>
      <c r="BW362" s="75"/>
      <c r="BX362" s="75"/>
      <c r="BY362" s="75"/>
      <c r="BZ362" s="75"/>
      <c r="CA362" s="75"/>
      <c r="CL362" s="60"/>
      <c r="CM362" s="60"/>
      <c r="CN362" s="60"/>
      <c r="CO362" s="60"/>
      <c r="CP362" s="60"/>
      <c r="CQ362" s="60"/>
      <c r="CR362" s="60"/>
      <c r="CS362" s="60"/>
      <c r="CT362" s="60"/>
      <c r="CU362" s="60"/>
      <c r="CV362" s="60"/>
      <c r="CW362" s="60"/>
      <c r="CX362" s="60"/>
      <c r="CY362" s="60"/>
      <c r="CZ362" s="60"/>
      <c r="DA362" s="60"/>
      <c r="DB362" s="60"/>
      <c r="DC362" s="60"/>
      <c r="DD362" s="60"/>
      <c r="DE362" s="60"/>
      <c r="DF362" s="60"/>
      <c r="DG362" s="60"/>
      <c r="DH362" s="60"/>
      <c r="DI362" s="60"/>
      <c r="DJ362" s="60"/>
      <c r="DK362" s="60"/>
      <c r="DL362" s="60"/>
      <c r="DM362" s="60"/>
      <c r="DN362" s="60"/>
      <c r="DO362" s="60"/>
      <c r="DP362" s="60"/>
    </row>
    <row r="363" spans="2:12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BS363" s="60"/>
      <c r="BT363" s="75"/>
      <c r="BU363" s="75"/>
      <c r="BV363" s="75"/>
      <c r="BW363" s="75"/>
      <c r="BX363" s="75"/>
      <c r="BY363" s="75"/>
      <c r="BZ363" s="75"/>
      <c r="CA363" s="75"/>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60"/>
      <c r="DJ363" s="60"/>
      <c r="DK363" s="60"/>
      <c r="DL363" s="60"/>
      <c r="DM363" s="60"/>
      <c r="DN363" s="60"/>
      <c r="DO363" s="60"/>
      <c r="DP363" s="60"/>
    </row>
    <row r="364" spans="2:12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BS364" s="60"/>
      <c r="BT364" s="75"/>
      <c r="BU364" s="75"/>
      <c r="BV364" s="75"/>
      <c r="BW364" s="75"/>
      <c r="BX364" s="75"/>
      <c r="BY364" s="75"/>
      <c r="BZ364" s="75"/>
      <c r="CA364" s="75"/>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60"/>
      <c r="DJ364" s="60"/>
      <c r="DK364" s="60"/>
      <c r="DL364" s="60"/>
      <c r="DM364" s="60"/>
      <c r="DN364" s="60"/>
      <c r="DO364" s="60"/>
      <c r="DP364" s="60"/>
    </row>
    <row r="365" spans="2:12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BS365" s="60"/>
      <c r="BT365" s="75"/>
      <c r="BU365" s="75"/>
      <c r="BV365" s="75"/>
      <c r="BW365" s="75"/>
      <c r="BX365" s="75"/>
      <c r="BY365" s="75"/>
      <c r="BZ365" s="75"/>
      <c r="CA365" s="75"/>
      <c r="CL365" s="60"/>
      <c r="CM365" s="60"/>
      <c r="CN365" s="60"/>
      <c r="CO365" s="60"/>
      <c r="CP365" s="60"/>
      <c r="CQ365" s="60"/>
      <c r="CR365" s="60"/>
      <c r="CS365" s="60"/>
      <c r="CT365" s="60"/>
      <c r="CU365" s="60"/>
      <c r="CV365" s="60"/>
      <c r="CW365" s="60"/>
      <c r="CX365" s="60"/>
      <c r="CY365" s="60"/>
      <c r="CZ365" s="60"/>
      <c r="DA365" s="60"/>
      <c r="DB365" s="60"/>
      <c r="DC365" s="60"/>
      <c r="DD365" s="60"/>
      <c r="DE365" s="60"/>
      <c r="DF365" s="60"/>
      <c r="DG365" s="60"/>
      <c r="DH365" s="60"/>
      <c r="DI365" s="60"/>
      <c r="DJ365" s="60"/>
      <c r="DK365" s="60"/>
      <c r="DL365" s="60"/>
      <c r="DM365" s="60"/>
      <c r="DN365" s="60"/>
      <c r="DO365" s="60"/>
      <c r="DP365" s="60"/>
    </row>
    <row r="366" spans="2:12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BS366" s="60"/>
      <c r="BT366" s="75"/>
      <c r="BU366" s="75"/>
      <c r="BV366" s="75"/>
      <c r="BW366" s="75"/>
      <c r="BX366" s="75"/>
      <c r="BY366" s="75"/>
      <c r="BZ366" s="75"/>
      <c r="CA366" s="75"/>
      <c r="CL366" s="60"/>
      <c r="CM366" s="60"/>
      <c r="CN366" s="60"/>
      <c r="CO366" s="60"/>
      <c r="CP366" s="60"/>
      <c r="CQ366" s="60"/>
      <c r="CR366" s="60"/>
      <c r="CS366" s="60"/>
      <c r="CT366" s="60"/>
      <c r="CU366" s="60"/>
      <c r="CV366" s="60"/>
      <c r="CW366" s="60"/>
      <c r="CX366" s="60"/>
      <c r="CY366" s="60"/>
      <c r="CZ366" s="60"/>
      <c r="DA366" s="60"/>
      <c r="DB366" s="60"/>
      <c r="DC366" s="60"/>
      <c r="DD366" s="60"/>
      <c r="DE366" s="60"/>
      <c r="DF366" s="60"/>
      <c r="DG366" s="60"/>
      <c r="DH366" s="60"/>
      <c r="DI366" s="60"/>
      <c r="DJ366" s="60"/>
      <c r="DK366" s="60"/>
      <c r="DL366" s="60"/>
      <c r="DM366" s="60"/>
      <c r="DN366" s="60"/>
      <c r="DO366" s="60"/>
      <c r="DP366" s="60"/>
    </row>
    <row r="367" spans="2:12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BS367" s="60"/>
      <c r="BT367" s="75"/>
      <c r="BU367" s="75"/>
      <c r="BV367" s="75"/>
      <c r="BW367" s="75"/>
      <c r="BX367" s="75"/>
      <c r="BY367" s="75"/>
      <c r="BZ367" s="75"/>
      <c r="CA367" s="75"/>
      <c r="CL367" s="60"/>
      <c r="CM367" s="60"/>
      <c r="CN367" s="60"/>
      <c r="CO367" s="60"/>
      <c r="CP367" s="60"/>
      <c r="CQ367" s="60"/>
      <c r="CR367" s="60"/>
      <c r="CS367" s="60"/>
      <c r="CT367" s="60"/>
      <c r="CU367" s="60"/>
      <c r="CV367" s="60"/>
      <c r="CW367" s="60"/>
      <c r="CX367" s="60"/>
      <c r="CY367" s="60"/>
      <c r="CZ367" s="60"/>
      <c r="DA367" s="60"/>
      <c r="DB367" s="60"/>
      <c r="DC367" s="60"/>
      <c r="DD367" s="60"/>
      <c r="DE367" s="60"/>
      <c r="DF367" s="60"/>
      <c r="DG367" s="60"/>
      <c r="DH367" s="60"/>
      <c r="DI367" s="60"/>
      <c r="DJ367" s="60"/>
      <c r="DK367" s="60"/>
      <c r="DL367" s="60"/>
      <c r="DM367" s="60"/>
      <c r="DN367" s="60"/>
      <c r="DO367" s="60"/>
      <c r="DP367" s="60"/>
    </row>
    <row r="368" spans="2:12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BS368" s="60"/>
      <c r="BT368" s="75"/>
      <c r="BU368" s="75"/>
      <c r="BV368" s="75"/>
      <c r="BW368" s="75"/>
      <c r="BX368" s="75"/>
      <c r="BY368" s="75"/>
      <c r="BZ368" s="75"/>
      <c r="CA368" s="75"/>
      <c r="CL368" s="60"/>
      <c r="CM368" s="60"/>
      <c r="CN368" s="60"/>
      <c r="CO368" s="60"/>
      <c r="CP368" s="60"/>
      <c r="CQ368" s="60"/>
      <c r="CR368" s="60"/>
      <c r="CS368" s="60"/>
      <c r="CT368" s="60"/>
      <c r="CU368" s="60"/>
      <c r="CV368" s="60"/>
      <c r="CW368" s="60"/>
      <c r="CX368" s="60"/>
      <c r="CY368" s="60"/>
      <c r="CZ368" s="60"/>
      <c r="DA368" s="60"/>
      <c r="DB368" s="60"/>
      <c r="DC368" s="60"/>
      <c r="DD368" s="60"/>
      <c r="DE368" s="60"/>
      <c r="DF368" s="60"/>
      <c r="DG368" s="60"/>
      <c r="DH368" s="60"/>
      <c r="DI368" s="60"/>
      <c r="DJ368" s="60"/>
      <c r="DK368" s="60"/>
      <c r="DL368" s="60"/>
      <c r="DM368" s="60"/>
      <c r="DN368" s="60"/>
      <c r="DO368" s="60"/>
      <c r="DP368" s="60"/>
    </row>
    <row r="369" spans="2:12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BS369" s="60"/>
      <c r="BT369" s="75"/>
      <c r="BU369" s="75"/>
      <c r="BV369" s="75"/>
      <c r="BW369" s="75"/>
      <c r="BX369" s="75"/>
      <c r="BY369" s="75"/>
      <c r="BZ369" s="75"/>
      <c r="CA369" s="75"/>
      <c r="CL369" s="60"/>
      <c r="CM369" s="60"/>
      <c r="CN369" s="60"/>
      <c r="CO369" s="60"/>
      <c r="CP369" s="60"/>
      <c r="CQ369" s="60"/>
      <c r="CR369" s="60"/>
      <c r="CS369" s="60"/>
      <c r="CT369" s="60"/>
      <c r="CU369" s="60"/>
      <c r="CV369" s="60"/>
      <c r="CW369" s="60"/>
      <c r="CX369" s="60"/>
      <c r="CY369" s="60"/>
      <c r="CZ369" s="60"/>
      <c r="DA369" s="60"/>
      <c r="DB369" s="60"/>
      <c r="DC369" s="60"/>
      <c r="DD369" s="60"/>
      <c r="DE369" s="60"/>
      <c r="DF369" s="60"/>
      <c r="DG369" s="60"/>
      <c r="DH369" s="60"/>
      <c r="DI369" s="60"/>
      <c r="DJ369" s="60"/>
      <c r="DK369" s="60"/>
      <c r="DL369" s="60"/>
      <c r="DM369" s="60"/>
      <c r="DN369" s="60"/>
      <c r="DO369" s="60"/>
      <c r="DP369" s="60"/>
    </row>
    <row r="370" spans="2:12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BS370" s="60"/>
      <c r="BT370" s="75"/>
      <c r="BU370" s="75"/>
      <c r="BV370" s="75"/>
      <c r="BW370" s="75"/>
      <c r="BX370" s="75"/>
      <c r="BY370" s="75"/>
      <c r="BZ370" s="75"/>
      <c r="CA370" s="75"/>
      <c r="CL370" s="60"/>
      <c r="CM370" s="60"/>
      <c r="CN370" s="60"/>
      <c r="CO370" s="60"/>
      <c r="CP370" s="60"/>
      <c r="CQ370" s="60"/>
      <c r="CR370" s="60"/>
      <c r="CS370" s="60"/>
      <c r="CT370" s="60"/>
      <c r="CU370" s="60"/>
      <c r="CV370" s="60"/>
      <c r="CW370" s="60"/>
      <c r="CX370" s="60"/>
      <c r="CY370" s="60"/>
      <c r="CZ370" s="60"/>
      <c r="DA370" s="60"/>
      <c r="DB370" s="60"/>
      <c r="DC370" s="60"/>
      <c r="DD370" s="60"/>
      <c r="DE370" s="60"/>
      <c r="DF370" s="60"/>
      <c r="DG370" s="60"/>
      <c r="DH370" s="60"/>
      <c r="DI370" s="60"/>
      <c r="DJ370" s="60"/>
      <c r="DK370" s="60"/>
      <c r="DL370" s="60"/>
      <c r="DM370" s="60"/>
      <c r="DN370" s="60"/>
      <c r="DO370" s="60"/>
      <c r="DP370" s="60"/>
    </row>
    <row r="371" spans="2:120">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BS371" s="60"/>
      <c r="BT371" s="75"/>
      <c r="BU371" s="75"/>
      <c r="BV371" s="75"/>
      <c r="BW371" s="75"/>
      <c r="BX371" s="75"/>
      <c r="BY371" s="75"/>
      <c r="BZ371" s="75"/>
      <c r="CA371" s="75"/>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row>
    <row r="372" spans="2:120">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BS372" s="60"/>
      <c r="BT372" s="75"/>
      <c r="BU372" s="75"/>
      <c r="BV372" s="75"/>
      <c r="BW372" s="75"/>
      <c r="BX372" s="75"/>
      <c r="BY372" s="75"/>
      <c r="BZ372" s="75"/>
      <c r="CA372" s="75"/>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row>
    <row r="373" spans="2:120">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BS373" s="60"/>
      <c r="BT373" s="75"/>
      <c r="BU373" s="75"/>
      <c r="BV373" s="75"/>
      <c r="BW373" s="75"/>
      <c r="BX373" s="75"/>
      <c r="BY373" s="75"/>
      <c r="BZ373" s="75"/>
      <c r="CA373" s="75"/>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row>
    <row r="374" spans="2:120">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BS374" s="60"/>
      <c r="BT374" s="75"/>
      <c r="BU374" s="75"/>
      <c r="BV374" s="75"/>
      <c r="BW374" s="75"/>
      <c r="BX374" s="75"/>
      <c r="BY374" s="75"/>
      <c r="BZ374" s="75"/>
      <c r="CA374" s="75"/>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row>
    <row r="375" spans="2:120">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BS375" s="60"/>
      <c r="BT375" s="75"/>
      <c r="BU375" s="75"/>
      <c r="BV375" s="75"/>
      <c r="BW375" s="75"/>
      <c r="BX375" s="75"/>
      <c r="BY375" s="75"/>
      <c r="BZ375" s="75"/>
      <c r="CA375" s="75"/>
      <c r="CL375" s="60"/>
      <c r="CM375" s="60"/>
      <c r="CN375" s="60"/>
      <c r="CO375" s="60"/>
      <c r="CP375" s="60"/>
      <c r="CQ375" s="60"/>
      <c r="CR375" s="60"/>
      <c r="CS375" s="60"/>
      <c r="CT375" s="60"/>
      <c r="CU375" s="60"/>
      <c r="CV375" s="60"/>
      <c r="CW375" s="60"/>
      <c r="CX375" s="60"/>
      <c r="CY375" s="60"/>
      <c r="CZ375" s="60"/>
      <c r="DA375" s="60"/>
      <c r="DB375" s="60"/>
      <c r="DC375" s="60"/>
      <c r="DD375" s="60"/>
      <c r="DE375" s="60"/>
      <c r="DF375" s="60"/>
      <c r="DG375" s="60"/>
      <c r="DH375" s="60"/>
      <c r="DI375" s="60"/>
      <c r="DJ375" s="60"/>
      <c r="DK375" s="60"/>
      <c r="DL375" s="60"/>
      <c r="DM375" s="60"/>
      <c r="DN375" s="60"/>
      <c r="DO375" s="60"/>
      <c r="DP375" s="60"/>
    </row>
    <row r="376" spans="2:120">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BS376" s="60"/>
      <c r="BT376" s="75"/>
      <c r="BU376" s="75"/>
      <c r="BV376" s="75"/>
      <c r="BW376" s="75"/>
      <c r="BX376" s="75"/>
      <c r="BY376" s="75"/>
      <c r="BZ376" s="75"/>
      <c r="CA376" s="75"/>
      <c r="CL376" s="60"/>
      <c r="CM376" s="60"/>
      <c r="CN376" s="60"/>
      <c r="CO376" s="60"/>
      <c r="CP376" s="60"/>
      <c r="CQ376" s="60"/>
      <c r="CR376" s="60"/>
      <c r="CS376" s="60"/>
      <c r="CT376" s="60"/>
      <c r="CU376" s="60"/>
      <c r="CV376" s="60"/>
      <c r="CW376" s="60"/>
      <c r="CX376" s="60"/>
      <c r="CY376" s="60"/>
      <c r="CZ376" s="60"/>
      <c r="DA376" s="60"/>
      <c r="DB376" s="60"/>
      <c r="DC376" s="60"/>
      <c r="DD376" s="60"/>
      <c r="DE376" s="60"/>
      <c r="DF376" s="60"/>
      <c r="DG376" s="60"/>
      <c r="DH376" s="60"/>
      <c r="DI376" s="60"/>
      <c r="DJ376" s="60"/>
      <c r="DK376" s="60"/>
      <c r="DL376" s="60"/>
      <c r="DM376" s="60"/>
      <c r="DN376" s="60"/>
      <c r="DO376" s="60"/>
      <c r="DP376" s="60"/>
    </row>
    <row r="377" spans="2:120">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BS377" s="60"/>
      <c r="BT377" s="75"/>
      <c r="BU377" s="75"/>
      <c r="BV377" s="75"/>
      <c r="BW377" s="75"/>
      <c r="BX377" s="75"/>
      <c r="BY377" s="75"/>
      <c r="BZ377" s="75"/>
      <c r="CA377" s="75"/>
      <c r="CL377" s="60"/>
      <c r="CM377" s="60"/>
      <c r="CN377" s="60"/>
      <c r="CO377" s="60"/>
      <c r="CP377" s="60"/>
      <c r="CQ377" s="60"/>
      <c r="CR377" s="60"/>
      <c r="CS377" s="60"/>
      <c r="CT377" s="60"/>
      <c r="CU377" s="60"/>
      <c r="CV377" s="60"/>
      <c r="CW377" s="60"/>
      <c r="CX377" s="60"/>
      <c r="CY377" s="60"/>
      <c r="CZ377" s="60"/>
      <c r="DA377" s="60"/>
      <c r="DB377" s="60"/>
      <c r="DC377" s="60"/>
      <c r="DD377" s="60"/>
      <c r="DE377" s="60"/>
      <c r="DF377" s="60"/>
      <c r="DG377" s="60"/>
      <c r="DH377" s="60"/>
      <c r="DI377" s="60"/>
      <c r="DJ377" s="60"/>
      <c r="DK377" s="60"/>
      <c r="DL377" s="60"/>
      <c r="DM377" s="60"/>
      <c r="DN377" s="60"/>
      <c r="DO377" s="60"/>
      <c r="DP377" s="60"/>
    </row>
    <row r="378" spans="2:120">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BS378" s="60"/>
      <c r="BT378" s="75"/>
      <c r="BU378" s="75"/>
      <c r="BV378" s="75"/>
      <c r="BW378" s="75"/>
      <c r="BX378" s="75"/>
      <c r="BY378" s="75"/>
      <c r="BZ378" s="75"/>
      <c r="CA378" s="75"/>
      <c r="CL378" s="60"/>
      <c r="CM378" s="60"/>
      <c r="CN378" s="60"/>
      <c r="CO378" s="60"/>
      <c r="CP378" s="60"/>
      <c r="CQ378" s="60"/>
      <c r="CR378" s="60"/>
      <c r="CS378" s="60"/>
      <c r="CT378" s="60"/>
      <c r="CU378" s="60"/>
      <c r="CV378" s="60"/>
      <c r="CW378" s="60"/>
      <c r="CX378" s="60"/>
      <c r="CY378" s="60"/>
      <c r="CZ378" s="60"/>
      <c r="DA378" s="60"/>
      <c r="DB378" s="60"/>
      <c r="DC378" s="60"/>
      <c r="DD378" s="60"/>
      <c r="DE378" s="60"/>
      <c r="DF378" s="60"/>
      <c r="DG378" s="60"/>
      <c r="DH378" s="60"/>
      <c r="DI378" s="60"/>
      <c r="DJ378" s="60"/>
      <c r="DK378" s="60"/>
      <c r="DL378" s="60"/>
      <c r="DM378" s="60"/>
      <c r="DN378" s="60"/>
      <c r="DO378" s="60"/>
      <c r="DP378" s="60"/>
    </row>
    <row r="379" spans="2:120">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BS379" s="60"/>
      <c r="BT379" s="75"/>
      <c r="BU379" s="75"/>
      <c r="BV379" s="75"/>
      <c r="BW379" s="75"/>
      <c r="BX379" s="75"/>
      <c r="BY379" s="75"/>
      <c r="BZ379" s="75"/>
      <c r="CA379" s="75"/>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60"/>
      <c r="DJ379" s="60"/>
      <c r="DK379" s="60"/>
      <c r="DL379" s="60"/>
      <c r="DM379" s="60"/>
      <c r="DN379" s="60"/>
      <c r="DO379" s="60"/>
      <c r="DP379" s="60"/>
    </row>
    <row r="380" spans="2:120">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BS380" s="60"/>
      <c r="BT380" s="75"/>
      <c r="BU380" s="75"/>
      <c r="BV380" s="75"/>
      <c r="BW380" s="75"/>
      <c r="BX380" s="75"/>
      <c r="BY380" s="75"/>
      <c r="BZ380" s="75"/>
      <c r="CA380" s="75"/>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60"/>
      <c r="DJ380" s="60"/>
      <c r="DK380" s="60"/>
      <c r="DL380" s="60"/>
      <c r="DM380" s="60"/>
      <c r="DN380" s="60"/>
      <c r="DO380" s="60"/>
      <c r="DP380" s="60"/>
    </row>
    <row r="381" spans="2:120">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BS381" s="60"/>
      <c r="BT381" s="75"/>
      <c r="BU381" s="75"/>
      <c r="BV381" s="75"/>
      <c r="BW381" s="75"/>
      <c r="BX381" s="75"/>
      <c r="BY381" s="75"/>
      <c r="BZ381" s="75"/>
      <c r="CA381" s="75"/>
      <c r="CL381" s="60"/>
      <c r="CM381" s="60"/>
      <c r="CN381" s="60"/>
      <c r="CO381" s="60"/>
      <c r="CP381" s="60"/>
      <c r="CQ381" s="60"/>
      <c r="CR381" s="60"/>
      <c r="CS381" s="60"/>
      <c r="CT381" s="60"/>
      <c r="CU381" s="60"/>
      <c r="CV381" s="60"/>
      <c r="CW381" s="60"/>
      <c r="CX381" s="60"/>
      <c r="CY381" s="60"/>
      <c r="CZ381" s="60"/>
      <c r="DA381" s="60"/>
      <c r="DB381" s="60"/>
      <c r="DC381" s="60"/>
      <c r="DD381" s="60"/>
      <c r="DE381" s="60"/>
      <c r="DF381" s="60"/>
      <c r="DG381" s="60"/>
      <c r="DH381" s="60"/>
      <c r="DI381" s="60"/>
      <c r="DJ381" s="60"/>
      <c r="DK381" s="60"/>
      <c r="DL381" s="60"/>
      <c r="DM381" s="60"/>
      <c r="DN381" s="60"/>
      <c r="DO381" s="60"/>
      <c r="DP381" s="60"/>
    </row>
    <row r="382" spans="2:120">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BS382" s="60"/>
      <c r="BT382" s="75"/>
      <c r="BU382" s="75"/>
      <c r="BV382" s="75"/>
      <c r="BW382" s="75"/>
      <c r="BX382" s="75"/>
      <c r="BY382" s="75"/>
      <c r="BZ382" s="75"/>
      <c r="CA382" s="75"/>
      <c r="CL382" s="60"/>
      <c r="CM382" s="60"/>
      <c r="CN382" s="60"/>
      <c r="CO382" s="60"/>
      <c r="CP382" s="60"/>
      <c r="CQ382" s="60"/>
      <c r="CR382" s="60"/>
      <c r="CS382" s="60"/>
      <c r="CT382" s="60"/>
      <c r="CU382" s="60"/>
      <c r="CV382" s="60"/>
      <c r="CW382" s="60"/>
      <c r="CX382" s="60"/>
      <c r="CY382" s="60"/>
      <c r="CZ382" s="60"/>
      <c r="DA382" s="60"/>
      <c r="DB382" s="60"/>
      <c r="DC382" s="60"/>
      <c r="DD382" s="60"/>
      <c r="DE382" s="60"/>
      <c r="DF382" s="60"/>
      <c r="DG382" s="60"/>
      <c r="DH382" s="60"/>
      <c r="DI382" s="60"/>
      <c r="DJ382" s="60"/>
      <c r="DK382" s="60"/>
      <c r="DL382" s="60"/>
      <c r="DM382" s="60"/>
      <c r="DN382" s="60"/>
      <c r="DO382" s="60"/>
      <c r="DP382" s="60"/>
    </row>
    <row r="383" spans="2:120">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BS383" s="60"/>
      <c r="BT383" s="75"/>
      <c r="BU383" s="75"/>
      <c r="BV383" s="75"/>
      <c r="BW383" s="75"/>
      <c r="BX383" s="75"/>
      <c r="BY383" s="75"/>
      <c r="BZ383" s="75"/>
      <c r="CA383" s="75"/>
      <c r="CL383" s="60"/>
      <c r="CM383" s="60"/>
      <c r="CN383" s="60"/>
      <c r="CO383" s="60"/>
      <c r="CP383" s="60"/>
      <c r="CQ383" s="60"/>
      <c r="CR383" s="60"/>
      <c r="CS383" s="60"/>
      <c r="CT383" s="60"/>
      <c r="CU383" s="60"/>
      <c r="CV383" s="60"/>
      <c r="CW383" s="60"/>
      <c r="CX383" s="60"/>
      <c r="CY383" s="60"/>
      <c r="CZ383" s="60"/>
      <c r="DA383" s="60"/>
      <c r="DB383" s="60"/>
      <c r="DC383" s="60"/>
      <c r="DD383" s="60"/>
      <c r="DE383" s="60"/>
      <c r="DF383" s="60"/>
      <c r="DG383" s="60"/>
      <c r="DH383" s="60"/>
      <c r="DI383" s="60"/>
      <c r="DJ383" s="60"/>
      <c r="DK383" s="60"/>
      <c r="DL383" s="60"/>
      <c r="DM383" s="60"/>
      <c r="DN383" s="60"/>
      <c r="DO383" s="60"/>
      <c r="DP383" s="60"/>
    </row>
    <row r="384" spans="2:120">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BS384" s="60"/>
      <c r="BT384" s="75"/>
      <c r="BU384" s="75"/>
      <c r="BV384" s="75"/>
      <c r="BW384" s="75"/>
      <c r="BX384" s="75"/>
      <c r="BY384" s="75"/>
      <c r="BZ384" s="75"/>
      <c r="CA384" s="75"/>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row>
    <row r="385" spans="2:120">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BS385" s="60"/>
      <c r="BT385" s="75"/>
      <c r="BU385" s="75"/>
      <c r="BV385" s="75"/>
      <c r="BW385" s="75"/>
      <c r="BX385" s="75"/>
      <c r="BY385" s="75"/>
      <c r="BZ385" s="75"/>
      <c r="CA385" s="75"/>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row>
    <row r="386" spans="2:120">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BS386" s="60"/>
      <c r="BT386" s="75"/>
      <c r="BU386" s="75"/>
      <c r="BV386" s="75"/>
      <c r="BW386" s="75"/>
      <c r="BX386" s="75"/>
      <c r="BY386" s="75"/>
      <c r="BZ386" s="75"/>
      <c r="CA386" s="75"/>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row>
    <row r="387" spans="2:120">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BS387" s="60"/>
      <c r="BT387" s="75"/>
      <c r="BU387" s="75"/>
      <c r="BV387" s="75"/>
      <c r="BW387" s="75"/>
      <c r="BX387" s="75"/>
      <c r="BY387" s="75"/>
      <c r="BZ387" s="75"/>
      <c r="CA387" s="75"/>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row>
    <row r="388" spans="2:120">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BS388" s="60"/>
      <c r="BT388" s="75"/>
      <c r="BU388" s="75"/>
      <c r="BV388" s="75"/>
      <c r="BW388" s="75"/>
      <c r="BX388" s="75"/>
      <c r="BY388" s="75"/>
      <c r="BZ388" s="75"/>
      <c r="CA388" s="75"/>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row>
    <row r="389" spans="2:120">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BS389" s="60"/>
      <c r="BT389" s="75"/>
      <c r="BU389" s="75"/>
      <c r="BV389" s="75"/>
      <c r="BW389" s="75"/>
      <c r="BX389" s="75"/>
      <c r="BY389" s="75"/>
      <c r="BZ389" s="75"/>
      <c r="CA389" s="75"/>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row>
    <row r="390" spans="2:120">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BS390" s="60"/>
      <c r="BT390" s="75"/>
      <c r="BU390" s="75"/>
      <c r="BV390" s="75"/>
      <c r="BW390" s="75"/>
      <c r="BX390" s="75"/>
      <c r="BY390" s="75"/>
      <c r="BZ390" s="75"/>
      <c r="CA390" s="75"/>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row>
    <row r="391" spans="2:120">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BS391" s="60"/>
      <c r="BT391" s="75"/>
      <c r="BU391" s="75"/>
      <c r="BV391" s="75"/>
      <c r="BW391" s="75"/>
      <c r="BX391" s="75"/>
      <c r="BY391" s="75"/>
      <c r="BZ391" s="75"/>
      <c r="CA391" s="75"/>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row>
    <row r="392" spans="2:120">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BS392" s="60"/>
      <c r="BT392" s="75"/>
      <c r="BU392" s="75"/>
      <c r="BV392" s="75"/>
      <c r="BW392" s="75"/>
      <c r="BX392" s="75"/>
      <c r="BY392" s="75"/>
      <c r="BZ392" s="75"/>
      <c r="CA392" s="75"/>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row>
    <row r="393" spans="2:120">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BS393" s="60"/>
      <c r="BT393" s="75"/>
      <c r="BU393" s="75"/>
      <c r="BV393" s="75"/>
      <c r="BW393" s="75"/>
      <c r="BX393" s="75"/>
      <c r="BY393" s="75"/>
      <c r="BZ393" s="75"/>
      <c r="CA393" s="75"/>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row>
    <row r="394" spans="2:120">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BS394" s="60"/>
      <c r="BT394" s="75"/>
      <c r="BU394" s="75"/>
      <c r="BV394" s="75"/>
      <c r="BW394" s="75"/>
      <c r="BX394" s="75"/>
      <c r="BY394" s="75"/>
      <c r="BZ394" s="75"/>
      <c r="CA394" s="75"/>
      <c r="CL394" s="60"/>
      <c r="CM394" s="60"/>
      <c r="CN394" s="60"/>
      <c r="CO394" s="60"/>
      <c r="CP394" s="60"/>
      <c r="CQ394" s="60"/>
      <c r="CR394" s="60"/>
      <c r="CS394" s="60"/>
      <c r="CT394" s="60"/>
      <c r="CU394" s="60"/>
      <c r="CV394" s="60"/>
      <c r="CW394" s="60"/>
      <c r="CX394" s="60"/>
      <c r="CY394" s="60"/>
      <c r="CZ394" s="60"/>
      <c r="DA394" s="60"/>
      <c r="DB394" s="60"/>
      <c r="DC394" s="60"/>
      <c r="DD394" s="60"/>
      <c r="DE394" s="60"/>
      <c r="DF394" s="60"/>
      <c r="DG394" s="60"/>
      <c r="DH394" s="60"/>
      <c r="DI394" s="60"/>
      <c r="DJ394" s="60"/>
      <c r="DK394" s="60"/>
      <c r="DL394" s="60"/>
      <c r="DM394" s="60"/>
      <c r="DN394" s="60"/>
      <c r="DO394" s="60"/>
      <c r="DP394" s="60"/>
    </row>
    <row r="395" spans="2:120">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BS395" s="60"/>
      <c r="BT395" s="75"/>
      <c r="BU395" s="75"/>
      <c r="BV395" s="75"/>
      <c r="BW395" s="75"/>
      <c r="BX395" s="75"/>
      <c r="BY395" s="75"/>
      <c r="BZ395" s="75"/>
      <c r="CA395" s="75"/>
      <c r="CL395" s="60"/>
      <c r="CM395" s="60"/>
      <c r="CN395" s="60"/>
      <c r="CO395" s="60"/>
      <c r="CP395" s="60"/>
      <c r="CQ395" s="60"/>
      <c r="CR395" s="60"/>
      <c r="CS395" s="60"/>
      <c r="CT395" s="60"/>
      <c r="CU395" s="60"/>
      <c r="CV395" s="60"/>
      <c r="CW395" s="60"/>
      <c r="CX395" s="60"/>
      <c r="CY395" s="60"/>
      <c r="CZ395" s="60"/>
      <c r="DA395" s="60"/>
      <c r="DB395" s="60"/>
      <c r="DC395" s="60"/>
      <c r="DD395" s="60"/>
      <c r="DE395" s="60"/>
      <c r="DF395" s="60"/>
      <c r="DG395" s="60"/>
      <c r="DH395" s="60"/>
      <c r="DI395" s="60"/>
      <c r="DJ395" s="60"/>
      <c r="DK395" s="60"/>
      <c r="DL395" s="60"/>
      <c r="DM395" s="60"/>
      <c r="DN395" s="60"/>
      <c r="DO395" s="60"/>
      <c r="DP395" s="60"/>
    </row>
    <row r="396" spans="2:120">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BS396" s="60"/>
      <c r="BT396" s="75"/>
      <c r="BU396" s="75"/>
      <c r="BV396" s="75"/>
      <c r="BW396" s="75"/>
      <c r="BX396" s="75"/>
      <c r="BY396" s="75"/>
      <c r="BZ396" s="75"/>
      <c r="CA396" s="75"/>
      <c r="CL396" s="60"/>
      <c r="CM396" s="60"/>
      <c r="CN396" s="60"/>
      <c r="CO396" s="60"/>
      <c r="CP396" s="60"/>
      <c r="CQ396" s="60"/>
      <c r="CR396" s="60"/>
      <c r="CS396" s="60"/>
      <c r="CT396" s="60"/>
      <c r="CU396" s="60"/>
      <c r="CV396" s="60"/>
      <c r="CW396" s="60"/>
      <c r="CX396" s="60"/>
      <c r="CY396" s="60"/>
      <c r="CZ396" s="60"/>
      <c r="DA396" s="60"/>
      <c r="DB396" s="60"/>
      <c r="DC396" s="60"/>
      <c r="DD396" s="60"/>
      <c r="DE396" s="60"/>
      <c r="DF396" s="60"/>
      <c r="DG396" s="60"/>
      <c r="DH396" s="60"/>
      <c r="DI396" s="60"/>
      <c r="DJ396" s="60"/>
      <c r="DK396" s="60"/>
      <c r="DL396" s="60"/>
      <c r="DM396" s="60"/>
      <c r="DN396" s="60"/>
      <c r="DO396" s="60"/>
      <c r="DP396" s="60"/>
    </row>
    <row r="397" spans="2:120">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BS397" s="60"/>
      <c r="BT397" s="75"/>
      <c r="BU397" s="75"/>
      <c r="BV397" s="75"/>
      <c r="BW397" s="75"/>
      <c r="BX397" s="75"/>
      <c r="BY397" s="75"/>
      <c r="BZ397" s="75"/>
      <c r="CA397" s="75"/>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row>
    <row r="398" spans="2:120">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BS398" s="60"/>
      <c r="BT398" s="75"/>
      <c r="BU398" s="75"/>
      <c r="BV398" s="75"/>
      <c r="BW398" s="75"/>
      <c r="BX398" s="75"/>
      <c r="BY398" s="75"/>
      <c r="BZ398" s="75"/>
      <c r="CA398" s="75"/>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60"/>
      <c r="DJ398" s="60"/>
      <c r="DK398" s="60"/>
      <c r="DL398" s="60"/>
      <c r="DM398" s="60"/>
      <c r="DN398" s="60"/>
      <c r="DO398" s="60"/>
      <c r="DP398" s="60"/>
    </row>
    <row r="399" spans="2:120">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BS399" s="60"/>
      <c r="BT399" s="75"/>
      <c r="BU399" s="75"/>
      <c r="BV399" s="75"/>
      <c r="BW399" s="75"/>
      <c r="BX399" s="75"/>
      <c r="BY399" s="75"/>
      <c r="BZ399" s="75"/>
      <c r="CA399" s="75"/>
      <c r="CL399" s="60"/>
      <c r="CM399" s="60"/>
      <c r="CN399" s="60"/>
      <c r="CO399" s="60"/>
      <c r="CP399" s="60"/>
      <c r="CQ399" s="60"/>
      <c r="CR399" s="60"/>
      <c r="CS399" s="60"/>
      <c r="CT399" s="60"/>
      <c r="CU399" s="60"/>
      <c r="CV399" s="60"/>
      <c r="CW399" s="60"/>
      <c r="CX399" s="60"/>
      <c r="CY399" s="60"/>
      <c r="CZ399" s="60"/>
      <c r="DA399" s="60"/>
      <c r="DB399" s="60"/>
      <c r="DC399" s="60"/>
      <c r="DD399" s="60"/>
      <c r="DE399" s="60"/>
      <c r="DF399" s="60"/>
      <c r="DG399" s="60"/>
      <c r="DH399" s="60"/>
      <c r="DI399" s="60"/>
      <c r="DJ399" s="60"/>
      <c r="DK399" s="60"/>
      <c r="DL399" s="60"/>
      <c r="DM399" s="60"/>
      <c r="DN399" s="60"/>
      <c r="DO399" s="60"/>
      <c r="DP399" s="60"/>
    </row>
    <row r="400" spans="2:120">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BS400" s="60"/>
      <c r="BT400" s="75"/>
      <c r="BU400" s="75"/>
      <c r="BV400" s="75"/>
      <c r="BW400" s="75"/>
      <c r="BX400" s="75"/>
      <c r="BY400" s="75"/>
      <c r="BZ400" s="75"/>
      <c r="CA400" s="75"/>
      <c r="CL400" s="60"/>
      <c r="CM400" s="60"/>
      <c r="CN400" s="60"/>
      <c r="CO400" s="60"/>
      <c r="CP400" s="60"/>
      <c r="CQ400" s="60"/>
      <c r="CR400" s="60"/>
      <c r="CS400" s="60"/>
      <c r="CT400" s="60"/>
      <c r="CU400" s="60"/>
      <c r="CV400" s="60"/>
      <c r="CW400" s="60"/>
      <c r="CX400" s="60"/>
      <c r="CY400" s="60"/>
      <c r="CZ400" s="60"/>
      <c r="DA400" s="60"/>
      <c r="DB400" s="60"/>
      <c r="DC400" s="60"/>
      <c r="DD400" s="60"/>
      <c r="DE400" s="60"/>
      <c r="DF400" s="60"/>
      <c r="DG400" s="60"/>
      <c r="DH400" s="60"/>
      <c r="DI400" s="60"/>
      <c r="DJ400" s="60"/>
      <c r="DK400" s="60"/>
      <c r="DL400" s="60"/>
      <c r="DM400" s="60"/>
      <c r="DN400" s="60"/>
      <c r="DO400" s="60"/>
      <c r="DP400" s="60"/>
    </row>
    <row r="401" spans="2:120">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BS401" s="60"/>
      <c r="BT401" s="75"/>
      <c r="BU401" s="75"/>
      <c r="BV401" s="75"/>
      <c r="BW401" s="75"/>
      <c r="BX401" s="75"/>
      <c r="BY401" s="75"/>
      <c r="BZ401" s="75"/>
      <c r="CA401" s="75"/>
      <c r="CL401" s="60"/>
      <c r="CM401" s="60"/>
      <c r="CN401" s="60"/>
      <c r="CO401" s="60"/>
      <c r="CP401" s="60"/>
      <c r="CQ401" s="60"/>
      <c r="CR401" s="60"/>
      <c r="CS401" s="60"/>
      <c r="CT401" s="60"/>
      <c r="CU401" s="60"/>
      <c r="CV401" s="60"/>
      <c r="CW401" s="60"/>
      <c r="CX401" s="60"/>
      <c r="CY401" s="60"/>
      <c r="CZ401" s="60"/>
      <c r="DA401" s="60"/>
      <c r="DB401" s="60"/>
      <c r="DC401" s="60"/>
      <c r="DD401" s="60"/>
      <c r="DE401" s="60"/>
      <c r="DF401" s="60"/>
      <c r="DG401" s="60"/>
      <c r="DH401" s="60"/>
      <c r="DI401" s="60"/>
      <c r="DJ401" s="60"/>
      <c r="DK401" s="60"/>
      <c r="DL401" s="60"/>
      <c r="DM401" s="60"/>
      <c r="DN401" s="60"/>
      <c r="DO401" s="60"/>
      <c r="DP401" s="60"/>
    </row>
    <row r="402" spans="2:120">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BS402" s="60"/>
      <c r="BT402" s="75"/>
      <c r="BU402" s="75"/>
      <c r="BV402" s="75"/>
      <c r="BW402" s="75"/>
      <c r="BX402" s="75"/>
      <c r="BY402" s="75"/>
      <c r="BZ402" s="75"/>
      <c r="CA402" s="75"/>
      <c r="CL402" s="60"/>
      <c r="CM402" s="60"/>
      <c r="CN402" s="60"/>
      <c r="CO402" s="60"/>
      <c r="CP402" s="60"/>
      <c r="CQ402" s="60"/>
      <c r="CR402" s="60"/>
      <c r="CS402" s="60"/>
      <c r="CT402" s="60"/>
      <c r="CU402" s="60"/>
      <c r="CV402" s="60"/>
      <c r="CW402" s="60"/>
      <c r="CX402" s="60"/>
      <c r="CY402" s="60"/>
      <c r="CZ402" s="60"/>
      <c r="DA402" s="60"/>
      <c r="DB402" s="60"/>
      <c r="DC402" s="60"/>
      <c r="DD402" s="60"/>
      <c r="DE402" s="60"/>
      <c r="DF402" s="60"/>
      <c r="DG402" s="60"/>
      <c r="DH402" s="60"/>
      <c r="DI402" s="60"/>
      <c r="DJ402" s="60"/>
      <c r="DK402" s="60"/>
      <c r="DL402" s="60"/>
      <c r="DM402" s="60"/>
      <c r="DN402" s="60"/>
      <c r="DO402" s="60"/>
      <c r="DP402" s="60"/>
    </row>
    <row r="403" spans="2:120">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BS403" s="60"/>
      <c r="BT403" s="75"/>
      <c r="BU403" s="75"/>
      <c r="BV403" s="75"/>
      <c r="BW403" s="75"/>
      <c r="BX403" s="75"/>
      <c r="BY403" s="75"/>
      <c r="BZ403" s="75"/>
      <c r="CA403" s="75"/>
      <c r="CL403" s="60"/>
      <c r="CM403" s="60"/>
      <c r="CN403" s="60"/>
      <c r="CO403" s="60"/>
      <c r="CP403" s="60"/>
      <c r="CQ403" s="60"/>
      <c r="CR403" s="60"/>
      <c r="CS403" s="60"/>
      <c r="CT403" s="60"/>
      <c r="CU403" s="60"/>
      <c r="CV403" s="60"/>
      <c r="CW403" s="60"/>
      <c r="CX403" s="60"/>
      <c r="CY403" s="60"/>
      <c r="CZ403" s="60"/>
      <c r="DA403" s="60"/>
      <c r="DB403" s="60"/>
      <c r="DC403" s="60"/>
      <c r="DD403" s="60"/>
      <c r="DE403" s="60"/>
      <c r="DF403" s="60"/>
      <c r="DG403" s="60"/>
      <c r="DH403" s="60"/>
      <c r="DI403" s="60"/>
      <c r="DJ403" s="60"/>
      <c r="DK403" s="60"/>
      <c r="DL403" s="60"/>
      <c r="DM403" s="60"/>
      <c r="DN403" s="60"/>
      <c r="DO403" s="60"/>
      <c r="DP403" s="60"/>
    </row>
    <row r="404" spans="2:120">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BS404" s="60"/>
      <c r="BT404" s="75"/>
      <c r="BU404" s="75"/>
      <c r="BV404" s="75"/>
      <c r="BW404" s="75"/>
      <c r="BX404" s="75"/>
      <c r="BY404" s="75"/>
      <c r="BZ404" s="75"/>
      <c r="CA404" s="75"/>
      <c r="CL404" s="60"/>
      <c r="CM404" s="60"/>
      <c r="CN404" s="60"/>
      <c r="CO404" s="60"/>
      <c r="CP404" s="60"/>
      <c r="CQ404" s="60"/>
      <c r="CR404" s="60"/>
      <c r="CS404" s="60"/>
      <c r="CT404" s="60"/>
      <c r="CU404" s="60"/>
      <c r="CV404" s="60"/>
      <c r="CW404" s="60"/>
      <c r="CX404" s="60"/>
      <c r="CY404" s="60"/>
      <c r="CZ404" s="60"/>
      <c r="DA404" s="60"/>
      <c r="DB404" s="60"/>
      <c r="DC404" s="60"/>
      <c r="DD404" s="60"/>
      <c r="DE404" s="60"/>
      <c r="DF404" s="60"/>
      <c r="DG404" s="60"/>
      <c r="DH404" s="60"/>
      <c r="DI404" s="60"/>
      <c r="DJ404" s="60"/>
      <c r="DK404" s="60"/>
      <c r="DL404" s="60"/>
      <c r="DM404" s="60"/>
      <c r="DN404" s="60"/>
      <c r="DO404" s="60"/>
      <c r="DP404" s="60"/>
    </row>
    <row r="405" spans="2:120">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BS405" s="60"/>
      <c r="BT405" s="75"/>
      <c r="BU405" s="75"/>
      <c r="BV405" s="75"/>
      <c r="BW405" s="75"/>
      <c r="BX405" s="75"/>
      <c r="BY405" s="75"/>
      <c r="BZ405" s="75"/>
      <c r="CA405" s="75"/>
      <c r="CL405" s="60"/>
      <c r="CM405" s="60"/>
      <c r="CN405" s="60"/>
      <c r="CO405" s="60"/>
      <c r="CP405" s="60"/>
      <c r="CQ405" s="60"/>
      <c r="CR405" s="60"/>
      <c r="CS405" s="60"/>
      <c r="CT405" s="60"/>
      <c r="CU405" s="60"/>
      <c r="CV405" s="60"/>
      <c r="CW405" s="60"/>
      <c r="CX405" s="60"/>
      <c r="CY405" s="60"/>
      <c r="CZ405" s="60"/>
      <c r="DA405" s="60"/>
      <c r="DB405" s="60"/>
      <c r="DC405" s="60"/>
      <c r="DD405" s="60"/>
      <c r="DE405" s="60"/>
      <c r="DF405" s="60"/>
      <c r="DG405" s="60"/>
      <c r="DH405" s="60"/>
      <c r="DI405" s="60"/>
      <c r="DJ405" s="60"/>
      <c r="DK405" s="60"/>
      <c r="DL405" s="60"/>
      <c r="DM405" s="60"/>
      <c r="DN405" s="60"/>
      <c r="DO405" s="60"/>
      <c r="DP405" s="60"/>
    </row>
    <row r="406" spans="2:120">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BS406" s="60"/>
      <c r="BT406" s="75"/>
      <c r="BU406" s="75"/>
      <c r="BV406" s="75"/>
      <c r="BW406" s="75"/>
      <c r="BX406" s="75"/>
      <c r="BY406" s="75"/>
      <c r="BZ406" s="75"/>
      <c r="CA406" s="75"/>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row>
    <row r="407" spans="2:120">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BS407" s="60"/>
      <c r="BT407" s="75"/>
      <c r="BU407" s="75"/>
      <c r="BV407" s="75"/>
      <c r="BW407" s="75"/>
      <c r="BX407" s="75"/>
      <c r="BY407" s="75"/>
      <c r="BZ407" s="75"/>
      <c r="CA407" s="75"/>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row>
    <row r="408" spans="2:120">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BS408" s="60"/>
      <c r="BT408" s="75"/>
      <c r="BU408" s="75"/>
      <c r="BV408" s="75"/>
      <c r="BW408" s="75"/>
      <c r="BX408" s="75"/>
      <c r="BY408" s="75"/>
      <c r="BZ408" s="75"/>
      <c r="CA408" s="75"/>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row>
    <row r="409" spans="2:120">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BS409" s="60"/>
      <c r="BT409" s="75"/>
      <c r="BU409" s="75"/>
      <c r="BV409" s="75"/>
      <c r="BW409" s="75"/>
      <c r="BX409" s="75"/>
      <c r="BY409" s="75"/>
      <c r="BZ409" s="75"/>
      <c r="CA409" s="75"/>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row>
    <row r="410" spans="2:120">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BS410" s="60"/>
      <c r="BT410" s="75"/>
      <c r="BU410" s="75"/>
      <c r="BV410" s="75"/>
      <c r="BW410" s="75"/>
      <c r="BX410" s="75"/>
      <c r="BY410" s="75"/>
      <c r="BZ410" s="75"/>
      <c r="CA410" s="75"/>
      <c r="CL410" s="60"/>
      <c r="CM410" s="60"/>
      <c r="CN410" s="60"/>
      <c r="CO410" s="60"/>
      <c r="CP410" s="60"/>
      <c r="CQ410" s="60"/>
      <c r="CR410" s="60"/>
      <c r="CS410" s="60"/>
      <c r="CT410" s="60"/>
      <c r="CU410" s="60"/>
      <c r="CV410" s="60"/>
      <c r="CW410" s="60"/>
      <c r="CX410" s="60"/>
      <c r="CY410" s="60"/>
      <c r="CZ410" s="60"/>
      <c r="DA410" s="60"/>
      <c r="DB410" s="60"/>
      <c r="DC410" s="60"/>
      <c r="DD410" s="60"/>
      <c r="DE410" s="60"/>
      <c r="DF410" s="60"/>
      <c r="DG410" s="60"/>
      <c r="DH410" s="60"/>
      <c r="DI410" s="60"/>
      <c r="DJ410" s="60"/>
      <c r="DK410" s="60"/>
      <c r="DL410" s="60"/>
      <c r="DM410" s="60"/>
      <c r="DN410" s="60"/>
      <c r="DO410" s="60"/>
      <c r="DP410" s="60"/>
    </row>
    <row r="411" spans="2:120">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BS411" s="60"/>
      <c r="BT411" s="75"/>
      <c r="BU411" s="75"/>
      <c r="BV411" s="75"/>
      <c r="BW411" s="75"/>
      <c r="BX411" s="75"/>
      <c r="BY411" s="75"/>
      <c r="BZ411" s="75"/>
      <c r="CA411" s="75"/>
      <c r="CL411" s="60"/>
      <c r="CM411" s="60"/>
      <c r="CN411" s="60"/>
      <c r="CO411" s="60"/>
      <c r="CP411" s="60"/>
      <c r="CQ411" s="60"/>
      <c r="CR411" s="60"/>
      <c r="CS411" s="60"/>
      <c r="CT411" s="60"/>
      <c r="CU411" s="60"/>
      <c r="CV411" s="60"/>
      <c r="CW411" s="60"/>
      <c r="CX411" s="60"/>
      <c r="CY411" s="60"/>
      <c r="CZ411" s="60"/>
      <c r="DA411" s="60"/>
      <c r="DB411" s="60"/>
      <c r="DC411" s="60"/>
      <c r="DD411" s="60"/>
      <c r="DE411" s="60"/>
      <c r="DF411" s="60"/>
      <c r="DG411" s="60"/>
      <c r="DH411" s="60"/>
      <c r="DI411" s="60"/>
      <c r="DJ411" s="60"/>
      <c r="DK411" s="60"/>
      <c r="DL411" s="60"/>
      <c r="DM411" s="60"/>
      <c r="DN411" s="60"/>
      <c r="DO411" s="60"/>
      <c r="DP411" s="60"/>
    </row>
    <row r="412" spans="2:120">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BS412" s="60"/>
      <c r="BT412" s="75"/>
      <c r="BU412" s="75"/>
      <c r="BV412" s="75"/>
      <c r="BW412" s="75"/>
      <c r="BX412" s="75"/>
      <c r="BY412" s="75"/>
      <c r="BZ412" s="75"/>
      <c r="CA412" s="75"/>
      <c r="CL412" s="60"/>
      <c r="CM412" s="60"/>
      <c r="CN412" s="60"/>
      <c r="CO412" s="60"/>
      <c r="CP412" s="60"/>
      <c r="CQ412" s="60"/>
      <c r="CR412" s="60"/>
      <c r="CS412" s="60"/>
      <c r="CT412" s="60"/>
      <c r="CU412" s="60"/>
      <c r="CV412" s="60"/>
      <c r="CW412" s="60"/>
      <c r="CX412" s="60"/>
      <c r="CY412" s="60"/>
      <c r="CZ412" s="60"/>
      <c r="DA412" s="60"/>
      <c r="DB412" s="60"/>
      <c r="DC412" s="60"/>
      <c r="DD412" s="60"/>
      <c r="DE412" s="60"/>
      <c r="DF412" s="60"/>
      <c r="DG412" s="60"/>
      <c r="DH412" s="60"/>
      <c r="DI412" s="60"/>
      <c r="DJ412" s="60"/>
      <c r="DK412" s="60"/>
      <c r="DL412" s="60"/>
      <c r="DM412" s="60"/>
      <c r="DN412" s="60"/>
      <c r="DO412" s="60"/>
      <c r="DP412" s="60"/>
    </row>
    <row r="413" spans="2:120">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BS413" s="60"/>
      <c r="BT413" s="75"/>
      <c r="BU413" s="75"/>
      <c r="BV413" s="75"/>
      <c r="BW413" s="75"/>
      <c r="BX413" s="75"/>
      <c r="BY413" s="75"/>
      <c r="BZ413" s="75"/>
      <c r="CA413" s="75"/>
      <c r="CL413" s="60"/>
      <c r="CM413" s="60"/>
      <c r="CN413" s="60"/>
      <c r="CO413" s="60"/>
      <c r="CP413" s="60"/>
      <c r="CQ413" s="60"/>
      <c r="CR413" s="60"/>
      <c r="CS413" s="60"/>
      <c r="CT413" s="60"/>
      <c r="CU413" s="60"/>
      <c r="CV413" s="60"/>
      <c r="CW413" s="60"/>
      <c r="CX413" s="60"/>
      <c r="CY413" s="60"/>
      <c r="CZ413" s="60"/>
      <c r="DA413" s="60"/>
      <c r="DB413" s="60"/>
      <c r="DC413" s="60"/>
      <c r="DD413" s="60"/>
      <c r="DE413" s="60"/>
      <c r="DF413" s="60"/>
      <c r="DG413" s="60"/>
      <c r="DH413" s="60"/>
      <c r="DI413" s="60"/>
      <c r="DJ413" s="60"/>
      <c r="DK413" s="60"/>
      <c r="DL413" s="60"/>
      <c r="DM413" s="60"/>
      <c r="DN413" s="60"/>
      <c r="DO413" s="60"/>
      <c r="DP413" s="60"/>
    </row>
    <row r="414" spans="2:120">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BS414" s="60"/>
      <c r="BT414" s="75"/>
      <c r="BU414" s="75"/>
      <c r="BV414" s="75"/>
      <c r="BW414" s="75"/>
      <c r="BX414" s="75"/>
      <c r="BY414" s="75"/>
      <c r="BZ414" s="75"/>
      <c r="CA414" s="75"/>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row>
    <row r="415" spans="2:120">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BS415" s="60"/>
      <c r="BT415" s="75"/>
      <c r="BU415" s="75"/>
      <c r="BV415" s="75"/>
      <c r="BW415" s="75"/>
      <c r="BX415" s="75"/>
      <c r="BY415" s="75"/>
      <c r="BZ415" s="75"/>
      <c r="CA415" s="75"/>
      <c r="CL415" s="60"/>
      <c r="CM415" s="60"/>
      <c r="CN415" s="60"/>
      <c r="CO415" s="60"/>
      <c r="CP415" s="60"/>
      <c r="CQ415" s="60"/>
      <c r="CR415" s="60"/>
      <c r="CS415" s="60"/>
      <c r="CT415" s="60"/>
      <c r="CU415" s="60"/>
      <c r="CV415" s="60"/>
      <c r="CW415" s="60"/>
      <c r="CX415" s="60"/>
      <c r="CY415" s="60"/>
      <c r="CZ415" s="60"/>
      <c r="DA415" s="60"/>
      <c r="DB415" s="60"/>
      <c r="DC415" s="60"/>
      <c r="DD415" s="60"/>
      <c r="DE415" s="60"/>
      <c r="DF415" s="60"/>
      <c r="DG415" s="60"/>
      <c r="DH415" s="60"/>
      <c r="DI415" s="60"/>
      <c r="DJ415" s="60"/>
      <c r="DK415" s="60"/>
      <c r="DL415" s="60"/>
      <c r="DM415" s="60"/>
      <c r="DN415" s="60"/>
      <c r="DO415" s="60"/>
      <c r="DP415" s="60"/>
    </row>
    <row r="416" spans="2:120">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BS416" s="60"/>
      <c r="BT416" s="75"/>
      <c r="BU416" s="75"/>
      <c r="BV416" s="75"/>
      <c r="BW416" s="75"/>
      <c r="BX416" s="75"/>
      <c r="BY416" s="75"/>
      <c r="BZ416" s="75"/>
      <c r="CA416" s="75"/>
      <c r="CL416" s="60"/>
      <c r="CM416" s="60"/>
      <c r="CN416" s="60"/>
      <c r="CO416" s="60"/>
      <c r="CP416" s="60"/>
      <c r="CQ416" s="60"/>
      <c r="CR416" s="60"/>
      <c r="CS416" s="60"/>
      <c r="CT416" s="60"/>
      <c r="CU416" s="60"/>
      <c r="CV416" s="60"/>
      <c r="CW416" s="60"/>
      <c r="CX416" s="60"/>
      <c r="CY416" s="60"/>
      <c r="CZ416" s="60"/>
      <c r="DA416" s="60"/>
      <c r="DB416" s="60"/>
      <c r="DC416" s="60"/>
      <c r="DD416" s="60"/>
      <c r="DE416" s="60"/>
      <c r="DF416" s="60"/>
      <c r="DG416" s="60"/>
      <c r="DH416" s="60"/>
      <c r="DI416" s="60"/>
      <c r="DJ416" s="60"/>
      <c r="DK416" s="60"/>
      <c r="DL416" s="60"/>
      <c r="DM416" s="60"/>
      <c r="DN416" s="60"/>
      <c r="DO416" s="60"/>
      <c r="DP416" s="60"/>
    </row>
    <row r="417" spans="2:120">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BS417" s="60"/>
      <c r="BT417" s="75"/>
      <c r="BU417" s="75"/>
      <c r="BV417" s="75"/>
      <c r="BW417" s="75"/>
      <c r="BX417" s="75"/>
      <c r="BY417" s="75"/>
      <c r="BZ417" s="75"/>
      <c r="CA417" s="75"/>
      <c r="CL417" s="60"/>
      <c r="CM417" s="60"/>
      <c r="CN417" s="60"/>
      <c r="CO417" s="60"/>
      <c r="CP417" s="60"/>
      <c r="CQ417" s="60"/>
      <c r="CR417" s="60"/>
      <c r="CS417" s="60"/>
      <c r="CT417" s="60"/>
      <c r="CU417" s="60"/>
      <c r="CV417" s="60"/>
      <c r="CW417" s="60"/>
      <c r="CX417" s="60"/>
      <c r="CY417" s="60"/>
      <c r="CZ417" s="60"/>
      <c r="DA417" s="60"/>
      <c r="DB417" s="60"/>
      <c r="DC417" s="60"/>
      <c r="DD417" s="60"/>
      <c r="DE417" s="60"/>
      <c r="DF417" s="60"/>
      <c r="DG417" s="60"/>
      <c r="DH417" s="60"/>
      <c r="DI417" s="60"/>
      <c r="DJ417" s="60"/>
      <c r="DK417" s="60"/>
      <c r="DL417" s="60"/>
      <c r="DM417" s="60"/>
      <c r="DN417" s="60"/>
      <c r="DO417" s="60"/>
      <c r="DP417" s="60"/>
    </row>
    <row r="418" spans="2:120">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BS418" s="60"/>
      <c r="BT418" s="75"/>
      <c r="BU418" s="75"/>
      <c r="BV418" s="75"/>
      <c r="BW418" s="75"/>
      <c r="BX418" s="75"/>
      <c r="BY418" s="75"/>
      <c r="BZ418" s="75"/>
      <c r="CA418" s="75"/>
      <c r="CL418" s="60"/>
      <c r="CM418" s="60"/>
      <c r="CN418" s="60"/>
      <c r="CO418" s="60"/>
      <c r="CP418" s="60"/>
      <c r="CQ418" s="60"/>
      <c r="CR418" s="60"/>
      <c r="CS418" s="60"/>
      <c r="CT418" s="60"/>
      <c r="CU418" s="60"/>
      <c r="CV418" s="60"/>
      <c r="CW418" s="60"/>
      <c r="CX418" s="60"/>
      <c r="CY418" s="60"/>
      <c r="CZ418" s="60"/>
      <c r="DA418" s="60"/>
      <c r="DB418" s="60"/>
      <c r="DC418" s="60"/>
      <c r="DD418" s="60"/>
      <c r="DE418" s="60"/>
      <c r="DF418" s="60"/>
      <c r="DG418" s="60"/>
      <c r="DH418" s="60"/>
      <c r="DI418" s="60"/>
      <c r="DJ418" s="60"/>
      <c r="DK418" s="60"/>
      <c r="DL418" s="60"/>
      <c r="DM418" s="60"/>
      <c r="DN418" s="60"/>
      <c r="DO418" s="60"/>
      <c r="DP418" s="60"/>
    </row>
    <row r="419" spans="2:120">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BS419" s="60"/>
      <c r="BT419" s="75"/>
      <c r="BU419" s="75"/>
      <c r="BV419" s="75"/>
      <c r="BW419" s="75"/>
      <c r="BX419" s="75"/>
      <c r="BY419" s="75"/>
      <c r="BZ419" s="75"/>
      <c r="CA419" s="75"/>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row>
    <row r="420" spans="2:120">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BS420" s="60"/>
      <c r="BT420" s="75"/>
      <c r="BU420" s="75"/>
      <c r="BV420" s="75"/>
      <c r="BW420" s="75"/>
      <c r="BX420" s="75"/>
      <c r="BY420" s="75"/>
      <c r="BZ420" s="75"/>
      <c r="CA420" s="75"/>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row>
    <row r="421" spans="2:120">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BS421" s="60"/>
      <c r="BT421" s="75"/>
      <c r="BU421" s="75"/>
      <c r="BV421" s="75"/>
      <c r="BW421" s="75"/>
      <c r="BX421" s="75"/>
      <c r="BY421" s="75"/>
      <c r="BZ421" s="75"/>
      <c r="CA421" s="75"/>
      <c r="CL421" s="60"/>
      <c r="CM421" s="60"/>
      <c r="CN421" s="60"/>
      <c r="CO421" s="60"/>
      <c r="CP421" s="60"/>
      <c r="CQ421" s="60"/>
      <c r="CR421" s="60"/>
      <c r="CS421" s="60"/>
      <c r="CT421" s="60"/>
      <c r="CU421" s="60"/>
      <c r="CV421" s="60"/>
      <c r="CW421" s="60"/>
      <c r="CX421" s="60"/>
      <c r="CY421" s="60"/>
      <c r="CZ421" s="60"/>
      <c r="DA421" s="60"/>
      <c r="DB421" s="60"/>
      <c r="DC421" s="60"/>
      <c r="DD421" s="60"/>
      <c r="DE421" s="60"/>
      <c r="DF421" s="60"/>
      <c r="DG421" s="60"/>
      <c r="DH421" s="60"/>
      <c r="DI421" s="60"/>
      <c r="DJ421" s="60"/>
      <c r="DK421" s="60"/>
      <c r="DL421" s="60"/>
      <c r="DM421" s="60"/>
      <c r="DN421" s="60"/>
      <c r="DO421" s="60"/>
      <c r="DP421" s="60"/>
    </row>
    <row r="422" spans="2:120">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BS422" s="60"/>
      <c r="BT422" s="75"/>
      <c r="BU422" s="75"/>
      <c r="BV422" s="75"/>
      <c r="BW422" s="75"/>
      <c r="BX422" s="75"/>
      <c r="BY422" s="75"/>
      <c r="BZ422" s="75"/>
      <c r="CA422" s="75"/>
      <c r="CL422" s="60"/>
      <c r="CM422" s="60"/>
      <c r="CN422" s="60"/>
      <c r="CO422" s="60"/>
      <c r="CP422" s="60"/>
      <c r="CQ422" s="60"/>
      <c r="CR422" s="60"/>
      <c r="CS422" s="60"/>
      <c r="CT422" s="60"/>
      <c r="CU422" s="60"/>
      <c r="CV422" s="60"/>
      <c r="CW422" s="60"/>
      <c r="CX422" s="60"/>
      <c r="CY422" s="60"/>
      <c r="CZ422" s="60"/>
      <c r="DA422" s="60"/>
      <c r="DB422" s="60"/>
      <c r="DC422" s="60"/>
      <c r="DD422" s="60"/>
      <c r="DE422" s="60"/>
      <c r="DF422" s="60"/>
      <c r="DG422" s="60"/>
      <c r="DH422" s="60"/>
      <c r="DI422" s="60"/>
      <c r="DJ422" s="60"/>
      <c r="DK422" s="60"/>
      <c r="DL422" s="60"/>
      <c r="DM422" s="60"/>
      <c r="DN422" s="60"/>
      <c r="DO422" s="60"/>
      <c r="DP422" s="60"/>
    </row>
    <row r="423" spans="2:120">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BS423" s="60"/>
      <c r="BT423" s="75"/>
      <c r="BU423" s="75"/>
      <c r="BV423" s="75"/>
      <c r="BW423" s="75"/>
      <c r="BX423" s="75"/>
      <c r="BY423" s="75"/>
      <c r="BZ423" s="75"/>
      <c r="CA423" s="75"/>
      <c r="CL423" s="60"/>
      <c r="CM423" s="60"/>
      <c r="CN423" s="60"/>
      <c r="CO423" s="60"/>
      <c r="CP423" s="60"/>
      <c r="CQ423" s="60"/>
      <c r="CR423" s="60"/>
      <c r="CS423" s="60"/>
      <c r="CT423" s="60"/>
      <c r="CU423" s="60"/>
      <c r="CV423" s="60"/>
      <c r="CW423" s="60"/>
      <c r="CX423" s="60"/>
      <c r="CY423" s="60"/>
      <c r="CZ423" s="60"/>
      <c r="DA423" s="60"/>
      <c r="DB423" s="60"/>
      <c r="DC423" s="60"/>
      <c r="DD423" s="60"/>
      <c r="DE423" s="60"/>
      <c r="DF423" s="60"/>
      <c r="DG423" s="60"/>
      <c r="DH423" s="60"/>
      <c r="DI423" s="60"/>
      <c r="DJ423" s="60"/>
      <c r="DK423" s="60"/>
      <c r="DL423" s="60"/>
      <c r="DM423" s="60"/>
      <c r="DN423" s="60"/>
      <c r="DO423" s="60"/>
      <c r="DP423" s="60"/>
    </row>
    <row r="424" spans="2:120">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BS424" s="60"/>
      <c r="BT424" s="75"/>
      <c r="BU424" s="75"/>
      <c r="BV424" s="75"/>
      <c r="BW424" s="75"/>
      <c r="BX424" s="75"/>
      <c r="BY424" s="75"/>
      <c r="BZ424" s="75"/>
      <c r="CA424" s="75"/>
      <c r="CL424" s="60"/>
      <c r="CM424" s="60"/>
      <c r="CN424" s="60"/>
      <c r="CO424" s="60"/>
      <c r="CP424" s="60"/>
      <c r="CQ424" s="60"/>
      <c r="CR424" s="60"/>
      <c r="CS424" s="60"/>
      <c r="CT424" s="60"/>
      <c r="CU424" s="60"/>
      <c r="CV424" s="60"/>
      <c r="CW424" s="60"/>
      <c r="CX424" s="60"/>
      <c r="CY424" s="60"/>
      <c r="CZ424" s="60"/>
      <c r="DA424" s="60"/>
      <c r="DB424" s="60"/>
      <c r="DC424" s="60"/>
      <c r="DD424" s="60"/>
      <c r="DE424" s="60"/>
      <c r="DF424" s="60"/>
      <c r="DG424" s="60"/>
      <c r="DH424" s="60"/>
      <c r="DI424" s="60"/>
      <c r="DJ424" s="60"/>
      <c r="DK424" s="60"/>
      <c r="DL424" s="60"/>
      <c r="DM424" s="60"/>
      <c r="DN424" s="60"/>
      <c r="DO424" s="60"/>
      <c r="DP424" s="60"/>
    </row>
    <row r="425" spans="2:120">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BS425" s="60"/>
      <c r="BT425" s="75"/>
      <c r="BU425" s="75"/>
      <c r="BV425" s="75"/>
      <c r="BW425" s="75"/>
      <c r="BX425" s="75"/>
      <c r="BY425" s="75"/>
      <c r="BZ425" s="75"/>
      <c r="CA425" s="75"/>
      <c r="CL425" s="60"/>
      <c r="CM425" s="60"/>
      <c r="CN425" s="60"/>
      <c r="CO425" s="60"/>
      <c r="CP425" s="60"/>
      <c r="CQ425" s="60"/>
      <c r="CR425" s="60"/>
      <c r="CS425" s="60"/>
      <c r="CT425" s="60"/>
      <c r="CU425" s="60"/>
      <c r="CV425" s="60"/>
      <c r="CW425" s="60"/>
      <c r="CX425" s="60"/>
      <c r="CY425" s="60"/>
      <c r="CZ425" s="60"/>
      <c r="DA425" s="60"/>
      <c r="DB425" s="60"/>
      <c r="DC425" s="60"/>
      <c r="DD425" s="60"/>
      <c r="DE425" s="60"/>
      <c r="DF425" s="60"/>
      <c r="DG425" s="60"/>
      <c r="DH425" s="60"/>
      <c r="DI425" s="60"/>
      <c r="DJ425" s="60"/>
      <c r="DK425" s="60"/>
      <c r="DL425" s="60"/>
      <c r="DM425" s="60"/>
      <c r="DN425" s="60"/>
      <c r="DO425" s="60"/>
      <c r="DP425" s="60"/>
    </row>
    <row r="426" spans="2:120">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BS426" s="60"/>
      <c r="BT426" s="75"/>
      <c r="BU426" s="75"/>
      <c r="BV426" s="75"/>
      <c r="BW426" s="75"/>
      <c r="BX426" s="75"/>
      <c r="BY426" s="75"/>
      <c r="BZ426" s="75"/>
      <c r="CA426" s="75"/>
      <c r="CL426" s="60"/>
      <c r="CM426" s="60"/>
      <c r="CN426" s="60"/>
      <c r="CO426" s="60"/>
      <c r="CP426" s="60"/>
      <c r="CQ426" s="60"/>
      <c r="CR426" s="60"/>
      <c r="CS426" s="60"/>
      <c r="CT426" s="60"/>
      <c r="CU426" s="60"/>
      <c r="CV426" s="60"/>
      <c r="CW426" s="60"/>
      <c r="CX426" s="60"/>
      <c r="CY426" s="60"/>
      <c r="CZ426" s="60"/>
      <c r="DA426" s="60"/>
      <c r="DB426" s="60"/>
      <c r="DC426" s="60"/>
      <c r="DD426" s="60"/>
      <c r="DE426" s="60"/>
      <c r="DF426" s="60"/>
      <c r="DG426" s="60"/>
      <c r="DH426" s="60"/>
      <c r="DI426" s="60"/>
      <c r="DJ426" s="60"/>
      <c r="DK426" s="60"/>
      <c r="DL426" s="60"/>
      <c r="DM426" s="60"/>
      <c r="DN426" s="60"/>
      <c r="DO426" s="60"/>
      <c r="DP426" s="60"/>
    </row>
    <row r="427" spans="2:120">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BS427" s="60"/>
      <c r="BT427" s="75"/>
      <c r="BU427" s="75"/>
      <c r="BV427" s="75"/>
      <c r="BW427" s="75"/>
      <c r="BX427" s="75"/>
      <c r="BY427" s="75"/>
      <c r="BZ427" s="75"/>
      <c r="CA427" s="75"/>
      <c r="CL427" s="60"/>
      <c r="CM427" s="60"/>
      <c r="CN427" s="60"/>
      <c r="CO427" s="60"/>
      <c r="CP427" s="60"/>
      <c r="CQ427" s="60"/>
      <c r="CR427" s="60"/>
      <c r="CS427" s="60"/>
      <c r="CT427" s="60"/>
      <c r="CU427" s="60"/>
      <c r="CV427" s="60"/>
      <c r="CW427" s="60"/>
      <c r="CX427" s="60"/>
      <c r="CY427" s="60"/>
      <c r="CZ427" s="60"/>
      <c r="DA427" s="60"/>
      <c r="DB427" s="60"/>
      <c r="DC427" s="60"/>
      <c r="DD427" s="60"/>
      <c r="DE427" s="60"/>
      <c r="DF427" s="60"/>
      <c r="DG427" s="60"/>
      <c r="DH427" s="60"/>
      <c r="DI427" s="60"/>
      <c r="DJ427" s="60"/>
      <c r="DK427" s="60"/>
      <c r="DL427" s="60"/>
      <c r="DM427" s="60"/>
      <c r="DN427" s="60"/>
      <c r="DO427" s="60"/>
      <c r="DP427" s="60"/>
    </row>
    <row r="428" spans="2:120">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BS428" s="60"/>
      <c r="BT428" s="75"/>
      <c r="BU428" s="75"/>
      <c r="BV428" s="75"/>
      <c r="BW428" s="75"/>
      <c r="BX428" s="75"/>
      <c r="BY428" s="75"/>
      <c r="BZ428" s="75"/>
      <c r="CA428" s="75"/>
      <c r="CL428" s="60"/>
      <c r="CM428" s="60"/>
      <c r="CN428" s="60"/>
      <c r="CO428" s="60"/>
      <c r="CP428" s="60"/>
      <c r="CQ428" s="60"/>
      <c r="CR428" s="60"/>
      <c r="CS428" s="60"/>
      <c r="CT428" s="60"/>
      <c r="CU428" s="60"/>
      <c r="CV428" s="60"/>
      <c r="CW428" s="60"/>
      <c r="CX428" s="60"/>
      <c r="CY428" s="60"/>
      <c r="CZ428" s="60"/>
      <c r="DA428" s="60"/>
      <c r="DB428" s="60"/>
      <c r="DC428" s="60"/>
      <c r="DD428" s="60"/>
      <c r="DE428" s="60"/>
      <c r="DF428" s="60"/>
      <c r="DG428" s="60"/>
      <c r="DH428" s="60"/>
      <c r="DI428" s="60"/>
      <c r="DJ428" s="60"/>
      <c r="DK428" s="60"/>
      <c r="DL428" s="60"/>
      <c r="DM428" s="60"/>
      <c r="DN428" s="60"/>
      <c r="DO428" s="60"/>
      <c r="DP428" s="60"/>
    </row>
    <row r="429" spans="2:120">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BS429" s="60"/>
      <c r="BT429" s="75"/>
      <c r="BU429" s="75"/>
      <c r="BV429" s="75"/>
      <c r="BW429" s="75"/>
      <c r="BX429" s="75"/>
      <c r="BY429" s="75"/>
      <c r="BZ429" s="75"/>
      <c r="CA429" s="75"/>
      <c r="CL429" s="60"/>
      <c r="CM429" s="60"/>
      <c r="CN429" s="60"/>
      <c r="CO429" s="60"/>
      <c r="CP429" s="60"/>
      <c r="CQ429" s="60"/>
      <c r="CR429" s="60"/>
      <c r="CS429" s="60"/>
      <c r="CT429" s="60"/>
      <c r="CU429" s="60"/>
      <c r="CV429" s="60"/>
      <c r="CW429" s="60"/>
      <c r="CX429" s="60"/>
      <c r="CY429" s="60"/>
      <c r="CZ429" s="60"/>
      <c r="DA429" s="60"/>
      <c r="DB429" s="60"/>
      <c r="DC429" s="60"/>
      <c r="DD429" s="60"/>
      <c r="DE429" s="60"/>
      <c r="DF429" s="60"/>
      <c r="DG429" s="60"/>
      <c r="DH429" s="60"/>
      <c r="DI429" s="60"/>
      <c r="DJ429" s="60"/>
      <c r="DK429" s="60"/>
      <c r="DL429" s="60"/>
      <c r="DM429" s="60"/>
      <c r="DN429" s="60"/>
      <c r="DO429" s="60"/>
      <c r="DP429" s="60"/>
    </row>
    <row r="430" spans="2:120">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BS430" s="60"/>
      <c r="BT430" s="75"/>
      <c r="BU430" s="75"/>
      <c r="BV430" s="75"/>
      <c r="BW430" s="75"/>
      <c r="BX430" s="75"/>
      <c r="BY430" s="75"/>
      <c r="BZ430" s="75"/>
      <c r="CA430" s="75"/>
      <c r="CL430" s="60"/>
      <c r="CM430" s="60"/>
      <c r="CN430" s="60"/>
      <c r="CO430" s="60"/>
      <c r="CP430" s="60"/>
      <c r="CQ430" s="60"/>
      <c r="CR430" s="60"/>
      <c r="CS430" s="60"/>
      <c r="CT430" s="60"/>
      <c r="CU430" s="60"/>
      <c r="CV430" s="60"/>
      <c r="CW430" s="60"/>
      <c r="CX430" s="60"/>
      <c r="CY430" s="60"/>
      <c r="CZ430" s="60"/>
      <c r="DA430" s="60"/>
      <c r="DB430" s="60"/>
      <c r="DC430" s="60"/>
      <c r="DD430" s="60"/>
      <c r="DE430" s="60"/>
      <c r="DF430" s="60"/>
      <c r="DG430" s="60"/>
      <c r="DH430" s="60"/>
      <c r="DI430" s="60"/>
      <c r="DJ430" s="60"/>
      <c r="DK430" s="60"/>
      <c r="DL430" s="60"/>
      <c r="DM430" s="60"/>
      <c r="DN430" s="60"/>
      <c r="DO430" s="60"/>
      <c r="DP430" s="60"/>
    </row>
    <row r="431" spans="2:120">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BS431" s="60"/>
      <c r="BT431" s="75"/>
      <c r="BU431" s="75"/>
      <c r="BV431" s="75"/>
      <c r="BW431" s="75"/>
      <c r="BX431" s="75"/>
      <c r="BY431" s="75"/>
      <c r="BZ431" s="75"/>
      <c r="CA431" s="75"/>
      <c r="CL431" s="60"/>
      <c r="CM431" s="60"/>
      <c r="CN431" s="60"/>
      <c r="CO431" s="60"/>
      <c r="CP431" s="60"/>
      <c r="CQ431" s="60"/>
      <c r="CR431" s="60"/>
      <c r="CS431" s="60"/>
      <c r="CT431" s="60"/>
      <c r="CU431" s="60"/>
      <c r="CV431" s="60"/>
      <c r="CW431" s="60"/>
      <c r="CX431" s="60"/>
      <c r="CY431" s="60"/>
      <c r="CZ431" s="60"/>
      <c r="DA431" s="60"/>
      <c r="DB431" s="60"/>
      <c r="DC431" s="60"/>
      <c r="DD431" s="60"/>
      <c r="DE431" s="60"/>
      <c r="DF431" s="60"/>
      <c r="DG431" s="60"/>
      <c r="DH431" s="60"/>
      <c r="DI431" s="60"/>
      <c r="DJ431" s="60"/>
      <c r="DK431" s="60"/>
      <c r="DL431" s="60"/>
      <c r="DM431" s="60"/>
      <c r="DN431" s="60"/>
      <c r="DO431" s="60"/>
      <c r="DP431" s="60"/>
    </row>
    <row r="432" spans="2:120">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BS432" s="60"/>
      <c r="BT432" s="75"/>
      <c r="BU432" s="75"/>
      <c r="BV432" s="75"/>
      <c r="BW432" s="75"/>
      <c r="BX432" s="75"/>
      <c r="BY432" s="75"/>
      <c r="BZ432" s="75"/>
      <c r="CA432" s="75"/>
      <c r="CL432" s="60"/>
      <c r="CM432" s="60"/>
      <c r="CN432" s="60"/>
      <c r="CO432" s="60"/>
      <c r="CP432" s="60"/>
      <c r="CQ432" s="60"/>
      <c r="CR432" s="60"/>
      <c r="CS432" s="60"/>
      <c r="CT432" s="60"/>
      <c r="CU432" s="60"/>
      <c r="CV432" s="60"/>
      <c r="CW432" s="60"/>
      <c r="CX432" s="60"/>
      <c r="CY432" s="60"/>
      <c r="CZ432" s="60"/>
      <c r="DA432" s="60"/>
      <c r="DB432" s="60"/>
      <c r="DC432" s="60"/>
      <c r="DD432" s="60"/>
      <c r="DE432" s="60"/>
      <c r="DF432" s="60"/>
      <c r="DG432" s="60"/>
      <c r="DH432" s="60"/>
      <c r="DI432" s="60"/>
      <c r="DJ432" s="60"/>
      <c r="DK432" s="60"/>
      <c r="DL432" s="60"/>
      <c r="DM432" s="60"/>
      <c r="DN432" s="60"/>
      <c r="DO432" s="60"/>
      <c r="DP432" s="60"/>
    </row>
    <row r="433" spans="2:120">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BS433" s="60"/>
      <c r="BT433" s="75"/>
      <c r="BU433" s="75"/>
      <c r="BV433" s="75"/>
      <c r="BW433" s="75"/>
      <c r="BX433" s="75"/>
      <c r="BY433" s="75"/>
      <c r="BZ433" s="75"/>
      <c r="CA433" s="75"/>
      <c r="CL433" s="60"/>
      <c r="CM433" s="60"/>
      <c r="CN433" s="60"/>
      <c r="CO433" s="60"/>
      <c r="CP433" s="60"/>
      <c r="CQ433" s="60"/>
      <c r="CR433" s="60"/>
      <c r="CS433" s="60"/>
      <c r="CT433" s="60"/>
      <c r="CU433" s="60"/>
      <c r="CV433" s="60"/>
      <c r="CW433" s="60"/>
      <c r="CX433" s="60"/>
      <c r="CY433" s="60"/>
      <c r="CZ433" s="60"/>
      <c r="DA433" s="60"/>
      <c r="DB433" s="60"/>
      <c r="DC433" s="60"/>
      <c r="DD433" s="60"/>
      <c r="DE433" s="60"/>
      <c r="DF433" s="60"/>
      <c r="DG433" s="60"/>
      <c r="DH433" s="60"/>
      <c r="DI433" s="60"/>
      <c r="DJ433" s="60"/>
      <c r="DK433" s="60"/>
      <c r="DL433" s="60"/>
      <c r="DM433" s="60"/>
      <c r="DN433" s="60"/>
      <c r="DO433" s="60"/>
      <c r="DP433" s="60"/>
    </row>
    <row r="434" spans="2:120">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BS434" s="60"/>
      <c r="BT434" s="75"/>
      <c r="BU434" s="75"/>
      <c r="BV434" s="75"/>
      <c r="BW434" s="75"/>
      <c r="BX434" s="75"/>
      <c r="BY434" s="75"/>
      <c r="BZ434" s="75"/>
      <c r="CA434" s="75"/>
      <c r="CL434" s="60"/>
      <c r="CM434" s="60"/>
      <c r="CN434" s="60"/>
      <c r="CO434" s="60"/>
      <c r="CP434" s="60"/>
      <c r="CQ434" s="60"/>
      <c r="CR434" s="60"/>
      <c r="CS434" s="60"/>
      <c r="CT434" s="60"/>
      <c r="CU434" s="60"/>
      <c r="CV434" s="60"/>
      <c r="CW434" s="60"/>
      <c r="CX434" s="60"/>
      <c r="CY434" s="60"/>
      <c r="CZ434" s="60"/>
      <c r="DA434" s="60"/>
      <c r="DB434" s="60"/>
      <c r="DC434" s="60"/>
      <c r="DD434" s="60"/>
      <c r="DE434" s="60"/>
      <c r="DF434" s="60"/>
      <c r="DG434" s="60"/>
      <c r="DH434" s="60"/>
      <c r="DI434" s="60"/>
      <c r="DJ434" s="60"/>
      <c r="DK434" s="60"/>
      <c r="DL434" s="60"/>
      <c r="DM434" s="60"/>
      <c r="DN434" s="60"/>
      <c r="DO434" s="60"/>
      <c r="DP434" s="60"/>
    </row>
    <row r="435" spans="2:120">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BS435" s="60"/>
      <c r="BT435" s="75"/>
      <c r="BU435" s="75"/>
      <c r="BV435" s="75"/>
      <c r="BW435" s="75"/>
      <c r="BX435" s="75"/>
      <c r="BY435" s="75"/>
      <c r="BZ435" s="75"/>
      <c r="CA435" s="75"/>
      <c r="CL435" s="60"/>
      <c r="CM435" s="60"/>
      <c r="CN435" s="60"/>
      <c r="CO435" s="60"/>
      <c r="CP435" s="60"/>
      <c r="CQ435" s="60"/>
      <c r="CR435" s="60"/>
      <c r="CS435" s="60"/>
      <c r="CT435" s="60"/>
      <c r="CU435" s="60"/>
      <c r="CV435" s="60"/>
      <c r="CW435" s="60"/>
      <c r="CX435" s="60"/>
      <c r="CY435" s="60"/>
      <c r="CZ435" s="60"/>
      <c r="DA435" s="60"/>
      <c r="DB435" s="60"/>
      <c r="DC435" s="60"/>
      <c r="DD435" s="60"/>
      <c r="DE435" s="60"/>
      <c r="DF435" s="60"/>
      <c r="DG435" s="60"/>
      <c r="DH435" s="60"/>
      <c r="DI435" s="60"/>
      <c r="DJ435" s="60"/>
      <c r="DK435" s="60"/>
      <c r="DL435" s="60"/>
      <c r="DM435" s="60"/>
      <c r="DN435" s="60"/>
      <c r="DO435" s="60"/>
      <c r="DP435" s="60"/>
    </row>
    <row r="436" spans="2:120">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BS436" s="60"/>
      <c r="BT436" s="75"/>
      <c r="BU436" s="75"/>
      <c r="BV436" s="75"/>
      <c r="BW436" s="75"/>
      <c r="BX436" s="75"/>
      <c r="BY436" s="75"/>
      <c r="BZ436" s="75"/>
      <c r="CA436" s="75"/>
      <c r="CL436" s="60"/>
      <c r="CM436" s="60"/>
      <c r="CN436" s="60"/>
      <c r="CO436" s="60"/>
      <c r="CP436" s="60"/>
      <c r="CQ436" s="60"/>
      <c r="CR436" s="60"/>
      <c r="CS436" s="60"/>
      <c r="CT436" s="60"/>
      <c r="CU436" s="60"/>
      <c r="CV436" s="60"/>
      <c r="CW436" s="60"/>
      <c r="CX436" s="60"/>
      <c r="CY436" s="60"/>
      <c r="CZ436" s="60"/>
      <c r="DA436" s="60"/>
      <c r="DB436" s="60"/>
      <c r="DC436" s="60"/>
      <c r="DD436" s="60"/>
      <c r="DE436" s="60"/>
      <c r="DF436" s="60"/>
      <c r="DG436" s="60"/>
      <c r="DH436" s="60"/>
      <c r="DI436" s="60"/>
      <c r="DJ436" s="60"/>
      <c r="DK436" s="60"/>
      <c r="DL436" s="60"/>
      <c r="DM436" s="60"/>
      <c r="DN436" s="60"/>
      <c r="DO436" s="60"/>
      <c r="DP436" s="60"/>
    </row>
    <row r="437" spans="2:120">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BS437" s="60"/>
      <c r="BT437" s="75"/>
      <c r="BU437" s="75"/>
      <c r="BV437" s="75"/>
      <c r="BW437" s="75"/>
      <c r="BX437" s="75"/>
      <c r="BY437" s="75"/>
      <c r="BZ437" s="75"/>
      <c r="CA437" s="75"/>
      <c r="CL437" s="60"/>
      <c r="CM437" s="60"/>
      <c r="CN437" s="60"/>
      <c r="CO437" s="60"/>
      <c r="CP437" s="60"/>
      <c r="CQ437" s="60"/>
      <c r="CR437" s="60"/>
      <c r="CS437" s="60"/>
      <c r="CT437" s="60"/>
      <c r="CU437" s="60"/>
      <c r="CV437" s="60"/>
      <c r="CW437" s="60"/>
      <c r="CX437" s="60"/>
      <c r="CY437" s="60"/>
      <c r="CZ437" s="60"/>
      <c r="DA437" s="60"/>
      <c r="DB437" s="60"/>
      <c r="DC437" s="60"/>
      <c r="DD437" s="60"/>
      <c r="DE437" s="60"/>
      <c r="DF437" s="60"/>
      <c r="DG437" s="60"/>
      <c r="DH437" s="60"/>
      <c r="DI437" s="60"/>
      <c r="DJ437" s="60"/>
      <c r="DK437" s="60"/>
      <c r="DL437" s="60"/>
      <c r="DM437" s="60"/>
      <c r="DN437" s="60"/>
      <c r="DO437" s="60"/>
      <c r="DP437" s="60"/>
    </row>
    <row r="438" spans="2:120">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BS438" s="60"/>
      <c r="BT438" s="75"/>
      <c r="BU438" s="75"/>
      <c r="BV438" s="75"/>
      <c r="BW438" s="75"/>
      <c r="BX438" s="75"/>
      <c r="BY438" s="75"/>
      <c r="BZ438" s="75"/>
      <c r="CA438" s="75"/>
      <c r="CL438" s="60"/>
      <c r="CM438" s="60"/>
      <c r="CN438" s="60"/>
      <c r="CO438" s="60"/>
      <c r="CP438" s="60"/>
      <c r="CQ438" s="60"/>
      <c r="CR438" s="60"/>
      <c r="CS438" s="60"/>
      <c r="CT438" s="60"/>
      <c r="CU438" s="60"/>
      <c r="CV438" s="60"/>
      <c r="CW438" s="60"/>
      <c r="CX438" s="60"/>
      <c r="CY438" s="60"/>
      <c r="CZ438" s="60"/>
      <c r="DA438" s="60"/>
      <c r="DB438" s="60"/>
      <c r="DC438" s="60"/>
      <c r="DD438" s="60"/>
      <c r="DE438" s="60"/>
      <c r="DF438" s="60"/>
      <c r="DG438" s="60"/>
      <c r="DH438" s="60"/>
      <c r="DI438" s="60"/>
      <c r="DJ438" s="60"/>
      <c r="DK438" s="60"/>
      <c r="DL438" s="60"/>
      <c r="DM438" s="60"/>
      <c r="DN438" s="60"/>
      <c r="DO438" s="60"/>
      <c r="DP438" s="60"/>
    </row>
    <row r="439" spans="2:120">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BS439" s="60"/>
      <c r="BT439" s="75"/>
      <c r="BU439" s="75"/>
      <c r="BV439" s="75"/>
      <c r="BW439" s="75"/>
      <c r="BX439" s="75"/>
      <c r="BY439" s="75"/>
      <c r="BZ439" s="75"/>
      <c r="CA439" s="75"/>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row>
    <row r="440" spans="2:120">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BS440" s="60"/>
      <c r="BT440" s="75"/>
      <c r="BU440" s="75"/>
      <c r="BV440" s="75"/>
      <c r="BW440" s="75"/>
      <c r="BX440" s="75"/>
      <c r="BY440" s="75"/>
      <c r="BZ440" s="75"/>
      <c r="CA440" s="75"/>
      <c r="CL440" s="60"/>
      <c r="CM440" s="60"/>
      <c r="CN440" s="60"/>
      <c r="CO440" s="60"/>
      <c r="CP440" s="60"/>
      <c r="CQ440" s="60"/>
      <c r="CR440" s="60"/>
      <c r="CS440" s="60"/>
      <c r="CT440" s="60"/>
      <c r="CU440" s="60"/>
      <c r="CV440" s="60"/>
      <c r="CW440" s="60"/>
      <c r="CX440" s="60"/>
      <c r="CY440" s="60"/>
      <c r="CZ440" s="60"/>
      <c r="DA440" s="60"/>
      <c r="DB440" s="60"/>
      <c r="DC440" s="60"/>
      <c r="DD440" s="60"/>
      <c r="DE440" s="60"/>
      <c r="DF440" s="60"/>
      <c r="DG440" s="60"/>
      <c r="DH440" s="60"/>
      <c r="DI440" s="60"/>
      <c r="DJ440" s="60"/>
      <c r="DK440" s="60"/>
      <c r="DL440" s="60"/>
      <c r="DM440" s="60"/>
      <c r="DN440" s="60"/>
      <c r="DO440" s="60"/>
      <c r="DP440" s="60"/>
    </row>
    <row r="441" spans="2:120">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BS441" s="60"/>
      <c r="BT441" s="75"/>
      <c r="BU441" s="75"/>
      <c r="BV441" s="75"/>
      <c r="BW441" s="75"/>
      <c r="BX441" s="75"/>
      <c r="BY441" s="75"/>
      <c r="BZ441" s="75"/>
      <c r="CA441" s="75"/>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row>
    <row r="442" spans="2:120">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BS442" s="60"/>
      <c r="BT442" s="75"/>
      <c r="BU442" s="75"/>
      <c r="BV442" s="75"/>
      <c r="BW442" s="75"/>
      <c r="BX442" s="75"/>
      <c r="BY442" s="75"/>
      <c r="BZ442" s="75"/>
      <c r="CA442" s="75"/>
      <c r="CL442" s="60"/>
      <c r="CM442" s="60"/>
      <c r="CN442" s="60"/>
      <c r="CO442" s="60"/>
      <c r="CP442" s="60"/>
      <c r="CQ442" s="60"/>
      <c r="CR442" s="60"/>
      <c r="CS442" s="60"/>
      <c r="CT442" s="60"/>
      <c r="CU442" s="60"/>
      <c r="CV442" s="60"/>
      <c r="CW442" s="60"/>
      <c r="CX442" s="60"/>
      <c r="CY442" s="60"/>
      <c r="CZ442" s="60"/>
      <c r="DA442" s="60"/>
      <c r="DB442" s="60"/>
      <c r="DC442" s="60"/>
      <c r="DD442" s="60"/>
      <c r="DE442" s="60"/>
      <c r="DF442" s="60"/>
      <c r="DG442" s="60"/>
      <c r="DH442" s="60"/>
      <c r="DI442" s="60"/>
      <c r="DJ442" s="60"/>
      <c r="DK442" s="60"/>
      <c r="DL442" s="60"/>
      <c r="DM442" s="60"/>
      <c r="DN442" s="60"/>
      <c r="DO442" s="60"/>
      <c r="DP442" s="60"/>
    </row>
    <row r="443" spans="2:120">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BS443" s="60"/>
      <c r="BT443" s="75"/>
      <c r="BU443" s="75"/>
      <c r="BV443" s="75"/>
      <c r="BW443" s="75"/>
      <c r="BX443" s="75"/>
      <c r="BY443" s="75"/>
      <c r="BZ443" s="75"/>
      <c r="CA443" s="75"/>
      <c r="CL443" s="60"/>
      <c r="CM443" s="60"/>
      <c r="CN443" s="60"/>
      <c r="CO443" s="60"/>
      <c r="CP443" s="60"/>
      <c r="CQ443" s="60"/>
      <c r="CR443" s="60"/>
      <c r="CS443" s="60"/>
      <c r="CT443" s="60"/>
      <c r="CU443" s="60"/>
      <c r="CV443" s="60"/>
      <c r="CW443" s="60"/>
      <c r="CX443" s="60"/>
      <c r="CY443" s="60"/>
      <c r="CZ443" s="60"/>
      <c r="DA443" s="60"/>
      <c r="DB443" s="60"/>
      <c r="DC443" s="60"/>
      <c r="DD443" s="60"/>
      <c r="DE443" s="60"/>
      <c r="DF443" s="60"/>
      <c r="DG443" s="60"/>
      <c r="DH443" s="60"/>
      <c r="DI443" s="60"/>
      <c r="DJ443" s="60"/>
      <c r="DK443" s="60"/>
      <c r="DL443" s="60"/>
      <c r="DM443" s="60"/>
      <c r="DN443" s="60"/>
      <c r="DO443" s="60"/>
      <c r="DP443" s="60"/>
    </row>
    <row r="444" spans="2:120">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BS444" s="60"/>
      <c r="BT444" s="75"/>
      <c r="BU444" s="75"/>
      <c r="BV444" s="75"/>
      <c r="BW444" s="75"/>
      <c r="BX444" s="75"/>
      <c r="BY444" s="75"/>
      <c r="BZ444" s="75"/>
      <c r="CA444" s="75"/>
      <c r="CL444" s="60"/>
      <c r="CM444" s="60"/>
      <c r="CN444" s="60"/>
      <c r="CO444" s="60"/>
      <c r="CP444" s="60"/>
      <c r="CQ444" s="60"/>
      <c r="CR444" s="60"/>
      <c r="CS444" s="60"/>
      <c r="CT444" s="60"/>
      <c r="CU444" s="60"/>
      <c r="CV444" s="60"/>
      <c r="CW444" s="60"/>
      <c r="CX444" s="60"/>
      <c r="CY444" s="60"/>
      <c r="CZ444" s="60"/>
      <c r="DA444" s="60"/>
      <c r="DB444" s="60"/>
      <c r="DC444" s="60"/>
      <c r="DD444" s="60"/>
      <c r="DE444" s="60"/>
      <c r="DF444" s="60"/>
      <c r="DG444" s="60"/>
      <c r="DH444" s="60"/>
      <c r="DI444" s="60"/>
      <c r="DJ444" s="60"/>
      <c r="DK444" s="60"/>
      <c r="DL444" s="60"/>
      <c r="DM444" s="60"/>
      <c r="DN444" s="60"/>
      <c r="DO444" s="60"/>
      <c r="DP444" s="60"/>
    </row>
    <row r="445" spans="2:120">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BS445" s="60"/>
      <c r="BT445" s="75"/>
      <c r="BU445" s="75"/>
      <c r="BV445" s="75"/>
      <c r="BW445" s="75"/>
      <c r="BX445" s="75"/>
      <c r="BY445" s="75"/>
      <c r="BZ445" s="75"/>
      <c r="CA445" s="75"/>
      <c r="CL445" s="60"/>
      <c r="CM445" s="60"/>
      <c r="CN445" s="60"/>
      <c r="CO445" s="60"/>
      <c r="CP445" s="60"/>
      <c r="CQ445" s="60"/>
      <c r="CR445" s="60"/>
      <c r="CS445" s="60"/>
      <c r="CT445" s="60"/>
      <c r="CU445" s="60"/>
      <c r="CV445" s="60"/>
      <c r="CW445" s="60"/>
      <c r="CX445" s="60"/>
      <c r="CY445" s="60"/>
      <c r="CZ445" s="60"/>
      <c r="DA445" s="60"/>
      <c r="DB445" s="60"/>
      <c r="DC445" s="60"/>
      <c r="DD445" s="60"/>
      <c r="DE445" s="60"/>
      <c r="DF445" s="60"/>
      <c r="DG445" s="60"/>
      <c r="DH445" s="60"/>
      <c r="DI445" s="60"/>
      <c r="DJ445" s="60"/>
      <c r="DK445" s="60"/>
      <c r="DL445" s="60"/>
      <c r="DM445" s="60"/>
      <c r="DN445" s="60"/>
      <c r="DO445" s="60"/>
      <c r="DP445" s="60"/>
    </row>
    <row r="446" spans="2:120">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BS446" s="60"/>
      <c r="BT446" s="75"/>
      <c r="BU446" s="75"/>
      <c r="BV446" s="75"/>
      <c r="BW446" s="75"/>
      <c r="BX446" s="75"/>
      <c r="BY446" s="75"/>
      <c r="BZ446" s="75"/>
      <c r="CA446" s="75"/>
      <c r="CL446" s="60"/>
      <c r="CM446" s="60"/>
      <c r="CN446" s="60"/>
      <c r="CO446" s="60"/>
      <c r="CP446" s="60"/>
      <c r="CQ446" s="60"/>
      <c r="CR446" s="60"/>
      <c r="CS446" s="60"/>
      <c r="CT446" s="60"/>
      <c r="CU446" s="60"/>
      <c r="CV446" s="60"/>
      <c r="CW446" s="60"/>
      <c r="CX446" s="60"/>
      <c r="CY446" s="60"/>
      <c r="CZ446" s="60"/>
      <c r="DA446" s="60"/>
      <c r="DB446" s="60"/>
      <c r="DC446" s="60"/>
      <c r="DD446" s="60"/>
      <c r="DE446" s="60"/>
      <c r="DF446" s="60"/>
      <c r="DG446" s="60"/>
      <c r="DH446" s="60"/>
      <c r="DI446" s="60"/>
      <c r="DJ446" s="60"/>
      <c r="DK446" s="60"/>
      <c r="DL446" s="60"/>
      <c r="DM446" s="60"/>
      <c r="DN446" s="60"/>
      <c r="DO446" s="60"/>
      <c r="DP446" s="60"/>
    </row>
    <row r="447" spans="2:120">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BS447" s="60"/>
      <c r="BT447" s="75"/>
      <c r="BU447" s="75"/>
      <c r="BV447" s="75"/>
      <c r="BW447" s="75"/>
      <c r="BX447" s="75"/>
      <c r="BY447" s="75"/>
      <c r="BZ447" s="75"/>
      <c r="CA447" s="75"/>
      <c r="CL447" s="60"/>
      <c r="CM447" s="60"/>
      <c r="CN447" s="60"/>
      <c r="CO447" s="60"/>
      <c r="CP447" s="60"/>
      <c r="CQ447" s="60"/>
      <c r="CR447" s="60"/>
      <c r="CS447" s="60"/>
      <c r="CT447" s="60"/>
      <c r="CU447" s="60"/>
      <c r="CV447" s="60"/>
      <c r="CW447" s="60"/>
      <c r="CX447" s="60"/>
      <c r="CY447" s="60"/>
      <c r="CZ447" s="60"/>
      <c r="DA447" s="60"/>
      <c r="DB447" s="60"/>
      <c r="DC447" s="60"/>
      <c r="DD447" s="60"/>
      <c r="DE447" s="60"/>
      <c r="DF447" s="60"/>
      <c r="DG447" s="60"/>
      <c r="DH447" s="60"/>
      <c r="DI447" s="60"/>
      <c r="DJ447" s="60"/>
      <c r="DK447" s="60"/>
      <c r="DL447" s="60"/>
      <c r="DM447" s="60"/>
      <c r="DN447" s="60"/>
      <c r="DO447" s="60"/>
      <c r="DP447" s="60"/>
    </row>
    <row r="448" spans="2:120">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BS448" s="60"/>
      <c r="BT448" s="75"/>
      <c r="BU448" s="75"/>
      <c r="BV448" s="75"/>
      <c r="BW448" s="75"/>
      <c r="BX448" s="75"/>
      <c r="BY448" s="75"/>
      <c r="BZ448" s="75"/>
      <c r="CA448" s="75"/>
      <c r="CL448" s="60"/>
      <c r="CM448" s="60"/>
      <c r="CN448" s="60"/>
      <c r="CO448" s="60"/>
      <c r="CP448" s="60"/>
      <c r="CQ448" s="60"/>
      <c r="CR448" s="60"/>
      <c r="CS448" s="60"/>
      <c r="CT448" s="60"/>
      <c r="CU448" s="60"/>
      <c r="CV448" s="60"/>
      <c r="CW448" s="60"/>
      <c r="CX448" s="60"/>
      <c r="CY448" s="60"/>
      <c r="CZ448" s="60"/>
      <c r="DA448" s="60"/>
      <c r="DB448" s="60"/>
      <c r="DC448" s="60"/>
      <c r="DD448" s="60"/>
      <c r="DE448" s="60"/>
      <c r="DF448" s="60"/>
      <c r="DG448" s="60"/>
      <c r="DH448" s="60"/>
      <c r="DI448" s="60"/>
      <c r="DJ448" s="60"/>
      <c r="DK448" s="60"/>
      <c r="DL448" s="60"/>
      <c r="DM448" s="60"/>
      <c r="DN448" s="60"/>
      <c r="DO448" s="60"/>
      <c r="DP448" s="60"/>
    </row>
    <row r="449" spans="2:120">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BS449" s="60"/>
      <c r="BT449" s="75"/>
      <c r="BU449" s="75"/>
      <c r="BV449" s="75"/>
      <c r="BW449" s="75"/>
      <c r="BX449" s="75"/>
      <c r="BY449" s="75"/>
      <c r="BZ449" s="75"/>
      <c r="CA449" s="75"/>
      <c r="CL449" s="60"/>
      <c r="CM449" s="60"/>
      <c r="CN449" s="60"/>
      <c r="CO449" s="60"/>
      <c r="CP449" s="60"/>
      <c r="CQ449" s="60"/>
      <c r="CR449" s="60"/>
      <c r="CS449" s="60"/>
      <c r="CT449" s="60"/>
      <c r="CU449" s="60"/>
      <c r="CV449" s="60"/>
      <c r="CW449" s="60"/>
      <c r="CX449" s="60"/>
      <c r="CY449" s="60"/>
      <c r="CZ449" s="60"/>
      <c r="DA449" s="60"/>
      <c r="DB449" s="60"/>
      <c r="DC449" s="60"/>
      <c r="DD449" s="60"/>
      <c r="DE449" s="60"/>
      <c r="DF449" s="60"/>
      <c r="DG449" s="60"/>
      <c r="DH449" s="60"/>
      <c r="DI449" s="60"/>
      <c r="DJ449" s="60"/>
      <c r="DK449" s="60"/>
      <c r="DL449" s="60"/>
      <c r="DM449" s="60"/>
      <c r="DN449" s="60"/>
      <c r="DO449" s="60"/>
      <c r="DP449" s="60"/>
    </row>
    <row r="450" spans="2:120">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BS450" s="60"/>
      <c r="BT450" s="75"/>
      <c r="BU450" s="75"/>
      <c r="BV450" s="75"/>
      <c r="BW450" s="75"/>
      <c r="BX450" s="75"/>
      <c r="BY450" s="75"/>
      <c r="BZ450" s="75"/>
      <c r="CA450" s="75"/>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row>
    <row r="451" spans="2:120">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BS451" s="60"/>
      <c r="BT451" s="75"/>
      <c r="BU451" s="75"/>
      <c r="BV451" s="75"/>
      <c r="BW451" s="75"/>
      <c r="BX451" s="75"/>
      <c r="BY451" s="75"/>
      <c r="BZ451" s="75"/>
      <c r="CA451" s="75"/>
      <c r="CL451" s="60"/>
      <c r="CM451" s="60"/>
      <c r="CN451" s="60"/>
      <c r="CO451" s="60"/>
      <c r="CP451" s="60"/>
      <c r="CQ451" s="60"/>
      <c r="CR451" s="60"/>
      <c r="CS451" s="60"/>
      <c r="CT451" s="60"/>
      <c r="CU451" s="60"/>
      <c r="CV451" s="60"/>
      <c r="CW451" s="60"/>
      <c r="CX451" s="60"/>
      <c r="CY451" s="60"/>
      <c r="CZ451" s="60"/>
      <c r="DA451" s="60"/>
      <c r="DB451" s="60"/>
      <c r="DC451" s="60"/>
      <c r="DD451" s="60"/>
      <c r="DE451" s="60"/>
      <c r="DF451" s="60"/>
      <c r="DG451" s="60"/>
      <c r="DH451" s="60"/>
      <c r="DI451" s="60"/>
      <c r="DJ451" s="60"/>
      <c r="DK451" s="60"/>
      <c r="DL451" s="60"/>
      <c r="DM451" s="60"/>
      <c r="DN451" s="60"/>
      <c r="DO451" s="60"/>
      <c r="DP451" s="60"/>
    </row>
    <row r="452" spans="2:120">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BS452" s="60"/>
      <c r="BT452" s="75"/>
      <c r="BU452" s="75"/>
      <c r="BV452" s="75"/>
      <c r="BW452" s="75"/>
      <c r="BX452" s="75"/>
      <c r="BY452" s="75"/>
      <c r="BZ452" s="75"/>
      <c r="CA452" s="75"/>
      <c r="CL452" s="60"/>
      <c r="CM452" s="60"/>
      <c r="CN452" s="60"/>
      <c r="CO452" s="60"/>
      <c r="CP452" s="60"/>
      <c r="CQ452" s="60"/>
      <c r="CR452" s="60"/>
      <c r="CS452" s="60"/>
      <c r="CT452" s="60"/>
      <c r="CU452" s="60"/>
      <c r="CV452" s="60"/>
      <c r="CW452" s="60"/>
      <c r="CX452" s="60"/>
      <c r="CY452" s="60"/>
      <c r="CZ452" s="60"/>
      <c r="DA452" s="60"/>
      <c r="DB452" s="60"/>
      <c r="DC452" s="60"/>
      <c r="DD452" s="60"/>
      <c r="DE452" s="60"/>
      <c r="DF452" s="60"/>
      <c r="DG452" s="60"/>
      <c r="DH452" s="60"/>
      <c r="DI452" s="60"/>
      <c r="DJ452" s="60"/>
      <c r="DK452" s="60"/>
      <c r="DL452" s="60"/>
      <c r="DM452" s="60"/>
      <c r="DN452" s="60"/>
      <c r="DO452" s="60"/>
      <c r="DP452" s="60"/>
    </row>
    <row r="453" spans="2:120">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BS453" s="60"/>
      <c r="BT453" s="75"/>
      <c r="BU453" s="75"/>
      <c r="BV453" s="75"/>
      <c r="BW453" s="75"/>
      <c r="BX453" s="75"/>
      <c r="BY453" s="75"/>
      <c r="BZ453" s="75"/>
      <c r="CA453" s="75"/>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row>
    <row r="454" spans="2:120">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BS454" s="60"/>
      <c r="BT454" s="75"/>
      <c r="BU454" s="75"/>
      <c r="BV454" s="75"/>
      <c r="BW454" s="75"/>
      <c r="BX454" s="75"/>
      <c r="BY454" s="75"/>
      <c r="BZ454" s="75"/>
      <c r="CA454" s="75"/>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row>
    <row r="455" spans="2:120">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BS455" s="60"/>
      <c r="BT455" s="75"/>
      <c r="BU455" s="75"/>
      <c r="BV455" s="75"/>
      <c r="BW455" s="75"/>
      <c r="BX455" s="75"/>
      <c r="BY455" s="75"/>
      <c r="BZ455" s="75"/>
      <c r="CA455" s="75"/>
      <c r="CL455" s="60"/>
      <c r="CM455" s="60"/>
      <c r="CN455" s="60"/>
      <c r="CO455" s="60"/>
      <c r="CP455" s="60"/>
      <c r="CQ455" s="60"/>
      <c r="CR455" s="60"/>
      <c r="CS455" s="60"/>
      <c r="CT455" s="60"/>
      <c r="CU455" s="60"/>
      <c r="CV455" s="60"/>
      <c r="CW455" s="60"/>
      <c r="CX455" s="60"/>
      <c r="CY455" s="60"/>
      <c r="CZ455" s="60"/>
      <c r="DA455" s="60"/>
      <c r="DB455" s="60"/>
      <c r="DC455" s="60"/>
      <c r="DD455" s="60"/>
      <c r="DE455" s="60"/>
      <c r="DF455" s="60"/>
      <c r="DG455" s="60"/>
      <c r="DH455" s="60"/>
      <c r="DI455" s="60"/>
      <c r="DJ455" s="60"/>
      <c r="DK455" s="60"/>
      <c r="DL455" s="60"/>
      <c r="DM455" s="60"/>
      <c r="DN455" s="60"/>
      <c r="DO455" s="60"/>
      <c r="DP455" s="60"/>
    </row>
    <row r="456" spans="2:120">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BS456" s="60"/>
      <c r="BT456" s="75"/>
      <c r="BU456" s="75"/>
      <c r="BV456" s="75"/>
      <c r="BW456" s="75"/>
      <c r="BX456" s="75"/>
      <c r="BY456" s="75"/>
      <c r="BZ456" s="75"/>
      <c r="CA456" s="75"/>
      <c r="CL456" s="60"/>
      <c r="CM456" s="60"/>
      <c r="CN456" s="60"/>
      <c r="CO456" s="60"/>
      <c r="CP456" s="60"/>
      <c r="CQ456" s="60"/>
      <c r="CR456" s="60"/>
      <c r="CS456" s="60"/>
      <c r="CT456" s="60"/>
      <c r="CU456" s="60"/>
      <c r="CV456" s="60"/>
      <c r="CW456" s="60"/>
      <c r="CX456" s="60"/>
      <c r="CY456" s="60"/>
      <c r="CZ456" s="60"/>
      <c r="DA456" s="60"/>
      <c r="DB456" s="60"/>
      <c r="DC456" s="60"/>
      <c r="DD456" s="60"/>
      <c r="DE456" s="60"/>
      <c r="DF456" s="60"/>
      <c r="DG456" s="60"/>
      <c r="DH456" s="60"/>
      <c r="DI456" s="60"/>
      <c r="DJ456" s="60"/>
      <c r="DK456" s="60"/>
      <c r="DL456" s="60"/>
      <c r="DM456" s="60"/>
      <c r="DN456" s="60"/>
      <c r="DO456" s="60"/>
      <c r="DP456" s="60"/>
    </row>
    <row r="457" spans="2:120">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BS457" s="60"/>
      <c r="BT457" s="75"/>
      <c r="BU457" s="75"/>
      <c r="BV457" s="75"/>
      <c r="BW457" s="75"/>
      <c r="BX457" s="75"/>
      <c r="BY457" s="75"/>
      <c r="BZ457" s="75"/>
      <c r="CA457" s="75"/>
      <c r="CL457" s="60"/>
      <c r="CM457" s="60"/>
      <c r="CN457" s="60"/>
      <c r="CO457" s="60"/>
      <c r="CP457" s="60"/>
      <c r="CQ457" s="60"/>
      <c r="CR457" s="60"/>
      <c r="CS457" s="60"/>
      <c r="CT457" s="60"/>
      <c r="CU457" s="60"/>
      <c r="CV457" s="60"/>
      <c r="CW457" s="60"/>
      <c r="CX457" s="60"/>
      <c r="CY457" s="60"/>
      <c r="CZ457" s="60"/>
      <c r="DA457" s="60"/>
      <c r="DB457" s="60"/>
      <c r="DC457" s="60"/>
      <c r="DD457" s="60"/>
      <c r="DE457" s="60"/>
      <c r="DF457" s="60"/>
      <c r="DG457" s="60"/>
      <c r="DH457" s="60"/>
      <c r="DI457" s="60"/>
      <c r="DJ457" s="60"/>
      <c r="DK457" s="60"/>
      <c r="DL457" s="60"/>
      <c r="DM457" s="60"/>
      <c r="DN457" s="60"/>
      <c r="DO457" s="60"/>
      <c r="DP457" s="60"/>
    </row>
    <row r="458" spans="2:120">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BS458" s="60"/>
      <c r="BT458" s="75"/>
      <c r="BU458" s="75"/>
      <c r="BV458" s="75"/>
      <c r="BW458" s="75"/>
      <c r="BX458" s="75"/>
      <c r="BY458" s="75"/>
      <c r="BZ458" s="75"/>
      <c r="CA458" s="75"/>
      <c r="CL458" s="60"/>
      <c r="CM458" s="60"/>
      <c r="CN458" s="60"/>
      <c r="CO458" s="60"/>
      <c r="CP458" s="60"/>
      <c r="CQ458" s="60"/>
      <c r="CR458" s="60"/>
      <c r="CS458" s="60"/>
      <c r="CT458" s="60"/>
      <c r="CU458" s="60"/>
      <c r="CV458" s="60"/>
      <c r="CW458" s="60"/>
      <c r="CX458" s="60"/>
      <c r="CY458" s="60"/>
      <c r="CZ458" s="60"/>
      <c r="DA458" s="60"/>
      <c r="DB458" s="60"/>
      <c r="DC458" s="60"/>
      <c r="DD458" s="60"/>
      <c r="DE458" s="60"/>
      <c r="DF458" s="60"/>
      <c r="DG458" s="60"/>
      <c r="DH458" s="60"/>
      <c r="DI458" s="60"/>
      <c r="DJ458" s="60"/>
      <c r="DK458" s="60"/>
      <c r="DL458" s="60"/>
      <c r="DM458" s="60"/>
      <c r="DN458" s="60"/>
      <c r="DO458" s="60"/>
      <c r="DP458" s="60"/>
    </row>
    <row r="459" spans="2:120">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BS459" s="60"/>
      <c r="BT459" s="75"/>
      <c r="BU459" s="75"/>
      <c r="BV459" s="75"/>
      <c r="BW459" s="75"/>
      <c r="BX459" s="75"/>
      <c r="BY459" s="75"/>
      <c r="BZ459" s="75"/>
      <c r="CA459" s="75"/>
      <c r="CL459" s="60"/>
      <c r="CM459" s="60"/>
      <c r="CN459" s="60"/>
      <c r="CO459" s="60"/>
      <c r="CP459" s="60"/>
      <c r="CQ459" s="60"/>
      <c r="CR459" s="60"/>
      <c r="CS459" s="60"/>
      <c r="CT459" s="60"/>
      <c r="CU459" s="60"/>
      <c r="CV459" s="60"/>
      <c r="CW459" s="60"/>
      <c r="CX459" s="60"/>
      <c r="CY459" s="60"/>
      <c r="CZ459" s="60"/>
      <c r="DA459" s="60"/>
      <c r="DB459" s="60"/>
      <c r="DC459" s="60"/>
      <c r="DD459" s="60"/>
      <c r="DE459" s="60"/>
      <c r="DF459" s="60"/>
      <c r="DG459" s="60"/>
      <c r="DH459" s="60"/>
      <c r="DI459" s="60"/>
      <c r="DJ459" s="60"/>
      <c r="DK459" s="60"/>
      <c r="DL459" s="60"/>
      <c r="DM459" s="60"/>
      <c r="DN459" s="60"/>
      <c r="DO459" s="60"/>
      <c r="DP459" s="60"/>
    </row>
    <row r="460" spans="2:120">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BS460" s="60"/>
      <c r="BT460" s="75"/>
      <c r="BU460" s="75"/>
      <c r="BV460" s="75"/>
      <c r="BW460" s="75"/>
      <c r="BX460" s="75"/>
      <c r="BY460" s="75"/>
      <c r="BZ460" s="75"/>
      <c r="CA460" s="75"/>
      <c r="CL460" s="60"/>
      <c r="CM460" s="60"/>
      <c r="CN460" s="60"/>
      <c r="CO460" s="60"/>
      <c r="CP460" s="60"/>
      <c r="CQ460" s="60"/>
      <c r="CR460" s="60"/>
      <c r="CS460" s="60"/>
      <c r="CT460" s="60"/>
      <c r="CU460" s="60"/>
      <c r="CV460" s="60"/>
      <c r="CW460" s="60"/>
      <c r="CX460" s="60"/>
      <c r="CY460" s="60"/>
      <c r="CZ460" s="60"/>
      <c r="DA460" s="60"/>
      <c r="DB460" s="60"/>
      <c r="DC460" s="60"/>
      <c r="DD460" s="60"/>
      <c r="DE460" s="60"/>
      <c r="DF460" s="60"/>
      <c r="DG460" s="60"/>
      <c r="DH460" s="60"/>
      <c r="DI460" s="60"/>
      <c r="DJ460" s="60"/>
      <c r="DK460" s="60"/>
      <c r="DL460" s="60"/>
      <c r="DM460" s="60"/>
      <c r="DN460" s="60"/>
      <c r="DO460" s="60"/>
      <c r="DP460" s="60"/>
    </row>
    <row r="461" spans="2:120">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BS461" s="60"/>
      <c r="BT461" s="75"/>
      <c r="BU461" s="75"/>
      <c r="BV461" s="75"/>
      <c r="BW461" s="75"/>
      <c r="BX461" s="75"/>
      <c r="BY461" s="75"/>
      <c r="BZ461" s="75"/>
      <c r="CA461" s="75"/>
      <c r="CL461" s="60"/>
      <c r="CM461" s="60"/>
      <c r="CN461" s="60"/>
      <c r="CO461" s="60"/>
      <c r="CP461" s="60"/>
      <c r="CQ461" s="60"/>
      <c r="CR461" s="60"/>
      <c r="CS461" s="60"/>
      <c r="CT461" s="60"/>
      <c r="CU461" s="60"/>
      <c r="CV461" s="60"/>
      <c r="CW461" s="60"/>
      <c r="CX461" s="60"/>
      <c r="CY461" s="60"/>
      <c r="CZ461" s="60"/>
      <c r="DA461" s="60"/>
      <c r="DB461" s="60"/>
      <c r="DC461" s="60"/>
      <c r="DD461" s="60"/>
      <c r="DE461" s="60"/>
      <c r="DF461" s="60"/>
      <c r="DG461" s="60"/>
      <c r="DH461" s="60"/>
      <c r="DI461" s="60"/>
      <c r="DJ461" s="60"/>
      <c r="DK461" s="60"/>
      <c r="DL461" s="60"/>
      <c r="DM461" s="60"/>
      <c r="DN461" s="60"/>
      <c r="DO461" s="60"/>
      <c r="DP461" s="60"/>
    </row>
    <row r="462" spans="2:120">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BS462" s="60"/>
      <c r="BT462" s="75"/>
      <c r="BU462" s="75"/>
      <c r="BV462" s="75"/>
      <c r="BW462" s="75"/>
      <c r="BX462" s="75"/>
      <c r="BY462" s="75"/>
      <c r="BZ462" s="75"/>
      <c r="CA462" s="75"/>
      <c r="CL462" s="60"/>
      <c r="CM462" s="60"/>
      <c r="CN462" s="60"/>
      <c r="CO462" s="60"/>
      <c r="CP462" s="60"/>
      <c r="CQ462" s="60"/>
      <c r="CR462" s="60"/>
      <c r="CS462" s="60"/>
      <c r="CT462" s="60"/>
      <c r="CU462" s="60"/>
      <c r="CV462" s="60"/>
      <c r="CW462" s="60"/>
      <c r="CX462" s="60"/>
      <c r="CY462" s="60"/>
      <c r="CZ462" s="60"/>
      <c r="DA462" s="60"/>
      <c r="DB462" s="60"/>
      <c r="DC462" s="60"/>
      <c r="DD462" s="60"/>
      <c r="DE462" s="60"/>
      <c r="DF462" s="60"/>
      <c r="DG462" s="60"/>
      <c r="DH462" s="60"/>
      <c r="DI462" s="60"/>
      <c r="DJ462" s="60"/>
      <c r="DK462" s="60"/>
      <c r="DL462" s="60"/>
      <c r="DM462" s="60"/>
      <c r="DN462" s="60"/>
      <c r="DO462" s="60"/>
      <c r="DP462" s="60"/>
    </row>
    <row r="463" spans="2:120">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BS463" s="60"/>
      <c r="BT463" s="75"/>
      <c r="BU463" s="75"/>
      <c r="BV463" s="75"/>
      <c r="BW463" s="75"/>
      <c r="BX463" s="75"/>
      <c r="BY463" s="75"/>
      <c r="BZ463" s="75"/>
      <c r="CA463" s="75"/>
      <c r="CL463" s="60"/>
      <c r="CM463" s="60"/>
      <c r="CN463" s="60"/>
      <c r="CO463" s="60"/>
      <c r="CP463" s="60"/>
      <c r="CQ463" s="60"/>
      <c r="CR463" s="60"/>
      <c r="CS463" s="60"/>
      <c r="CT463" s="60"/>
      <c r="CU463" s="60"/>
      <c r="CV463" s="60"/>
      <c r="CW463" s="60"/>
      <c r="CX463" s="60"/>
      <c r="CY463" s="60"/>
      <c r="CZ463" s="60"/>
      <c r="DA463" s="60"/>
      <c r="DB463" s="60"/>
      <c r="DC463" s="60"/>
      <c r="DD463" s="60"/>
      <c r="DE463" s="60"/>
      <c r="DF463" s="60"/>
      <c r="DG463" s="60"/>
      <c r="DH463" s="60"/>
      <c r="DI463" s="60"/>
      <c r="DJ463" s="60"/>
      <c r="DK463" s="60"/>
      <c r="DL463" s="60"/>
      <c r="DM463" s="60"/>
      <c r="DN463" s="60"/>
      <c r="DO463" s="60"/>
      <c r="DP463" s="60"/>
    </row>
    <row r="464" spans="2:120">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BS464" s="60"/>
      <c r="BT464" s="75"/>
      <c r="BU464" s="75"/>
      <c r="BV464" s="75"/>
      <c r="BW464" s="75"/>
      <c r="BX464" s="75"/>
      <c r="BY464" s="75"/>
      <c r="BZ464" s="75"/>
      <c r="CA464" s="75"/>
      <c r="CL464" s="60"/>
      <c r="CM464" s="60"/>
      <c r="CN464" s="60"/>
      <c r="CO464" s="60"/>
      <c r="CP464" s="60"/>
      <c r="CQ464" s="60"/>
      <c r="CR464" s="60"/>
      <c r="CS464" s="60"/>
      <c r="CT464" s="60"/>
      <c r="CU464" s="60"/>
      <c r="CV464" s="60"/>
      <c r="CW464" s="60"/>
      <c r="CX464" s="60"/>
      <c r="CY464" s="60"/>
      <c r="CZ464" s="60"/>
      <c r="DA464" s="60"/>
      <c r="DB464" s="60"/>
      <c r="DC464" s="60"/>
      <c r="DD464" s="60"/>
      <c r="DE464" s="60"/>
      <c r="DF464" s="60"/>
      <c r="DG464" s="60"/>
      <c r="DH464" s="60"/>
      <c r="DI464" s="60"/>
      <c r="DJ464" s="60"/>
      <c r="DK464" s="60"/>
      <c r="DL464" s="60"/>
      <c r="DM464" s="60"/>
      <c r="DN464" s="60"/>
      <c r="DO464" s="60"/>
      <c r="DP464" s="60"/>
    </row>
    <row r="465" spans="2:120">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BS465" s="60"/>
      <c r="BT465" s="75"/>
      <c r="BU465" s="75"/>
      <c r="BV465" s="75"/>
      <c r="BW465" s="75"/>
      <c r="BX465" s="75"/>
      <c r="BY465" s="75"/>
      <c r="BZ465" s="75"/>
      <c r="CA465" s="75"/>
      <c r="CL465" s="60"/>
      <c r="CM465" s="60"/>
      <c r="CN465" s="60"/>
      <c r="CO465" s="60"/>
      <c r="CP465" s="60"/>
      <c r="CQ465" s="60"/>
      <c r="CR465" s="60"/>
      <c r="CS465" s="60"/>
      <c r="CT465" s="60"/>
      <c r="CU465" s="60"/>
      <c r="CV465" s="60"/>
      <c r="CW465" s="60"/>
      <c r="CX465" s="60"/>
      <c r="CY465" s="60"/>
      <c r="CZ465" s="60"/>
      <c r="DA465" s="60"/>
      <c r="DB465" s="60"/>
      <c r="DC465" s="60"/>
      <c r="DD465" s="60"/>
      <c r="DE465" s="60"/>
      <c r="DF465" s="60"/>
      <c r="DG465" s="60"/>
      <c r="DH465" s="60"/>
      <c r="DI465" s="60"/>
      <c r="DJ465" s="60"/>
      <c r="DK465" s="60"/>
      <c r="DL465" s="60"/>
      <c r="DM465" s="60"/>
      <c r="DN465" s="60"/>
      <c r="DO465" s="60"/>
      <c r="DP465" s="60"/>
    </row>
    <row r="466" spans="2:120">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BS466" s="60"/>
      <c r="BT466" s="75"/>
      <c r="BU466" s="75"/>
      <c r="BV466" s="75"/>
      <c r="BW466" s="75"/>
      <c r="BX466" s="75"/>
      <c r="BY466" s="75"/>
      <c r="BZ466" s="75"/>
      <c r="CA466" s="75"/>
      <c r="CL466" s="60"/>
      <c r="CM466" s="60"/>
      <c r="CN466" s="60"/>
      <c r="CO466" s="60"/>
      <c r="CP466" s="60"/>
      <c r="CQ466" s="60"/>
      <c r="CR466" s="60"/>
      <c r="CS466" s="60"/>
      <c r="CT466" s="60"/>
      <c r="CU466" s="60"/>
      <c r="CV466" s="60"/>
      <c r="CW466" s="60"/>
      <c r="CX466" s="60"/>
      <c r="CY466" s="60"/>
      <c r="CZ466" s="60"/>
      <c r="DA466" s="60"/>
      <c r="DB466" s="60"/>
      <c r="DC466" s="60"/>
      <c r="DD466" s="60"/>
      <c r="DE466" s="60"/>
      <c r="DF466" s="60"/>
      <c r="DG466" s="60"/>
      <c r="DH466" s="60"/>
      <c r="DI466" s="60"/>
      <c r="DJ466" s="60"/>
      <c r="DK466" s="60"/>
      <c r="DL466" s="60"/>
      <c r="DM466" s="60"/>
      <c r="DN466" s="60"/>
      <c r="DO466" s="60"/>
      <c r="DP466" s="60"/>
    </row>
    <row r="467" spans="2:120">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BS467" s="60"/>
      <c r="BT467" s="75"/>
      <c r="BU467" s="75"/>
      <c r="BV467" s="75"/>
      <c r="BW467" s="75"/>
      <c r="BX467" s="75"/>
      <c r="BY467" s="75"/>
      <c r="BZ467" s="75"/>
      <c r="CA467" s="75"/>
      <c r="CL467" s="60"/>
      <c r="CM467" s="60"/>
      <c r="CN467" s="60"/>
      <c r="CO467" s="60"/>
      <c r="CP467" s="60"/>
      <c r="CQ467" s="60"/>
      <c r="CR467" s="60"/>
      <c r="CS467" s="60"/>
      <c r="CT467" s="60"/>
      <c r="CU467" s="60"/>
      <c r="CV467" s="60"/>
      <c r="CW467" s="60"/>
      <c r="CX467" s="60"/>
      <c r="CY467" s="60"/>
      <c r="CZ467" s="60"/>
      <c r="DA467" s="60"/>
      <c r="DB467" s="60"/>
      <c r="DC467" s="60"/>
      <c r="DD467" s="60"/>
      <c r="DE467" s="60"/>
      <c r="DF467" s="60"/>
      <c r="DG467" s="60"/>
      <c r="DH467" s="60"/>
      <c r="DI467" s="60"/>
      <c r="DJ467" s="60"/>
      <c r="DK467" s="60"/>
      <c r="DL467" s="60"/>
      <c r="DM467" s="60"/>
      <c r="DN467" s="60"/>
      <c r="DO467" s="60"/>
      <c r="DP467" s="60"/>
    </row>
    <row r="468" spans="2:120">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BS468" s="60"/>
      <c r="BT468" s="75"/>
      <c r="BU468" s="75"/>
      <c r="BV468" s="75"/>
      <c r="BW468" s="75"/>
      <c r="BX468" s="75"/>
      <c r="BY468" s="75"/>
      <c r="BZ468" s="75"/>
      <c r="CA468" s="75"/>
      <c r="CL468" s="60"/>
      <c r="CM468" s="60"/>
      <c r="CN468" s="60"/>
      <c r="CO468" s="60"/>
      <c r="CP468" s="60"/>
      <c r="CQ468" s="60"/>
      <c r="CR468" s="60"/>
      <c r="CS468" s="60"/>
      <c r="CT468" s="60"/>
      <c r="CU468" s="60"/>
      <c r="CV468" s="60"/>
      <c r="CW468" s="60"/>
      <c r="CX468" s="60"/>
      <c r="CY468" s="60"/>
      <c r="CZ468" s="60"/>
      <c r="DA468" s="60"/>
      <c r="DB468" s="60"/>
      <c r="DC468" s="60"/>
      <c r="DD468" s="60"/>
      <c r="DE468" s="60"/>
      <c r="DF468" s="60"/>
      <c r="DG468" s="60"/>
      <c r="DH468" s="60"/>
      <c r="DI468" s="60"/>
      <c r="DJ468" s="60"/>
      <c r="DK468" s="60"/>
      <c r="DL468" s="60"/>
      <c r="DM468" s="60"/>
      <c r="DN468" s="60"/>
      <c r="DO468" s="60"/>
      <c r="DP468" s="60"/>
    </row>
    <row r="469" spans="2:120">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BS469" s="60"/>
      <c r="BT469" s="75"/>
      <c r="BU469" s="75"/>
      <c r="BV469" s="75"/>
      <c r="BW469" s="75"/>
      <c r="BX469" s="75"/>
      <c r="BY469" s="75"/>
      <c r="BZ469" s="75"/>
      <c r="CA469" s="75"/>
      <c r="CL469" s="60"/>
      <c r="CM469" s="60"/>
      <c r="CN469" s="60"/>
      <c r="CO469" s="60"/>
      <c r="CP469" s="60"/>
      <c r="CQ469" s="60"/>
      <c r="CR469" s="60"/>
      <c r="CS469" s="60"/>
      <c r="CT469" s="60"/>
      <c r="CU469" s="60"/>
      <c r="CV469" s="60"/>
      <c r="CW469" s="60"/>
      <c r="CX469" s="60"/>
      <c r="CY469" s="60"/>
      <c r="CZ469" s="60"/>
      <c r="DA469" s="60"/>
      <c r="DB469" s="60"/>
      <c r="DC469" s="60"/>
      <c r="DD469" s="60"/>
      <c r="DE469" s="60"/>
      <c r="DF469" s="60"/>
      <c r="DG469" s="60"/>
      <c r="DH469" s="60"/>
      <c r="DI469" s="60"/>
      <c r="DJ469" s="60"/>
      <c r="DK469" s="60"/>
      <c r="DL469" s="60"/>
      <c r="DM469" s="60"/>
      <c r="DN469" s="60"/>
      <c r="DO469" s="60"/>
      <c r="DP469" s="60"/>
    </row>
    <row r="470" spans="2:120">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BS470" s="60"/>
      <c r="BT470" s="75"/>
      <c r="BU470" s="75"/>
      <c r="BV470" s="75"/>
      <c r="BW470" s="75"/>
      <c r="BX470" s="75"/>
      <c r="BY470" s="75"/>
      <c r="BZ470" s="75"/>
      <c r="CA470" s="75"/>
      <c r="CL470" s="60"/>
      <c r="CM470" s="60"/>
      <c r="CN470" s="60"/>
      <c r="CO470" s="60"/>
      <c r="CP470" s="60"/>
      <c r="CQ470" s="60"/>
      <c r="CR470" s="60"/>
      <c r="CS470" s="60"/>
      <c r="CT470" s="60"/>
      <c r="CU470" s="60"/>
      <c r="CV470" s="60"/>
      <c r="CW470" s="60"/>
      <c r="CX470" s="60"/>
      <c r="CY470" s="60"/>
      <c r="CZ470" s="60"/>
      <c r="DA470" s="60"/>
      <c r="DB470" s="60"/>
      <c r="DC470" s="60"/>
      <c r="DD470" s="60"/>
      <c r="DE470" s="60"/>
      <c r="DF470" s="60"/>
      <c r="DG470" s="60"/>
      <c r="DH470" s="60"/>
      <c r="DI470" s="60"/>
      <c r="DJ470" s="60"/>
      <c r="DK470" s="60"/>
      <c r="DL470" s="60"/>
      <c r="DM470" s="60"/>
      <c r="DN470" s="60"/>
      <c r="DO470" s="60"/>
      <c r="DP470" s="60"/>
    </row>
    <row r="471" spans="2:120">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BS471" s="60"/>
      <c r="BT471" s="75"/>
      <c r="BU471" s="75"/>
      <c r="BV471" s="75"/>
      <c r="BW471" s="75"/>
      <c r="BX471" s="75"/>
      <c r="BY471" s="75"/>
      <c r="BZ471" s="75"/>
      <c r="CA471" s="75"/>
      <c r="CL471" s="60"/>
      <c r="CM471" s="60"/>
      <c r="CN471" s="60"/>
      <c r="CO471" s="60"/>
      <c r="CP471" s="60"/>
      <c r="CQ471" s="60"/>
      <c r="CR471" s="60"/>
      <c r="CS471" s="60"/>
      <c r="CT471" s="60"/>
      <c r="CU471" s="60"/>
      <c r="CV471" s="60"/>
      <c r="CW471" s="60"/>
      <c r="CX471" s="60"/>
      <c r="CY471" s="60"/>
      <c r="CZ471" s="60"/>
      <c r="DA471" s="60"/>
      <c r="DB471" s="60"/>
      <c r="DC471" s="60"/>
      <c r="DD471" s="60"/>
      <c r="DE471" s="60"/>
      <c r="DF471" s="60"/>
      <c r="DG471" s="60"/>
      <c r="DH471" s="60"/>
      <c r="DI471" s="60"/>
      <c r="DJ471" s="60"/>
      <c r="DK471" s="60"/>
      <c r="DL471" s="60"/>
      <c r="DM471" s="60"/>
      <c r="DN471" s="60"/>
      <c r="DO471" s="60"/>
      <c r="DP471" s="60"/>
    </row>
    <row r="472" spans="2:120">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BS472" s="60"/>
      <c r="BT472" s="75"/>
      <c r="BU472" s="75"/>
      <c r="BV472" s="75"/>
      <c r="BW472" s="75"/>
      <c r="BX472" s="75"/>
      <c r="BY472" s="75"/>
      <c r="BZ472" s="75"/>
      <c r="CA472" s="75"/>
      <c r="CL472" s="60"/>
      <c r="CM472" s="60"/>
      <c r="CN472" s="60"/>
      <c r="CO472" s="60"/>
      <c r="CP472" s="60"/>
      <c r="CQ472" s="60"/>
      <c r="CR472" s="60"/>
      <c r="CS472" s="60"/>
      <c r="CT472" s="60"/>
      <c r="CU472" s="60"/>
      <c r="CV472" s="60"/>
      <c r="CW472" s="60"/>
      <c r="CX472" s="60"/>
      <c r="CY472" s="60"/>
      <c r="CZ472" s="60"/>
      <c r="DA472" s="60"/>
      <c r="DB472" s="60"/>
      <c r="DC472" s="60"/>
      <c r="DD472" s="60"/>
      <c r="DE472" s="60"/>
      <c r="DF472" s="60"/>
      <c r="DG472" s="60"/>
      <c r="DH472" s="60"/>
      <c r="DI472" s="60"/>
      <c r="DJ472" s="60"/>
      <c r="DK472" s="60"/>
      <c r="DL472" s="60"/>
      <c r="DM472" s="60"/>
      <c r="DN472" s="60"/>
      <c r="DO472" s="60"/>
      <c r="DP472" s="60"/>
    </row>
    <row r="473" spans="2:120">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BS473" s="60"/>
      <c r="BT473" s="75"/>
      <c r="BU473" s="75"/>
      <c r="BV473" s="75"/>
      <c r="BW473" s="75"/>
      <c r="BX473" s="75"/>
      <c r="BY473" s="75"/>
      <c r="BZ473" s="75"/>
      <c r="CA473" s="75"/>
      <c r="CL473" s="60"/>
      <c r="CM473" s="60"/>
      <c r="CN473" s="60"/>
      <c r="CO473" s="60"/>
      <c r="CP473" s="60"/>
      <c r="CQ473" s="60"/>
      <c r="CR473" s="60"/>
      <c r="CS473" s="60"/>
      <c r="CT473" s="60"/>
      <c r="CU473" s="60"/>
      <c r="CV473" s="60"/>
      <c r="CW473" s="60"/>
      <c r="CX473" s="60"/>
      <c r="CY473" s="60"/>
      <c r="CZ473" s="60"/>
      <c r="DA473" s="60"/>
      <c r="DB473" s="60"/>
      <c r="DC473" s="60"/>
      <c r="DD473" s="60"/>
      <c r="DE473" s="60"/>
      <c r="DF473" s="60"/>
      <c r="DG473" s="60"/>
      <c r="DH473" s="60"/>
      <c r="DI473" s="60"/>
      <c r="DJ473" s="60"/>
      <c r="DK473" s="60"/>
      <c r="DL473" s="60"/>
      <c r="DM473" s="60"/>
      <c r="DN473" s="60"/>
      <c r="DO473" s="60"/>
      <c r="DP473" s="60"/>
    </row>
    <row r="474" spans="2:120">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BS474" s="60"/>
      <c r="BT474" s="75"/>
      <c r="BU474" s="75"/>
      <c r="BV474" s="75"/>
      <c r="BW474" s="75"/>
      <c r="BX474" s="75"/>
      <c r="BY474" s="75"/>
      <c r="BZ474" s="75"/>
      <c r="CA474" s="75"/>
      <c r="CL474" s="60"/>
      <c r="CM474" s="60"/>
      <c r="CN474" s="60"/>
      <c r="CO474" s="60"/>
      <c r="CP474" s="60"/>
      <c r="CQ474" s="60"/>
      <c r="CR474" s="60"/>
      <c r="CS474" s="60"/>
      <c r="CT474" s="60"/>
      <c r="CU474" s="60"/>
      <c r="CV474" s="60"/>
      <c r="CW474" s="60"/>
      <c r="CX474" s="60"/>
      <c r="CY474" s="60"/>
      <c r="CZ474" s="60"/>
      <c r="DA474" s="60"/>
      <c r="DB474" s="60"/>
      <c r="DC474" s="60"/>
      <c r="DD474" s="60"/>
      <c r="DE474" s="60"/>
      <c r="DF474" s="60"/>
      <c r="DG474" s="60"/>
      <c r="DH474" s="60"/>
      <c r="DI474" s="60"/>
      <c r="DJ474" s="60"/>
      <c r="DK474" s="60"/>
      <c r="DL474" s="60"/>
      <c r="DM474" s="60"/>
      <c r="DN474" s="60"/>
      <c r="DO474" s="60"/>
      <c r="DP474" s="60"/>
    </row>
    <row r="475" spans="2:120">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BS475" s="60"/>
      <c r="BT475" s="75"/>
      <c r="BU475" s="75"/>
      <c r="BV475" s="75"/>
      <c r="BW475" s="75"/>
      <c r="BX475" s="75"/>
      <c r="BY475" s="75"/>
      <c r="BZ475" s="75"/>
      <c r="CA475" s="75"/>
      <c r="CL475" s="60"/>
      <c r="CM475" s="60"/>
      <c r="CN475" s="60"/>
      <c r="CO475" s="60"/>
      <c r="CP475" s="60"/>
      <c r="CQ475" s="60"/>
      <c r="CR475" s="60"/>
      <c r="CS475" s="60"/>
      <c r="CT475" s="60"/>
      <c r="CU475" s="60"/>
      <c r="CV475" s="60"/>
      <c r="CW475" s="60"/>
      <c r="CX475" s="60"/>
      <c r="CY475" s="60"/>
      <c r="CZ475" s="60"/>
      <c r="DA475" s="60"/>
      <c r="DB475" s="60"/>
      <c r="DC475" s="60"/>
      <c r="DD475" s="60"/>
      <c r="DE475" s="60"/>
      <c r="DF475" s="60"/>
      <c r="DG475" s="60"/>
      <c r="DH475" s="60"/>
      <c r="DI475" s="60"/>
      <c r="DJ475" s="60"/>
      <c r="DK475" s="60"/>
      <c r="DL475" s="60"/>
      <c r="DM475" s="60"/>
      <c r="DN475" s="60"/>
      <c r="DO475" s="60"/>
      <c r="DP475" s="60"/>
    </row>
    <row r="476" spans="2:120">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BS476" s="60"/>
      <c r="BT476" s="75"/>
      <c r="BU476" s="75"/>
      <c r="BV476" s="75"/>
      <c r="BW476" s="75"/>
      <c r="BX476" s="75"/>
      <c r="BY476" s="75"/>
      <c r="BZ476" s="75"/>
      <c r="CA476" s="75"/>
      <c r="CL476" s="60"/>
      <c r="CM476" s="60"/>
      <c r="CN476" s="60"/>
      <c r="CO476" s="60"/>
      <c r="CP476" s="60"/>
      <c r="CQ476" s="60"/>
      <c r="CR476" s="60"/>
      <c r="CS476" s="60"/>
      <c r="CT476" s="60"/>
      <c r="CU476" s="60"/>
      <c r="CV476" s="60"/>
      <c r="CW476" s="60"/>
      <c r="CX476" s="60"/>
      <c r="CY476" s="60"/>
      <c r="CZ476" s="60"/>
      <c r="DA476" s="60"/>
      <c r="DB476" s="60"/>
      <c r="DC476" s="60"/>
      <c r="DD476" s="60"/>
      <c r="DE476" s="60"/>
      <c r="DF476" s="60"/>
      <c r="DG476" s="60"/>
      <c r="DH476" s="60"/>
      <c r="DI476" s="60"/>
      <c r="DJ476" s="60"/>
      <c r="DK476" s="60"/>
      <c r="DL476" s="60"/>
      <c r="DM476" s="60"/>
      <c r="DN476" s="60"/>
      <c r="DO476" s="60"/>
      <c r="DP476" s="60"/>
    </row>
    <row r="477" spans="2:120">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BS477" s="60"/>
      <c r="BT477" s="75"/>
      <c r="BU477" s="75"/>
      <c r="BV477" s="75"/>
      <c r="BW477" s="75"/>
      <c r="BX477" s="75"/>
      <c r="BY477" s="75"/>
      <c r="BZ477" s="75"/>
      <c r="CA477" s="75"/>
      <c r="CL477" s="60"/>
      <c r="CM477" s="60"/>
      <c r="CN477" s="60"/>
      <c r="CO477" s="60"/>
      <c r="CP477" s="60"/>
      <c r="CQ477" s="60"/>
      <c r="CR477" s="60"/>
      <c r="CS477" s="60"/>
      <c r="CT477" s="60"/>
      <c r="CU477" s="60"/>
      <c r="CV477" s="60"/>
      <c r="CW477" s="60"/>
      <c r="CX477" s="60"/>
      <c r="CY477" s="60"/>
      <c r="CZ477" s="60"/>
      <c r="DA477" s="60"/>
      <c r="DB477" s="60"/>
      <c r="DC477" s="60"/>
      <c r="DD477" s="60"/>
      <c r="DE477" s="60"/>
      <c r="DF477" s="60"/>
      <c r="DG477" s="60"/>
      <c r="DH477" s="60"/>
      <c r="DI477" s="60"/>
      <c r="DJ477" s="60"/>
      <c r="DK477" s="60"/>
      <c r="DL477" s="60"/>
      <c r="DM477" s="60"/>
      <c r="DN477" s="60"/>
      <c r="DO477" s="60"/>
      <c r="DP477" s="60"/>
    </row>
    <row r="478" spans="2:120">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BS478" s="60"/>
      <c r="BT478" s="75"/>
      <c r="BU478" s="75"/>
      <c r="BV478" s="75"/>
      <c r="BW478" s="75"/>
      <c r="BX478" s="75"/>
      <c r="BY478" s="75"/>
      <c r="BZ478" s="75"/>
      <c r="CA478" s="75"/>
      <c r="CL478" s="60"/>
      <c r="CM478" s="60"/>
      <c r="CN478" s="60"/>
      <c r="CO478" s="60"/>
      <c r="CP478" s="60"/>
      <c r="CQ478" s="60"/>
      <c r="CR478" s="60"/>
      <c r="CS478" s="60"/>
      <c r="CT478" s="60"/>
      <c r="CU478" s="60"/>
      <c r="CV478" s="60"/>
      <c r="CW478" s="60"/>
      <c r="CX478" s="60"/>
      <c r="CY478" s="60"/>
      <c r="CZ478" s="60"/>
      <c r="DA478" s="60"/>
      <c r="DB478" s="60"/>
      <c r="DC478" s="60"/>
      <c r="DD478" s="60"/>
      <c r="DE478" s="60"/>
      <c r="DF478" s="60"/>
      <c r="DG478" s="60"/>
      <c r="DH478" s="60"/>
      <c r="DI478" s="60"/>
      <c r="DJ478" s="60"/>
      <c r="DK478" s="60"/>
      <c r="DL478" s="60"/>
      <c r="DM478" s="60"/>
      <c r="DN478" s="60"/>
      <c r="DO478" s="60"/>
      <c r="DP478" s="60"/>
    </row>
    <row r="479" spans="2:120">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BS479" s="60"/>
      <c r="BT479" s="75"/>
      <c r="BU479" s="75"/>
      <c r="BV479" s="75"/>
      <c r="BW479" s="75"/>
      <c r="BX479" s="75"/>
      <c r="BY479" s="75"/>
      <c r="BZ479" s="75"/>
      <c r="CA479" s="75"/>
      <c r="CL479" s="60"/>
      <c r="CM479" s="60"/>
      <c r="CN479" s="60"/>
      <c r="CO479" s="60"/>
      <c r="CP479" s="60"/>
      <c r="CQ479" s="60"/>
      <c r="CR479" s="60"/>
      <c r="CS479" s="60"/>
      <c r="CT479" s="60"/>
      <c r="CU479" s="60"/>
      <c r="CV479" s="60"/>
      <c r="CW479" s="60"/>
      <c r="CX479" s="60"/>
      <c r="CY479" s="60"/>
      <c r="CZ479" s="60"/>
      <c r="DA479" s="60"/>
      <c r="DB479" s="60"/>
      <c r="DC479" s="60"/>
      <c r="DD479" s="60"/>
      <c r="DE479" s="60"/>
      <c r="DF479" s="60"/>
      <c r="DG479" s="60"/>
      <c r="DH479" s="60"/>
      <c r="DI479" s="60"/>
      <c r="DJ479" s="60"/>
      <c r="DK479" s="60"/>
      <c r="DL479" s="60"/>
      <c r="DM479" s="60"/>
      <c r="DN479" s="60"/>
      <c r="DO479" s="60"/>
      <c r="DP479" s="60"/>
    </row>
    <row r="480" spans="2:120">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BS480" s="60"/>
      <c r="BT480" s="75"/>
      <c r="BU480" s="75"/>
      <c r="BV480" s="75"/>
      <c r="BW480" s="75"/>
      <c r="BX480" s="75"/>
      <c r="BY480" s="75"/>
      <c r="BZ480" s="75"/>
      <c r="CA480" s="75"/>
      <c r="CL480" s="60"/>
      <c r="CM480" s="60"/>
      <c r="CN480" s="60"/>
      <c r="CO480" s="60"/>
      <c r="CP480" s="60"/>
      <c r="CQ480" s="60"/>
      <c r="CR480" s="60"/>
      <c r="CS480" s="60"/>
      <c r="CT480" s="60"/>
      <c r="CU480" s="60"/>
      <c r="CV480" s="60"/>
      <c r="CW480" s="60"/>
      <c r="CX480" s="60"/>
      <c r="CY480" s="60"/>
      <c r="CZ480" s="60"/>
      <c r="DA480" s="60"/>
      <c r="DB480" s="60"/>
      <c r="DC480" s="60"/>
      <c r="DD480" s="60"/>
      <c r="DE480" s="60"/>
      <c r="DF480" s="60"/>
      <c r="DG480" s="60"/>
      <c r="DH480" s="60"/>
      <c r="DI480" s="60"/>
      <c r="DJ480" s="60"/>
      <c r="DK480" s="60"/>
      <c r="DL480" s="60"/>
      <c r="DM480" s="60"/>
      <c r="DN480" s="60"/>
      <c r="DO480" s="60"/>
      <c r="DP480" s="60"/>
    </row>
    <row r="481" spans="2:120">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BS481" s="60"/>
      <c r="BT481" s="75"/>
      <c r="BU481" s="75"/>
      <c r="BV481" s="75"/>
      <c r="BW481" s="75"/>
      <c r="BX481" s="75"/>
      <c r="BY481" s="75"/>
      <c r="BZ481" s="75"/>
      <c r="CA481" s="75"/>
      <c r="CL481" s="60"/>
      <c r="CM481" s="60"/>
      <c r="CN481" s="60"/>
      <c r="CO481" s="60"/>
      <c r="CP481" s="60"/>
      <c r="CQ481" s="60"/>
      <c r="CR481" s="60"/>
      <c r="CS481" s="60"/>
      <c r="CT481" s="60"/>
      <c r="CU481" s="60"/>
      <c r="CV481" s="60"/>
      <c r="CW481" s="60"/>
      <c r="CX481" s="60"/>
      <c r="CY481" s="60"/>
      <c r="CZ481" s="60"/>
      <c r="DA481" s="60"/>
      <c r="DB481" s="60"/>
      <c r="DC481" s="60"/>
      <c r="DD481" s="60"/>
      <c r="DE481" s="60"/>
      <c r="DF481" s="60"/>
      <c r="DG481" s="60"/>
      <c r="DH481" s="60"/>
      <c r="DI481" s="60"/>
      <c r="DJ481" s="60"/>
      <c r="DK481" s="60"/>
      <c r="DL481" s="60"/>
      <c r="DM481" s="60"/>
      <c r="DN481" s="60"/>
      <c r="DO481" s="60"/>
      <c r="DP481" s="60"/>
    </row>
    <row r="482" spans="2:120">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BS482" s="60"/>
      <c r="BT482" s="75"/>
      <c r="BU482" s="75"/>
      <c r="BV482" s="75"/>
      <c r="BW482" s="75"/>
      <c r="BX482" s="75"/>
      <c r="BY482" s="75"/>
      <c r="BZ482" s="75"/>
      <c r="CA482" s="75"/>
      <c r="CL482" s="60"/>
      <c r="CM482" s="60"/>
      <c r="CN482" s="60"/>
      <c r="CO482" s="60"/>
      <c r="CP482" s="60"/>
      <c r="CQ482" s="60"/>
      <c r="CR482" s="60"/>
      <c r="CS482" s="60"/>
      <c r="CT482" s="60"/>
      <c r="CU482" s="60"/>
      <c r="CV482" s="60"/>
      <c r="CW482" s="60"/>
      <c r="CX482" s="60"/>
      <c r="CY482" s="60"/>
      <c r="CZ482" s="60"/>
      <c r="DA482" s="60"/>
      <c r="DB482" s="60"/>
      <c r="DC482" s="60"/>
      <c r="DD482" s="60"/>
      <c r="DE482" s="60"/>
      <c r="DF482" s="60"/>
      <c r="DG482" s="60"/>
      <c r="DH482" s="60"/>
      <c r="DI482" s="60"/>
      <c r="DJ482" s="60"/>
      <c r="DK482" s="60"/>
      <c r="DL482" s="60"/>
      <c r="DM482" s="60"/>
      <c r="DN482" s="60"/>
      <c r="DO482" s="60"/>
      <c r="DP482" s="60"/>
    </row>
    <row r="483" spans="2:120">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BS483" s="60"/>
      <c r="BT483" s="75"/>
      <c r="BU483" s="75"/>
      <c r="BV483" s="75"/>
      <c r="BW483" s="75"/>
      <c r="BX483" s="75"/>
      <c r="BY483" s="75"/>
      <c r="BZ483" s="75"/>
      <c r="CA483" s="75"/>
      <c r="CL483" s="60"/>
      <c r="CM483" s="60"/>
      <c r="CN483" s="60"/>
      <c r="CO483" s="60"/>
      <c r="CP483" s="60"/>
      <c r="CQ483" s="60"/>
      <c r="CR483" s="60"/>
      <c r="CS483" s="60"/>
      <c r="CT483" s="60"/>
      <c r="CU483" s="60"/>
      <c r="CV483" s="60"/>
      <c r="CW483" s="60"/>
      <c r="CX483" s="60"/>
      <c r="CY483" s="60"/>
      <c r="CZ483" s="60"/>
      <c r="DA483" s="60"/>
      <c r="DB483" s="60"/>
      <c r="DC483" s="60"/>
      <c r="DD483" s="60"/>
      <c r="DE483" s="60"/>
      <c r="DF483" s="60"/>
      <c r="DG483" s="60"/>
      <c r="DH483" s="60"/>
      <c r="DI483" s="60"/>
      <c r="DJ483" s="60"/>
      <c r="DK483" s="60"/>
      <c r="DL483" s="60"/>
      <c r="DM483" s="60"/>
      <c r="DN483" s="60"/>
      <c r="DO483" s="60"/>
      <c r="DP483" s="60"/>
    </row>
    <row r="484" spans="2:120">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BS484" s="60"/>
      <c r="BT484" s="75"/>
      <c r="BU484" s="75"/>
      <c r="BV484" s="75"/>
      <c r="BW484" s="75"/>
      <c r="BX484" s="75"/>
      <c r="BY484" s="75"/>
      <c r="BZ484" s="75"/>
      <c r="CA484" s="75"/>
      <c r="CL484" s="60"/>
      <c r="CM484" s="60"/>
      <c r="CN484" s="60"/>
      <c r="CO484" s="60"/>
      <c r="CP484" s="60"/>
      <c r="CQ484" s="60"/>
      <c r="CR484" s="60"/>
      <c r="CS484" s="60"/>
      <c r="CT484" s="60"/>
      <c r="CU484" s="60"/>
      <c r="CV484" s="60"/>
      <c r="CW484" s="60"/>
      <c r="CX484" s="60"/>
      <c r="CY484" s="60"/>
      <c r="CZ484" s="60"/>
      <c r="DA484" s="60"/>
      <c r="DB484" s="60"/>
      <c r="DC484" s="60"/>
      <c r="DD484" s="60"/>
      <c r="DE484" s="60"/>
      <c r="DF484" s="60"/>
      <c r="DG484" s="60"/>
      <c r="DH484" s="60"/>
      <c r="DI484" s="60"/>
      <c r="DJ484" s="60"/>
      <c r="DK484" s="60"/>
      <c r="DL484" s="60"/>
      <c r="DM484" s="60"/>
      <c r="DN484" s="60"/>
      <c r="DO484" s="60"/>
      <c r="DP484" s="60"/>
    </row>
    <row r="485" spans="2:120">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BS485" s="60"/>
      <c r="BT485" s="75"/>
      <c r="BU485" s="75"/>
      <c r="BV485" s="75"/>
      <c r="BW485" s="75"/>
      <c r="BX485" s="75"/>
      <c r="BY485" s="75"/>
      <c r="BZ485" s="75"/>
      <c r="CA485" s="75"/>
      <c r="CL485" s="60"/>
      <c r="CM485" s="60"/>
      <c r="CN485" s="60"/>
      <c r="CO485" s="60"/>
      <c r="CP485" s="60"/>
      <c r="CQ485" s="60"/>
      <c r="CR485" s="60"/>
      <c r="CS485" s="60"/>
      <c r="CT485" s="60"/>
      <c r="CU485" s="60"/>
      <c r="CV485" s="60"/>
      <c r="CW485" s="60"/>
      <c r="CX485" s="60"/>
      <c r="CY485" s="60"/>
      <c r="CZ485" s="60"/>
      <c r="DA485" s="60"/>
      <c r="DB485" s="60"/>
      <c r="DC485" s="60"/>
      <c r="DD485" s="60"/>
      <c r="DE485" s="60"/>
      <c r="DF485" s="60"/>
      <c r="DG485" s="60"/>
      <c r="DH485" s="60"/>
      <c r="DI485" s="60"/>
      <c r="DJ485" s="60"/>
      <c r="DK485" s="60"/>
      <c r="DL485" s="60"/>
      <c r="DM485" s="60"/>
      <c r="DN485" s="60"/>
      <c r="DO485" s="60"/>
      <c r="DP485" s="60"/>
    </row>
    <row r="486" spans="2:120">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BS486" s="60"/>
      <c r="BT486" s="75"/>
      <c r="BU486" s="75"/>
      <c r="BV486" s="75"/>
      <c r="BW486" s="75"/>
      <c r="BX486" s="75"/>
      <c r="BY486" s="75"/>
      <c r="BZ486" s="75"/>
      <c r="CA486" s="75"/>
      <c r="CL486" s="60"/>
      <c r="CM486" s="60"/>
      <c r="CN486" s="60"/>
      <c r="CO486" s="60"/>
      <c r="CP486" s="60"/>
      <c r="CQ486" s="60"/>
      <c r="CR486" s="60"/>
      <c r="CS486" s="60"/>
      <c r="CT486" s="60"/>
      <c r="CU486" s="60"/>
      <c r="CV486" s="60"/>
      <c r="CW486" s="60"/>
      <c r="CX486" s="60"/>
      <c r="CY486" s="60"/>
      <c r="CZ486" s="60"/>
      <c r="DA486" s="60"/>
      <c r="DB486" s="60"/>
      <c r="DC486" s="60"/>
      <c r="DD486" s="60"/>
      <c r="DE486" s="60"/>
      <c r="DF486" s="60"/>
      <c r="DG486" s="60"/>
      <c r="DH486" s="60"/>
      <c r="DI486" s="60"/>
      <c r="DJ486" s="60"/>
      <c r="DK486" s="60"/>
      <c r="DL486" s="60"/>
      <c r="DM486" s="60"/>
      <c r="DN486" s="60"/>
      <c r="DO486" s="60"/>
      <c r="DP486" s="60"/>
    </row>
    <row r="487" spans="2:120">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BS487" s="60"/>
      <c r="BT487" s="75"/>
      <c r="BU487" s="75"/>
      <c r="BV487" s="75"/>
      <c r="BW487" s="75"/>
      <c r="BX487" s="75"/>
      <c r="BY487" s="75"/>
      <c r="BZ487" s="75"/>
      <c r="CA487" s="75"/>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0"/>
      <c r="DO487" s="60"/>
      <c r="DP487" s="60"/>
    </row>
    <row r="488" spans="2:120">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BS488" s="60"/>
      <c r="BT488" s="75"/>
      <c r="BU488" s="75"/>
      <c r="BV488" s="75"/>
      <c r="BW488" s="75"/>
      <c r="BX488" s="75"/>
      <c r="BY488" s="75"/>
      <c r="BZ488" s="75"/>
      <c r="CA488" s="75"/>
      <c r="CL488" s="60"/>
      <c r="CM488" s="60"/>
      <c r="CN488" s="60"/>
      <c r="CO488" s="60"/>
      <c r="CP488" s="60"/>
      <c r="CQ488" s="60"/>
      <c r="CR488" s="60"/>
      <c r="CS488" s="60"/>
      <c r="CT488" s="60"/>
      <c r="CU488" s="60"/>
      <c r="CV488" s="60"/>
      <c r="CW488" s="60"/>
      <c r="CX488" s="60"/>
      <c r="CY488" s="60"/>
      <c r="CZ488" s="60"/>
      <c r="DA488" s="60"/>
      <c r="DB488" s="60"/>
      <c r="DC488" s="60"/>
      <c r="DD488" s="60"/>
      <c r="DE488" s="60"/>
      <c r="DF488" s="60"/>
      <c r="DG488" s="60"/>
      <c r="DH488" s="60"/>
      <c r="DI488" s="60"/>
      <c r="DJ488" s="60"/>
      <c r="DK488" s="60"/>
      <c r="DL488" s="60"/>
      <c r="DM488" s="60"/>
      <c r="DN488" s="60"/>
      <c r="DO488" s="60"/>
      <c r="DP488" s="60"/>
    </row>
    <row r="489" spans="2:120">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BS489" s="60"/>
      <c r="BT489" s="75"/>
      <c r="BU489" s="75"/>
      <c r="BV489" s="75"/>
      <c r="BW489" s="75"/>
      <c r="BX489" s="75"/>
      <c r="BY489" s="75"/>
      <c r="BZ489" s="75"/>
      <c r="CA489" s="75"/>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row>
    <row r="490" spans="2:120">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BS490" s="60"/>
      <c r="BT490" s="75"/>
      <c r="BU490" s="75"/>
      <c r="BV490" s="75"/>
      <c r="BW490" s="75"/>
      <c r="BX490" s="75"/>
      <c r="BY490" s="75"/>
      <c r="BZ490" s="75"/>
      <c r="CA490" s="75"/>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60"/>
      <c r="DL490" s="60"/>
      <c r="DM490" s="60"/>
      <c r="DN490" s="60"/>
      <c r="DO490" s="60"/>
      <c r="DP490" s="60"/>
    </row>
    <row r="491" spans="2:120">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BS491" s="60"/>
      <c r="BT491" s="75"/>
      <c r="BU491" s="75"/>
      <c r="BV491" s="75"/>
      <c r="BW491" s="75"/>
      <c r="BX491" s="75"/>
      <c r="BY491" s="75"/>
      <c r="BZ491" s="75"/>
      <c r="CA491" s="75"/>
      <c r="CL491" s="60"/>
      <c r="CM491" s="60"/>
      <c r="CN491" s="60"/>
      <c r="CO491" s="60"/>
      <c r="CP491" s="60"/>
      <c r="CQ491" s="60"/>
      <c r="CR491" s="60"/>
      <c r="CS491" s="60"/>
      <c r="CT491" s="60"/>
      <c r="CU491" s="60"/>
      <c r="CV491" s="60"/>
      <c r="CW491" s="60"/>
      <c r="CX491" s="60"/>
      <c r="CY491" s="60"/>
      <c r="CZ491" s="60"/>
      <c r="DA491" s="60"/>
      <c r="DB491" s="60"/>
      <c r="DC491" s="60"/>
      <c r="DD491" s="60"/>
      <c r="DE491" s="60"/>
      <c r="DF491" s="60"/>
      <c r="DG491" s="60"/>
      <c r="DH491" s="60"/>
      <c r="DI491" s="60"/>
      <c r="DJ491" s="60"/>
      <c r="DK491" s="60"/>
      <c r="DL491" s="60"/>
      <c r="DM491" s="60"/>
      <c r="DN491" s="60"/>
      <c r="DO491" s="60"/>
      <c r="DP491" s="60"/>
    </row>
    <row r="492" spans="2:120">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BS492" s="60"/>
      <c r="BT492" s="75"/>
      <c r="BU492" s="75"/>
      <c r="BV492" s="75"/>
      <c r="BW492" s="75"/>
      <c r="BX492" s="75"/>
      <c r="BY492" s="75"/>
      <c r="BZ492" s="75"/>
      <c r="CA492" s="75"/>
      <c r="CL492" s="60"/>
      <c r="CM492" s="60"/>
      <c r="CN492" s="60"/>
      <c r="CO492" s="60"/>
      <c r="CP492" s="60"/>
      <c r="CQ492" s="60"/>
      <c r="CR492" s="60"/>
      <c r="CS492" s="60"/>
      <c r="CT492" s="60"/>
      <c r="CU492" s="60"/>
      <c r="CV492" s="60"/>
      <c r="CW492" s="60"/>
      <c r="CX492" s="60"/>
      <c r="CY492" s="60"/>
      <c r="CZ492" s="60"/>
      <c r="DA492" s="60"/>
      <c r="DB492" s="60"/>
      <c r="DC492" s="60"/>
      <c r="DD492" s="60"/>
      <c r="DE492" s="60"/>
      <c r="DF492" s="60"/>
      <c r="DG492" s="60"/>
      <c r="DH492" s="60"/>
      <c r="DI492" s="60"/>
      <c r="DJ492" s="60"/>
      <c r="DK492" s="60"/>
      <c r="DL492" s="60"/>
      <c r="DM492" s="60"/>
      <c r="DN492" s="60"/>
      <c r="DO492" s="60"/>
      <c r="DP492" s="60"/>
    </row>
    <row r="493" spans="2:120">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BS493" s="60"/>
      <c r="BT493" s="75"/>
      <c r="BU493" s="75"/>
      <c r="BV493" s="75"/>
      <c r="BW493" s="75"/>
      <c r="BX493" s="75"/>
      <c r="BY493" s="75"/>
      <c r="BZ493" s="75"/>
      <c r="CA493" s="75"/>
      <c r="CL493" s="60"/>
      <c r="CM493" s="60"/>
      <c r="CN493" s="60"/>
      <c r="CO493" s="60"/>
      <c r="CP493" s="60"/>
      <c r="CQ493" s="60"/>
      <c r="CR493" s="60"/>
      <c r="CS493" s="60"/>
      <c r="CT493" s="60"/>
      <c r="CU493" s="60"/>
      <c r="CV493" s="60"/>
      <c r="CW493" s="60"/>
      <c r="CX493" s="60"/>
      <c r="CY493" s="60"/>
      <c r="CZ493" s="60"/>
      <c r="DA493" s="60"/>
      <c r="DB493" s="60"/>
      <c r="DC493" s="60"/>
      <c r="DD493" s="60"/>
      <c r="DE493" s="60"/>
      <c r="DF493" s="60"/>
      <c r="DG493" s="60"/>
      <c r="DH493" s="60"/>
      <c r="DI493" s="60"/>
      <c r="DJ493" s="60"/>
      <c r="DK493" s="60"/>
      <c r="DL493" s="60"/>
      <c r="DM493" s="60"/>
      <c r="DN493" s="60"/>
      <c r="DO493" s="60"/>
      <c r="DP493" s="60"/>
    </row>
    <row r="494" spans="2:120">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BS494" s="60"/>
      <c r="BT494" s="75"/>
      <c r="BU494" s="75"/>
      <c r="BV494" s="75"/>
      <c r="BW494" s="75"/>
      <c r="BX494" s="75"/>
      <c r="BY494" s="75"/>
      <c r="BZ494" s="75"/>
      <c r="CA494" s="75"/>
      <c r="CL494" s="60"/>
      <c r="CM494" s="60"/>
      <c r="CN494" s="60"/>
      <c r="CO494" s="60"/>
      <c r="CP494" s="60"/>
      <c r="CQ494" s="60"/>
      <c r="CR494" s="60"/>
      <c r="CS494" s="60"/>
      <c r="CT494" s="60"/>
      <c r="CU494" s="60"/>
      <c r="CV494" s="60"/>
      <c r="CW494" s="60"/>
      <c r="CX494" s="60"/>
      <c r="CY494" s="60"/>
      <c r="CZ494" s="60"/>
      <c r="DA494" s="60"/>
      <c r="DB494" s="60"/>
      <c r="DC494" s="60"/>
      <c r="DD494" s="60"/>
      <c r="DE494" s="60"/>
      <c r="DF494" s="60"/>
      <c r="DG494" s="60"/>
      <c r="DH494" s="60"/>
      <c r="DI494" s="60"/>
      <c r="DJ494" s="60"/>
      <c r="DK494" s="60"/>
      <c r="DL494" s="60"/>
      <c r="DM494" s="60"/>
      <c r="DN494" s="60"/>
      <c r="DO494" s="60"/>
      <c r="DP494" s="60"/>
    </row>
    <row r="495" spans="2:120">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BS495" s="60"/>
      <c r="BT495" s="75"/>
      <c r="BU495" s="75"/>
      <c r="BV495" s="75"/>
      <c r="BW495" s="75"/>
      <c r="BX495" s="75"/>
      <c r="BY495" s="75"/>
      <c r="BZ495" s="75"/>
      <c r="CA495" s="75"/>
      <c r="CL495" s="60"/>
      <c r="CM495" s="60"/>
      <c r="CN495" s="60"/>
      <c r="CO495" s="60"/>
      <c r="CP495" s="60"/>
      <c r="CQ495" s="60"/>
      <c r="CR495" s="60"/>
      <c r="CS495" s="60"/>
      <c r="CT495" s="60"/>
      <c r="CU495" s="60"/>
      <c r="CV495" s="60"/>
      <c r="CW495" s="60"/>
      <c r="CX495" s="60"/>
      <c r="CY495" s="60"/>
      <c r="CZ495" s="60"/>
      <c r="DA495" s="60"/>
      <c r="DB495" s="60"/>
      <c r="DC495" s="60"/>
      <c r="DD495" s="60"/>
      <c r="DE495" s="60"/>
      <c r="DF495" s="60"/>
      <c r="DG495" s="60"/>
      <c r="DH495" s="60"/>
      <c r="DI495" s="60"/>
      <c r="DJ495" s="60"/>
      <c r="DK495" s="60"/>
      <c r="DL495" s="60"/>
      <c r="DM495" s="60"/>
      <c r="DN495" s="60"/>
      <c r="DO495" s="60"/>
      <c r="DP495" s="60"/>
    </row>
    <row r="496" spans="2:120">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BS496" s="60"/>
      <c r="BT496" s="75"/>
      <c r="BU496" s="75"/>
      <c r="BV496" s="75"/>
      <c r="BW496" s="75"/>
      <c r="BX496" s="75"/>
      <c r="BY496" s="75"/>
      <c r="BZ496" s="75"/>
      <c r="CA496" s="75"/>
      <c r="CL496" s="60"/>
      <c r="CM496" s="60"/>
      <c r="CN496" s="60"/>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row>
    <row r="497" spans="2:120">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BS497" s="60"/>
      <c r="BT497" s="75"/>
      <c r="BU497" s="75"/>
      <c r="BV497" s="75"/>
      <c r="BW497" s="75"/>
      <c r="BX497" s="75"/>
      <c r="BY497" s="75"/>
      <c r="BZ497" s="75"/>
      <c r="CA497" s="75"/>
      <c r="CL497" s="60"/>
      <c r="CM497" s="60"/>
      <c r="CN497" s="60"/>
      <c r="CO497" s="60"/>
      <c r="CP497" s="60"/>
      <c r="CQ497" s="60"/>
      <c r="CR497" s="60"/>
      <c r="CS497" s="60"/>
      <c r="CT497" s="60"/>
      <c r="CU497" s="60"/>
      <c r="CV497" s="60"/>
      <c r="CW497" s="60"/>
      <c r="CX497" s="60"/>
      <c r="CY497" s="60"/>
      <c r="CZ497" s="60"/>
      <c r="DA497" s="60"/>
      <c r="DB497" s="60"/>
      <c r="DC497" s="60"/>
      <c r="DD497" s="60"/>
      <c r="DE497" s="60"/>
      <c r="DF497" s="60"/>
      <c r="DG497" s="60"/>
      <c r="DH497" s="60"/>
      <c r="DI497" s="60"/>
      <c r="DJ497" s="60"/>
      <c r="DK497" s="60"/>
      <c r="DL497" s="60"/>
      <c r="DM497" s="60"/>
      <c r="DN497" s="60"/>
      <c r="DO497" s="60"/>
      <c r="DP497" s="60"/>
    </row>
    <row r="498" spans="2:120">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BS498" s="60"/>
      <c r="BT498" s="75"/>
      <c r="BU498" s="75"/>
      <c r="BV498" s="75"/>
      <c r="BW498" s="75"/>
      <c r="BX498" s="75"/>
      <c r="BY498" s="75"/>
      <c r="BZ498" s="75"/>
      <c r="CA498" s="75"/>
      <c r="CL498" s="60"/>
      <c r="CM498" s="60"/>
      <c r="CN498" s="60"/>
      <c r="CO498" s="60"/>
      <c r="CP498" s="60"/>
      <c r="CQ498" s="60"/>
      <c r="CR498" s="60"/>
      <c r="CS498" s="60"/>
      <c r="CT498" s="60"/>
      <c r="CU498" s="60"/>
      <c r="CV498" s="60"/>
      <c r="CW498" s="60"/>
      <c r="CX498" s="60"/>
      <c r="CY498" s="60"/>
      <c r="CZ498" s="60"/>
      <c r="DA498" s="60"/>
      <c r="DB498" s="60"/>
      <c r="DC498" s="60"/>
      <c r="DD498" s="60"/>
      <c r="DE498" s="60"/>
      <c r="DF498" s="60"/>
      <c r="DG498" s="60"/>
      <c r="DH498" s="60"/>
      <c r="DI498" s="60"/>
      <c r="DJ498" s="60"/>
      <c r="DK498" s="60"/>
      <c r="DL498" s="60"/>
      <c r="DM498" s="60"/>
      <c r="DN498" s="60"/>
      <c r="DO498" s="60"/>
      <c r="DP498" s="60"/>
    </row>
    <row r="499" spans="2:120">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BS499" s="60"/>
      <c r="BT499" s="75"/>
      <c r="BU499" s="75"/>
      <c r="BV499" s="75"/>
      <c r="BW499" s="75"/>
      <c r="BX499" s="75"/>
      <c r="BY499" s="75"/>
      <c r="BZ499" s="75"/>
      <c r="CA499" s="75"/>
      <c r="CL499" s="60"/>
      <c r="CM499" s="60"/>
      <c r="CN499" s="60"/>
      <c r="CO499" s="60"/>
      <c r="CP499" s="60"/>
      <c r="CQ499" s="60"/>
      <c r="CR499" s="60"/>
      <c r="CS499" s="60"/>
      <c r="CT499" s="60"/>
      <c r="CU499" s="60"/>
      <c r="CV499" s="60"/>
      <c r="CW499" s="60"/>
      <c r="CX499" s="60"/>
      <c r="CY499" s="60"/>
      <c r="CZ499" s="60"/>
      <c r="DA499" s="60"/>
      <c r="DB499" s="60"/>
      <c r="DC499" s="60"/>
      <c r="DD499" s="60"/>
      <c r="DE499" s="60"/>
      <c r="DF499" s="60"/>
      <c r="DG499" s="60"/>
      <c r="DH499" s="60"/>
      <c r="DI499" s="60"/>
      <c r="DJ499" s="60"/>
      <c r="DK499" s="60"/>
      <c r="DL499" s="60"/>
      <c r="DM499" s="60"/>
      <c r="DN499" s="60"/>
      <c r="DO499" s="60"/>
      <c r="DP499" s="60"/>
    </row>
    <row r="500" spans="2:120">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BS500" s="60"/>
      <c r="BT500" s="75"/>
      <c r="BU500" s="75"/>
      <c r="BV500" s="75"/>
      <c r="BW500" s="75"/>
      <c r="BX500" s="75"/>
      <c r="BY500" s="75"/>
      <c r="BZ500" s="75"/>
      <c r="CA500" s="75"/>
      <c r="CL500" s="60"/>
      <c r="CM500" s="60"/>
      <c r="CN500" s="60"/>
      <c r="CO500" s="60"/>
      <c r="CP500" s="60"/>
      <c r="CQ500" s="60"/>
      <c r="CR500" s="60"/>
      <c r="CS500" s="60"/>
      <c r="CT500" s="60"/>
      <c r="CU500" s="60"/>
      <c r="CV500" s="60"/>
      <c r="CW500" s="60"/>
      <c r="CX500" s="60"/>
      <c r="CY500" s="60"/>
      <c r="CZ500" s="60"/>
      <c r="DA500" s="60"/>
      <c r="DB500" s="60"/>
      <c r="DC500" s="60"/>
      <c r="DD500" s="60"/>
      <c r="DE500" s="60"/>
      <c r="DF500" s="60"/>
      <c r="DG500" s="60"/>
      <c r="DH500" s="60"/>
      <c r="DI500" s="60"/>
      <c r="DJ500" s="60"/>
      <c r="DK500" s="60"/>
      <c r="DL500" s="60"/>
      <c r="DM500" s="60"/>
      <c r="DN500" s="60"/>
      <c r="DO500" s="60"/>
      <c r="DP500" s="60"/>
    </row>
    <row r="501" spans="2:120">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BS501" s="60"/>
      <c r="BT501" s="75"/>
      <c r="BU501" s="75"/>
      <c r="BV501" s="75"/>
      <c r="BW501" s="75"/>
      <c r="BX501" s="75"/>
      <c r="BY501" s="75"/>
      <c r="BZ501" s="75"/>
      <c r="CA501" s="75"/>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60"/>
      <c r="DL501" s="60"/>
      <c r="DM501" s="60"/>
      <c r="DN501" s="60"/>
      <c r="DO501" s="60"/>
      <c r="DP501" s="60"/>
    </row>
    <row r="502" spans="2:120">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BS502" s="60"/>
      <c r="BT502" s="75"/>
      <c r="BU502" s="75"/>
      <c r="BV502" s="75"/>
      <c r="BW502" s="75"/>
      <c r="BX502" s="75"/>
      <c r="BY502" s="75"/>
      <c r="BZ502" s="75"/>
      <c r="CA502" s="75"/>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row>
    <row r="503" spans="2:120">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BS503" s="60"/>
      <c r="BT503" s="75"/>
      <c r="BU503" s="75"/>
      <c r="BV503" s="75"/>
      <c r="BW503" s="75"/>
      <c r="BX503" s="75"/>
      <c r="BY503" s="75"/>
      <c r="BZ503" s="75"/>
      <c r="CA503" s="75"/>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row>
    <row r="504" spans="2:120">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BS504" s="60"/>
      <c r="BT504" s="75"/>
      <c r="BU504" s="75"/>
      <c r="BV504" s="75"/>
      <c r="BW504" s="75"/>
      <c r="BX504" s="75"/>
      <c r="BY504" s="75"/>
      <c r="BZ504" s="75"/>
      <c r="CA504" s="75"/>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row>
    <row r="505" spans="2:120">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BS505" s="60"/>
      <c r="BT505" s="75"/>
      <c r="BU505" s="75"/>
      <c r="BV505" s="75"/>
      <c r="BW505" s="75"/>
      <c r="BX505" s="75"/>
      <c r="BY505" s="75"/>
      <c r="BZ505" s="75"/>
      <c r="CA505" s="75"/>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row>
    <row r="506" spans="2:120">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BS506" s="60"/>
      <c r="BT506" s="75"/>
      <c r="BU506" s="75"/>
      <c r="BV506" s="75"/>
      <c r="BW506" s="75"/>
      <c r="BX506" s="75"/>
      <c r="BY506" s="75"/>
      <c r="BZ506" s="75"/>
      <c r="CA506" s="75"/>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row>
    <row r="507" spans="2:120">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BS507" s="60"/>
      <c r="BT507" s="75"/>
      <c r="BU507" s="75"/>
      <c r="BV507" s="75"/>
      <c r="BW507" s="75"/>
      <c r="BX507" s="75"/>
      <c r="BY507" s="75"/>
      <c r="BZ507" s="75"/>
      <c r="CA507" s="75"/>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row>
    <row r="508" spans="2:120">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BS508" s="60"/>
      <c r="BT508" s="75"/>
      <c r="BU508" s="75"/>
      <c r="BV508" s="75"/>
      <c r="BW508" s="75"/>
      <c r="BX508" s="75"/>
      <c r="BY508" s="75"/>
      <c r="BZ508" s="75"/>
      <c r="CA508" s="75"/>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row>
    <row r="509" spans="2:120">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BS509" s="60"/>
      <c r="BT509" s="75"/>
      <c r="BU509" s="75"/>
      <c r="BV509" s="75"/>
      <c r="BW509" s="75"/>
      <c r="BX509" s="75"/>
      <c r="BY509" s="75"/>
      <c r="BZ509" s="75"/>
      <c r="CA509" s="75"/>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row>
    <row r="510" spans="2:120">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BS510" s="60"/>
      <c r="BT510" s="75"/>
      <c r="BU510" s="75"/>
      <c r="BV510" s="75"/>
      <c r="BW510" s="75"/>
      <c r="BX510" s="75"/>
      <c r="BY510" s="75"/>
      <c r="BZ510" s="75"/>
      <c r="CA510" s="75"/>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row>
    <row r="511" spans="2:120">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BS511" s="60"/>
      <c r="BT511" s="75"/>
      <c r="BU511" s="75"/>
      <c r="BV511" s="75"/>
      <c r="BW511" s="75"/>
      <c r="BX511" s="75"/>
      <c r="BY511" s="75"/>
      <c r="BZ511" s="75"/>
      <c r="CA511" s="75"/>
      <c r="CL511" s="60"/>
      <c r="CM511" s="60"/>
      <c r="CN511" s="60"/>
      <c r="CO511" s="60"/>
      <c r="CP511" s="60"/>
      <c r="CQ511" s="60"/>
      <c r="CR511" s="60"/>
      <c r="CS511" s="60"/>
      <c r="CT511" s="60"/>
      <c r="CU511" s="60"/>
      <c r="CV511" s="60"/>
      <c r="CW511" s="60"/>
      <c r="CX511" s="60"/>
      <c r="CY511" s="60"/>
      <c r="CZ511" s="60"/>
      <c r="DA511" s="60"/>
      <c r="DB511" s="60"/>
      <c r="DC511" s="60"/>
      <c r="DD511" s="60"/>
      <c r="DE511" s="60"/>
      <c r="DF511" s="60"/>
      <c r="DG511" s="60"/>
      <c r="DH511" s="60"/>
      <c r="DI511" s="60"/>
      <c r="DJ511" s="60"/>
      <c r="DK511" s="60"/>
      <c r="DL511" s="60"/>
      <c r="DM511" s="60"/>
      <c r="DN511" s="60"/>
      <c r="DO511" s="60"/>
      <c r="DP511" s="60"/>
    </row>
    <row r="512" spans="2:120">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BS512" s="60"/>
      <c r="BT512" s="75"/>
      <c r="BU512" s="75"/>
      <c r="BV512" s="75"/>
      <c r="BW512" s="75"/>
      <c r="BX512" s="75"/>
      <c r="BY512" s="75"/>
      <c r="BZ512" s="75"/>
      <c r="CA512" s="75"/>
      <c r="CL512" s="60"/>
      <c r="CM512" s="60"/>
      <c r="CN512" s="60"/>
      <c r="CO512" s="60"/>
      <c r="CP512" s="60"/>
      <c r="CQ512" s="60"/>
      <c r="CR512" s="60"/>
      <c r="CS512" s="60"/>
      <c r="CT512" s="60"/>
      <c r="CU512" s="60"/>
      <c r="CV512" s="60"/>
      <c r="CW512" s="60"/>
      <c r="CX512" s="60"/>
      <c r="CY512" s="60"/>
      <c r="CZ512" s="60"/>
      <c r="DA512" s="60"/>
      <c r="DB512" s="60"/>
      <c r="DC512" s="60"/>
      <c r="DD512" s="60"/>
      <c r="DE512" s="60"/>
      <c r="DF512" s="60"/>
      <c r="DG512" s="60"/>
      <c r="DH512" s="60"/>
      <c r="DI512" s="60"/>
      <c r="DJ512" s="60"/>
      <c r="DK512" s="60"/>
      <c r="DL512" s="60"/>
      <c r="DM512" s="60"/>
      <c r="DN512" s="60"/>
      <c r="DO512" s="60"/>
      <c r="DP512" s="60"/>
    </row>
    <row r="513" spans="2:120">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BS513" s="60"/>
      <c r="BT513" s="75"/>
      <c r="BU513" s="75"/>
      <c r="BV513" s="75"/>
      <c r="BW513" s="75"/>
      <c r="BX513" s="75"/>
      <c r="BY513" s="75"/>
      <c r="BZ513" s="75"/>
      <c r="CA513" s="75"/>
      <c r="CL513" s="60"/>
      <c r="CM513" s="60"/>
      <c r="CN513" s="60"/>
      <c r="CO513" s="60"/>
      <c r="CP513" s="60"/>
      <c r="CQ513" s="60"/>
      <c r="CR513" s="60"/>
      <c r="CS513" s="60"/>
      <c r="CT513" s="60"/>
      <c r="CU513" s="60"/>
      <c r="CV513" s="60"/>
      <c r="CW513" s="60"/>
      <c r="CX513" s="60"/>
      <c r="CY513" s="60"/>
      <c r="CZ513" s="60"/>
      <c r="DA513" s="60"/>
      <c r="DB513" s="60"/>
      <c r="DC513" s="60"/>
      <c r="DD513" s="60"/>
      <c r="DE513" s="60"/>
      <c r="DF513" s="60"/>
      <c r="DG513" s="60"/>
      <c r="DH513" s="60"/>
      <c r="DI513" s="60"/>
      <c r="DJ513" s="60"/>
      <c r="DK513" s="60"/>
      <c r="DL513" s="60"/>
      <c r="DM513" s="60"/>
      <c r="DN513" s="60"/>
      <c r="DO513" s="60"/>
      <c r="DP513" s="60"/>
    </row>
    <row r="514" spans="2:120">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BS514" s="60"/>
      <c r="BT514" s="75"/>
      <c r="BU514" s="75"/>
      <c r="BV514" s="75"/>
      <c r="BW514" s="75"/>
      <c r="BX514" s="75"/>
      <c r="BY514" s="75"/>
      <c r="BZ514" s="75"/>
      <c r="CA514" s="75"/>
      <c r="CL514" s="60"/>
      <c r="CM514" s="60"/>
      <c r="CN514" s="60"/>
      <c r="CO514" s="60"/>
      <c r="CP514" s="60"/>
      <c r="CQ514" s="60"/>
      <c r="CR514" s="60"/>
      <c r="CS514" s="60"/>
      <c r="CT514" s="60"/>
      <c r="CU514" s="60"/>
      <c r="CV514" s="60"/>
      <c r="CW514" s="60"/>
      <c r="CX514" s="60"/>
      <c r="CY514" s="60"/>
      <c r="CZ514" s="60"/>
      <c r="DA514" s="60"/>
      <c r="DB514" s="60"/>
      <c r="DC514" s="60"/>
      <c r="DD514" s="60"/>
      <c r="DE514" s="60"/>
      <c r="DF514" s="60"/>
      <c r="DG514" s="60"/>
      <c r="DH514" s="60"/>
      <c r="DI514" s="60"/>
      <c r="DJ514" s="60"/>
      <c r="DK514" s="60"/>
      <c r="DL514" s="60"/>
      <c r="DM514" s="60"/>
      <c r="DN514" s="60"/>
      <c r="DO514" s="60"/>
      <c r="DP514" s="60"/>
    </row>
    <row r="515" spans="2:120">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BS515" s="60"/>
      <c r="BT515" s="75"/>
      <c r="BU515" s="75"/>
      <c r="BV515" s="75"/>
      <c r="BW515" s="75"/>
      <c r="BX515" s="75"/>
      <c r="BY515" s="75"/>
      <c r="BZ515" s="75"/>
      <c r="CA515" s="75"/>
      <c r="CL515" s="60"/>
      <c r="CM515" s="60"/>
      <c r="CN515" s="60"/>
      <c r="CO515" s="60"/>
      <c r="CP515" s="60"/>
      <c r="CQ515" s="60"/>
      <c r="CR515" s="60"/>
      <c r="CS515" s="60"/>
      <c r="CT515" s="60"/>
      <c r="CU515" s="60"/>
      <c r="CV515" s="60"/>
      <c r="CW515" s="60"/>
      <c r="CX515" s="60"/>
      <c r="CY515" s="60"/>
      <c r="CZ515" s="60"/>
      <c r="DA515" s="60"/>
      <c r="DB515" s="60"/>
      <c r="DC515" s="60"/>
      <c r="DD515" s="60"/>
      <c r="DE515" s="60"/>
      <c r="DF515" s="60"/>
      <c r="DG515" s="60"/>
      <c r="DH515" s="60"/>
      <c r="DI515" s="60"/>
      <c r="DJ515" s="60"/>
      <c r="DK515" s="60"/>
      <c r="DL515" s="60"/>
      <c r="DM515" s="60"/>
      <c r="DN515" s="60"/>
      <c r="DO515" s="60"/>
      <c r="DP515" s="60"/>
    </row>
    <row r="516" spans="2:120">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BS516" s="60"/>
      <c r="BT516" s="75"/>
      <c r="BU516" s="75"/>
      <c r="BV516" s="75"/>
      <c r="BW516" s="75"/>
      <c r="BX516" s="75"/>
      <c r="BY516" s="75"/>
      <c r="BZ516" s="75"/>
      <c r="CA516" s="75"/>
      <c r="CL516" s="60"/>
      <c r="CM516" s="60"/>
      <c r="CN516" s="60"/>
      <c r="CO516" s="60"/>
      <c r="CP516" s="60"/>
      <c r="CQ516" s="60"/>
      <c r="CR516" s="60"/>
      <c r="CS516" s="60"/>
      <c r="CT516" s="60"/>
      <c r="CU516" s="60"/>
      <c r="CV516" s="60"/>
      <c r="CW516" s="60"/>
      <c r="CX516" s="60"/>
      <c r="CY516" s="60"/>
      <c r="CZ516" s="60"/>
      <c r="DA516" s="60"/>
      <c r="DB516" s="60"/>
      <c r="DC516" s="60"/>
      <c r="DD516" s="60"/>
      <c r="DE516" s="60"/>
      <c r="DF516" s="60"/>
      <c r="DG516" s="60"/>
      <c r="DH516" s="60"/>
      <c r="DI516" s="60"/>
      <c r="DJ516" s="60"/>
      <c r="DK516" s="60"/>
      <c r="DL516" s="60"/>
      <c r="DM516" s="60"/>
      <c r="DN516" s="60"/>
      <c r="DO516" s="60"/>
      <c r="DP516" s="60"/>
    </row>
    <row r="517" spans="2:120">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BS517" s="60"/>
      <c r="BT517" s="75"/>
      <c r="BU517" s="75"/>
      <c r="BV517" s="75"/>
      <c r="BW517" s="75"/>
      <c r="BX517" s="75"/>
      <c r="BY517" s="75"/>
      <c r="BZ517" s="75"/>
      <c r="CA517" s="75"/>
      <c r="CL517" s="60"/>
      <c r="CM517" s="60"/>
      <c r="CN517" s="60"/>
      <c r="CO517" s="60"/>
      <c r="CP517" s="60"/>
      <c r="CQ517" s="60"/>
      <c r="CR517" s="60"/>
      <c r="CS517" s="60"/>
      <c r="CT517" s="60"/>
      <c r="CU517" s="60"/>
      <c r="CV517" s="60"/>
      <c r="CW517" s="60"/>
      <c r="CX517" s="60"/>
      <c r="CY517" s="60"/>
      <c r="CZ517" s="60"/>
      <c r="DA517" s="60"/>
      <c r="DB517" s="60"/>
      <c r="DC517" s="60"/>
      <c r="DD517" s="60"/>
      <c r="DE517" s="60"/>
      <c r="DF517" s="60"/>
      <c r="DG517" s="60"/>
      <c r="DH517" s="60"/>
      <c r="DI517" s="60"/>
      <c r="DJ517" s="60"/>
      <c r="DK517" s="60"/>
      <c r="DL517" s="60"/>
      <c r="DM517" s="60"/>
      <c r="DN517" s="60"/>
      <c r="DO517" s="60"/>
      <c r="DP517" s="60"/>
    </row>
    <row r="518" spans="2:120">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BS518" s="60"/>
      <c r="BT518" s="75"/>
      <c r="BU518" s="75"/>
      <c r="BV518" s="75"/>
      <c r="BW518" s="75"/>
      <c r="BX518" s="75"/>
      <c r="BY518" s="75"/>
      <c r="BZ518" s="75"/>
      <c r="CA518" s="75"/>
      <c r="CL518" s="60"/>
      <c r="CM518" s="60"/>
      <c r="CN518" s="60"/>
      <c r="CO518" s="60"/>
      <c r="CP518" s="60"/>
      <c r="CQ518" s="60"/>
      <c r="CR518" s="60"/>
      <c r="CS518" s="60"/>
      <c r="CT518" s="60"/>
      <c r="CU518" s="60"/>
      <c r="CV518" s="60"/>
      <c r="CW518" s="60"/>
      <c r="CX518" s="60"/>
      <c r="CY518" s="60"/>
      <c r="CZ518" s="60"/>
      <c r="DA518" s="60"/>
      <c r="DB518" s="60"/>
      <c r="DC518" s="60"/>
      <c r="DD518" s="60"/>
      <c r="DE518" s="60"/>
      <c r="DF518" s="60"/>
      <c r="DG518" s="60"/>
      <c r="DH518" s="60"/>
      <c r="DI518" s="60"/>
      <c r="DJ518" s="60"/>
      <c r="DK518" s="60"/>
      <c r="DL518" s="60"/>
      <c r="DM518" s="60"/>
      <c r="DN518" s="60"/>
      <c r="DO518" s="60"/>
      <c r="DP518" s="60"/>
    </row>
    <row r="519" spans="2:120">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BS519" s="60"/>
      <c r="BT519" s="75"/>
      <c r="BU519" s="75"/>
      <c r="BV519" s="75"/>
      <c r="BW519" s="75"/>
      <c r="BX519" s="75"/>
      <c r="BY519" s="75"/>
      <c r="BZ519" s="75"/>
      <c r="CA519" s="75"/>
      <c r="CL519" s="60"/>
      <c r="CM519" s="60"/>
      <c r="CN519" s="60"/>
      <c r="CO519" s="60"/>
      <c r="CP519" s="60"/>
      <c r="CQ519" s="60"/>
      <c r="CR519" s="60"/>
      <c r="CS519" s="60"/>
      <c r="CT519" s="60"/>
      <c r="CU519" s="60"/>
      <c r="CV519" s="60"/>
      <c r="CW519" s="60"/>
      <c r="CX519" s="60"/>
      <c r="CY519" s="60"/>
      <c r="CZ519" s="60"/>
      <c r="DA519" s="60"/>
      <c r="DB519" s="60"/>
      <c r="DC519" s="60"/>
      <c r="DD519" s="60"/>
      <c r="DE519" s="60"/>
      <c r="DF519" s="60"/>
      <c r="DG519" s="60"/>
      <c r="DH519" s="60"/>
      <c r="DI519" s="60"/>
      <c r="DJ519" s="60"/>
      <c r="DK519" s="60"/>
      <c r="DL519" s="60"/>
      <c r="DM519" s="60"/>
      <c r="DN519" s="60"/>
      <c r="DO519" s="60"/>
      <c r="DP519" s="60"/>
    </row>
    <row r="520" spans="2:120">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BS520" s="60"/>
      <c r="BT520" s="75"/>
      <c r="BU520" s="75"/>
      <c r="BV520" s="75"/>
      <c r="BW520" s="75"/>
      <c r="BX520" s="75"/>
      <c r="BY520" s="75"/>
      <c r="BZ520" s="75"/>
      <c r="CA520" s="75"/>
      <c r="CL520" s="60"/>
      <c r="CM520" s="60"/>
      <c r="CN520" s="60"/>
      <c r="CO520" s="60"/>
      <c r="CP520" s="60"/>
      <c r="CQ520" s="60"/>
      <c r="CR520" s="60"/>
      <c r="CS520" s="60"/>
      <c r="CT520" s="60"/>
      <c r="CU520" s="60"/>
      <c r="CV520" s="60"/>
      <c r="CW520" s="60"/>
      <c r="CX520" s="60"/>
      <c r="CY520" s="60"/>
      <c r="CZ520" s="60"/>
      <c r="DA520" s="60"/>
      <c r="DB520" s="60"/>
      <c r="DC520" s="60"/>
      <c r="DD520" s="60"/>
      <c r="DE520" s="60"/>
      <c r="DF520" s="60"/>
      <c r="DG520" s="60"/>
      <c r="DH520" s="60"/>
      <c r="DI520" s="60"/>
      <c r="DJ520" s="60"/>
      <c r="DK520" s="60"/>
      <c r="DL520" s="60"/>
      <c r="DM520" s="60"/>
      <c r="DN520" s="60"/>
      <c r="DO520" s="60"/>
      <c r="DP520" s="60"/>
    </row>
    <row r="521" spans="2:120">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BS521" s="60"/>
      <c r="BT521" s="75"/>
      <c r="BU521" s="75"/>
      <c r="BV521" s="75"/>
      <c r="BW521" s="75"/>
      <c r="BX521" s="75"/>
      <c r="BY521" s="75"/>
      <c r="BZ521" s="75"/>
      <c r="CA521" s="75"/>
      <c r="CL521" s="60"/>
      <c r="CM521" s="60"/>
      <c r="CN521" s="60"/>
      <c r="CO521" s="60"/>
      <c r="CP521" s="60"/>
      <c r="CQ521" s="60"/>
      <c r="CR521" s="60"/>
      <c r="CS521" s="60"/>
      <c r="CT521" s="60"/>
      <c r="CU521" s="60"/>
      <c r="CV521" s="60"/>
      <c r="CW521" s="60"/>
      <c r="CX521" s="60"/>
      <c r="CY521" s="60"/>
      <c r="CZ521" s="60"/>
      <c r="DA521" s="60"/>
      <c r="DB521" s="60"/>
      <c r="DC521" s="60"/>
      <c r="DD521" s="60"/>
      <c r="DE521" s="60"/>
      <c r="DF521" s="60"/>
      <c r="DG521" s="60"/>
      <c r="DH521" s="60"/>
      <c r="DI521" s="60"/>
      <c r="DJ521" s="60"/>
      <c r="DK521" s="60"/>
      <c r="DL521" s="60"/>
      <c r="DM521" s="60"/>
      <c r="DN521" s="60"/>
      <c r="DO521" s="60"/>
      <c r="DP521" s="60"/>
    </row>
  </sheetData>
  <sheetProtection algorithmName="SHA-512" hashValue="XjA3yUWo+U8/Y5DfzeekUhycXpDcmI8p2dbGIku84hLSeG0PmTNEQe6skSXHr/KVA2TzQLbQnl+Z79j0S7MuYQ==" saltValue="Y1csF7y4KJO3ela8euuVwg==" spinCount="100000" sheet="1" objects="1" scenarios="1"/>
  <mergeCells count="230">
    <mergeCell ref="BT20:BW20"/>
    <mergeCell ref="BT19:BW19"/>
    <mergeCell ref="BY19:CB19"/>
    <mergeCell ref="BY20:CB20"/>
    <mergeCell ref="BY21:CB21"/>
    <mergeCell ref="BY22:CB22"/>
    <mergeCell ref="BY23:CB23"/>
    <mergeCell ref="BY24:CB24"/>
    <mergeCell ref="BY25:CB25"/>
    <mergeCell ref="BY26:CB26"/>
    <mergeCell ref="BY27:CB27"/>
    <mergeCell ref="BY28:CB28"/>
    <mergeCell ref="BY29:CB29"/>
    <mergeCell ref="BY30:CB30"/>
    <mergeCell ref="BY31:CB31"/>
    <mergeCell ref="BY32:CB32"/>
    <mergeCell ref="AY32:BB32"/>
    <mergeCell ref="BT21:BW21"/>
    <mergeCell ref="BT22:BW22"/>
    <mergeCell ref="BT23:BW23"/>
    <mergeCell ref="BT24:BW24"/>
    <mergeCell ref="BT25:BW25"/>
    <mergeCell ref="BT26:BW26"/>
    <mergeCell ref="BT27:BW27"/>
    <mergeCell ref="BT28:BW28"/>
    <mergeCell ref="BT29:BW29"/>
    <mergeCell ref="BT30:BW30"/>
    <mergeCell ref="BT31:BW31"/>
    <mergeCell ref="BT32:BW32"/>
    <mergeCell ref="AY28:BB28"/>
    <mergeCell ref="AY29:BB29"/>
    <mergeCell ref="AY30:BB30"/>
    <mergeCell ref="AY31:BB31"/>
    <mergeCell ref="AM19:AV19"/>
    <mergeCell ref="AY19:BB19"/>
    <mergeCell ref="AY20:BB20"/>
    <mergeCell ref="AY21:BB21"/>
    <mergeCell ref="AY22:BB22"/>
    <mergeCell ref="AY23:BB23"/>
    <mergeCell ref="AY24:BB24"/>
    <mergeCell ref="AY26:BB26"/>
    <mergeCell ref="AY27:BB27"/>
    <mergeCell ref="AY25:BB25"/>
    <mergeCell ref="B38:I38"/>
    <mergeCell ref="X56:Z56"/>
    <mergeCell ref="J57:L57"/>
    <mergeCell ref="X46:Z46"/>
    <mergeCell ref="B49:I49"/>
    <mergeCell ref="J49:L49"/>
    <mergeCell ref="O49:W49"/>
    <mergeCell ref="X49:Z49"/>
    <mergeCell ref="J45:L45"/>
    <mergeCell ref="O44:W44"/>
    <mergeCell ref="X44:Z44"/>
    <mergeCell ref="O54:Z54"/>
    <mergeCell ref="O55:W55"/>
    <mergeCell ref="X55:Z55"/>
    <mergeCell ref="A51:A58"/>
    <mergeCell ref="O46:W46"/>
    <mergeCell ref="U1:AA2"/>
    <mergeCell ref="U3:Z3"/>
    <mergeCell ref="B54:I54"/>
    <mergeCell ref="J54:L54"/>
    <mergeCell ref="X57:Z57"/>
    <mergeCell ref="B56:I56"/>
    <mergeCell ref="J56:L56"/>
    <mergeCell ref="J55:L55"/>
    <mergeCell ref="B57:I57"/>
    <mergeCell ref="B55:I55"/>
    <mergeCell ref="O50:W50"/>
    <mergeCell ref="B4:AA4"/>
    <mergeCell ref="B5:AA5"/>
    <mergeCell ref="B6:AA6"/>
    <mergeCell ref="B7:AA7"/>
    <mergeCell ref="B8:AA8"/>
    <mergeCell ref="B9:AA9"/>
    <mergeCell ref="B10:AA10"/>
    <mergeCell ref="X50:Z50"/>
    <mergeCell ref="B45:I45"/>
    <mergeCell ref="O45:W45"/>
    <mergeCell ref="X45:Z45"/>
    <mergeCell ref="AH51:AV51"/>
    <mergeCell ref="BS51:BT51"/>
    <mergeCell ref="B50:I50"/>
    <mergeCell ref="J50:L50"/>
    <mergeCell ref="AH50:AV50"/>
    <mergeCell ref="BS50:BT50"/>
    <mergeCell ref="O53:W53"/>
    <mergeCell ref="X53:Z53"/>
    <mergeCell ref="B51:I51"/>
    <mergeCell ref="J51:L51"/>
    <mergeCell ref="O51:W51"/>
    <mergeCell ref="X51:Z51"/>
    <mergeCell ref="AH52:AV52"/>
    <mergeCell ref="BS52:BT52"/>
    <mergeCell ref="AH53:AV53"/>
    <mergeCell ref="B52:I52"/>
    <mergeCell ref="J52:L52"/>
    <mergeCell ref="B53:I53"/>
    <mergeCell ref="J53:L53"/>
    <mergeCell ref="AC51:AC58"/>
    <mergeCell ref="O56:W56"/>
    <mergeCell ref="O57:W57"/>
    <mergeCell ref="BS53:BT53"/>
    <mergeCell ref="AH54:AV54"/>
    <mergeCell ref="AH48:AV48"/>
    <mergeCell ref="BS48:BT48"/>
    <mergeCell ref="B46:I46"/>
    <mergeCell ref="J46:L46"/>
    <mergeCell ref="AH46:AV46"/>
    <mergeCell ref="BS46:BT46"/>
    <mergeCell ref="B47:I47"/>
    <mergeCell ref="O47:W47"/>
    <mergeCell ref="X47:Z47"/>
    <mergeCell ref="AH47:AV47"/>
    <mergeCell ref="J48:L48"/>
    <mergeCell ref="AH49:AV49"/>
    <mergeCell ref="BS49:BT49"/>
    <mergeCell ref="BS47:BT47"/>
    <mergeCell ref="B48:I48"/>
    <mergeCell ref="J47:L47"/>
    <mergeCell ref="O48:W48"/>
    <mergeCell ref="X48:Z48"/>
    <mergeCell ref="J38:L38"/>
    <mergeCell ref="O38:W38"/>
    <mergeCell ref="X38:Z38"/>
    <mergeCell ref="B39:I39"/>
    <mergeCell ref="J39:L39"/>
    <mergeCell ref="N39:AB39"/>
    <mergeCell ref="AH45:AV45"/>
    <mergeCell ref="BS45:BT45"/>
    <mergeCell ref="AH43:AV43"/>
    <mergeCell ref="BS43:BT43"/>
    <mergeCell ref="B42:F42"/>
    <mergeCell ref="G42:I42"/>
    <mergeCell ref="J42:L42"/>
    <mergeCell ref="O42:W42"/>
    <mergeCell ref="X42:Z42"/>
    <mergeCell ref="B43:I43"/>
    <mergeCell ref="B44:I44"/>
    <mergeCell ref="AH44:AV44"/>
    <mergeCell ref="BS44:BT44"/>
    <mergeCell ref="J44:L44"/>
    <mergeCell ref="B40:I40"/>
    <mergeCell ref="J40:L40"/>
    <mergeCell ref="X40:Z40"/>
    <mergeCell ref="B41:I41"/>
    <mergeCell ref="J41:L41"/>
    <mergeCell ref="O41:W41"/>
    <mergeCell ref="X41:Z41"/>
    <mergeCell ref="J43:L43"/>
    <mergeCell ref="O43:Z43"/>
    <mergeCell ref="B37:I37"/>
    <mergeCell ref="J37:L37"/>
    <mergeCell ref="O37:W37"/>
    <mergeCell ref="X37:Z37"/>
    <mergeCell ref="B34:I34"/>
    <mergeCell ref="J34:L34"/>
    <mergeCell ref="N34:AB34"/>
    <mergeCell ref="B35:I35"/>
    <mergeCell ref="J35:L35"/>
    <mergeCell ref="O35:W35"/>
    <mergeCell ref="X35:Z35"/>
    <mergeCell ref="B36:I36"/>
    <mergeCell ref="J36:L36"/>
    <mergeCell ref="O36:W36"/>
    <mergeCell ref="B30:I30"/>
    <mergeCell ref="J31:L31"/>
    <mergeCell ref="O30:W30"/>
    <mergeCell ref="X30:Z30"/>
    <mergeCell ref="O31:W31"/>
    <mergeCell ref="X31:Z31"/>
    <mergeCell ref="B31:I31"/>
    <mergeCell ref="J30:L30"/>
    <mergeCell ref="X36:Z36"/>
    <mergeCell ref="B23:G23"/>
    <mergeCell ref="H23:I23"/>
    <mergeCell ref="J23:L23"/>
    <mergeCell ref="O23:W23"/>
    <mergeCell ref="X23:Z23"/>
    <mergeCell ref="J24:L24"/>
    <mergeCell ref="O24:W24"/>
    <mergeCell ref="X24:Z24"/>
    <mergeCell ref="F24:I24"/>
    <mergeCell ref="B24:E24"/>
    <mergeCell ref="BS54:BT54"/>
    <mergeCell ref="B25:I25"/>
    <mergeCell ref="J25:L25"/>
    <mergeCell ref="O25:W25"/>
    <mergeCell ref="X25:Z25"/>
    <mergeCell ref="B26:I26"/>
    <mergeCell ref="J26:L26"/>
    <mergeCell ref="O26:W26"/>
    <mergeCell ref="X26:Z26"/>
    <mergeCell ref="B27:I27"/>
    <mergeCell ref="J27:L27"/>
    <mergeCell ref="B28:I28"/>
    <mergeCell ref="J28:L28"/>
    <mergeCell ref="N28:AB28"/>
    <mergeCell ref="B29:I29"/>
    <mergeCell ref="J29:L29"/>
    <mergeCell ref="O29:W29"/>
    <mergeCell ref="X29:Z29"/>
    <mergeCell ref="B32:I32"/>
    <mergeCell ref="J32:L32"/>
    <mergeCell ref="O32:W32"/>
    <mergeCell ref="X32:Z32"/>
    <mergeCell ref="B33:I33"/>
    <mergeCell ref="J33:L33"/>
    <mergeCell ref="D1:T2"/>
    <mergeCell ref="D3:T3"/>
    <mergeCell ref="B21:I21"/>
    <mergeCell ref="J21:L21"/>
    <mergeCell ref="O21:W21"/>
    <mergeCell ref="X21:Z21"/>
    <mergeCell ref="B22:I22"/>
    <mergeCell ref="J22:L22"/>
    <mergeCell ref="O22:W22"/>
    <mergeCell ref="X22:Z22"/>
    <mergeCell ref="B19:AA19"/>
    <mergeCell ref="B20:L20"/>
    <mergeCell ref="N20:AB20"/>
    <mergeCell ref="B11:AA11"/>
    <mergeCell ref="B12:AA12"/>
    <mergeCell ref="B13:AA13"/>
    <mergeCell ref="B14:AA14"/>
    <mergeCell ref="B15:AA15"/>
    <mergeCell ref="B16:AA16"/>
    <mergeCell ref="B17:AA17"/>
    <mergeCell ref="B18:AA18"/>
  </mergeCells>
  <conditionalFormatting sqref="B52:I56">
    <cfRule type="containsBlanks" dxfId="340" priority="7">
      <formula>LEN(TRIM(B52))=0</formula>
    </cfRule>
  </conditionalFormatting>
  <conditionalFormatting sqref="O25:W25">
    <cfRule type="containsBlanks" dxfId="339" priority="9">
      <formula>LEN(TRIM(O25))=0</formula>
    </cfRule>
  </conditionalFormatting>
  <conditionalFormatting sqref="X21:Z25">
    <cfRule type="containsBlanks" dxfId="338" priority="10">
      <formula>LEN(TRIM(X21))=0</formula>
    </cfRule>
  </conditionalFormatting>
  <conditionalFormatting sqref="X40:Z42 X44:Z48">
    <cfRule type="containsBlanks" dxfId="337" priority="14">
      <formula>LEN(TRIM(X40))=0</formula>
    </cfRule>
  </conditionalFormatting>
  <conditionalFormatting sqref="X50:Z50">
    <cfRule type="expression" priority="6">
      <formula>LEN($X$50:$Z$55)</formula>
    </cfRule>
  </conditionalFormatting>
  <conditionalFormatting sqref="X50:Z51">
    <cfRule type="containsBlanks" dxfId="336" priority="1">
      <formula>LEN(TRIM(X50))=0</formula>
    </cfRule>
  </conditionalFormatting>
  <conditionalFormatting sqref="X55:Z55">
    <cfRule type="containsBlanks" dxfId="335" priority="3">
      <formula>LEN(TRIM(X55))=0</formula>
    </cfRule>
  </conditionalFormatting>
  <dataValidations disablePrompts="1" xWindow="167" yWindow="693" count="5">
    <dataValidation type="list" allowBlank="1" showInputMessage="1" showErrorMessage="1" sqref="M14:N14" xr:uid="{44D98CB1-8DC1-4584-943D-DF4041D7A999}">
      <formula1>$AY$25:$AY$30</formula1>
    </dataValidation>
    <dataValidation type="list" allowBlank="1" showInputMessage="1" showErrorMessage="1" sqref="U14:AA14" xr:uid="{8B74607A-86F8-4179-850B-01631071FFF0}">
      <formula1>$BL$30:$BL$34</formula1>
    </dataValidation>
    <dataValidation type="list" allowBlank="1" showInputMessage="1" showErrorMessage="1" sqref="B15:J15" xr:uid="{5816C943-0F29-4FD7-A3BA-28D220F7EA24}">
      <formula1>$BL$29:$BL$33</formula1>
    </dataValidation>
    <dataValidation type="list" allowBlank="1" showInputMessage="1" showErrorMessage="1" sqref="S9:AA9" xr:uid="{C751FD44-C310-4E60-A1BF-FC68D6BE89DC}">
      <formula1>$AY$67:$AY$71</formula1>
    </dataValidation>
    <dataValidation allowBlank="1" showInputMessage="1" showErrorMessage="1" promptTitle="Enter any unlisted expenses here" prompt="Please specify any additional expenses not included in the above categories._x000a_" sqref="B51:I56" xr:uid="{823284BC-9C1C-4B0F-B2A1-4D316D31EE49}"/>
  </dataValidations>
  <hyperlinks>
    <hyperlink ref="S7:Y7" r:id="rId1" display="Business Activity Codes" xr:uid="{DB68F205-9E19-430C-8ED2-284B58DC1BF9}"/>
    <hyperlink ref="CD23:CK23" r:id="rId2" display="Payroll Processing Fee" xr:uid="{F9BEA5F0-33E2-4EDF-B188-851D8055641C}"/>
    <hyperlink ref="CD35:CK35" r:id="rId3" display="Home Office ( Safe Harbor)" xr:uid="{7053B190-B4DD-4AAA-AE4B-9DAD452C834B}"/>
    <hyperlink ref="U3" r:id="rId4" xr:uid="{BB24E7C8-961B-4110-AFBE-1710303DEAA4}"/>
    <hyperlink ref="B34:I34" r:id="rId5" display="Payroll Processing Fee" xr:uid="{82F85EDB-179A-4F7E-B104-33A4F3350765}"/>
    <hyperlink ref="B49:I49" location="'Basic Information'!A1" display="Other Exp not listed Above" xr:uid="{C24E61D6-2C9B-4D18-BC1D-2DF42C31C340}"/>
    <hyperlink ref="AX20" location="Jan!A1" display="Jan" xr:uid="{706C185B-9F19-4CC4-BF7E-6391E73B7B1B}"/>
    <hyperlink ref="AX21" location="Feb!A1" display="Feb" xr:uid="{27BA4B4B-EDEF-4244-875E-E46856AB8094}"/>
    <hyperlink ref="AX22" location="March!A1" display="March" xr:uid="{7693845C-1637-4BA1-82C4-13CF1B013841}"/>
    <hyperlink ref="AX23" location="April!A1" display="April" xr:uid="{15812C4F-9094-4D52-8AB1-E468692407CC}"/>
    <hyperlink ref="AX24" location="May!A1" display="May" xr:uid="{A5F46216-982A-4DB8-8C8D-298F16DE28B8}"/>
    <hyperlink ref="AX25" location="June!A1" display="June" xr:uid="{4E53D86B-0232-4FCE-9E97-B0F581D73CE8}"/>
    <hyperlink ref="AX26" location="July!A1" display="July" xr:uid="{94EF9460-730B-48FA-9681-BECCBEF733E3}"/>
    <hyperlink ref="AX27" location="Aug!A1" display="Aug" xr:uid="{36000C11-6797-46ED-97E0-99B09B003528}"/>
    <hyperlink ref="AX28" location="Sep!A1" display="Sep" xr:uid="{C62F63B9-DF07-4E40-9BC8-4396EEAF587A}"/>
    <hyperlink ref="AX29" location="Oct!A1" display="Oct" xr:uid="{D7C194D7-9700-40FD-9830-4F5BD5E6D2E5}"/>
    <hyperlink ref="AX30" location="Nov!A1" display="Nov" xr:uid="{CC9000E2-4368-4516-86CC-ECE44356FB2D}"/>
    <hyperlink ref="AX31" location="Dec!A1" display="Dec" xr:uid="{C1DA15A2-E7B9-41C6-8702-95994778719F}"/>
    <hyperlink ref="AX32" location="Total!A1" display="Total" xr:uid="{58053F8C-4E2F-42DD-BEF6-7916B6D8FBB2}"/>
    <hyperlink ref="BS20" location="'Jan 2026'!Print_Area" display="Jan" xr:uid="{3A2BD38A-98F5-4F0D-94CA-383E70AA700C}"/>
    <hyperlink ref="BS21" location="'Feb 2026 '!Print_Area" display="Feb" xr:uid="{CEC30E06-1FF4-4C2B-AA1F-D5EF0445FFFD}"/>
    <hyperlink ref="BS22" location="'March 2026'!Print_Area" display="March" xr:uid="{CD541430-D6EA-4353-ACAE-312DF7134882}"/>
    <hyperlink ref="BS23" location="'April 2026'!Print_Area" display="April" xr:uid="{A00CF353-6253-4008-86B3-759B777556F0}"/>
    <hyperlink ref="BS24" location="'May 2026'!Print_Area" display="May" xr:uid="{E9A9239A-1C82-4E80-B1AA-1E1DAAC9D55B}"/>
    <hyperlink ref="BS25" location="'June 2026'!Print_Area" display="June" xr:uid="{5EF62258-0AA7-42EA-9CE8-92ADDFB59E5B}"/>
    <hyperlink ref="BS26" location="'July 2026'!Print_Area" display="July" xr:uid="{FE949D10-136E-4F5A-8005-9FFF9383294B}"/>
    <hyperlink ref="BS27" location="'Aug 2026'!Print_Area" display="Aug" xr:uid="{BDCAAAEB-9049-4655-843A-7F3E1898408F}"/>
    <hyperlink ref="BS28" location="'Sep 2026'!Print_Area" display="Sep" xr:uid="{21B6CD83-D996-47EB-BCF4-E0D2F70C593A}"/>
    <hyperlink ref="BS29" location="'Oct 2026'!Print_Area" display="Oct" xr:uid="{3F386526-F1ED-4520-B439-6B25578C6C66}"/>
    <hyperlink ref="BS30" location="'Nov 2026'!Print_Area" display="Nov" xr:uid="{B88605FA-26CF-495D-A6B3-8902CB973911}"/>
    <hyperlink ref="BS31" location="'Dec 2026'!Print_Area" display="Dec" xr:uid="{67863AC4-2173-4109-9378-F543E9ED2107}"/>
    <hyperlink ref="BS32" location="'2026 YTD'!Print_Area" display="Total" xr:uid="{D1FD7AB6-F855-4871-BE9D-29E7B706F276}"/>
  </hyperlinks>
  <pageMargins left="0.25" right="0.25" top="0.25" bottom="0" header="0.05" footer="0"/>
  <pageSetup orientation="portrait" r:id="rId6"/>
  <headerFooter alignWithMargins="0"/>
  <drawing r:id="rId7"/>
  <legacy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F664E-3C9F-4FBA-8B3A-8D9A67EB34F5}">
  <sheetPr filterMode="1">
    <pageSetUpPr fitToPage="1"/>
  </sheetPr>
  <dimension ref="A1:CG109"/>
  <sheetViews>
    <sheetView showGridLines="0" zoomScaleNormal="100" workbookViewId="0">
      <selection activeCell="L91" sqref="L91"/>
    </sheetView>
  </sheetViews>
  <sheetFormatPr defaultColWidth="11.5703125" defaultRowHeight="15.75" customHeight="1"/>
  <cols>
    <col min="1" max="2" width="2.7109375" style="168" customWidth="1"/>
    <col min="3" max="3" width="6.85546875" style="168" customWidth="1"/>
    <col min="4" max="4" width="9" style="168" customWidth="1"/>
    <col min="5" max="6" width="6.85546875" style="168" customWidth="1"/>
    <col min="7" max="7" width="17.140625" style="168" customWidth="1"/>
    <col min="8" max="8" width="0.140625" style="168" customWidth="1"/>
    <col min="9" max="9" width="5.140625" style="168" customWidth="1"/>
    <col min="10" max="10" width="2.7109375" style="168" customWidth="1"/>
    <col min="11" max="11" width="19.7109375" style="168" customWidth="1"/>
    <col min="12" max="12" width="19.7109375" style="201" customWidth="1"/>
    <col min="13" max="13" width="2.7109375" style="183" customWidth="1"/>
    <col min="14" max="14" width="12.140625" style="183" customWidth="1"/>
    <col min="15" max="15" width="11.42578125" style="131" hidden="1" customWidth="1"/>
    <col min="16" max="18" width="11.5703125" style="168" customWidth="1"/>
    <col min="19" max="16384" width="11.5703125" style="168"/>
  </cols>
  <sheetData>
    <row r="1" spans="1:16" ht="12.6" customHeight="1">
      <c r="A1" s="219"/>
      <c r="B1" s="1062" t="e">
        <f>#REF!</f>
        <v>#REF!</v>
      </c>
      <c r="C1" s="1062"/>
      <c r="D1" s="1062"/>
      <c r="E1" s="1062"/>
      <c r="F1" s="1062"/>
      <c r="G1" s="1062"/>
      <c r="H1" s="1062"/>
      <c r="I1" s="1062"/>
      <c r="J1" s="1062"/>
      <c r="K1" s="1062"/>
      <c r="L1" s="1062"/>
      <c r="M1" s="243"/>
      <c r="N1" s="243"/>
      <c r="O1" s="130"/>
      <c r="P1" s="200"/>
    </row>
    <row r="2" spans="1:16" ht="12.6" customHeight="1">
      <c r="A2" s="219"/>
      <c r="B2" s="1062"/>
      <c r="C2" s="1062"/>
      <c r="D2" s="1062"/>
      <c r="E2" s="1062"/>
      <c r="F2" s="1062"/>
      <c r="G2" s="1062"/>
      <c r="H2" s="1062"/>
      <c r="I2" s="1062"/>
      <c r="J2" s="1062"/>
      <c r="K2" s="1062"/>
      <c r="L2" s="1062"/>
      <c r="M2" s="243"/>
      <c r="N2" s="243"/>
      <c r="O2" s="133" t="s">
        <v>237</v>
      </c>
      <c r="P2" s="200"/>
    </row>
    <row r="3" spans="1:16" ht="5.0999999999999996" customHeight="1">
      <c r="A3" s="219"/>
      <c r="B3" s="1062"/>
      <c r="C3" s="1062"/>
      <c r="D3" s="1062"/>
      <c r="E3" s="1062"/>
      <c r="F3" s="1062"/>
      <c r="G3" s="1062"/>
      <c r="H3" s="1062"/>
      <c r="I3" s="1062"/>
      <c r="J3" s="1062"/>
      <c r="K3" s="1062"/>
      <c r="L3" s="1062"/>
      <c r="M3" s="243"/>
      <c r="N3" s="243"/>
      <c r="O3" s="133" t="s">
        <v>237</v>
      </c>
      <c r="P3" s="200"/>
    </row>
    <row r="4" spans="1:16" ht="24.95" customHeight="1">
      <c r="A4" s="219"/>
      <c r="B4" s="1065" t="s">
        <v>364</v>
      </c>
      <c r="C4" s="1065"/>
      <c r="D4" s="1065"/>
      <c r="E4" s="1065"/>
      <c r="F4" s="1065"/>
      <c r="G4" s="1065"/>
      <c r="H4" s="1065"/>
      <c r="I4" s="1065"/>
      <c r="J4" s="1065"/>
      <c r="K4" s="1065"/>
      <c r="L4" s="1065"/>
      <c r="M4" s="243"/>
      <c r="N4" s="243"/>
      <c r="O4" s="133" t="s">
        <v>237</v>
      </c>
      <c r="P4" s="200"/>
    </row>
    <row r="5" spans="1:16" s="182" customFormat="1" ht="15">
      <c r="A5" s="220"/>
      <c r="B5" s="244"/>
      <c r="C5" s="244"/>
      <c r="D5" s="244"/>
      <c r="E5" s="245"/>
      <c r="F5" s="245"/>
      <c r="G5" s="245"/>
      <c r="H5" s="245"/>
      <c r="I5" s="245"/>
      <c r="J5" s="245"/>
      <c r="K5" s="245"/>
      <c r="L5" s="246"/>
      <c r="M5" s="247"/>
      <c r="N5" s="247"/>
      <c r="O5" s="133" t="s">
        <v>237</v>
      </c>
      <c r="P5" s="218"/>
    </row>
    <row r="6" spans="1:16" s="185" customFormat="1" ht="23.25">
      <c r="A6" s="221"/>
      <c r="B6" s="231" t="s">
        <v>299</v>
      </c>
      <c r="C6" s="274"/>
      <c r="D6" s="274"/>
      <c r="E6" s="274"/>
      <c r="F6" s="274"/>
      <c r="G6" s="274"/>
      <c r="H6" s="274"/>
      <c r="I6" s="274"/>
      <c r="J6" s="274"/>
      <c r="K6" s="274"/>
      <c r="L6" s="275"/>
      <c r="M6" s="235"/>
      <c r="N6" s="235"/>
      <c r="O6" s="133" t="s">
        <v>237</v>
      </c>
    </row>
    <row r="7" spans="1:16" s="184" customFormat="1" hidden="1">
      <c r="A7" s="222"/>
      <c r="B7" s="231"/>
      <c r="C7" s="1064" t="s">
        <v>361</v>
      </c>
      <c r="D7" s="1064"/>
      <c r="E7" s="1064"/>
      <c r="F7" s="1064"/>
      <c r="G7" s="1064"/>
      <c r="H7" s="1064"/>
      <c r="I7" s="1064"/>
      <c r="J7" s="1064"/>
      <c r="K7" s="1064"/>
      <c r="L7" s="233" t="s">
        <v>77</v>
      </c>
      <c r="M7" s="235"/>
      <c r="N7" s="235"/>
      <c r="O7" s="133" t="s">
        <v>281</v>
      </c>
    </row>
    <row r="8" spans="1:16" s="184" customFormat="1" ht="18" hidden="1" customHeight="1">
      <c r="A8" s="222"/>
      <c r="B8" s="269" t="s">
        <v>44</v>
      </c>
      <c r="C8" s="1056" t="str">
        <f>'2026 YTD'!O21</f>
        <v>Gross Receipts or Sales</v>
      </c>
      <c r="D8" s="1056"/>
      <c r="E8" s="1056"/>
      <c r="F8" s="1056"/>
      <c r="G8" s="1056"/>
      <c r="H8" s="1056"/>
      <c r="I8" s="1056"/>
      <c r="J8" s="1056"/>
      <c r="K8" s="1056"/>
      <c r="L8" s="268">
        <f>'2026 YTD'!X21</f>
        <v>0</v>
      </c>
      <c r="M8" s="238"/>
      <c r="N8" s="238"/>
      <c r="O8" s="133" t="str">
        <f>IF($L8&lt;1, "Hide", "Show")</f>
        <v>Hide</v>
      </c>
    </row>
    <row r="9" spans="1:16" s="184" customFormat="1" ht="18" hidden="1" customHeight="1">
      <c r="A9" s="222"/>
      <c r="B9" s="234" t="s">
        <v>44</v>
      </c>
      <c r="C9" s="1063" t="str">
        <f>'2026 YTD'!O22</f>
        <v>Sales Returns and Allowances</v>
      </c>
      <c r="D9" s="1063"/>
      <c r="E9" s="1063"/>
      <c r="F9" s="1063"/>
      <c r="G9" s="1063"/>
      <c r="H9" s="1063"/>
      <c r="I9" s="1063"/>
      <c r="J9" s="1063"/>
      <c r="K9" s="1063"/>
      <c r="L9" s="268">
        <f>'2026 YTD'!X22*-1</f>
        <v>0</v>
      </c>
      <c r="M9" s="248"/>
      <c r="N9" s="248"/>
      <c r="O9" s="133" t="str">
        <f>IF($L9&gt;-1, "Hide", "Show")</f>
        <v>Hide</v>
      </c>
    </row>
    <row r="10" spans="1:16" s="184" customFormat="1" ht="18" hidden="1" customHeight="1">
      <c r="A10" s="222"/>
      <c r="B10" s="234"/>
      <c r="C10" s="270" t="str">
        <f>'2026 YTD'!O23</f>
        <v>Bank Interest Income</v>
      </c>
      <c r="D10" s="271"/>
      <c r="E10" s="271"/>
      <c r="F10" s="271"/>
      <c r="G10" s="271"/>
      <c r="H10" s="271"/>
      <c r="I10" s="271"/>
      <c r="J10" s="271"/>
      <c r="K10" s="270"/>
      <c r="L10" s="268">
        <f>'2026 YTD'!X23</f>
        <v>0</v>
      </c>
      <c r="M10" s="238"/>
      <c r="N10" s="238"/>
      <c r="O10" s="133" t="str">
        <f t="shared" ref="O10:O73" si="0">IF($L10&lt;1, "Hide", "Show")</f>
        <v>Hide</v>
      </c>
    </row>
    <row r="11" spans="1:16" s="184" customFormat="1" ht="18" hidden="1" customHeight="1">
      <c r="A11" s="222"/>
      <c r="B11" s="234"/>
      <c r="C11" s="1063" t="str">
        <f>'2026 YTD'!O24</f>
        <v>Commission/Misc Income</v>
      </c>
      <c r="D11" s="1063"/>
      <c r="E11" s="1063"/>
      <c r="F11" s="1063"/>
      <c r="G11" s="1063"/>
      <c r="H11" s="1063"/>
      <c r="I11" s="1063"/>
      <c r="J11" s="1063"/>
      <c r="K11" s="1063"/>
      <c r="L11" s="268">
        <f>'2026 YTD'!X24</f>
        <v>0</v>
      </c>
      <c r="M11" s="238"/>
      <c r="N11" s="238"/>
      <c r="O11" s="133" t="str">
        <f t="shared" si="0"/>
        <v>Hide</v>
      </c>
    </row>
    <row r="12" spans="1:16" s="132" customFormat="1" ht="18" hidden="1" customHeight="1">
      <c r="A12" s="184"/>
      <c r="B12" s="234" t="s">
        <v>44</v>
      </c>
      <c r="C12" s="1056">
        <f>'2026 YTD'!O25</f>
        <v>0</v>
      </c>
      <c r="D12" s="1056"/>
      <c r="E12" s="1056"/>
      <c r="F12" s="1056"/>
      <c r="G12" s="1056"/>
      <c r="H12" s="1056"/>
      <c r="I12" s="1056"/>
      <c r="J12" s="1056"/>
      <c r="K12" s="1056"/>
      <c r="L12" s="268">
        <f>'2026 YTD'!X25</f>
        <v>0</v>
      </c>
      <c r="M12" s="249"/>
      <c r="N12" s="249"/>
      <c r="O12" s="133" t="str">
        <f t="shared" si="0"/>
        <v>Hide</v>
      </c>
    </row>
    <row r="13" spans="1:16" s="184" customFormat="1" ht="18" hidden="1" customHeight="1">
      <c r="A13" s="222"/>
      <c r="B13" s="272" t="s">
        <v>212</v>
      </c>
      <c r="C13" s="272"/>
      <c r="D13" s="272"/>
      <c r="E13" s="272"/>
      <c r="F13" s="272"/>
      <c r="G13" s="272"/>
      <c r="H13" s="272"/>
      <c r="I13" s="272"/>
      <c r="J13" s="272"/>
      <c r="K13" s="272"/>
      <c r="L13" s="273">
        <f>SUM(L8:N12)</f>
        <v>0</v>
      </c>
      <c r="M13" s="235"/>
      <c r="N13" s="235"/>
      <c r="O13" s="133" t="str">
        <f t="shared" si="0"/>
        <v>Hide</v>
      </c>
    </row>
    <row r="14" spans="1:16" s="184" customFormat="1" ht="5.0999999999999996" customHeight="1">
      <c r="A14" s="222"/>
      <c r="B14" s="250"/>
      <c r="C14" s="250"/>
      <c r="D14" s="250"/>
      <c r="E14" s="250"/>
      <c r="F14" s="250"/>
      <c r="G14" s="250"/>
      <c r="H14" s="250"/>
      <c r="I14" s="250"/>
      <c r="J14" s="250"/>
      <c r="K14" s="250"/>
      <c r="L14" s="246"/>
      <c r="M14" s="247"/>
      <c r="N14" s="247"/>
      <c r="O14" s="133" t="s">
        <v>237</v>
      </c>
    </row>
    <row r="15" spans="1:16" s="184" customFormat="1" ht="18" customHeight="1">
      <c r="A15" s="222"/>
      <c r="B15" s="231" t="s">
        <v>211</v>
      </c>
      <c r="C15" s="274"/>
      <c r="D15" s="274"/>
      <c r="E15" s="274"/>
      <c r="F15" s="274"/>
      <c r="G15" s="274"/>
      <c r="H15" s="274"/>
      <c r="I15" s="274"/>
      <c r="J15" s="274"/>
      <c r="K15" s="274"/>
      <c r="L15" s="275"/>
      <c r="M15" s="231"/>
      <c r="N15" s="235"/>
      <c r="O15" s="133" t="s">
        <v>237</v>
      </c>
    </row>
    <row r="16" spans="1:16" s="184" customFormat="1" ht="18" hidden="1" customHeight="1">
      <c r="A16" s="222"/>
      <c r="B16" s="231"/>
      <c r="C16" s="1064" t="s">
        <v>361</v>
      </c>
      <c r="D16" s="1064"/>
      <c r="E16" s="1064"/>
      <c r="F16" s="1064"/>
      <c r="G16" s="1064"/>
      <c r="H16" s="1064"/>
      <c r="I16" s="1064"/>
      <c r="J16" s="1064"/>
      <c r="K16" s="1064"/>
      <c r="L16" s="233" t="s">
        <v>77</v>
      </c>
      <c r="M16" s="231"/>
      <c r="N16" s="235"/>
      <c r="O16" s="133" t="s">
        <v>281</v>
      </c>
    </row>
    <row r="17" spans="1:34" s="184" customFormat="1" ht="18" hidden="1" customHeight="1">
      <c r="A17" s="222"/>
      <c r="B17" s="231"/>
      <c r="C17" s="236" t="str">
        <f>'2026 YTD'!O30</f>
        <v>Purchase of Goods for Sale</v>
      </c>
      <c r="D17" s="232"/>
      <c r="E17" s="232"/>
      <c r="F17" s="232"/>
      <c r="G17" s="232"/>
      <c r="H17" s="232"/>
      <c r="I17" s="232"/>
      <c r="J17" s="232"/>
      <c r="K17" s="232"/>
      <c r="L17" s="268">
        <f>'2026 YTD'!X32</f>
        <v>0</v>
      </c>
      <c r="M17" s="231"/>
      <c r="N17" s="238"/>
      <c r="O17" s="133" t="str">
        <f t="shared" si="0"/>
        <v>Hide</v>
      </c>
    </row>
    <row r="18" spans="1:34" s="184" customFormat="1" ht="18" hidden="1" customHeight="1">
      <c r="A18" s="222"/>
      <c r="B18" s="239"/>
      <c r="C18" s="1056" t="s">
        <v>128</v>
      </c>
      <c r="D18" s="1056"/>
      <c r="E18" s="1056"/>
      <c r="F18" s="1056"/>
      <c r="G18" s="1056"/>
      <c r="H18" s="1056"/>
      <c r="I18" s="1056"/>
      <c r="J18" s="1056"/>
      <c r="K18" s="1056"/>
      <c r="L18" s="268">
        <f>'2026 YTD'!X35</f>
        <v>0</v>
      </c>
      <c r="M18" s="239"/>
      <c r="N18" s="238"/>
      <c r="O18" s="133" t="str">
        <f t="shared" si="0"/>
        <v>Hide</v>
      </c>
    </row>
    <row r="19" spans="1:34" s="184" customFormat="1" ht="18" hidden="1" customHeight="1">
      <c r="A19" s="222"/>
      <c r="B19" s="239"/>
      <c r="C19" s="1063" t="str">
        <f>'2026 YTD'!O36</f>
        <v>Consulting fees/Other Direct Exp</v>
      </c>
      <c r="D19" s="1063"/>
      <c r="E19" s="1063"/>
      <c r="F19" s="1063"/>
      <c r="G19" s="1063"/>
      <c r="H19" s="1063"/>
      <c r="I19" s="1063"/>
      <c r="J19" s="1063"/>
      <c r="K19" s="1063"/>
      <c r="L19" s="268">
        <f>'2026 YTD'!X36</f>
        <v>0</v>
      </c>
      <c r="M19" s="239"/>
      <c r="N19" s="238"/>
      <c r="O19" s="133" t="str">
        <f t="shared" si="0"/>
        <v>Hide</v>
      </c>
    </row>
    <row r="20" spans="1:34" s="184" customFormat="1" ht="18" hidden="1" customHeight="1">
      <c r="A20" s="222"/>
      <c r="B20" s="237"/>
      <c r="C20" s="1056"/>
      <c r="D20" s="1056"/>
      <c r="E20" s="1056"/>
      <c r="F20" s="1056"/>
      <c r="G20" s="1056"/>
      <c r="H20" s="1056"/>
      <c r="I20" s="1056"/>
      <c r="J20" s="1056"/>
      <c r="K20" s="1056"/>
      <c r="L20" s="268"/>
      <c r="M20" s="239"/>
      <c r="N20" s="238"/>
      <c r="O20" s="133" t="s">
        <v>281</v>
      </c>
    </row>
    <row r="21" spans="1:34" s="184" customFormat="1" ht="18" hidden="1" customHeight="1">
      <c r="A21" s="222"/>
      <c r="B21" s="272" t="s">
        <v>213</v>
      </c>
      <c r="C21" s="272"/>
      <c r="D21" s="272"/>
      <c r="E21" s="272"/>
      <c r="F21" s="272"/>
      <c r="G21" s="272"/>
      <c r="H21" s="272"/>
      <c r="I21" s="272"/>
      <c r="J21" s="272"/>
      <c r="K21" s="272"/>
      <c r="L21" s="273">
        <f>SUM(L17:N20)</f>
        <v>0</v>
      </c>
      <c r="M21" s="239"/>
      <c r="N21" s="238"/>
      <c r="O21" s="133" t="str">
        <f t="shared" si="0"/>
        <v>Hide</v>
      </c>
    </row>
    <row r="22" spans="1:34" s="184" customFormat="1" ht="5.0999999999999996" customHeight="1">
      <c r="A22" s="222"/>
      <c r="B22" s="250"/>
      <c r="C22" s="250"/>
      <c r="D22" s="250"/>
      <c r="E22" s="250"/>
      <c r="F22" s="250"/>
      <c r="G22" s="250"/>
      <c r="H22" s="250"/>
      <c r="I22" s="250"/>
      <c r="J22" s="250"/>
      <c r="K22" s="250"/>
      <c r="L22" s="246"/>
      <c r="M22" s="239"/>
      <c r="N22" s="238"/>
      <c r="O22" s="133" t="s">
        <v>237</v>
      </c>
    </row>
    <row r="23" spans="1:34" s="184" customFormat="1" ht="18" customHeight="1">
      <c r="A23" s="222"/>
      <c r="B23" s="272" t="s">
        <v>214</v>
      </c>
      <c r="C23" s="272"/>
      <c r="D23" s="272"/>
      <c r="E23" s="272"/>
      <c r="F23" s="272"/>
      <c r="G23" s="272"/>
      <c r="H23" s="272"/>
      <c r="I23" s="272"/>
      <c r="J23" s="272"/>
      <c r="K23" s="272"/>
      <c r="L23" s="273">
        <f>L13-L21</f>
        <v>0</v>
      </c>
      <c r="M23" s="239"/>
      <c r="N23" s="238"/>
      <c r="O23" s="133" t="s">
        <v>237</v>
      </c>
    </row>
    <row r="24" spans="1:34" s="184" customFormat="1" ht="9.9499999999999993" customHeight="1">
      <c r="A24" s="222"/>
      <c r="B24" s="250"/>
      <c r="C24" s="250"/>
      <c r="D24" s="250"/>
      <c r="E24" s="250"/>
      <c r="F24" s="250"/>
      <c r="G24" s="250"/>
      <c r="H24" s="250"/>
      <c r="I24" s="250"/>
      <c r="J24" s="250"/>
      <c r="K24" s="250"/>
      <c r="L24" s="246"/>
      <c r="M24" s="239"/>
      <c r="N24" s="238"/>
      <c r="O24" s="133" t="s">
        <v>237</v>
      </c>
    </row>
    <row r="25" spans="1:34" s="184" customFormat="1" ht="18" customHeight="1">
      <c r="A25" s="222"/>
      <c r="B25" s="231" t="s">
        <v>362</v>
      </c>
      <c r="C25" s="274"/>
      <c r="D25" s="231"/>
      <c r="E25" s="231"/>
      <c r="F25" s="231"/>
      <c r="G25" s="231"/>
      <c r="H25" s="231"/>
      <c r="I25" s="231"/>
      <c r="J25" s="231"/>
      <c r="K25" s="231"/>
      <c r="L25" s="231"/>
      <c r="M25" s="239"/>
      <c r="N25" s="238"/>
      <c r="O25" s="133" t="s">
        <v>237</v>
      </c>
    </row>
    <row r="26" spans="1:34" s="184" customFormat="1" ht="18" hidden="1" customHeight="1">
      <c r="A26" s="222"/>
      <c r="B26" s="231"/>
      <c r="C26" s="1064" t="s">
        <v>210</v>
      </c>
      <c r="D26" s="1064"/>
      <c r="E26" s="1064"/>
      <c r="F26" s="1064"/>
      <c r="G26" s="1064"/>
      <c r="H26" s="1064"/>
      <c r="I26" s="1064"/>
      <c r="J26" s="1064"/>
      <c r="K26" s="1064"/>
      <c r="L26" s="233" t="s">
        <v>77</v>
      </c>
      <c r="M26" s="239"/>
      <c r="N26" s="238"/>
      <c r="O26" s="133" t="s">
        <v>281</v>
      </c>
    </row>
    <row r="27" spans="1:34" s="184" customFormat="1" ht="18" hidden="1" customHeight="1">
      <c r="A27" s="222"/>
      <c r="B27" s="239"/>
      <c r="C27" s="1056" t="str">
        <f>'2026 YTD'!O40</f>
        <v>Officer/Owner Salary on W2</v>
      </c>
      <c r="D27" s="1056"/>
      <c r="E27" s="1056"/>
      <c r="F27" s="1056"/>
      <c r="G27" s="1056"/>
      <c r="H27" s="1056"/>
      <c r="I27" s="1056"/>
      <c r="J27" s="1056"/>
      <c r="K27" s="1056"/>
      <c r="L27" s="268">
        <f>'2026 YTD'!X40</f>
        <v>0</v>
      </c>
      <c r="M27" s="238"/>
      <c r="N27" s="238"/>
      <c r="O27" s="133" t="str">
        <f t="shared" si="0"/>
        <v>Hide</v>
      </c>
    </row>
    <row r="28" spans="1:34" s="184" customFormat="1" ht="18" hidden="1" customHeight="1">
      <c r="A28" s="222"/>
      <c r="B28" s="239"/>
      <c r="C28" s="1056" t="str">
        <f>'2026 YTD'!O41</f>
        <v>All Others Salary/Wages on W2</v>
      </c>
      <c r="D28" s="1056"/>
      <c r="E28" s="1056"/>
      <c r="F28" s="1056"/>
      <c r="G28" s="1056"/>
      <c r="H28" s="1056"/>
      <c r="I28" s="1056"/>
      <c r="J28" s="1056"/>
      <c r="K28" s="1056"/>
      <c r="L28" s="268">
        <f>'2026 YTD'!X41</f>
        <v>0</v>
      </c>
      <c r="M28" s="238"/>
      <c r="N28" s="238"/>
      <c r="O28" s="133" t="str">
        <f t="shared" si="0"/>
        <v>Hide</v>
      </c>
    </row>
    <row r="29" spans="1:34" s="184" customFormat="1" ht="18" hidden="1" customHeight="1">
      <c r="A29" s="222"/>
      <c r="B29" s="239"/>
      <c r="C29" s="1056" t="str">
        <f>'2026 YTD'!O42</f>
        <v>Payroll Tax ( Employer Share)</v>
      </c>
      <c r="D29" s="1056"/>
      <c r="E29" s="1056"/>
      <c r="F29" s="1056"/>
      <c r="G29" s="1056"/>
      <c r="H29" s="1056"/>
      <c r="I29" s="1056"/>
      <c r="J29" s="1056"/>
      <c r="K29" s="1056"/>
      <c r="L29" s="268">
        <f>'2026 YTD'!X42</f>
        <v>0</v>
      </c>
      <c r="M29" s="238"/>
      <c r="N29" s="238"/>
      <c r="O29" s="133" t="str">
        <f t="shared" si="0"/>
        <v>Hide</v>
      </c>
    </row>
    <row r="30" spans="1:34" s="132" customFormat="1" ht="18" hidden="1" customHeight="1">
      <c r="A30" s="222"/>
      <c r="B30" s="239"/>
      <c r="C30" s="1056" t="str">
        <f>'2026 YTD'!O43</f>
        <v>401K/Sep IRA (Only Employer Share) 25% Max</v>
      </c>
      <c r="D30" s="1056"/>
      <c r="E30" s="1056"/>
      <c r="F30" s="1056"/>
      <c r="G30" s="1056"/>
      <c r="H30" s="1056"/>
      <c r="I30" s="1056"/>
      <c r="J30" s="1056"/>
      <c r="K30" s="1056"/>
      <c r="L30" s="268">
        <f>'2026 YTD'!X43</f>
        <v>0</v>
      </c>
      <c r="M30" s="238"/>
      <c r="N30" s="238"/>
      <c r="O30" s="133" t="str">
        <f t="shared" si="0"/>
        <v>Hide</v>
      </c>
      <c r="S30" s="184"/>
      <c r="T30" s="184"/>
      <c r="U30" s="184"/>
      <c r="V30" s="184"/>
      <c r="W30" s="184"/>
      <c r="X30" s="184"/>
      <c r="Y30" s="184"/>
      <c r="Z30" s="184"/>
      <c r="AA30" s="184"/>
      <c r="AB30" s="184"/>
      <c r="AC30" s="184"/>
      <c r="AD30" s="184"/>
      <c r="AE30" s="184"/>
      <c r="AF30" s="184"/>
      <c r="AG30" s="184"/>
      <c r="AH30" s="184"/>
    </row>
    <row r="31" spans="1:34" s="184" customFormat="1" ht="17.25" hidden="1" customHeight="1">
      <c r="A31" s="222"/>
      <c r="B31" s="272" t="s">
        <v>363</v>
      </c>
      <c r="C31" s="272"/>
      <c r="D31" s="272"/>
      <c r="E31" s="272"/>
      <c r="F31" s="272"/>
      <c r="G31" s="272"/>
      <c r="H31" s="272"/>
      <c r="I31" s="272"/>
      <c r="J31" s="272"/>
      <c r="K31" s="272"/>
      <c r="L31" s="273">
        <f>L27+L28+L30+L29</f>
        <v>0</v>
      </c>
      <c r="M31" s="235"/>
      <c r="N31" s="235"/>
      <c r="O31" s="133" t="str">
        <f>IF($L31&lt;1, "Hide", "Show")</f>
        <v>Hide</v>
      </c>
    </row>
    <row r="32" spans="1:34" s="184" customFormat="1" ht="5.0999999999999996" customHeight="1">
      <c r="A32" s="222"/>
      <c r="B32" s="252"/>
      <c r="C32" s="252"/>
      <c r="D32" s="252"/>
      <c r="E32" s="252"/>
      <c r="F32" s="252"/>
      <c r="G32" s="252"/>
      <c r="H32" s="252"/>
      <c r="I32" s="252"/>
      <c r="J32" s="252"/>
      <c r="K32" s="252"/>
      <c r="L32" s="253"/>
      <c r="M32" s="254"/>
      <c r="N32" s="254"/>
      <c r="O32" s="133" t="s">
        <v>237</v>
      </c>
    </row>
    <row r="33" spans="1:15" s="184" customFormat="1" ht="18" customHeight="1">
      <c r="A33" s="222"/>
      <c r="B33" s="231" t="s">
        <v>107</v>
      </c>
      <c r="C33" s="231"/>
      <c r="D33" s="231"/>
      <c r="E33" s="231"/>
      <c r="F33" s="231"/>
      <c r="G33" s="231"/>
      <c r="H33" s="231"/>
      <c r="I33" s="231"/>
      <c r="J33" s="231"/>
      <c r="K33" s="231"/>
      <c r="L33" s="231"/>
      <c r="M33" s="235"/>
      <c r="N33" s="235"/>
      <c r="O33" s="133" t="s">
        <v>237</v>
      </c>
    </row>
    <row r="34" spans="1:15" s="184" customFormat="1" ht="18" hidden="1" customHeight="1">
      <c r="A34" s="222"/>
      <c r="B34" s="231"/>
      <c r="C34" s="1064" t="s">
        <v>210</v>
      </c>
      <c r="D34" s="1064"/>
      <c r="E34" s="1064"/>
      <c r="F34" s="1064"/>
      <c r="G34" s="1064"/>
      <c r="H34" s="1064"/>
      <c r="I34" s="1064"/>
      <c r="J34" s="1064"/>
      <c r="K34" s="1064"/>
      <c r="L34" s="233" t="s">
        <v>77</v>
      </c>
      <c r="M34" s="235"/>
      <c r="N34" s="235"/>
      <c r="O34" s="133" t="s">
        <v>281</v>
      </c>
    </row>
    <row r="35" spans="1:15" s="184" customFormat="1" ht="18" hidden="1" customHeight="1">
      <c r="A35" s="222"/>
      <c r="B35" s="240"/>
      <c r="C35" s="1056" t="str">
        <f>'2026 YTD'!B21</f>
        <v>Auto or Business Miles Exp Reimp</v>
      </c>
      <c r="D35" s="1056"/>
      <c r="E35" s="1056"/>
      <c r="F35" s="1056"/>
      <c r="G35" s="1056"/>
      <c r="H35" s="1056"/>
      <c r="I35" s="1056"/>
      <c r="J35" s="1056"/>
      <c r="K35" s="1056"/>
      <c r="L35" s="268">
        <f>'2026 YTD'!J21</f>
        <v>0</v>
      </c>
      <c r="M35" s="238"/>
      <c r="N35" s="238"/>
      <c r="O35" s="133" t="str">
        <f t="shared" si="0"/>
        <v>Hide</v>
      </c>
    </row>
    <row r="36" spans="1:15" s="184" customFormat="1" ht="18" hidden="1" customHeight="1">
      <c r="A36" s="222"/>
      <c r="B36" s="240"/>
      <c r="C36" s="1056" t="str">
        <f>'2026 YTD'!B22</f>
        <v>Bank Charges</v>
      </c>
      <c r="D36" s="1056"/>
      <c r="E36" s="1056"/>
      <c r="F36" s="1056"/>
      <c r="G36" s="1056"/>
      <c r="H36" s="1056"/>
      <c r="I36" s="1056"/>
      <c r="J36" s="1056"/>
      <c r="K36" s="1056"/>
      <c r="L36" s="268">
        <f>'2026 YTD'!J22</f>
        <v>0</v>
      </c>
      <c r="M36" s="238"/>
      <c r="N36" s="238"/>
      <c r="O36" s="133" t="str">
        <f t="shared" si="0"/>
        <v>Hide</v>
      </c>
    </row>
    <row r="37" spans="1:15" s="184" customFormat="1" ht="18" hidden="1" customHeight="1">
      <c r="A37" s="222"/>
      <c r="B37" s="240"/>
      <c r="C37" s="1056" t="str">
        <f>'2026 YTD'!B23</f>
        <v>Credit Card Processing Fees</v>
      </c>
      <c r="D37" s="1056"/>
      <c r="E37" s="1056"/>
      <c r="F37" s="1056"/>
      <c r="G37" s="1056"/>
      <c r="H37" s="1056"/>
      <c r="I37" s="1056"/>
      <c r="J37" s="1056"/>
      <c r="K37" s="1056"/>
      <c r="L37" s="268">
        <f>'2026 YTD'!J23</f>
        <v>0</v>
      </c>
      <c r="M37" s="238"/>
      <c r="N37" s="238"/>
      <c r="O37" s="133" t="str">
        <f t="shared" si="0"/>
        <v>Hide</v>
      </c>
    </row>
    <row r="38" spans="1:15" s="184" customFormat="1" ht="18" hidden="1" customHeight="1">
      <c r="A38" s="222"/>
      <c r="B38" s="240"/>
      <c r="C38" s="1056" t="str">
        <f>'2026 YTD'!B24</f>
        <v xml:space="preserve">Business Meals  </v>
      </c>
      <c r="D38" s="1056"/>
      <c r="E38" s="1056"/>
      <c r="F38" s="1056"/>
      <c r="G38" s="1056"/>
      <c r="H38" s="1056"/>
      <c r="I38" s="1056"/>
      <c r="J38" s="1056"/>
      <c r="K38" s="1056"/>
      <c r="L38" s="268">
        <f>'2026 YTD'!F24</f>
        <v>0</v>
      </c>
      <c r="M38" s="238"/>
      <c r="N38" s="238"/>
      <c r="O38" s="133" t="str">
        <f t="shared" si="0"/>
        <v>Hide</v>
      </c>
    </row>
    <row r="39" spans="1:15" s="184" customFormat="1" ht="18" hidden="1" customHeight="1">
      <c r="A39" s="222"/>
      <c r="B39" s="240"/>
      <c r="C39" s="1056" t="str">
        <f>'2026 YTD'!B25</f>
        <v>Business Promotions</v>
      </c>
      <c r="D39" s="1056"/>
      <c r="E39" s="1056"/>
      <c r="F39" s="1056"/>
      <c r="G39" s="1056"/>
      <c r="H39" s="1056"/>
      <c r="I39" s="1056"/>
      <c r="J39" s="1056"/>
      <c r="K39" s="1056"/>
      <c r="L39" s="268">
        <f>'2026 YTD'!J25</f>
        <v>0</v>
      </c>
      <c r="M39" s="238"/>
      <c r="N39" s="238"/>
      <c r="O39" s="133" t="str">
        <f t="shared" si="0"/>
        <v>Hide</v>
      </c>
    </row>
    <row r="40" spans="1:15" s="184" customFormat="1" ht="18" hidden="1" customHeight="1">
      <c r="A40" s="222"/>
      <c r="B40" s="240"/>
      <c r="C40" s="1056" t="str">
        <f>'2026 YTD'!B26</f>
        <v>Business Gift ($25 per person limit)</v>
      </c>
      <c r="D40" s="1056"/>
      <c r="E40" s="1056"/>
      <c r="F40" s="1056"/>
      <c r="G40" s="1056"/>
      <c r="H40" s="1056"/>
      <c r="I40" s="1056"/>
      <c r="J40" s="1056"/>
      <c r="K40" s="1056"/>
      <c r="L40" s="268">
        <f>'2026 YTD'!J26</f>
        <v>0</v>
      </c>
      <c r="M40" s="238"/>
      <c r="N40" s="238"/>
      <c r="O40" s="133" t="str">
        <f t="shared" si="0"/>
        <v>Hide</v>
      </c>
    </row>
    <row r="41" spans="1:15" s="184" customFormat="1" ht="18" hidden="1" customHeight="1">
      <c r="A41" s="222"/>
      <c r="B41" s="240"/>
      <c r="C41" s="1056" t="str">
        <f>'2026 YTD'!B27</f>
        <v>Delivery/Postage</v>
      </c>
      <c r="D41" s="1056"/>
      <c r="E41" s="1056"/>
      <c r="F41" s="1056"/>
      <c r="G41" s="1056"/>
      <c r="H41" s="1056"/>
      <c r="I41" s="1056"/>
      <c r="J41" s="1056"/>
      <c r="K41" s="1056"/>
      <c r="L41" s="268">
        <f>'2026 YTD'!J27</f>
        <v>0</v>
      </c>
      <c r="M41" s="238"/>
      <c r="N41" s="238"/>
      <c r="O41" s="133" t="str">
        <f t="shared" si="0"/>
        <v>Hide</v>
      </c>
    </row>
    <row r="42" spans="1:15" s="184" customFormat="1" ht="18" hidden="1" customHeight="1">
      <c r="A42" s="222"/>
      <c r="B42" s="240"/>
      <c r="C42" s="1056" t="str">
        <f>'2026 YTD'!B28</f>
        <v>Dues and Subscriptions</v>
      </c>
      <c r="D42" s="1056"/>
      <c r="E42" s="1056"/>
      <c r="F42" s="1056"/>
      <c r="G42" s="1056"/>
      <c r="H42" s="1056"/>
      <c r="I42" s="1056"/>
      <c r="J42" s="1056"/>
      <c r="K42" s="1056"/>
      <c r="L42" s="268">
        <f>'2026 YTD'!J28</f>
        <v>0</v>
      </c>
      <c r="M42" s="238"/>
      <c r="N42" s="238"/>
      <c r="O42" s="133" t="str">
        <f t="shared" si="0"/>
        <v>Hide</v>
      </c>
    </row>
    <row r="43" spans="1:15" s="184" customFormat="1" ht="18" hidden="1" customHeight="1">
      <c r="A43" s="222"/>
      <c r="B43" s="240"/>
      <c r="C43" s="1056" t="str">
        <f>'2026 YTD'!B29</f>
        <v>Insurance (Business)</v>
      </c>
      <c r="D43" s="1056"/>
      <c r="E43" s="1056"/>
      <c r="F43" s="1056"/>
      <c r="G43" s="1056"/>
      <c r="H43" s="1056"/>
      <c r="I43" s="1056"/>
      <c r="J43" s="1056"/>
      <c r="K43" s="1056"/>
      <c r="L43" s="268">
        <f>'2026 YTD'!J29</f>
        <v>0</v>
      </c>
      <c r="M43" s="238"/>
      <c r="N43" s="238"/>
      <c r="O43" s="133" t="str">
        <f t="shared" si="0"/>
        <v>Hide</v>
      </c>
    </row>
    <row r="44" spans="1:15" s="184" customFormat="1" ht="18" hidden="1" customHeight="1">
      <c r="A44" s="222"/>
      <c r="B44" s="240"/>
      <c r="C44" s="1056" t="str">
        <f>'2026 YTD'!B30</f>
        <v>Janitorial/Cleaning</v>
      </c>
      <c r="D44" s="1056"/>
      <c r="E44" s="1056"/>
      <c r="F44" s="1056"/>
      <c r="G44" s="1056"/>
      <c r="H44" s="1056"/>
      <c r="I44" s="1056"/>
      <c r="J44" s="1056"/>
      <c r="K44" s="1056"/>
      <c r="L44" s="268">
        <f>'2026 YTD'!J30</f>
        <v>0</v>
      </c>
      <c r="M44" s="238"/>
      <c r="N44" s="238"/>
      <c r="O44" s="133" t="str">
        <f t="shared" si="0"/>
        <v>Hide</v>
      </c>
    </row>
    <row r="45" spans="1:15" s="184" customFormat="1" ht="18" hidden="1" customHeight="1">
      <c r="A45" s="222"/>
      <c r="B45" s="240"/>
      <c r="C45" s="1056" t="str">
        <f>'2026 YTD'!B31</f>
        <v>Legal and Professional Fees</v>
      </c>
      <c r="D45" s="1056"/>
      <c r="E45" s="1056"/>
      <c r="F45" s="1056"/>
      <c r="G45" s="1056"/>
      <c r="H45" s="1056"/>
      <c r="I45" s="1056"/>
      <c r="J45" s="1056"/>
      <c r="K45" s="1056"/>
      <c r="L45" s="268">
        <f>'2026 YTD'!J31</f>
        <v>0</v>
      </c>
      <c r="M45" s="238"/>
      <c r="N45" s="238"/>
      <c r="O45" s="133" t="str">
        <f t="shared" si="0"/>
        <v>Hide</v>
      </c>
    </row>
    <row r="46" spans="1:15" s="184" customFormat="1" ht="18" hidden="1" customHeight="1">
      <c r="B46" s="240"/>
      <c r="C46" s="1056" t="str">
        <f>'2026 YTD'!B32</f>
        <v>Office Supplies/Expense</v>
      </c>
      <c r="D46" s="1056"/>
      <c r="E46" s="1056"/>
      <c r="F46" s="1056"/>
      <c r="G46" s="1056"/>
      <c r="H46" s="1056"/>
      <c r="I46" s="1056"/>
      <c r="J46" s="1056"/>
      <c r="K46" s="1056"/>
      <c r="L46" s="268">
        <f>'2026 YTD'!J32</f>
        <v>0</v>
      </c>
      <c r="M46" s="238"/>
      <c r="N46" s="238"/>
      <c r="O46" s="133" t="str">
        <f t="shared" si="0"/>
        <v>Hide</v>
      </c>
    </row>
    <row r="47" spans="1:15" s="184" customFormat="1" ht="18" hidden="1" customHeight="1">
      <c r="A47" s="222"/>
      <c r="B47" s="240"/>
      <c r="C47" s="1056" t="str">
        <f>'2026 YTD'!B33</f>
        <v>Parking Fees and Tolls</v>
      </c>
      <c r="D47" s="1056"/>
      <c r="E47" s="1056"/>
      <c r="F47" s="1056"/>
      <c r="G47" s="1056"/>
      <c r="H47" s="1056"/>
      <c r="I47" s="1056"/>
      <c r="J47" s="1056"/>
      <c r="K47" s="1056"/>
      <c r="L47" s="268">
        <f>'2026 YTD'!J33</f>
        <v>0</v>
      </c>
      <c r="M47" s="238"/>
      <c r="N47" s="238"/>
      <c r="O47" s="133" t="str">
        <f t="shared" si="0"/>
        <v>Hide</v>
      </c>
    </row>
    <row r="48" spans="1:15" s="184" customFormat="1" ht="18" hidden="1" customHeight="1">
      <c r="A48" s="222"/>
      <c r="B48" s="240"/>
      <c r="C48" s="1056" t="str">
        <f>'2026 YTD'!B34</f>
        <v>Payroll Processing Fee</v>
      </c>
      <c r="D48" s="1056"/>
      <c r="E48" s="1056"/>
      <c r="F48" s="1056"/>
      <c r="G48" s="1056"/>
      <c r="H48" s="1056"/>
      <c r="I48" s="1056"/>
      <c r="J48" s="1056"/>
      <c r="K48" s="1056"/>
      <c r="L48" s="268">
        <f>'2026 YTD'!J34</f>
        <v>0</v>
      </c>
      <c r="M48" s="238"/>
      <c r="N48" s="238"/>
      <c r="O48" s="133" t="str">
        <f t="shared" si="0"/>
        <v>Hide</v>
      </c>
    </row>
    <row r="49" spans="1:15" s="184" customFormat="1" ht="18" hidden="1" customHeight="1">
      <c r="A49" s="222"/>
      <c r="B49" s="240"/>
      <c r="C49" s="1056" t="str">
        <f>'2026 YTD'!B35</f>
        <v>Small Tools and Equipment</v>
      </c>
      <c r="D49" s="1056"/>
      <c r="E49" s="1056"/>
      <c r="F49" s="1056"/>
      <c r="G49" s="1056"/>
      <c r="H49" s="1056"/>
      <c r="I49" s="1056"/>
      <c r="J49" s="1056"/>
      <c r="K49" s="1056"/>
      <c r="L49" s="268">
        <f>'2026 YTD'!J35</f>
        <v>0</v>
      </c>
      <c r="M49" s="238"/>
      <c r="N49" s="238"/>
      <c r="O49" s="133" t="str">
        <f t="shared" si="0"/>
        <v>Hide</v>
      </c>
    </row>
    <row r="50" spans="1:15" s="184" customFormat="1" ht="18" hidden="1" customHeight="1">
      <c r="A50" s="222"/>
      <c r="B50" s="240"/>
      <c r="C50" s="1056" t="str">
        <f>'2026 YTD'!B36</f>
        <v xml:space="preserve">State Income Tax Paid </v>
      </c>
      <c r="D50" s="1056"/>
      <c r="E50" s="1056"/>
      <c r="F50" s="1056"/>
      <c r="G50" s="1056"/>
      <c r="H50" s="1056"/>
      <c r="I50" s="1056"/>
      <c r="J50" s="1056"/>
      <c r="K50" s="1056"/>
      <c r="L50" s="268">
        <f>'2026 YTD'!J36</f>
        <v>0</v>
      </c>
      <c r="M50" s="238"/>
      <c r="N50" s="238"/>
      <c r="O50" s="133" t="str">
        <f t="shared" si="0"/>
        <v>Hide</v>
      </c>
    </row>
    <row r="51" spans="1:15" s="184" customFormat="1" ht="18" hidden="1" customHeight="1">
      <c r="A51" s="222"/>
      <c r="B51" s="240"/>
      <c r="C51" s="1056" t="str">
        <f>'2026 YTD'!B37</f>
        <v>Sec of State ( Annual Report)</v>
      </c>
      <c r="D51" s="1056"/>
      <c r="E51" s="1056"/>
      <c r="F51" s="1056"/>
      <c r="G51" s="1056"/>
      <c r="H51" s="1056"/>
      <c r="I51" s="1056"/>
      <c r="J51" s="1056"/>
      <c r="K51" s="1056"/>
      <c r="L51" s="268">
        <f>'2026 YTD'!J37</f>
        <v>0</v>
      </c>
      <c r="M51" s="238"/>
      <c r="N51" s="238"/>
      <c r="O51" s="133" t="str">
        <f t="shared" si="0"/>
        <v>Hide</v>
      </c>
    </row>
    <row r="52" spans="1:15" s="184" customFormat="1" ht="18" hidden="1" customHeight="1">
      <c r="A52" s="222"/>
      <c r="B52" s="240"/>
      <c r="C52" s="1056" t="str">
        <f>'2026 YTD'!B38</f>
        <v>Sale Tax ( Retail Business)</v>
      </c>
      <c r="D52" s="1056"/>
      <c r="E52" s="1056"/>
      <c r="F52" s="1056"/>
      <c r="G52" s="1056"/>
      <c r="H52" s="1056"/>
      <c r="I52" s="1056"/>
      <c r="J52" s="1056"/>
      <c r="K52" s="1056"/>
      <c r="L52" s="268">
        <f>'2026 YTD'!J38</f>
        <v>0</v>
      </c>
      <c r="M52" s="238"/>
      <c r="N52" s="238"/>
      <c r="O52" s="133" t="str">
        <f t="shared" si="0"/>
        <v>Hide</v>
      </c>
    </row>
    <row r="53" spans="1:15" s="184" customFormat="1" ht="18" hidden="1" customHeight="1">
      <c r="A53" s="222"/>
      <c r="B53" s="240"/>
      <c r="C53" s="1056" t="str">
        <f>'2026 YTD'!B39</f>
        <v>Storage /Server Fees</v>
      </c>
      <c r="D53" s="1056"/>
      <c r="E53" s="1056"/>
      <c r="F53" s="1056"/>
      <c r="G53" s="1056"/>
      <c r="H53" s="1056"/>
      <c r="I53" s="1056"/>
      <c r="J53" s="1056"/>
      <c r="K53" s="1056"/>
      <c r="L53" s="268">
        <f>'2026 YTD'!J39</f>
        <v>0</v>
      </c>
      <c r="M53" s="238"/>
      <c r="N53" s="238"/>
      <c r="O53" s="133" t="str">
        <f t="shared" si="0"/>
        <v>Hide</v>
      </c>
    </row>
    <row r="54" spans="1:15" s="184" customFormat="1" ht="18" hidden="1" customHeight="1">
      <c r="A54" s="222"/>
      <c r="B54" s="240"/>
      <c r="C54" s="1056" t="str">
        <f>'2026 YTD'!B40</f>
        <v>Software Exp</v>
      </c>
      <c r="D54" s="1056"/>
      <c r="E54" s="1056"/>
      <c r="F54" s="1056"/>
      <c r="G54" s="1056"/>
      <c r="H54" s="1056"/>
      <c r="I54" s="1056"/>
      <c r="J54" s="1056"/>
      <c r="K54" s="1056"/>
      <c r="L54" s="268">
        <f>'2026 YTD'!J40</f>
        <v>0</v>
      </c>
      <c r="M54" s="238"/>
      <c r="N54" s="238"/>
      <c r="O54" s="133" t="str">
        <f t="shared" si="0"/>
        <v>Hide</v>
      </c>
    </row>
    <row r="55" spans="1:15" s="184" customFormat="1" ht="18" hidden="1" customHeight="1">
      <c r="A55" s="222"/>
      <c r="B55" s="240"/>
      <c r="C55" s="1056" t="str">
        <f>'2026 YTD'!B41</f>
        <v>Training Exp/Prof Development</v>
      </c>
      <c r="D55" s="1056"/>
      <c r="E55" s="1056"/>
      <c r="F55" s="1056"/>
      <c r="G55" s="1056"/>
      <c r="H55" s="1056"/>
      <c r="I55" s="1056"/>
      <c r="J55" s="1056"/>
      <c r="K55" s="1056"/>
      <c r="L55" s="268">
        <f>'2026 YTD'!J41</f>
        <v>0</v>
      </c>
      <c r="M55" s="238"/>
      <c r="N55" s="238"/>
      <c r="O55" s="133" t="str">
        <f t="shared" si="0"/>
        <v>Hide</v>
      </c>
    </row>
    <row r="56" spans="1:15" s="184" customFormat="1" ht="18" hidden="1" customHeight="1">
      <c r="A56" s="222"/>
      <c r="B56" s="240"/>
      <c r="C56" s="1056" t="str">
        <f>'2026 YTD'!B42</f>
        <v>Telephone  (Land, Cell, Fax)</v>
      </c>
      <c r="D56" s="1056"/>
      <c r="E56" s="1056"/>
      <c r="F56" s="1056"/>
      <c r="G56" s="1056"/>
      <c r="H56" s="1056"/>
      <c r="I56" s="1056"/>
      <c r="J56" s="1056"/>
      <c r="K56" s="1056"/>
      <c r="L56" s="268">
        <f>'2026 YTD'!J42</f>
        <v>0</v>
      </c>
      <c r="M56" s="238"/>
      <c r="N56" s="238"/>
      <c r="O56" s="133" t="str">
        <f t="shared" si="0"/>
        <v>Hide</v>
      </c>
    </row>
    <row r="57" spans="1:15" s="184" customFormat="1" ht="18" hidden="1" customHeight="1">
      <c r="A57" s="222"/>
      <c r="B57" s="240"/>
      <c r="C57" s="1056" t="str">
        <f>'2026 YTD'!B43</f>
        <v>Travel Exp (Flight, Taxi etc.)</v>
      </c>
      <c r="D57" s="1056"/>
      <c r="E57" s="1056"/>
      <c r="F57" s="1056"/>
      <c r="G57" s="1056"/>
      <c r="H57" s="1056"/>
      <c r="I57" s="1056"/>
      <c r="J57" s="1056"/>
      <c r="K57" s="1056"/>
      <c r="L57" s="268">
        <f>'2026 YTD'!J43</f>
        <v>0</v>
      </c>
      <c r="M57" s="238"/>
      <c r="N57" s="238"/>
      <c r="O57" s="133" t="str">
        <f t="shared" si="0"/>
        <v>Hide</v>
      </c>
    </row>
    <row r="58" spans="1:15" s="184" customFormat="1" ht="18" hidden="1" customHeight="1">
      <c r="A58" s="222"/>
      <c r="B58" s="240"/>
      <c r="C58" s="1056" t="str">
        <f>'2026 YTD'!B44</f>
        <v>Website/ Hosting Charges</v>
      </c>
      <c r="D58" s="1056"/>
      <c r="E58" s="1056"/>
      <c r="F58" s="1056"/>
      <c r="G58" s="1056"/>
      <c r="H58" s="1056"/>
      <c r="I58" s="1056"/>
      <c r="J58" s="1056"/>
      <c r="K58" s="1056"/>
      <c r="L58" s="268">
        <f>'2026 YTD'!J44</f>
        <v>0</v>
      </c>
      <c r="M58" s="238"/>
      <c r="N58" s="238"/>
      <c r="O58" s="133" t="str">
        <f t="shared" si="0"/>
        <v>Hide</v>
      </c>
    </row>
    <row r="59" spans="1:15" s="184" customFormat="1" ht="18" hidden="1" customHeight="1">
      <c r="A59" s="222"/>
      <c r="B59" s="240"/>
      <c r="C59" s="1056" t="str">
        <f>'2026 YTD'!B45</f>
        <v>Utilities (Business Expense Only)</v>
      </c>
      <c r="D59" s="1056"/>
      <c r="E59" s="1056"/>
      <c r="F59" s="1056"/>
      <c r="G59" s="1056"/>
      <c r="H59" s="1056"/>
      <c r="I59" s="1056"/>
      <c r="J59" s="1056"/>
      <c r="K59" s="1056"/>
      <c r="L59" s="268">
        <f>'2026 YTD'!J45</f>
        <v>0</v>
      </c>
      <c r="M59" s="238"/>
      <c r="N59" s="238"/>
      <c r="O59" s="133" t="str">
        <f t="shared" si="0"/>
        <v>Hide</v>
      </c>
    </row>
    <row r="60" spans="1:15" s="184" customFormat="1" ht="18" hidden="1" customHeight="1">
      <c r="A60" s="222"/>
      <c r="B60" s="240"/>
      <c r="C60" s="1056" t="str">
        <f>'2026 YTD'!B46</f>
        <v>Repairs on Business Assets</v>
      </c>
      <c r="D60" s="1056"/>
      <c r="E60" s="1056"/>
      <c r="F60" s="1056"/>
      <c r="G60" s="1056"/>
      <c r="H60" s="1056"/>
      <c r="I60" s="1056"/>
      <c r="J60" s="1056"/>
      <c r="K60" s="1056"/>
      <c r="L60" s="268">
        <f>'2026 YTD'!J46</f>
        <v>0</v>
      </c>
      <c r="M60" s="238"/>
      <c r="N60" s="238"/>
      <c r="O60" s="133" t="str">
        <f t="shared" si="0"/>
        <v>Hide</v>
      </c>
    </row>
    <row r="61" spans="1:15" s="184" customFormat="1" ht="18" hidden="1" customHeight="1">
      <c r="A61" s="222"/>
      <c r="B61" s="240"/>
      <c r="C61" s="1056" t="str">
        <f>'2026 YTD'!B47</f>
        <v>Rent for the Office or Equipment's</v>
      </c>
      <c r="D61" s="1056"/>
      <c r="E61" s="1056"/>
      <c r="F61" s="1056"/>
      <c r="G61" s="1056"/>
      <c r="H61" s="1056"/>
      <c r="I61" s="1056"/>
      <c r="J61" s="1056"/>
      <c r="K61" s="1056"/>
      <c r="L61" s="268">
        <f>'2026 YTD'!J47</f>
        <v>0</v>
      </c>
      <c r="M61" s="238"/>
      <c r="N61" s="238"/>
      <c r="O61" s="133" t="str">
        <f t="shared" si="0"/>
        <v>Hide</v>
      </c>
    </row>
    <row r="62" spans="1:15" s="184" customFormat="1" ht="18" hidden="1" customHeight="1">
      <c r="A62" s="222"/>
      <c r="B62" s="240"/>
      <c r="C62" s="1056" t="str">
        <f>'2026 YTD'!B48</f>
        <v>License and Permits</v>
      </c>
      <c r="D62" s="1056"/>
      <c r="E62" s="1056"/>
      <c r="F62" s="1056"/>
      <c r="G62" s="1056"/>
      <c r="H62" s="1056"/>
      <c r="I62" s="1056"/>
      <c r="J62" s="1056"/>
      <c r="K62" s="1056"/>
      <c r="L62" s="268">
        <f>'2026 YTD'!J48</f>
        <v>0</v>
      </c>
      <c r="M62" s="238"/>
      <c r="N62" s="238"/>
      <c r="O62" s="133" t="str">
        <f t="shared" si="0"/>
        <v>Hide</v>
      </c>
    </row>
    <row r="63" spans="1:15" s="184" customFormat="1" ht="18" hidden="1" customHeight="1">
      <c r="A63" s="222"/>
      <c r="B63" s="240"/>
      <c r="C63" s="1056" t="str">
        <f>'2026 YTD'!B49</f>
        <v>Interest on Business Loan/Car</v>
      </c>
      <c r="D63" s="1056"/>
      <c r="E63" s="1056"/>
      <c r="F63" s="1056"/>
      <c r="G63" s="1056"/>
      <c r="H63" s="1056"/>
      <c r="I63" s="1056"/>
      <c r="J63" s="1056"/>
      <c r="K63" s="1056"/>
      <c r="L63" s="268">
        <f>'2026 YTD'!J49</f>
        <v>0</v>
      </c>
      <c r="M63" s="238"/>
      <c r="N63" s="238"/>
      <c r="O63" s="133" t="str">
        <f t="shared" si="0"/>
        <v>Hide</v>
      </c>
    </row>
    <row r="64" spans="1:15" s="184" customFormat="1" ht="18" hidden="1" customHeight="1">
      <c r="A64" s="222"/>
      <c r="B64" s="240"/>
      <c r="C64" s="1056" t="str">
        <f>'2026 YTD'!B50</f>
        <v>Advertisement</v>
      </c>
      <c r="D64" s="1056"/>
      <c r="E64" s="1056"/>
      <c r="F64" s="1056"/>
      <c r="G64" s="1056"/>
      <c r="H64" s="1056"/>
      <c r="I64" s="1056"/>
      <c r="J64" s="1056"/>
      <c r="K64" s="1056"/>
      <c r="L64" s="268">
        <f>'2026 YTD'!J50</f>
        <v>0</v>
      </c>
      <c r="M64" s="238"/>
      <c r="N64" s="238"/>
      <c r="O64" s="133" t="str">
        <f t="shared" si="0"/>
        <v>Hide</v>
      </c>
    </row>
    <row r="65" spans="1:85" s="132" customFormat="1" ht="18" hidden="1" customHeight="1">
      <c r="A65" s="222"/>
      <c r="B65" s="240"/>
      <c r="C65" s="1056" t="str">
        <f>'2026 YTD'!B51</f>
        <v>Internet Expense</v>
      </c>
      <c r="D65" s="1056"/>
      <c r="E65" s="1056"/>
      <c r="F65" s="1056"/>
      <c r="G65" s="1056"/>
      <c r="H65" s="1056"/>
      <c r="I65" s="1056"/>
      <c r="J65" s="1056"/>
      <c r="K65" s="1056"/>
      <c r="L65" s="268">
        <f>'2026 YTD'!J51</f>
        <v>0</v>
      </c>
      <c r="M65" s="238"/>
      <c r="N65" s="238"/>
      <c r="O65" s="133" t="str">
        <f t="shared" si="0"/>
        <v>Hide</v>
      </c>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c r="BS65" s="184"/>
      <c r="BT65" s="184"/>
      <c r="BU65" s="184"/>
      <c r="BV65" s="184"/>
      <c r="BW65" s="184"/>
      <c r="BX65" s="184"/>
      <c r="BY65" s="184"/>
      <c r="BZ65" s="184"/>
      <c r="CA65" s="184"/>
      <c r="CB65" s="184"/>
      <c r="CC65" s="184"/>
      <c r="CD65" s="184"/>
      <c r="CE65" s="184"/>
      <c r="CF65" s="184"/>
      <c r="CG65" s="184"/>
    </row>
    <row r="66" spans="1:85" s="132" customFormat="1" ht="18" hidden="1" customHeight="1">
      <c r="A66" s="222"/>
      <c r="B66" s="240"/>
      <c r="C66" s="1056">
        <f>'2026 YTD'!B52</f>
        <v>0</v>
      </c>
      <c r="D66" s="1056"/>
      <c r="E66" s="1056"/>
      <c r="F66" s="1056"/>
      <c r="G66" s="1056"/>
      <c r="H66" s="1056"/>
      <c r="I66" s="1056"/>
      <c r="J66" s="1056"/>
      <c r="K66" s="1056"/>
      <c r="L66" s="268">
        <f>'2026 YTD'!J52</f>
        <v>0</v>
      </c>
      <c r="M66" s="238"/>
      <c r="N66" s="238"/>
      <c r="O66" s="133" t="str">
        <f t="shared" si="0"/>
        <v>Hide</v>
      </c>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c r="BD66" s="184"/>
      <c r="BE66" s="184"/>
      <c r="BF66" s="184"/>
      <c r="BG66" s="184"/>
      <c r="BH66" s="184"/>
      <c r="BI66" s="184"/>
      <c r="BJ66" s="184"/>
      <c r="BK66" s="184"/>
      <c r="BL66" s="184"/>
      <c r="BM66" s="184"/>
      <c r="BN66" s="184"/>
      <c r="BO66" s="184"/>
      <c r="BP66" s="184"/>
      <c r="BQ66" s="184"/>
      <c r="BR66" s="184"/>
      <c r="BS66" s="184"/>
      <c r="BT66" s="184"/>
      <c r="BU66" s="184"/>
      <c r="BV66" s="184"/>
      <c r="BW66" s="184"/>
      <c r="BX66" s="184"/>
      <c r="BY66" s="184"/>
      <c r="BZ66" s="184"/>
      <c r="CA66" s="184"/>
      <c r="CB66" s="184"/>
      <c r="CC66" s="184"/>
      <c r="CD66" s="184"/>
      <c r="CE66" s="184"/>
      <c r="CF66" s="184"/>
      <c r="CG66" s="184"/>
    </row>
    <row r="67" spans="1:85" s="132" customFormat="1" ht="18" hidden="1" customHeight="1">
      <c r="A67" s="222"/>
      <c r="B67" s="240"/>
      <c r="C67" s="1056">
        <f>'2026 YTD'!B53</f>
        <v>0</v>
      </c>
      <c r="D67" s="1056"/>
      <c r="E67" s="1056"/>
      <c r="F67" s="1056"/>
      <c r="G67" s="1056"/>
      <c r="H67" s="1056"/>
      <c r="I67" s="1056"/>
      <c r="J67" s="1056"/>
      <c r="K67" s="1056"/>
      <c r="L67" s="268">
        <f>'2026 YTD'!J53</f>
        <v>0</v>
      </c>
      <c r="M67" s="238"/>
      <c r="N67" s="238"/>
      <c r="O67" s="133" t="str">
        <f t="shared" si="0"/>
        <v>Hide</v>
      </c>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c r="BS67" s="184"/>
      <c r="BT67" s="184"/>
      <c r="BU67" s="184"/>
      <c r="BV67" s="184"/>
      <c r="BW67" s="184"/>
      <c r="BX67" s="184"/>
      <c r="BY67" s="184"/>
      <c r="BZ67" s="184"/>
      <c r="CA67" s="184"/>
      <c r="CB67" s="184"/>
      <c r="CC67" s="184"/>
      <c r="CD67" s="184"/>
      <c r="CE67" s="184"/>
      <c r="CF67" s="184"/>
      <c r="CG67" s="184"/>
    </row>
    <row r="68" spans="1:85" s="132" customFormat="1" ht="18" hidden="1" customHeight="1">
      <c r="A68" s="222"/>
      <c r="B68" s="240"/>
      <c r="C68" s="1056">
        <f>'2026 YTD'!B54</f>
        <v>0</v>
      </c>
      <c r="D68" s="1056"/>
      <c r="E68" s="1056"/>
      <c r="F68" s="1056"/>
      <c r="G68" s="1056"/>
      <c r="H68" s="1056"/>
      <c r="I68" s="1056"/>
      <c r="J68" s="1056"/>
      <c r="K68" s="1056"/>
      <c r="L68" s="268">
        <f>'2026 YTD'!J54</f>
        <v>0</v>
      </c>
      <c r="M68" s="238"/>
      <c r="N68" s="238"/>
      <c r="O68" s="133" t="str">
        <f t="shared" si="0"/>
        <v>Hide</v>
      </c>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row>
    <row r="69" spans="1:85" s="132" customFormat="1" ht="18" hidden="1" customHeight="1">
      <c r="A69" s="222"/>
      <c r="B69" s="240"/>
      <c r="C69" s="1056">
        <f>'2026 YTD'!B55</f>
        <v>0</v>
      </c>
      <c r="D69" s="1056"/>
      <c r="E69" s="1056"/>
      <c r="F69" s="1056"/>
      <c r="G69" s="1056"/>
      <c r="H69" s="1056"/>
      <c r="I69" s="1056"/>
      <c r="J69" s="1056"/>
      <c r="K69" s="1056"/>
      <c r="L69" s="268">
        <f>'2026 YTD'!J55</f>
        <v>0</v>
      </c>
      <c r="M69" s="238"/>
      <c r="N69" s="238"/>
      <c r="O69" s="133" t="str">
        <f t="shared" si="0"/>
        <v>Hide</v>
      </c>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184"/>
      <c r="AX69" s="184"/>
      <c r="AY69" s="184"/>
      <c r="AZ69" s="184"/>
      <c r="BA69" s="184"/>
      <c r="BB69" s="184"/>
      <c r="BC69" s="184"/>
      <c r="BD69" s="184"/>
      <c r="BE69" s="184"/>
      <c r="BF69" s="184"/>
      <c r="BG69" s="184"/>
      <c r="BH69" s="184"/>
      <c r="BI69" s="184"/>
      <c r="BJ69" s="184"/>
      <c r="BK69" s="184"/>
      <c r="BL69" s="184"/>
      <c r="BM69" s="184"/>
      <c r="BN69" s="184"/>
      <c r="BO69" s="184"/>
      <c r="BP69" s="184"/>
      <c r="BQ69" s="184"/>
      <c r="BR69" s="184"/>
      <c r="BS69" s="184"/>
      <c r="BT69" s="184"/>
      <c r="BU69" s="184"/>
      <c r="BV69" s="184"/>
      <c r="BW69" s="184"/>
      <c r="BX69" s="184"/>
      <c r="BY69" s="184"/>
      <c r="BZ69" s="184"/>
      <c r="CA69" s="184"/>
      <c r="CB69" s="184"/>
      <c r="CC69" s="184"/>
      <c r="CD69" s="184"/>
      <c r="CE69" s="184"/>
      <c r="CF69" s="184"/>
      <c r="CG69" s="184"/>
    </row>
    <row r="70" spans="1:85" s="132" customFormat="1" ht="18" hidden="1" customHeight="1">
      <c r="A70" s="222"/>
      <c r="B70" s="240"/>
      <c r="C70" s="1056">
        <f>'2026 YTD'!B56</f>
        <v>0</v>
      </c>
      <c r="D70" s="1056"/>
      <c r="E70" s="1056"/>
      <c r="F70" s="1056"/>
      <c r="G70" s="1056"/>
      <c r="H70" s="1056"/>
      <c r="I70" s="1056"/>
      <c r="J70" s="1056"/>
      <c r="K70" s="1056"/>
      <c r="L70" s="268">
        <f>'2026 YTD'!J56</f>
        <v>0</v>
      </c>
      <c r="M70" s="238"/>
      <c r="N70" s="238"/>
      <c r="O70" s="133" t="str">
        <f t="shared" si="0"/>
        <v>Hide</v>
      </c>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184"/>
      <c r="AX70" s="184"/>
      <c r="AY70" s="184"/>
      <c r="AZ70" s="184"/>
      <c r="BA70" s="184"/>
      <c r="BB70" s="184"/>
      <c r="BC70" s="184"/>
      <c r="BD70" s="184"/>
      <c r="BE70" s="184"/>
      <c r="BF70" s="184"/>
      <c r="BG70" s="184"/>
      <c r="BH70" s="184"/>
      <c r="BI70" s="184"/>
      <c r="BJ70" s="184"/>
      <c r="BK70" s="184"/>
      <c r="BL70" s="184"/>
      <c r="BM70" s="184"/>
      <c r="BN70" s="184"/>
      <c r="BO70" s="184"/>
      <c r="BP70" s="184"/>
      <c r="BQ70" s="184"/>
      <c r="BR70" s="184"/>
      <c r="BS70" s="184"/>
      <c r="BT70" s="184"/>
      <c r="BU70" s="184"/>
      <c r="BV70" s="184"/>
      <c r="BW70" s="184"/>
      <c r="BX70" s="184"/>
      <c r="BY70" s="184"/>
      <c r="BZ70" s="184"/>
      <c r="CA70" s="184"/>
      <c r="CB70" s="184"/>
      <c r="CC70" s="184"/>
      <c r="CD70" s="184"/>
      <c r="CE70" s="184"/>
      <c r="CF70" s="184"/>
      <c r="CG70" s="184"/>
    </row>
    <row r="71" spans="1:85" s="184" customFormat="1" ht="18" hidden="1" customHeight="1">
      <c r="A71" s="222"/>
      <c r="B71" s="240"/>
      <c r="C71" s="1056" t="str">
        <f>'2026 YTD'!O49</f>
        <v>Home Office  (Simplified Option)</v>
      </c>
      <c r="D71" s="1056"/>
      <c r="E71" s="1056"/>
      <c r="F71" s="1056"/>
      <c r="G71" s="1056"/>
      <c r="H71" s="1056"/>
      <c r="I71" s="1056"/>
      <c r="J71" s="1056"/>
      <c r="K71" s="1056"/>
      <c r="L71" s="268">
        <f>'2026 YTD'!X49</f>
        <v>0</v>
      </c>
      <c r="M71" s="238"/>
      <c r="N71" s="238"/>
      <c r="O71" s="133" t="str">
        <f t="shared" si="0"/>
        <v>Hide</v>
      </c>
    </row>
    <row r="72" spans="1:85" s="184" customFormat="1" ht="18" hidden="1" customHeight="1">
      <c r="A72" s="222"/>
      <c r="B72" s="240"/>
      <c r="C72" s="1056" t="str">
        <f>'2026 YTD'!O46</f>
        <v>Total 401K/Sep IRA ( Employer)</v>
      </c>
      <c r="D72" s="1056"/>
      <c r="E72" s="1056"/>
      <c r="F72" s="1056"/>
      <c r="G72" s="1056"/>
      <c r="H72" s="1056"/>
      <c r="I72" s="1056"/>
      <c r="J72" s="1056"/>
      <c r="K72" s="1056"/>
      <c r="L72" s="268">
        <f>'2026 YTD'!X46</f>
        <v>0</v>
      </c>
      <c r="M72" s="238"/>
      <c r="N72" s="238"/>
      <c r="O72" s="133" t="str">
        <f t="shared" si="0"/>
        <v>Hide</v>
      </c>
    </row>
    <row r="73" spans="1:85" s="132" customFormat="1" ht="18" hidden="1" customHeight="1">
      <c r="A73" s="222"/>
      <c r="B73" s="240"/>
      <c r="C73" s="1056" t="str">
        <f>'2026 YTD'!O50</f>
        <v>Total SQ of Your Home</v>
      </c>
      <c r="D73" s="1056"/>
      <c r="E73" s="1056"/>
      <c r="F73" s="1056"/>
      <c r="G73" s="1056"/>
      <c r="H73" s="1056"/>
      <c r="I73" s="1056"/>
      <c r="J73" s="1056"/>
      <c r="K73" s="1056"/>
      <c r="L73" s="268">
        <f>'2026 YTD'!X50</f>
        <v>0</v>
      </c>
      <c r="M73" s="238"/>
      <c r="N73" s="238"/>
      <c r="O73" s="133" t="str">
        <f t="shared" si="0"/>
        <v>Hide</v>
      </c>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c r="AR73" s="184"/>
      <c r="AS73" s="184"/>
      <c r="AT73" s="184"/>
      <c r="AU73" s="184"/>
      <c r="AV73" s="184"/>
      <c r="AW73" s="184"/>
      <c r="AX73" s="184"/>
      <c r="AY73" s="184"/>
      <c r="AZ73" s="184"/>
      <c r="BA73" s="184"/>
      <c r="BB73" s="184"/>
      <c r="BC73" s="184"/>
      <c r="BD73" s="184"/>
      <c r="BE73" s="184"/>
      <c r="BF73" s="184"/>
      <c r="BG73" s="184"/>
      <c r="BH73" s="184"/>
      <c r="BI73" s="184"/>
      <c r="BJ73" s="184"/>
      <c r="BK73" s="184"/>
      <c r="BL73" s="184"/>
      <c r="BM73" s="184"/>
      <c r="BN73" s="184"/>
      <c r="BO73" s="184"/>
      <c r="BP73" s="184"/>
      <c r="BQ73" s="184"/>
      <c r="BR73" s="184"/>
      <c r="BS73" s="184"/>
      <c r="BT73" s="184"/>
      <c r="BU73" s="184"/>
      <c r="BV73" s="184"/>
      <c r="BW73" s="184"/>
      <c r="BX73" s="184"/>
      <c r="BY73" s="184"/>
      <c r="BZ73" s="184"/>
      <c r="CA73" s="184"/>
      <c r="CB73" s="184"/>
      <c r="CC73" s="184"/>
      <c r="CD73" s="184"/>
      <c r="CE73" s="184"/>
      <c r="CF73" s="184"/>
      <c r="CG73" s="184"/>
    </row>
    <row r="74" spans="1:85" s="132" customFormat="1" ht="18" hidden="1" customHeight="1">
      <c r="A74" s="222"/>
      <c r="B74" s="240"/>
      <c r="C74" s="1056" t="str">
        <f>'2026 YTD'!O51</f>
        <v>SQ Used for the Home Office</v>
      </c>
      <c r="D74" s="1056"/>
      <c r="E74" s="1056"/>
      <c r="F74" s="1056"/>
      <c r="G74" s="1056"/>
      <c r="H74" s="1056"/>
      <c r="I74" s="1056"/>
      <c r="J74" s="1056"/>
      <c r="K74" s="1056"/>
      <c r="L74" s="268">
        <f>'2026 YTD'!X51</f>
        <v>0</v>
      </c>
      <c r="M74" s="238"/>
      <c r="N74" s="238"/>
      <c r="O74" s="133" t="str">
        <f>IF($L74&lt;1, "Hide", "Show")</f>
        <v>Hide</v>
      </c>
      <c r="S74" s="184"/>
      <c r="T74" s="184"/>
      <c r="U74" s="184"/>
      <c r="V74" s="184"/>
      <c r="W74" s="184"/>
      <c r="X74" s="184"/>
      <c r="Y74" s="184"/>
      <c r="Z74" s="184"/>
      <c r="AA74" s="184"/>
      <c r="AB74" s="184"/>
      <c r="AC74" s="184"/>
      <c r="AD74" s="184"/>
      <c r="AE74" s="184"/>
      <c r="AF74" s="184"/>
      <c r="AG74" s="184"/>
      <c r="AH74" s="184"/>
      <c r="AI74" s="184"/>
      <c r="AJ74" s="184"/>
      <c r="AK74" s="184"/>
      <c r="AL74" s="184"/>
      <c r="AM74" s="184"/>
      <c r="AN74" s="184"/>
      <c r="AO74" s="184"/>
      <c r="AP74" s="184"/>
      <c r="AQ74" s="184"/>
      <c r="AR74" s="184"/>
      <c r="AS74" s="184"/>
      <c r="AT74" s="184"/>
      <c r="AU74" s="184"/>
      <c r="AV74" s="184"/>
      <c r="AW74" s="184"/>
      <c r="AX74" s="184"/>
      <c r="AY74" s="184"/>
      <c r="AZ74" s="184"/>
      <c r="BA74" s="184"/>
      <c r="BB74" s="184"/>
      <c r="BC74" s="184"/>
      <c r="BD74" s="184"/>
      <c r="BE74" s="184"/>
      <c r="BF74" s="184"/>
      <c r="BG74" s="184"/>
      <c r="BH74" s="184"/>
      <c r="BI74" s="184"/>
      <c r="BJ74" s="184"/>
      <c r="BK74" s="184"/>
      <c r="BL74" s="184"/>
      <c r="BM74" s="184"/>
      <c r="BN74" s="184"/>
      <c r="BO74" s="184"/>
      <c r="BP74" s="184"/>
      <c r="BQ74" s="184"/>
      <c r="BR74" s="184"/>
      <c r="BS74" s="184"/>
      <c r="BT74" s="184"/>
      <c r="BU74" s="184"/>
      <c r="BV74" s="184"/>
      <c r="BW74" s="184"/>
      <c r="BX74" s="184"/>
      <c r="BY74" s="184"/>
      <c r="BZ74" s="184"/>
      <c r="CA74" s="184"/>
      <c r="CB74" s="184"/>
      <c r="CC74" s="184"/>
      <c r="CD74" s="184"/>
      <c r="CE74" s="184"/>
      <c r="CF74" s="184"/>
      <c r="CG74" s="184"/>
    </row>
    <row r="75" spans="1:85" s="132" customFormat="1" ht="18" hidden="1" customHeight="1">
      <c r="A75" s="222"/>
      <c r="B75" s="240"/>
      <c r="C75" s="1056">
        <f>'2026 YTD'!O52</f>
        <v>0</v>
      </c>
      <c r="D75" s="1056"/>
      <c r="E75" s="1056"/>
      <c r="F75" s="1056"/>
      <c r="G75" s="1056"/>
      <c r="H75" s="1056"/>
      <c r="I75" s="1056"/>
      <c r="J75" s="1056"/>
      <c r="K75" s="1056"/>
      <c r="L75" s="268">
        <f>'2026 YTD'!X52</f>
        <v>0</v>
      </c>
      <c r="M75" s="238"/>
      <c r="N75" s="238"/>
      <c r="O75" s="133" t="str">
        <f>IF($L75&lt;1, "Hide", "Show")</f>
        <v>Hide</v>
      </c>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4"/>
      <c r="BQ75" s="184"/>
      <c r="BR75" s="184"/>
      <c r="BS75" s="184"/>
      <c r="BT75" s="184"/>
      <c r="BU75" s="184"/>
      <c r="BV75" s="184"/>
      <c r="BW75" s="184"/>
      <c r="BX75" s="184"/>
      <c r="BY75" s="184"/>
      <c r="BZ75" s="184"/>
      <c r="CA75" s="184"/>
      <c r="CB75" s="184"/>
      <c r="CC75" s="184"/>
      <c r="CD75" s="184"/>
      <c r="CE75" s="184"/>
      <c r="CF75" s="184"/>
      <c r="CG75" s="184"/>
    </row>
    <row r="76" spans="1:85" s="132" customFormat="1" ht="18" hidden="1" customHeight="1">
      <c r="A76" s="222"/>
      <c r="B76" s="269"/>
      <c r="C76" s="1056" t="str">
        <f>'2026 YTD'!O53</f>
        <v>Net Profit/Loss</v>
      </c>
      <c r="D76" s="1056"/>
      <c r="E76" s="1056"/>
      <c r="F76" s="1056"/>
      <c r="G76" s="1056"/>
      <c r="H76" s="1056"/>
      <c r="I76" s="1056"/>
      <c r="J76" s="1056"/>
      <c r="K76" s="1056"/>
      <c r="L76" s="268">
        <f>'2026 YTD'!X53</f>
        <v>0</v>
      </c>
      <c r="M76" s="238"/>
      <c r="N76" s="238"/>
      <c r="O76" s="133" t="str">
        <f>IF($L76&lt;1, "Hide", "Show")</f>
        <v>Hide</v>
      </c>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c r="BS76" s="184"/>
      <c r="BT76" s="184"/>
      <c r="BU76" s="184"/>
      <c r="BV76" s="184"/>
      <c r="BW76" s="184"/>
      <c r="BX76" s="184"/>
      <c r="BY76" s="184"/>
      <c r="BZ76" s="184"/>
      <c r="CA76" s="184"/>
      <c r="CB76" s="184"/>
      <c r="CC76" s="184"/>
      <c r="CD76" s="184"/>
      <c r="CE76" s="184"/>
      <c r="CF76" s="184"/>
      <c r="CG76" s="184"/>
    </row>
    <row r="77" spans="1:85" s="184" customFormat="1" ht="18" customHeight="1">
      <c r="A77" s="222"/>
      <c r="B77" s="272" t="s">
        <v>215</v>
      </c>
      <c r="C77" s="272"/>
      <c r="D77" s="272"/>
      <c r="E77" s="272"/>
      <c r="F77" s="272"/>
      <c r="G77" s="272"/>
      <c r="H77" s="272"/>
      <c r="I77" s="272"/>
      <c r="J77" s="272"/>
      <c r="K77" s="272"/>
      <c r="L77" s="273">
        <f>SUBTOTAL(9,L35:N76)</f>
        <v>0</v>
      </c>
      <c r="M77" s="238"/>
      <c r="N77" s="235"/>
      <c r="O77" s="133" t="s">
        <v>237</v>
      </c>
    </row>
    <row r="78" spans="1:85" s="184" customFormat="1" ht="5.0999999999999996" customHeight="1">
      <c r="A78" s="222"/>
      <c r="B78" s="252"/>
      <c r="C78" s="252"/>
      <c r="D78" s="252"/>
      <c r="E78" s="252"/>
      <c r="F78" s="252"/>
      <c r="G78" s="252"/>
      <c r="H78" s="252"/>
      <c r="I78" s="252"/>
      <c r="J78" s="252"/>
      <c r="K78" s="252"/>
      <c r="L78" s="253"/>
      <c r="M78" s="254"/>
      <c r="N78" s="254"/>
      <c r="O78" s="133" t="s">
        <v>237</v>
      </c>
    </row>
    <row r="79" spans="1:85" s="186" customFormat="1" ht="18" customHeight="1">
      <c r="A79" s="223"/>
      <c r="B79" s="231" t="s">
        <v>216</v>
      </c>
      <c r="C79" s="276"/>
      <c r="D79" s="276"/>
      <c r="E79" s="276"/>
      <c r="F79" s="276"/>
      <c r="G79" s="276"/>
      <c r="H79" s="276"/>
      <c r="I79" s="276"/>
      <c r="J79" s="276"/>
      <c r="K79" s="277"/>
      <c r="L79" s="273">
        <f>L23-L31-L77</f>
        <v>0</v>
      </c>
      <c r="M79" s="243"/>
      <c r="N79" s="243"/>
      <c r="O79" s="133" t="s">
        <v>237</v>
      </c>
    </row>
    <row r="80" spans="1:85" s="186" customFormat="1" ht="18" customHeight="1">
      <c r="A80" s="223"/>
      <c r="B80" s="255"/>
      <c r="C80" s="229"/>
      <c r="D80" s="229"/>
      <c r="E80" s="229"/>
      <c r="F80" s="229"/>
      <c r="G80" s="229"/>
      <c r="H80" s="229"/>
      <c r="I80" s="229"/>
      <c r="J80" s="229"/>
      <c r="K80" s="256"/>
      <c r="L80" s="257"/>
      <c r="M80" s="258"/>
      <c r="N80" s="258"/>
      <c r="O80" s="133" t="s">
        <v>237</v>
      </c>
    </row>
    <row r="81" spans="1:15" s="186" customFormat="1" ht="18" customHeight="1">
      <c r="A81" s="223"/>
      <c r="B81" s="255"/>
      <c r="C81" s="229"/>
      <c r="D81" s="229"/>
      <c r="E81" s="229"/>
      <c r="F81" s="229"/>
      <c r="G81" s="229"/>
      <c r="H81" s="229"/>
      <c r="I81" s="229"/>
      <c r="J81" s="229"/>
      <c r="K81" s="256"/>
      <c r="L81" s="257"/>
      <c r="M81" s="258"/>
      <c r="N81" s="258"/>
      <c r="O81" s="133" t="s">
        <v>237</v>
      </c>
    </row>
    <row r="82" spans="1:15" s="186" customFormat="1" ht="18" customHeight="1">
      <c r="A82" s="223"/>
      <c r="B82" s="241"/>
      <c r="C82" s="241"/>
      <c r="D82" s="241"/>
      <c r="E82" s="241"/>
      <c r="F82" s="241"/>
      <c r="G82" s="241"/>
      <c r="H82" s="241"/>
      <c r="I82" s="241"/>
      <c r="J82" s="241"/>
      <c r="K82" s="241"/>
      <c r="L82" s="259"/>
      <c r="M82" s="242"/>
      <c r="N82" s="242"/>
      <c r="O82" s="133" t="s">
        <v>237</v>
      </c>
    </row>
    <row r="83" spans="1:15" s="184" customFormat="1" ht="27" customHeight="1">
      <c r="A83" s="222"/>
      <c r="B83" s="1060" t="s">
        <v>234</v>
      </c>
      <c r="C83" s="1060"/>
      <c r="D83" s="1060"/>
      <c r="E83" s="1060"/>
      <c r="F83" s="1060"/>
      <c r="G83" s="1060"/>
      <c r="H83" s="1060"/>
      <c r="I83" s="1060"/>
      <c r="J83" s="1060"/>
      <c r="K83" s="1060"/>
      <c r="L83" s="1060"/>
      <c r="M83" s="260"/>
      <c r="N83" s="260"/>
      <c r="O83" s="133" t="s">
        <v>237</v>
      </c>
    </row>
    <row r="84" spans="1:15" s="184" customFormat="1" ht="27" customHeight="1">
      <c r="A84" s="222"/>
      <c r="B84" s="261"/>
      <c r="C84" s="262"/>
      <c r="D84" s="262"/>
      <c r="E84" s="262"/>
      <c r="F84" s="262"/>
      <c r="G84" s="262"/>
      <c r="H84" s="262"/>
      <c r="I84" s="262"/>
      <c r="J84" s="262"/>
      <c r="K84" s="262"/>
      <c r="L84" s="263"/>
      <c r="M84" s="264"/>
      <c r="N84" s="264"/>
      <c r="O84" s="133" t="s">
        <v>237</v>
      </c>
    </row>
    <row r="85" spans="1:15" ht="25.5" customHeight="1">
      <c r="A85" s="219"/>
      <c r="B85" s="1058" t="e">
        <f>#REF!</f>
        <v>#REF!</v>
      </c>
      <c r="C85" s="1059"/>
      <c r="D85" s="1059"/>
      <c r="E85" s="1059"/>
      <c r="F85" s="1059"/>
      <c r="G85" s="1059"/>
      <c r="H85" s="265"/>
      <c r="I85" s="244" t="s">
        <v>272</v>
      </c>
      <c r="J85" s="244"/>
      <c r="K85" s="244"/>
      <c r="L85" s="266">
        <f ca="1">TODAY()</f>
        <v>46011</v>
      </c>
      <c r="M85" s="247"/>
      <c r="N85" s="266"/>
      <c r="O85" s="133" t="s">
        <v>237</v>
      </c>
    </row>
    <row r="86" spans="1:15" s="187" customFormat="1" ht="16.5" customHeight="1">
      <c r="A86" s="225"/>
      <c r="B86" s="1057" t="s">
        <v>270</v>
      </c>
      <c r="C86" s="1057"/>
      <c r="D86" s="1057"/>
      <c r="E86" s="1057"/>
      <c r="F86" s="1057"/>
      <c r="G86" s="1057"/>
      <c r="H86" s="1057"/>
      <c r="I86" s="1057"/>
      <c r="J86" s="1057"/>
      <c r="K86" s="1057"/>
      <c r="L86" s="267" t="s">
        <v>235</v>
      </c>
      <c r="M86" s="247"/>
      <c r="N86" s="247"/>
      <c r="O86" s="133" t="s">
        <v>237</v>
      </c>
    </row>
    <row r="87" spans="1:15" ht="7.5" customHeight="1">
      <c r="A87" s="219"/>
      <c r="B87" s="219"/>
      <c r="C87" s="219"/>
      <c r="D87" s="219"/>
      <c r="E87" s="219"/>
      <c r="F87" s="219"/>
      <c r="G87" s="219"/>
      <c r="H87" s="219"/>
      <c r="I87" s="219"/>
      <c r="J87" s="219"/>
      <c r="K87" s="219"/>
      <c r="L87" s="230"/>
      <c r="M87" s="230"/>
      <c r="N87" s="230"/>
      <c r="O87" s="133" t="s">
        <v>237</v>
      </c>
    </row>
    <row r="88" spans="1:15" ht="18.75" customHeight="1">
      <c r="A88" s="219"/>
      <c r="B88" s="224"/>
      <c r="C88" s="224"/>
      <c r="D88" s="224"/>
      <c r="E88" s="219"/>
      <c r="F88" s="219"/>
      <c r="G88" s="219"/>
      <c r="H88" s="219"/>
      <c r="I88" s="219"/>
      <c r="J88" s="219"/>
      <c r="K88" s="219"/>
    </row>
    <row r="89" spans="1:15" ht="18.75" customHeight="1">
      <c r="B89" s="215"/>
      <c r="C89" s="215"/>
      <c r="D89" s="215"/>
    </row>
    <row r="90" spans="1:15" ht="18.75" customHeight="1">
      <c r="B90" s="215"/>
      <c r="C90" s="215"/>
      <c r="D90" s="215"/>
    </row>
    <row r="91" spans="1:15" ht="18.75" customHeight="1">
      <c r="B91" s="215"/>
      <c r="C91" s="215"/>
      <c r="D91" s="215"/>
    </row>
    <row r="92" spans="1:15" ht="18.75" customHeight="1">
      <c r="B92" s="215"/>
      <c r="C92" s="215"/>
      <c r="D92" s="215"/>
    </row>
    <row r="93" spans="1:15" ht="18.75" customHeight="1">
      <c r="B93" s="215"/>
      <c r="C93" s="215"/>
      <c r="D93" s="215"/>
    </row>
    <row r="94" spans="1:15" ht="18.75" customHeight="1">
      <c r="B94" s="215"/>
      <c r="C94" s="215"/>
      <c r="D94" s="215"/>
    </row>
    <row r="95" spans="1:15" ht="18.75" customHeight="1">
      <c r="B95" s="215"/>
      <c r="C95" s="215"/>
      <c r="D95" s="215"/>
    </row>
    <row r="96" spans="1:15" ht="18.75" customHeight="1">
      <c r="B96" s="215"/>
      <c r="C96" s="215"/>
      <c r="D96" s="215"/>
    </row>
    <row r="97" spans="2:4" ht="18.75" customHeight="1">
      <c r="B97" s="215"/>
      <c r="C97" s="215"/>
      <c r="D97" s="215"/>
    </row>
    <row r="98" spans="2:4" ht="18.75" customHeight="1">
      <c r="B98" s="215"/>
      <c r="C98" s="215"/>
      <c r="D98" s="215"/>
    </row>
    <row r="99" spans="2:4" ht="18.75" customHeight="1">
      <c r="B99" s="215"/>
      <c r="C99" s="215"/>
      <c r="D99" s="215"/>
    </row>
    <row r="100" spans="2:4" ht="18.75" customHeight="1">
      <c r="B100" s="215"/>
      <c r="C100" s="215"/>
      <c r="D100" s="215"/>
    </row>
    <row r="101" spans="2:4" ht="18.75" customHeight="1">
      <c r="B101" s="215"/>
      <c r="C101" s="215"/>
      <c r="D101" s="215"/>
    </row>
    <row r="102" spans="2:4" ht="18.75" customHeight="1">
      <c r="B102" s="215"/>
      <c r="C102" s="215"/>
      <c r="D102" s="215"/>
    </row>
    <row r="103" spans="2:4" ht="18.75" customHeight="1">
      <c r="B103" s="215"/>
      <c r="C103" s="215"/>
      <c r="D103" s="215"/>
    </row>
    <row r="104" spans="2:4" ht="18.75" customHeight="1">
      <c r="B104" s="215"/>
      <c r="C104" s="215"/>
      <c r="D104" s="215"/>
    </row>
    <row r="105" spans="2:4" ht="18.75" customHeight="1">
      <c r="B105" s="215"/>
      <c r="C105" s="215"/>
      <c r="D105" s="215"/>
    </row>
    <row r="106" spans="2:4" ht="18.75" customHeight="1">
      <c r="B106" s="215"/>
      <c r="C106" s="215"/>
      <c r="D106" s="215"/>
    </row>
    <row r="107" spans="2:4" ht="15.75" customHeight="1">
      <c r="B107" s="215"/>
      <c r="C107" s="215"/>
      <c r="D107" s="215"/>
    </row>
    <row r="108" spans="2:4" ht="15.75" customHeight="1">
      <c r="B108" s="215"/>
      <c r="C108" s="215"/>
      <c r="D108" s="215"/>
    </row>
    <row r="109" spans="2:4" ht="15.75" customHeight="1">
      <c r="B109" s="215"/>
      <c r="C109" s="215"/>
      <c r="D109" s="215"/>
    </row>
  </sheetData>
  <autoFilter ref="O1:O109" xr:uid="{C6A0AD24-B4BF-4EF5-B368-99FB5DA8A8F7}">
    <filterColumn colId="0">
      <filters blank="1">
        <filter val="Show"/>
      </filters>
    </filterColumn>
  </autoFilter>
  <mergeCells count="63">
    <mergeCell ref="C9:K9"/>
    <mergeCell ref="B1:L2"/>
    <mergeCell ref="B3:L3"/>
    <mergeCell ref="B4:L4"/>
    <mergeCell ref="C7:K7"/>
    <mergeCell ref="C8:K8"/>
    <mergeCell ref="C34:K34"/>
    <mergeCell ref="C11:K11"/>
    <mergeCell ref="C12:K12"/>
    <mergeCell ref="C16:K16"/>
    <mergeCell ref="C18:K18"/>
    <mergeCell ref="C19:K19"/>
    <mergeCell ref="C20:K20"/>
    <mergeCell ref="C26:K26"/>
    <mergeCell ref="C27:K27"/>
    <mergeCell ref="C28:K28"/>
    <mergeCell ref="C29:K29"/>
    <mergeCell ref="C30:K30"/>
    <mergeCell ref="C46:K46"/>
    <mergeCell ref="C35:K35"/>
    <mergeCell ref="C36:K36"/>
    <mergeCell ref="C37:K37"/>
    <mergeCell ref="C38:K38"/>
    <mergeCell ref="C39:K39"/>
    <mergeCell ref="C40:K40"/>
    <mergeCell ref="C41:K41"/>
    <mergeCell ref="C42:K42"/>
    <mergeCell ref="C43:K43"/>
    <mergeCell ref="C44:K44"/>
    <mergeCell ref="C45:K45"/>
    <mergeCell ref="C58:K58"/>
    <mergeCell ref="C47:K47"/>
    <mergeCell ref="C48:K48"/>
    <mergeCell ref="C49:K49"/>
    <mergeCell ref="C50:K50"/>
    <mergeCell ref="C51:K51"/>
    <mergeCell ref="C52:K52"/>
    <mergeCell ref="C53:K53"/>
    <mergeCell ref="C54:K54"/>
    <mergeCell ref="C55:K55"/>
    <mergeCell ref="C56:K56"/>
    <mergeCell ref="C57:K57"/>
    <mergeCell ref="C70:K70"/>
    <mergeCell ref="C59:K59"/>
    <mergeCell ref="C60:K60"/>
    <mergeCell ref="C61:K61"/>
    <mergeCell ref="C62:K62"/>
    <mergeCell ref="C63:K63"/>
    <mergeCell ref="C64:K64"/>
    <mergeCell ref="C65:K65"/>
    <mergeCell ref="C66:K66"/>
    <mergeCell ref="C67:K67"/>
    <mergeCell ref="C68:K68"/>
    <mergeCell ref="C69:K69"/>
    <mergeCell ref="B83:L83"/>
    <mergeCell ref="B85:G85"/>
    <mergeCell ref="B86:K86"/>
    <mergeCell ref="C71:K71"/>
    <mergeCell ref="C72:K72"/>
    <mergeCell ref="C73:K73"/>
    <mergeCell ref="C74:K74"/>
    <mergeCell ref="C75:K75"/>
    <mergeCell ref="C76:K76"/>
  </mergeCells>
  <conditionalFormatting sqref="O2:O87">
    <cfRule type="expression" priority="1">
      <formula>ISBLANK(O2)</formula>
    </cfRule>
  </conditionalFormatting>
  <printOptions horizontalCentered="1"/>
  <pageMargins left="0.25" right="0.25" top="0.75" bottom="0.75" header="0.3" footer="0.3"/>
  <pageSetup paperSize="9" scale="96"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2E8BC-797A-4FA8-A049-6DE74BBA7224}">
  <sheetPr filterMode="1">
    <tabColor theme="6"/>
    <pageSetUpPr fitToPage="1"/>
  </sheetPr>
  <dimension ref="A1:AS223"/>
  <sheetViews>
    <sheetView zoomScaleNormal="100" zoomScaleSheetLayoutView="100" workbookViewId="0">
      <selection activeCell="F1" sqref="F1:H1048576"/>
    </sheetView>
  </sheetViews>
  <sheetFormatPr defaultColWidth="10.140625" defaultRowHeight="12.75"/>
  <cols>
    <col min="1" max="1" width="2.7109375" style="142" customWidth="1"/>
    <col min="2" max="2" width="68" style="135" customWidth="1"/>
    <col min="3" max="3" width="14" style="143" hidden="1" customWidth="1"/>
    <col min="4" max="4" width="22.140625" style="181" customWidth="1"/>
    <col min="5" max="5" width="2.7109375" style="145" customWidth="1"/>
    <col min="6" max="8" width="10.140625" style="145" hidden="1" customWidth="1"/>
    <col min="9" max="45" width="10.140625" style="145"/>
    <col min="46" max="16384" width="10.140625" style="135"/>
  </cols>
  <sheetData>
    <row r="1" spans="1:45" ht="5.0999999999999996" customHeight="1">
      <c r="B1" s="301"/>
      <c r="C1" s="299"/>
      <c r="D1" s="302"/>
    </row>
    <row r="2" spans="1:45" ht="30.75" customHeight="1">
      <c r="A2" s="144"/>
      <c r="B2" s="1089" t="e">
        <f>#REF!</f>
        <v>#REF!</v>
      </c>
      <c r="C2" s="1090"/>
      <c r="D2" s="1090"/>
    </row>
    <row r="3" spans="1:45" ht="30" customHeight="1">
      <c r="A3" s="169"/>
      <c r="B3" s="1091" t="s">
        <v>273</v>
      </c>
      <c r="C3" s="1049"/>
      <c r="D3" s="1049"/>
      <c r="E3" s="169"/>
    </row>
    <row r="4" spans="1:45" ht="8.1" customHeight="1">
      <c r="A4" s="169"/>
      <c r="B4" s="226"/>
      <c r="C4" s="227"/>
      <c r="D4" s="308"/>
      <c r="E4" s="304"/>
      <c r="AR4" s="135"/>
      <c r="AS4" s="135"/>
    </row>
    <row r="5" spans="1:45" s="136" customFormat="1" ht="15.95" customHeight="1">
      <c r="A5" s="146"/>
      <c r="B5" s="316" t="s">
        <v>228</v>
      </c>
      <c r="C5" s="279"/>
      <c r="D5" s="316"/>
      <c r="E5" s="279"/>
      <c r="F5" s="217"/>
      <c r="G5" s="145" t="s">
        <v>237</v>
      </c>
      <c r="H5" s="217"/>
      <c r="I5" s="217"/>
      <c r="J5" s="217"/>
      <c r="K5" s="217"/>
      <c r="L5" s="216"/>
      <c r="M5" s="216"/>
      <c r="N5" s="216"/>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row>
    <row r="6" spans="1:45" s="136" customFormat="1" ht="8.1" customHeight="1">
      <c r="A6" s="146"/>
      <c r="B6" s="316"/>
      <c r="C6" s="279"/>
      <c r="D6" s="316"/>
      <c r="E6" s="279"/>
      <c r="F6" s="217"/>
      <c r="G6" s="145" t="s">
        <v>237</v>
      </c>
      <c r="H6" s="217"/>
      <c r="I6" s="217"/>
      <c r="J6" s="217"/>
      <c r="K6" s="217"/>
      <c r="L6" s="216"/>
      <c r="M6" s="216"/>
      <c r="N6" s="216"/>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row>
    <row r="7" spans="1:45" s="136" customFormat="1" ht="15.95" customHeight="1">
      <c r="A7" s="146"/>
      <c r="B7" s="317" t="s">
        <v>283</v>
      </c>
      <c r="C7" s="278"/>
      <c r="D7" s="279"/>
      <c r="E7" s="147"/>
      <c r="F7" s="147"/>
      <c r="G7" s="145" t="s">
        <v>237</v>
      </c>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row>
    <row r="8" spans="1:45" s="137" customFormat="1" ht="15.95" hidden="1" customHeight="1">
      <c r="A8" s="170"/>
      <c r="B8" s="280" t="s">
        <v>44</v>
      </c>
      <c r="C8" s="281" t="s">
        <v>229</v>
      </c>
      <c r="D8" s="282" t="s">
        <v>280</v>
      </c>
      <c r="E8" s="171"/>
      <c r="F8" s="171"/>
      <c r="G8" s="145" t="s">
        <v>281</v>
      </c>
      <c r="H8" s="171"/>
      <c r="I8" s="171"/>
      <c r="J8" s="171"/>
      <c r="K8" s="171"/>
      <c r="L8" s="171"/>
      <c r="M8" s="171"/>
      <c r="N8" s="171"/>
      <c r="O8" s="171"/>
      <c r="P8" s="171"/>
      <c r="Q8" s="171"/>
      <c r="R8" s="171"/>
      <c r="S8" s="171"/>
      <c r="T8" s="171"/>
      <c r="U8" s="171"/>
      <c r="V8" s="171"/>
      <c r="W8" s="171"/>
      <c r="X8" s="171"/>
    </row>
    <row r="9" spans="1:45" s="137" customFormat="1" ht="15.95" hidden="1" customHeight="1">
      <c r="A9" s="170"/>
      <c r="B9" s="280"/>
      <c r="C9" s="281"/>
      <c r="D9" s="282"/>
      <c r="E9" s="171"/>
      <c r="F9" s="171"/>
      <c r="G9" s="145" t="s">
        <v>281</v>
      </c>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row>
    <row r="10" spans="1:45" ht="15.95" hidden="1" customHeight="1">
      <c r="A10" s="144"/>
      <c r="B10" s="318" t="s">
        <v>230</v>
      </c>
      <c r="C10" s="303"/>
      <c r="D10" s="319"/>
      <c r="G10" s="145" t="str">
        <f t="shared" ref="G10:G16" si="0">IF($D10&lt;1, "Hide", "Show")</f>
        <v>Hide</v>
      </c>
      <c r="Y10" s="135"/>
      <c r="Z10" s="135"/>
      <c r="AA10" s="135"/>
      <c r="AB10" s="135"/>
      <c r="AC10" s="135"/>
      <c r="AD10" s="135"/>
      <c r="AE10" s="135"/>
      <c r="AF10" s="135"/>
      <c r="AG10" s="135"/>
      <c r="AH10" s="135"/>
      <c r="AI10" s="135"/>
      <c r="AJ10" s="135"/>
      <c r="AK10" s="135"/>
      <c r="AL10" s="135"/>
      <c r="AM10" s="135"/>
      <c r="AN10" s="135"/>
      <c r="AO10" s="135"/>
      <c r="AP10" s="135"/>
      <c r="AQ10" s="135"/>
      <c r="AR10" s="135"/>
      <c r="AS10" s="135"/>
    </row>
    <row r="11" spans="1:45" ht="15.95" hidden="1" customHeight="1">
      <c r="A11" s="144"/>
      <c r="B11" s="318" t="e">
        <f>#REF!</f>
        <v>#REF!</v>
      </c>
      <c r="C11" s="303"/>
      <c r="D11" s="319" t="e">
        <f>#REF!</f>
        <v>#REF!</v>
      </c>
      <c r="G11" s="145" t="e">
        <f t="shared" si="0"/>
        <v>#REF!</v>
      </c>
      <c r="Y11" s="135"/>
      <c r="Z11" s="135"/>
      <c r="AA11" s="135"/>
      <c r="AB11" s="135"/>
      <c r="AC11" s="135"/>
      <c r="AD11" s="135"/>
      <c r="AE11" s="135"/>
      <c r="AF11" s="135"/>
      <c r="AG11" s="135"/>
      <c r="AH11" s="135"/>
      <c r="AI11" s="135"/>
      <c r="AJ11" s="135"/>
      <c r="AK11" s="135"/>
      <c r="AL11" s="135"/>
      <c r="AM11" s="135"/>
      <c r="AN11" s="135"/>
      <c r="AO11" s="135"/>
      <c r="AP11" s="135"/>
      <c r="AQ11" s="135"/>
      <c r="AR11" s="135"/>
      <c r="AS11" s="135"/>
    </row>
    <row r="12" spans="1:45" ht="15.95" hidden="1" customHeight="1">
      <c r="A12" s="144"/>
      <c r="B12" s="318" t="e">
        <f>#REF!</f>
        <v>#REF!</v>
      </c>
      <c r="C12" s="303"/>
      <c r="D12" s="319" t="e">
        <f>#REF!</f>
        <v>#REF!</v>
      </c>
      <c r="G12" s="145" t="e">
        <f t="shared" si="0"/>
        <v>#REF!</v>
      </c>
      <c r="Y12" s="135"/>
      <c r="Z12" s="135"/>
      <c r="AA12" s="135"/>
      <c r="AB12" s="135"/>
      <c r="AC12" s="135"/>
      <c r="AD12" s="135"/>
      <c r="AE12" s="135"/>
      <c r="AF12" s="135"/>
      <c r="AG12" s="135"/>
      <c r="AH12" s="135"/>
      <c r="AI12" s="135"/>
      <c r="AJ12" s="135"/>
      <c r="AK12" s="135"/>
      <c r="AL12" s="135"/>
      <c r="AM12" s="135"/>
      <c r="AN12" s="135"/>
      <c r="AO12" s="135"/>
      <c r="AP12" s="135"/>
      <c r="AQ12" s="135"/>
      <c r="AR12" s="135"/>
      <c r="AS12" s="135"/>
    </row>
    <row r="13" spans="1:45" ht="15.95" hidden="1" customHeight="1">
      <c r="A13" s="144"/>
      <c r="B13" s="318" t="e">
        <f>#REF!</f>
        <v>#REF!</v>
      </c>
      <c r="C13" s="303"/>
      <c r="D13" s="319" t="e">
        <f>#REF!</f>
        <v>#REF!</v>
      </c>
      <c r="G13" s="145" t="e">
        <f t="shared" si="0"/>
        <v>#REF!</v>
      </c>
      <c r="Y13" s="135"/>
      <c r="Z13" s="135"/>
      <c r="AA13" s="135"/>
      <c r="AB13" s="135"/>
      <c r="AC13" s="135"/>
      <c r="AD13" s="135"/>
      <c r="AE13" s="135"/>
      <c r="AF13" s="135"/>
      <c r="AG13" s="135"/>
      <c r="AH13" s="135"/>
      <c r="AI13" s="135"/>
      <c r="AJ13" s="135"/>
      <c r="AK13" s="135"/>
      <c r="AL13" s="135"/>
      <c r="AM13" s="135"/>
      <c r="AN13" s="135"/>
      <c r="AO13" s="135"/>
      <c r="AP13" s="135"/>
      <c r="AQ13" s="135"/>
      <c r="AR13" s="135"/>
      <c r="AS13" s="135"/>
    </row>
    <row r="14" spans="1:45" ht="15.95" hidden="1" customHeight="1">
      <c r="A14" s="144"/>
      <c r="B14" s="318" t="s">
        <v>274</v>
      </c>
      <c r="C14" s="303"/>
      <c r="D14" s="319" t="e">
        <f>#REF!</f>
        <v>#REF!</v>
      </c>
      <c r="G14" s="145" t="e">
        <f t="shared" si="0"/>
        <v>#REF!</v>
      </c>
      <c r="Y14" s="135"/>
      <c r="Z14" s="135"/>
      <c r="AA14" s="135"/>
      <c r="AB14" s="135"/>
      <c r="AC14" s="135"/>
      <c r="AD14" s="135"/>
      <c r="AE14" s="135"/>
      <c r="AF14" s="135"/>
      <c r="AG14" s="135"/>
      <c r="AH14" s="135"/>
      <c r="AI14" s="135"/>
      <c r="AJ14" s="135"/>
      <c r="AK14" s="135"/>
      <c r="AL14" s="135"/>
      <c r="AM14" s="135"/>
      <c r="AN14" s="135"/>
      <c r="AO14" s="135"/>
      <c r="AP14" s="135"/>
      <c r="AQ14" s="135"/>
      <c r="AR14" s="135"/>
      <c r="AS14" s="135"/>
    </row>
    <row r="15" spans="1:45" ht="15.95" hidden="1" customHeight="1">
      <c r="A15" s="144"/>
      <c r="B15" s="318" t="s">
        <v>275</v>
      </c>
      <c r="C15" s="303"/>
      <c r="D15" s="319" t="e">
        <f>#REF!</f>
        <v>#REF!</v>
      </c>
      <c r="G15" s="145" t="e">
        <f t="shared" si="0"/>
        <v>#REF!</v>
      </c>
      <c r="Y15" s="135"/>
      <c r="Z15" s="135"/>
      <c r="AA15" s="135"/>
      <c r="AB15" s="135"/>
      <c r="AC15" s="135"/>
      <c r="AD15" s="135"/>
      <c r="AE15" s="135"/>
      <c r="AF15" s="135"/>
      <c r="AG15" s="135"/>
      <c r="AH15" s="135"/>
      <c r="AI15" s="135"/>
      <c r="AJ15" s="135"/>
      <c r="AK15" s="135"/>
      <c r="AL15" s="135"/>
      <c r="AM15" s="135"/>
      <c r="AN15" s="135"/>
      <c r="AO15" s="135"/>
      <c r="AP15" s="135"/>
      <c r="AQ15" s="135"/>
      <c r="AR15" s="135"/>
      <c r="AS15" s="135"/>
    </row>
    <row r="16" spans="1:45" ht="15.95" hidden="1" customHeight="1">
      <c r="A16" s="144"/>
      <c r="B16" s="318" t="e">
        <f>#REF!</f>
        <v>#REF!</v>
      </c>
      <c r="C16" s="303"/>
      <c r="D16" s="319" t="e">
        <f>#REF!</f>
        <v>#REF!</v>
      </c>
      <c r="G16" s="145" t="e">
        <f t="shared" si="0"/>
        <v>#REF!</v>
      </c>
      <c r="Y16" s="135"/>
      <c r="Z16" s="135"/>
      <c r="AA16" s="135"/>
      <c r="AB16" s="135"/>
      <c r="AC16" s="135"/>
      <c r="AD16" s="135"/>
      <c r="AE16" s="135"/>
      <c r="AF16" s="135"/>
      <c r="AG16" s="135"/>
      <c r="AH16" s="135"/>
      <c r="AI16" s="135"/>
      <c r="AJ16" s="135"/>
      <c r="AK16" s="135"/>
      <c r="AL16" s="135"/>
      <c r="AM16" s="135"/>
      <c r="AN16" s="135"/>
      <c r="AO16" s="135"/>
      <c r="AP16" s="135"/>
      <c r="AQ16" s="135"/>
      <c r="AR16" s="135"/>
      <c r="AS16" s="135"/>
    </row>
    <row r="17" spans="1:45" ht="15.95" hidden="1" customHeight="1">
      <c r="A17" s="144"/>
      <c r="B17" s="318"/>
      <c r="C17" s="303"/>
      <c r="D17" s="319"/>
      <c r="G17" s="145" t="s">
        <v>281</v>
      </c>
      <c r="Y17" s="135"/>
      <c r="Z17" s="135"/>
      <c r="AA17" s="135"/>
      <c r="AB17" s="135"/>
      <c r="AC17" s="135"/>
      <c r="AD17" s="135"/>
      <c r="AE17" s="135"/>
      <c r="AF17" s="135"/>
      <c r="AG17" s="135"/>
      <c r="AH17" s="135"/>
      <c r="AI17" s="135"/>
      <c r="AJ17" s="135"/>
      <c r="AK17" s="135"/>
      <c r="AL17" s="135"/>
      <c r="AM17" s="135"/>
      <c r="AN17" s="135"/>
      <c r="AO17" s="135"/>
      <c r="AP17" s="135"/>
      <c r="AQ17" s="135"/>
      <c r="AR17" s="135"/>
      <c r="AS17" s="135"/>
    </row>
    <row r="18" spans="1:45" s="208" customFormat="1" ht="15.95" hidden="1" customHeight="1">
      <c r="A18" s="206"/>
      <c r="B18" s="320" t="s">
        <v>284</v>
      </c>
      <c r="C18" s="303"/>
      <c r="D18" s="321">
        <f>SUBTOTAL(109,D9:D17)</f>
        <v>0</v>
      </c>
      <c r="E18" s="207"/>
      <c r="F18" s="207"/>
      <c r="G18" s="145" t="str">
        <f>IF($D18&lt;1, "Hide", "Show")</f>
        <v>Hide</v>
      </c>
      <c r="H18" s="207"/>
      <c r="I18" s="207"/>
      <c r="J18" s="207"/>
      <c r="K18" s="207"/>
      <c r="L18" s="207"/>
      <c r="M18" s="207"/>
      <c r="N18" s="207"/>
      <c r="O18" s="207"/>
      <c r="P18" s="207"/>
      <c r="Q18" s="207"/>
      <c r="R18" s="207"/>
      <c r="S18" s="207"/>
      <c r="T18" s="207"/>
      <c r="U18" s="207"/>
      <c r="V18" s="207"/>
      <c r="W18" s="207"/>
      <c r="X18" s="207"/>
    </row>
    <row r="19" spans="1:45" ht="8.1" customHeight="1">
      <c r="A19" s="144"/>
      <c r="B19" s="283"/>
      <c r="C19" s="283"/>
      <c r="D19" s="284"/>
      <c r="G19" s="145" t="s">
        <v>237</v>
      </c>
    </row>
    <row r="20" spans="1:45" s="193" customFormat="1" ht="15.95" customHeight="1">
      <c r="A20" s="191"/>
      <c r="B20" s="317" t="s">
        <v>285</v>
      </c>
      <c r="C20" s="279"/>
      <c r="D20" s="317"/>
      <c r="E20" s="279"/>
      <c r="F20" s="192"/>
      <c r="G20" s="145" t="s">
        <v>286</v>
      </c>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row>
    <row r="21" spans="1:45" s="138" customFormat="1" ht="15.95" hidden="1" customHeight="1">
      <c r="A21" s="172"/>
      <c r="B21" s="285" t="s">
        <v>44</v>
      </c>
      <c r="C21" s="286" t="s">
        <v>229</v>
      </c>
      <c r="D21" s="287" t="s">
        <v>282</v>
      </c>
      <c r="E21" s="173"/>
      <c r="F21" s="173"/>
      <c r="G21" s="145" t="s">
        <v>281</v>
      </c>
      <c r="H21" s="173"/>
      <c r="I21" s="173"/>
      <c r="J21" s="173"/>
      <c r="K21" s="173"/>
      <c r="L21" s="173"/>
      <c r="M21" s="173"/>
      <c r="N21" s="173"/>
      <c r="O21" s="173"/>
      <c r="P21" s="173"/>
      <c r="Q21" s="173"/>
      <c r="R21" s="173"/>
      <c r="S21" s="173"/>
      <c r="T21" s="173"/>
      <c r="U21" s="173"/>
      <c r="V21" s="173"/>
      <c r="W21" s="173"/>
      <c r="X21" s="173"/>
    </row>
    <row r="22" spans="1:45" s="138" customFormat="1" ht="15.95" hidden="1" customHeight="1">
      <c r="A22" s="172"/>
      <c r="B22" s="285"/>
      <c r="C22" s="286"/>
      <c r="D22" s="287"/>
      <c r="E22" s="173"/>
      <c r="F22" s="173"/>
      <c r="G22" s="145" t="s">
        <v>281</v>
      </c>
      <c r="H22" s="173"/>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c r="AJ22" s="173"/>
      <c r="AK22" s="173"/>
      <c r="AL22" s="173"/>
      <c r="AM22" s="173"/>
      <c r="AN22" s="173"/>
      <c r="AO22" s="173"/>
      <c r="AP22" s="173"/>
      <c r="AQ22" s="173"/>
      <c r="AR22" s="173"/>
      <c r="AS22" s="173"/>
    </row>
    <row r="23" spans="1:45" ht="15.95" hidden="1" customHeight="1">
      <c r="A23" s="144"/>
      <c r="B23" s="318" t="e">
        <f>#REF!</f>
        <v>#REF!</v>
      </c>
      <c r="C23" s="303"/>
      <c r="D23" s="319" t="e">
        <f>#REF!</f>
        <v>#REF!</v>
      </c>
      <c r="G23" s="145" t="e">
        <f>IF($D23&lt;1, "Hide", "Show")</f>
        <v>#REF!</v>
      </c>
      <c r="Y23" s="135"/>
      <c r="Z23" s="135"/>
      <c r="AA23" s="135"/>
      <c r="AB23" s="135"/>
      <c r="AC23" s="135"/>
      <c r="AD23" s="135"/>
      <c r="AE23" s="135"/>
      <c r="AF23" s="135"/>
      <c r="AG23" s="135"/>
      <c r="AH23" s="135"/>
      <c r="AI23" s="135"/>
      <c r="AJ23" s="135"/>
      <c r="AK23" s="135"/>
      <c r="AL23" s="135"/>
      <c r="AM23" s="135"/>
      <c r="AN23" s="135"/>
      <c r="AO23" s="135"/>
      <c r="AP23" s="135"/>
      <c r="AQ23" s="135"/>
      <c r="AR23" s="135"/>
      <c r="AS23" s="135"/>
    </row>
    <row r="24" spans="1:45" ht="15.95" hidden="1" customHeight="1">
      <c r="A24" s="144"/>
      <c r="B24" s="318" t="e">
        <f>#REF!</f>
        <v>#REF!</v>
      </c>
      <c r="C24" s="303"/>
      <c r="D24" s="319" t="e">
        <f>#REF!*-1</f>
        <v>#REF!</v>
      </c>
      <c r="G24" s="145" t="e">
        <f>IF($D24&gt;-1, "Hide", "Show")</f>
        <v>#REF!</v>
      </c>
      <c r="Y24" s="135"/>
      <c r="Z24" s="135"/>
      <c r="AA24" s="135"/>
      <c r="AB24" s="135"/>
      <c r="AC24" s="135"/>
      <c r="AD24" s="135"/>
      <c r="AE24" s="135"/>
      <c r="AF24" s="135"/>
      <c r="AG24" s="135"/>
      <c r="AH24" s="135"/>
      <c r="AI24" s="135"/>
      <c r="AJ24" s="135"/>
      <c r="AK24" s="135"/>
      <c r="AL24" s="135"/>
      <c r="AM24" s="135"/>
      <c r="AN24" s="135"/>
      <c r="AO24" s="135"/>
      <c r="AP24" s="135"/>
      <c r="AQ24" s="135"/>
      <c r="AR24" s="135"/>
      <c r="AS24" s="135"/>
    </row>
    <row r="25" spans="1:45" ht="15.95" hidden="1" customHeight="1">
      <c r="A25" s="144"/>
      <c r="B25" s="318" t="s">
        <v>277</v>
      </c>
      <c r="C25" s="303"/>
      <c r="D25" s="319" t="e">
        <f>D23+D24</f>
        <v>#REF!</v>
      </c>
      <c r="G25" s="145" t="e">
        <f>IF($D25&lt;1, "Hide", "Show")</f>
        <v>#REF!</v>
      </c>
      <c r="Y25" s="135"/>
      <c r="Z25" s="135"/>
      <c r="AA25" s="135"/>
      <c r="AB25" s="135"/>
      <c r="AC25" s="135"/>
      <c r="AD25" s="135"/>
      <c r="AE25" s="135"/>
      <c r="AF25" s="135"/>
      <c r="AG25" s="135"/>
      <c r="AH25" s="135"/>
      <c r="AI25" s="135"/>
      <c r="AJ25" s="135"/>
      <c r="AK25" s="135"/>
      <c r="AL25" s="135"/>
      <c r="AM25" s="135"/>
      <c r="AN25" s="135"/>
      <c r="AO25" s="135"/>
      <c r="AP25" s="135"/>
      <c r="AQ25" s="135"/>
      <c r="AR25" s="135"/>
      <c r="AS25" s="135"/>
    </row>
    <row r="26" spans="1:45" ht="15.95" hidden="1" customHeight="1">
      <c r="A26" s="144"/>
      <c r="B26" s="318" t="e">
        <f>#REF!</f>
        <v>#REF!</v>
      </c>
      <c r="C26" s="303"/>
      <c r="D26" s="319" t="e">
        <f>#REF!</f>
        <v>#REF!</v>
      </c>
      <c r="G26" s="145" t="e">
        <f>IF($D26&lt;1, "Hide", "Show")</f>
        <v>#REF!</v>
      </c>
      <c r="Y26" s="135"/>
      <c r="Z26" s="135"/>
      <c r="AA26" s="135"/>
      <c r="AB26" s="135"/>
      <c r="AC26" s="135"/>
      <c r="AD26" s="135"/>
      <c r="AE26" s="135"/>
      <c r="AF26" s="135"/>
      <c r="AG26" s="135"/>
      <c r="AH26" s="135"/>
      <c r="AI26" s="135"/>
      <c r="AJ26" s="135"/>
      <c r="AK26" s="135"/>
      <c r="AL26" s="135"/>
      <c r="AM26" s="135"/>
      <c r="AN26" s="135"/>
      <c r="AO26" s="135"/>
      <c r="AP26" s="135"/>
      <c r="AQ26" s="135"/>
      <c r="AR26" s="135"/>
      <c r="AS26" s="135"/>
    </row>
    <row r="27" spans="1:45" s="190" customFormat="1" ht="15.95" hidden="1" customHeight="1">
      <c r="A27" s="188"/>
      <c r="B27" s="320" t="s">
        <v>287</v>
      </c>
      <c r="C27" s="303"/>
      <c r="D27" s="321" t="e">
        <f>D25+D26</f>
        <v>#REF!</v>
      </c>
      <c r="E27" s="145"/>
      <c r="F27" s="145"/>
      <c r="G27" s="145" t="e">
        <f>IF($D27&lt;1, "Hide", "Show")</f>
        <v>#REF!</v>
      </c>
      <c r="H27" s="189"/>
      <c r="I27" s="189"/>
      <c r="J27" s="189"/>
      <c r="K27" s="189"/>
      <c r="L27" s="189"/>
      <c r="M27" s="189"/>
      <c r="N27" s="189"/>
      <c r="O27" s="189"/>
      <c r="P27" s="189"/>
      <c r="Q27" s="189"/>
      <c r="R27" s="189"/>
      <c r="S27" s="189"/>
      <c r="T27" s="189"/>
      <c r="U27" s="189"/>
      <c r="V27" s="189"/>
      <c r="W27" s="189"/>
      <c r="X27" s="189"/>
    </row>
    <row r="28" spans="1:45" ht="8.1" customHeight="1">
      <c r="A28" s="144"/>
      <c r="B28" s="304"/>
      <c r="C28" s="291"/>
      <c r="D28" s="287"/>
      <c r="G28" s="145" t="s">
        <v>237</v>
      </c>
      <c r="Y28" s="135"/>
      <c r="Z28" s="135"/>
      <c r="AA28" s="135"/>
      <c r="AB28" s="135"/>
      <c r="AC28" s="135"/>
      <c r="AD28" s="135"/>
      <c r="AE28" s="135"/>
      <c r="AF28" s="135"/>
      <c r="AG28" s="135"/>
      <c r="AH28" s="135"/>
      <c r="AI28" s="135"/>
      <c r="AJ28" s="135"/>
      <c r="AK28" s="135"/>
      <c r="AL28" s="135"/>
      <c r="AM28" s="135"/>
      <c r="AN28" s="135"/>
      <c r="AO28" s="135"/>
      <c r="AP28" s="135"/>
      <c r="AQ28" s="135"/>
      <c r="AR28" s="135"/>
      <c r="AS28" s="135"/>
    </row>
    <row r="29" spans="1:45" ht="15.95" hidden="1" customHeight="1">
      <c r="A29" s="144"/>
      <c r="B29" s="304"/>
      <c r="C29" s="291"/>
      <c r="D29" s="287"/>
      <c r="G29" s="145" t="s">
        <v>281</v>
      </c>
      <c r="Y29" s="135"/>
      <c r="Z29" s="135"/>
      <c r="AA29" s="135"/>
      <c r="AB29" s="135"/>
      <c r="AC29" s="135"/>
      <c r="AD29" s="135"/>
      <c r="AE29" s="135"/>
      <c r="AF29" s="135"/>
      <c r="AG29" s="135"/>
      <c r="AH29" s="135"/>
      <c r="AI29" s="135"/>
      <c r="AJ29" s="135"/>
      <c r="AK29" s="135"/>
      <c r="AL29" s="135"/>
      <c r="AM29" s="135"/>
      <c r="AN29" s="135"/>
      <c r="AO29" s="135"/>
      <c r="AP29" s="135"/>
      <c r="AQ29" s="135"/>
      <c r="AR29" s="135"/>
      <c r="AS29" s="135"/>
    </row>
    <row r="30" spans="1:45" s="199" customFormat="1" ht="15.95" customHeight="1">
      <c r="A30" s="197"/>
      <c r="B30" s="278" t="s">
        <v>288</v>
      </c>
      <c r="C30" s="278"/>
      <c r="D30" s="279"/>
      <c r="E30" s="198"/>
      <c r="F30" s="198"/>
      <c r="G30" s="145" t="s">
        <v>237</v>
      </c>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row>
    <row r="31" spans="1:45" s="193" customFormat="1" ht="15.95" hidden="1" customHeight="1">
      <c r="A31" s="191"/>
      <c r="B31" s="280" t="s">
        <v>288</v>
      </c>
      <c r="C31" s="281" t="s">
        <v>229</v>
      </c>
      <c r="D31" s="282" t="s">
        <v>77</v>
      </c>
      <c r="E31" s="192"/>
      <c r="F31" s="192"/>
      <c r="G31" s="145" t="s">
        <v>281</v>
      </c>
      <c r="H31" s="192"/>
      <c r="I31" s="192"/>
      <c r="J31" s="192"/>
      <c r="K31" s="192"/>
      <c r="L31" s="192"/>
      <c r="M31" s="192"/>
      <c r="N31" s="192"/>
      <c r="O31" s="192"/>
      <c r="P31" s="192"/>
      <c r="Q31" s="192"/>
      <c r="R31" s="192"/>
      <c r="S31" s="192"/>
      <c r="T31" s="192"/>
      <c r="U31" s="192"/>
      <c r="V31" s="192"/>
      <c r="W31" s="192"/>
      <c r="X31" s="192"/>
    </row>
    <row r="32" spans="1:45" ht="15.95" hidden="1" customHeight="1">
      <c r="A32" s="144"/>
      <c r="B32" s="318" t="e">
        <f>#REF!</f>
        <v>#REF!</v>
      </c>
      <c r="C32" s="303"/>
      <c r="D32" s="319" t="e">
        <f>#REF!</f>
        <v>#REF!</v>
      </c>
      <c r="G32" s="145" t="e">
        <f>IF($D32&lt;1, "Hide", "Show")</f>
        <v>#REF!</v>
      </c>
      <c r="Y32" s="135"/>
      <c r="Z32" s="135"/>
      <c r="AA32" s="135"/>
      <c r="AB32" s="135"/>
      <c r="AC32" s="135"/>
      <c r="AD32" s="135"/>
      <c r="AE32" s="135"/>
      <c r="AF32" s="135"/>
      <c r="AG32" s="135"/>
      <c r="AH32" s="135"/>
      <c r="AI32" s="135"/>
      <c r="AJ32" s="135"/>
      <c r="AK32" s="135"/>
      <c r="AL32" s="135"/>
      <c r="AM32" s="135"/>
      <c r="AN32" s="135"/>
      <c r="AO32" s="135"/>
      <c r="AP32" s="135"/>
      <c r="AQ32" s="135"/>
      <c r="AR32" s="135"/>
      <c r="AS32" s="135"/>
    </row>
    <row r="33" spans="1:45" ht="15.95" hidden="1" customHeight="1">
      <c r="A33" s="144"/>
      <c r="B33" s="318" t="e">
        <f>#REF!</f>
        <v>#REF!</v>
      </c>
      <c r="C33" s="303"/>
      <c r="D33" s="319" t="e">
        <f>#REF!</f>
        <v>#REF!</v>
      </c>
      <c r="G33" s="145" t="e">
        <f>IF($D33&gt;-1, "Hide", "Show")</f>
        <v>#REF!</v>
      </c>
      <c r="Y33" s="135"/>
      <c r="Z33" s="135"/>
      <c r="AA33" s="135"/>
      <c r="AB33" s="135"/>
      <c r="AC33" s="135"/>
      <c r="AD33" s="135"/>
      <c r="AE33" s="135"/>
      <c r="AF33" s="135"/>
      <c r="AG33" s="135"/>
      <c r="AH33" s="135"/>
      <c r="AI33" s="135"/>
      <c r="AJ33" s="135"/>
      <c r="AK33" s="135"/>
      <c r="AL33" s="135"/>
      <c r="AM33" s="135"/>
      <c r="AN33" s="135"/>
      <c r="AO33" s="135"/>
      <c r="AP33" s="135"/>
      <c r="AQ33" s="135"/>
      <c r="AR33" s="135"/>
      <c r="AS33" s="135"/>
    </row>
    <row r="34" spans="1:45" s="190" customFormat="1" ht="15.95" customHeight="1">
      <c r="A34" s="188"/>
      <c r="B34" s="320" t="s">
        <v>294</v>
      </c>
      <c r="C34" s="303"/>
      <c r="D34" s="321">
        <f>SUBTOTAL(109,D32:D33)</f>
        <v>0</v>
      </c>
      <c r="E34" s="198"/>
      <c r="F34" s="189"/>
      <c r="G34" s="145" t="s">
        <v>237</v>
      </c>
      <c r="H34" s="189"/>
      <c r="I34" s="189"/>
      <c r="J34" s="189"/>
      <c r="K34" s="189"/>
      <c r="L34" s="189"/>
      <c r="M34" s="189"/>
      <c r="N34" s="189"/>
      <c r="O34" s="189"/>
      <c r="P34" s="189"/>
      <c r="Q34" s="189"/>
      <c r="R34" s="189"/>
      <c r="S34" s="189"/>
      <c r="T34" s="189"/>
      <c r="U34" s="189"/>
      <c r="V34" s="189"/>
      <c r="W34" s="189"/>
      <c r="X34" s="189"/>
    </row>
    <row r="35" spans="1:45" ht="8.1" customHeight="1">
      <c r="A35" s="144"/>
      <c r="B35" s="229"/>
      <c r="C35" s="288"/>
      <c r="D35" s="289"/>
      <c r="E35" s="198"/>
    </row>
    <row r="36" spans="1:45" s="139" customFormat="1" ht="15.95" customHeight="1" thickBot="1">
      <c r="A36" s="174"/>
      <c r="B36" s="322" t="s">
        <v>289</v>
      </c>
      <c r="C36" s="323"/>
      <c r="D36" s="323" t="e">
        <f>'Balance sheet (2)'!$D$34+'Balance sheet (2)'!$D$27+'Balance sheet (2)'!$D$18</f>
        <v>#REF!</v>
      </c>
      <c r="E36" s="198"/>
      <c r="F36" s="175"/>
      <c r="G36" s="145" t="s">
        <v>237</v>
      </c>
      <c r="H36" s="175"/>
      <c r="I36" s="175"/>
      <c r="J36" s="175"/>
      <c r="K36" s="175"/>
      <c r="L36" s="175"/>
      <c r="M36" s="175"/>
      <c r="N36" s="175"/>
      <c r="O36" s="175"/>
      <c r="P36" s="175"/>
      <c r="Q36" s="175"/>
      <c r="R36" s="175"/>
      <c r="S36" s="175"/>
      <c r="T36" s="175"/>
      <c r="U36" s="175"/>
      <c r="V36" s="175"/>
      <c r="W36" s="175"/>
      <c r="X36" s="175"/>
    </row>
    <row r="37" spans="1:45" s="140" customFormat="1" ht="15.95" hidden="1" customHeight="1" thickTop="1">
      <c r="A37" s="176"/>
      <c r="B37" s="305"/>
      <c r="C37" s="306"/>
      <c r="D37" s="307"/>
      <c r="E37" s="198"/>
      <c r="F37" s="177"/>
      <c r="G37" s="145" t="s">
        <v>281</v>
      </c>
      <c r="H37" s="177"/>
      <c r="I37" s="177"/>
      <c r="J37" s="177"/>
      <c r="K37" s="177"/>
      <c r="L37" s="177"/>
      <c r="M37" s="177"/>
      <c r="N37" s="177"/>
      <c r="O37" s="177"/>
      <c r="P37" s="177"/>
      <c r="Q37" s="177"/>
      <c r="R37" s="177"/>
      <c r="S37" s="177"/>
      <c r="T37" s="177"/>
      <c r="U37" s="177"/>
      <c r="V37" s="177"/>
      <c r="W37" s="177"/>
      <c r="X37" s="177"/>
    </row>
    <row r="38" spans="1:45" ht="15.95" customHeight="1" thickTop="1">
      <c r="A38" s="169"/>
      <c r="B38" s="308"/>
      <c r="C38" s="308"/>
      <c r="D38" s="309"/>
      <c r="E38" s="198"/>
      <c r="Y38" s="135"/>
      <c r="Z38" s="135"/>
      <c r="AA38" s="135"/>
      <c r="AB38" s="135"/>
      <c r="AC38" s="135"/>
      <c r="AD38" s="135"/>
      <c r="AE38" s="135"/>
      <c r="AF38" s="135"/>
      <c r="AG38" s="135"/>
      <c r="AH38" s="135"/>
      <c r="AI38" s="135"/>
      <c r="AJ38" s="135"/>
      <c r="AK38" s="135"/>
      <c r="AL38" s="135"/>
      <c r="AM38" s="135"/>
      <c r="AN38" s="135"/>
      <c r="AO38" s="135"/>
      <c r="AP38" s="135"/>
      <c r="AQ38" s="135"/>
      <c r="AR38" s="135"/>
      <c r="AS38" s="135"/>
    </row>
    <row r="39" spans="1:45" s="196" customFormat="1" ht="15.95" customHeight="1">
      <c r="A39" s="194"/>
      <c r="B39" s="316" t="s">
        <v>290</v>
      </c>
      <c r="C39" s="251"/>
      <c r="D39" s="251"/>
      <c r="E39" s="217"/>
      <c r="F39" s="217"/>
      <c r="G39" s="145" t="s">
        <v>237</v>
      </c>
      <c r="H39" s="217"/>
      <c r="I39" s="217"/>
      <c r="J39" s="217"/>
      <c r="K39" s="217"/>
      <c r="L39" s="216"/>
      <c r="M39" s="216"/>
      <c r="N39" s="216"/>
      <c r="O39" s="195"/>
      <c r="P39" s="195"/>
      <c r="Q39" s="195"/>
      <c r="R39" s="195"/>
      <c r="S39" s="195"/>
      <c r="T39" s="195"/>
      <c r="U39" s="195"/>
      <c r="V39" s="195"/>
      <c r="W39" s="195"/>
      <c r="X39" s="195"/>
    </row>
    <row r="40" spans="1:45" s="136" customFormat="1" ht="8.1" customHeight="1">
      <c r="A40" s="146"/>
      <c r="B40" s="278"/>
      <c r="C40" s="278"/>
      <c r="D40" s="279"/>
      <c r="E40" s="147"/>
      <c r="F40" s="147"/>
      <c r="G40" s="145" t="s">
        <v>237</v>
      </c>
      <c r="H40" s="147"/>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row>
    <row r="41" spans="1:45" s="136" customFormat="1" ht="15.95" hidden="1" customHeight="1">
      <c r="A41" s="146"/>
      <c r="B41" s="285" t="s">
        <v>290</v>
      </c>
      <c r="C41" s="278"/>
      <c r="D41" s="310"/>
      <c r="E41" s="147"/>
      <c r="F41" s="147"/>
      <c r="G41" s="145" t="s">
        <v>281</v>
      </c>
      <c r="H41" s="147"/>
      <c r="I41" s="147"/>
      <c r="J41" s="147"/>
      <c r="K41" s="147"/>
      <c r="L41" s="147"/>
      <c r="M41" s="147"/>
      <c r="N41" s="147"/>
      <c r="O41" s="147"/>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row>
    <row r="42" spans="1:45" s="139" customFormat="1" ht="15.95" customHeight="1">
      <c r="A42" s="174"/>
      <c r="B42" s="278" t="s">
        <v>291</v>
      </c>
      <c r="C42" s="278"/>
      <c r="D42" s="290"/>
      <c r="E42" s="175"/>
      <c r="F42" s="175"/>
      <c r="G42" s="14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row>
    <row r="43" spans="1:45" s="138" customFormat="1" ht="15.95" hidden="1" customHeight="1">
      <c r="A43" s="172"/>
      <c r="B43" s="280" t="s">
        <v>44</v>
      </c>
      <c r="C43" s="281" t="s">
        <v>229</v>
      </c>
      <c r="D43" s="282" t="s">
        <v>282</v>
      </c>
      <c r="E43" s="173"/>
      <c r="F43" s="173"/>
      <c r="G43" s="145" t="s">
        <v>281</v>
      </c>
      <c r="H43" s="173"/>
      <c r="I43" s="173"/>
      <c r="J43" s="173"/>
      <c r="K43" s="173"/>
      <c r="L43" s="173"/>
      <c r="M43" s="173"/>
      <c r="N43" s="173"/>
      <c r="O43" s="173"/>
      <c r="P43" s="173"/>
      <c r="Q43" s="173"/>
      <c r="R43" s="173"/>
      <c r="S43" s="173"/>
      <c r="T43" s="173"/>
      <c r="U43" s="173"/>
      <c r="V43" s="173"/>
      <c r="W43" s="173"/>
      <c r="X43" s="173"/>
    </row>
    <row r="44" spans="1:45" s="138" customFormat="1" ht="5.0999999999999996" customHeight="1">
      <c r="A44" s="172"/>
      <c r="B44" s="280"/>
      <c r="C44" s="281"/>
      <c r="D44" s="282"/>
      <c r="E44" s="173"/>
      <c r="F44" s="173"/>
      <c r="G44" s="145" t="s">
        <v>237</v>
      </c>
      <c r="H44" s="173"/>
      <c r="I44" s="173"/>
      <c r="J44" s="173"/>
      <c r="K44" s="173"/>
      <c r="L44" s="173"/>
      <c r="M44" s="173"/>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c r="AN44" s="173"/>
      <c r="AO44" s="173"/>
      <c r="AP44" s="173"/>
      <c r="AQ44" s="173"/>
      <c r="AR44" s="173"/>
      <c r="AS44" s="173"/>
    </row>
    <row r="45" spans="1:45" ht="15.95" hidden="1" customHeight="1">
      <c r="A45" s="144"/>
      <c r="B45" s="318" t="e">
        <f>#REF!</f>
        <v>#REF!</v>
      </c>
      <c r="C45" s="303"/>
      <c r="D45" s="319" t="e">
        <f>#REF!</f>
        <v>#REF!</v>
      </c>
      <c r="G45" s="145" t="e">
        <f t="shared" ref="G45:G50" si="1">IF($D45&lt;1, "Hide", "Show")</f>
        <v>#REF!</v>
      </c>
      <c r="Y45" s="135"/>
      <c r="Z45" s="135"/>
      <c r="AA45" s="135"/>
      <c r="AB45" s="135"/>
      <c r="AC45" s="135"/>
      <c r="AD45" s="135"/>
      <c r="AE45" s="135"/>
      <c r="AF45" s="135"/>
      <c r="AG45" s="135"/>
      <c r="AH45" s="135"/>
      <c r="AI45" s="135"/>
      <c r="AJ45" s="135"/>
      <c r="AK45" s="135"/>
      <c r="AL45" s="135"/>
      <c r="AM45" s="135"/>
      <c r="AN45" s="135"/>
      <c r="AO45" s="135"/>
      <c r="AP45" s="135"/>
      <c r="AQ45" s="135"/>
      <c r="AR45" s="135"/>
      <c r="AS45" s="135"/>
    </row>
    <row r="46" spans="1:45" ht="15.95" hidden="1" customHeight="1">
      <c r="A46" s="144"/>
      <c r="B46" s="318" t="e">
        <f>#REF!</f>
        <v>#REF!</v>
      </c>
      <c r="C46" s="303"/>
      <c r="D46" s="319" t="e">
        <f>#REF!</f>
        <v>#REF!</v>
      </c>
      <c r="G46" s="145" t="e">
        <f t="shared" si="1"/>
        <v>#REF!</v>
      </c>
      <c r="Y46" s="135"/>
      <c r="Z46" s="135"/>
      <c r="AA46" s="135"/>
      <c r="AB46" s="135"/>
      <c r="AC46" s="135"/>
      <c r="AD46" s="135"/>
      <c r="AE46" s="135"/>
      <c r="AF46" s="135"/>
      <c r="AG46" s="135"/>
      <c r="AH46" s="135"/>
      <c r="AI46" s="135"/>
      <c r="AJ46" s="135"/>
      <c r="AK46" s="135"/>
      <c r="AL46" s="135"/>
      <c r="AM46" s="135"/>
      <c r="AN46" s="135"/>
      <c r="AO46" s="135"/>
      <c r="AP46" s="135"/>
      <c r="AQ46" s="135"/>
      <c r="AR46" s="135"/>
      <c r="AS46" s="135"/>
    </row>
    <row r="47" spans="1:45" ht="15.95" hidden="1" customHeight="1">
      <c r="A47" s="144"/>
      <c r="B47" s="318" t="s">
        <v>278</v>
      </c>
      <c r="C47" s="303"/>
      <c r="D47" s="319" t="e">
        <f>#REF!</f>
        <v>#REF!</v>
      </c>
      <c r="G47" s="145" t="e">
        <f t="shared" si="1"/>
        <v>#REF!</v>
      </c>
      <c r="Y47" s="135"/>
      <c r="Z47" s="135"/>
      <c r="AA47" s="135"/>
      <c r="AB47" s="135"/>
      <c r="AC47" s="135"/>
      <c r="AD47" s="135"/>
      <c r="AE47" s="135"/>
      <c r="AF47" s="135"/>
      <c r="AG47" s="135"/>
      <c r="AH47" s="135"/>
      <c r="AI47" s="135"/>
      <c r="AJ47" s="135"/>
      <c r="AK47" s="135"/>
      <c r="AL47" s="135"/>
      <c r="AM47" s="135"/>
      <c r="AN47" s="135"/>
      <c r="AO47" s="135"/>
      <c r="AP47" s="135"/>
      <c r="AQ47" s="135"/>
      <c r="AR47" s="135"/>
      <c r="AS47" s="135"/>
    </row>
    <row r="48" spans="1:45" ht="15.95" hidden="1" customHeight="1">
      <c r="A48" s="144"/>
      <c r="B48" s="318" t="e">
        <f>#REF!</f>
        <v>#REF!</v>
      </c>
      <c r="C48" s="303"/>
      <c r="D48" s="319" t="e">
        <f>#REF!</f>
        <v>#REF!</v>
      </c>
      <c r="G48" s="145" t="e">
        <f t="shared" si="1"/>
        <v>#REF!</v>
      </c>
      <c r="Y48" s="135"/>
      <c r="Z48" s="135"/>
      <c r="AA48" s="135"/>
      <c r="AB48" s="135"/>
      <c r="AC48" s="135"/>
      <c r="AD48" s="135"/>
      <c r="AE48" s="135"/>
      <c r="AF48" s="135"/>
      <c r="AG48" s="135"/>
      <c r="AH48" s="135"/>
      <c r="AI48" s="135"/>
      <c r="AJ48" s="135"/>
      <c r="AK48" s="135"/>
      <c r="AL48" s="135"/>
      <c r="AM48" s="135"/>
      <c r="AN48" s="135"/>
      <c r="AO48" s="135"/>
      <c r="AP48" s="135"/>
      <c r="AQ48" s="135"/>
      <c r="AR48" s="135"/>
      <c r="AS48" s="135"/>
    </row>
    <row r="49" spans="1:45" s="190" customFormat="1" ht="15.95" hidden="1" customHeight="1">
      <c r="A49" s="188"/>
      <c r="B49" s="320" t="s">
        <v>295</v>
      </c>
      <c r="C49" s="303"/>
      <c r="D49" s="321">
        <f>SUBTOTAL(109,D44:D48)</f>
        <v>0</v>
      </c>
      <c r="E49" s="189"/>
      <c r="F49" s="189"/>
      <c r="G49" s="145" t="str">
        <f t="shared" si="1"/>
        <v>Hide</v>
      </c>
      <c r="H49" s="189"/>
      <c r="I49" s="189"/>
      <c r="J49" s="189"/>
      <c r="K49" s="189"/>
      <c r="L49" s="189"/>
      <c r="M49" s="189"/>
      <c r="N49" s="189"/>
      <c r="O49" s="189"/>
      <c r="P49" s="189"/>
      <c r="Q49" s="189"/>
      <c r="R49" s="189"/>
      <c r="S49" s="189"/>
      <c r="T49" s="189"/>
      <c r="U49" s="189"/>
      <c r="V49" s="189"/>
      <c r="W49" s="189"/>
      <c r="X49" s="189"/>
    </row>
    <row r="50" spans="1:45" ht="15.95" hidden="1" customHeight="1">
      <c r="A50" s="144"/>
      <c r="B50" s="291"/>
      <c r="C50" s="291"/>
      <c r="D50" s="287"/>
      <c r="G50" s="145" t="str">
        <f t="shared" si="1"/>
        <v>Hide</v>
      </c>
      <c r="Y50" s="135"/>
      <c r="Z50" s="135"/>
      <c r="AA50" s="135"/>
      <c r="AB50" s="135"/>
      <c r="AC50" s="135"/>
      <c r="AD50" s="135"/>
      <c r="AE50" s="135"/>
      <c r="AF50" s="135"/>
      <c r="AG50" s="135"/>
      <c r="AH50" s="135"/>
      <c r="AI50" s="135"/>
      <c r="AJ50" s="135"/>
      <c r="AK50" s="135"/>
      <c r="AL50" s="135"/>
      <c r="AM50" s="135"/>
      <c r="AN50" s="135"/>
      <c r="AO50" s="135"/>
      <c r="AP50" s="135"/>
      <c r="AQ50" s="135"/>
      <c r="AR50" s="135"/>
      <c r="AS50" s="135"/>
    </row>
    <row r="51" spans="1:45" ht="15.95" customHeight="1">
      <c r="A51" s="144"/>
      <c r="B51" s="291"/>
      <c r="C51" s="291"/>
      <c r="D51" s="287"/>
      <c r="Y51" s="135"/>
      <c r="Z51" s="135"/>
      <c r="AA51" s="135"/>
      <c r="AB51" s="135"/>
      <c r="AC51" s="135"/>
      <c r="AD51" s="135"/>
      <c r="AE51" s="135"/>
      <c r="AF51" s="135"/>
      <c r="AG51" s="135"/>
      <c r="AH51" s="135"/>
      <c r="AI51" s="135"/>
      <c r="AJ51" s="135"/>
      <c r="AK51" s="135"/>
      <c r="AL51" s="135"/>
      <c r="AM51" s="135"/>
      <c r="AN51" s="135"/>
      <c r="AO51" s="135"/>
      <c r="AP51" s="135"/>
      <c r="AQ51" s="135"/>
      <c r="AR51" s="135"/>
      <c r="AS51" s="135"/>
    </row>
    <row r="52" spans="1:45" s="193" customFormat="1" ht="15.95" customHeight="1">
      <c r="A52" s="191"/>
      <c r="B52" s="278" t="s">
        <v>298</v>
      </c>
      <c r="C52" s="278"/>
      <c r="D52" s="290" t="s">
        <v>77</v>
      </c>
      <c r="E52" s="192"/>
      <c r="F52" s="192"/>
      <c r="G52" s="145" t="str">
        <f>IF($D52&lt;1, "Hide", "Show")</f>
        <v>Show</v>
      </c>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row>
    <row r="53" spans="1:45" s="193" customFormat="1" ht="8.1" customHeight="1">
      <c r="A53" s="191"/>
      <c r="B53" s="278"/>
      <c r="C53" s="278"/>
      <c r="D53" s="290"/>
      <c r="E53" s="192"/>
      <c r="F53" s="192"/>
      <c r="G53" s="145" t="s">
        <v>237</v>
      </c>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row>
    <row r="54" spans="1:45" s="138" customFormat="1" ht="15.95" hidden="1" customHeight="1">
      <c r="A54" s="172"/>
      <c r="B54" s="292" t="s">
        <v>280</v>
      </c>
      <c r="C54" s="293" t="s">
        <v>229</v>
      </c>
      <c r="D54" s="294" t="s">
        <v>292</v>
      </c>
      <c r="E54" s="173"/>
      <c r="F54" s="173"/>
      <c r="G54" s="145" t="s">
        <v>281</v>
      </c>
      <c r="H54" s="173"/>
      <c r="I54" s="173"/>
      <c r="J54" s="173"/>
      <c r="K54" s="173"/>
      <c r="L54" s="173"/>
      <c r="M54" s="173"/>
      <c r="N54" s="173"/>
      <c r="O54" s="173"/>
      <c r="P54" s="173"/>
      <c r="Q54" s="173"/>
      <c r="R54" s="173"/>
      <c r="S54" s="173"/>
      <c r="T54" s="173"/>
      <c r="U54" s="173"/>
      <c r="V54" s="173"/>
      <c r="W54" s="173"/>
      <c r="X54" s="173"/>
    </row>
    <row r="55" spans="1:45" ht="15.95" hidden="1" customHeight="1">
      <c r="A55" s="144"/>
      <c r="B55" s="318" t="e">
        <f>#REF!</f>
        <v>#REF!</v>
      </c>
      <c r="C55" s="303"/>
      <c r="D55" s="319" t="e">
        <f>#REF!</f>
        <v>#REF!</v>
      </c>
      <c r="G55" s="145" t="e">
        <f>IF($D55&lt;1, "Hide", "Show")</f>
        <v>#REF!</v>
      </c>
      <c r="Y55" s="135"/>
      <c r="Z55" s="135"/>
      <c r="AA55" s="135"/>
      <c r="AB55" s="135"/>
      <c r="AC55" s="135"/>
      <c r="AD55" s="135"/>
      <c r="AE55" s="135"/>
      <c r="AF55" s="135"/>
      <c r="AG55" s="135"/>
      <c r="AH55" s="135"/>
      <c r="AI55" s="135"/>
      <c r="AJ55" s="135"/>
      <c r="AK55" s="135"/>
      <c r="AL55" s="135"/>
      <c r="AM55" s="135"/>
      <c r="AN55" s="135"/>
      <c r="AO55" s="135"/>
      <c r="AP55" s="135"/>
      <c r="AQ55" s="135"/>
      <c r="AR55" s="135"/>
      <c r="AS55" s="135"/>
    </row>
    <row r="56" spans="1:45" ht="15.95" hidden="1" customHeight="1">
      <c r="A56" s="144"/>
      <c r="B56" s="318" t="e">
        <f>#REF!</f>
        <v>#REF!</v>
      </c>
      <c r="C56" s="303"/>
      <c r="D56" s="319" t="e">
        <f>#REF!</f>
        <v>#REF!</v>
      </c>
      <c r="G56" s="145" t="e">
        <f>IF($D56&lt;1, "Hide", "Show")</f>
        <v>#REF!</v>
      </c>
      <c r="Y56" s="135"/>
      <c r="Z56" s="135"/>
      <c r="AA56" s="135"/>
      <c r="AB56" s="135"/>
      <c r="AC56" s="135"/>
      <c r="AD56" s="135"/>
      <c r="AE56" s="135"/>
      <c r="AF56" s="135"/>
      <c r="AG56" s="135"/>
      <c r="AH56" s="135"/>
      <c r="AI56" s="135"/>
      <c r="AJ56" s="135"/>
      <c r="AK56" s="135"/>
      <c r="AL56" s="135"/>
      <c r="AM56" s="135"/>
      <c r="AN56" s="135"/>
      <c r="AO56" s="135"/>
      <c r="AP56" s="135"/>
      <c r="AQ56" s="135"/>
      <c r="AR56" s="135"/>
      <c r="AS56" s="135"/>
    </row>
    <row r="57" spans="1:45" ht="15.95" hidden="1" customHeight="1">
      <c r="A57" s="144"/>
      <c r="B57" s="318" t="e">
        <f>#REF!</f>
        <v>#REF!</v>
      </c>
      <c r="C57" s="303"/>
      <c r="D57" s="319" t="e">
        <f>#REF!</f>
        <v>#REF!</v>
      </c>
      <c r="G57" s="145" t="e">
        <f>IF($D57&lt;1, "Hide", "Show")</f>
        <v>#REF!</v>
      </c>
      <c r="Y57" s="135"/>
      <c r="Z57" s="135"/>
      <c r="AA57" s="135"/>
      <c r="AB57" s="135"/>
      <c r="AC57" s="135"/>
      <c r="AD57" s="135"/>
      <c r="AE57" s="135"/>
      <c r="AF57" s="135"/>
      <c r="AG57" s="135"/>
      <c r="AH57" s="135"/>
      <c r="AI57" s="135"/>
      <c r="AJ57" s="135"/>
      <c r="AK57" s="135"/>
      <c r="AL57" s="135"/>
      <c r="AM57" s="135"/>
      <c r="AN57" s="135"/>
      <c r="AO57" s="135"/>
      <c r="AP57" s="135"/>
      <c r="AQ57" s="135"/>
      <c r="AR57" s="135"/>
      <c r="AS57" s="135"/>
    </row>
    <row r="58" spans="1:45" s="190" customFormat="1" ht="15.95" customHeight="1">
      <c r="A58" s="188"/>
      <c r="B58" s="320" t="s">
        <v>296</v>
      </c>
      <c r="C58" s="303"/>
      <c r="D58" s="321">
        <f>SUBTOTAL(109,D55:D57)</f>
        <v>0</v>
      </c>
      <c r="E58" s="189"/>
      <c r="F58" s="189"/>
      <c r="G58" s="145"/>
      <c r="H58" s="189"/>
      <c r="I58" s="189"/>
      <c r="J58" s="189"/>
      <c r="K58" s="189"/>
      <c r="L58" s="189"/>
      <c r="M58" s="189"/>
      <c r="N58" s="189"/>
      <c r="O58" s="189"/>
      <c r="P58" s="189"/>
      <c r="Q58" s="189"/>
      <c r="R58" s="189"/>
      <c r="S58" s="189"/>
      <c r="T58" s="189"/>
      <c r="U58" s="189"/>
      <c r="V58" s="189"/>
      <c r="W58" s="189"/>
      <c r="X58" s="189"/>
    </row>
    <row r="59" spans="1:45" ht="15.95" customHeight="1">
      <c r="A59" s="144"/>
      <c r="B59" s="291"/>
      <c r="C59" s="291"/>
      <c r="D59" s="287"/>
      <c r="G59" s="145" t="s">
        <v>237</v>
      </c>
      <c r="Y59" s="135"/>
      <c r="Z59" s="135"/>
      <c r="AA59" s="135"/>
      <c r="AB59" s="135"/>
      <c r="AC59" s="135"/>
      <c r="AD59" s="135"/>
      <c r="AE59" s="135"/>
      <c r="AF59" s="135"/>
      <c r="AG59" s="135"/>
      <c r="AH59" s="135"/>
      <c r="AI59" s="135"/>
      <c r="AJ59" s="135"/>
      <c r="AK59" s="135"/>
      <c r="AL59" s="135"/>
      <c r="AM59" s="135"/>
      <c r="AN59" s="135"/>
      <c r="AO59" s="135"/>
      <c r="AP59" s="135"/>
      <c r="AQ59" s="135"/>
      <c r="AR59" s="135"/>
      <c r="AS59" s="135"/>
    </row>
    <row r="60" spans="1:45" s="199" customFormat="1" ht="15.95" customHeight="1">
      <c r="A60" s="197"/>
      <c r="B60" s="278" t="s">
        <v>293</v>
      </c>
      <c r="C60" s="278"/>
      <c r="D60" s="290"/>
      <c r="E60" s="198"/>
      <c r="F60" s="198"/>
      <c r="G60" s="145" t="s">
        <v>237</v>
      </c>
      <c r="H60" s="198"/>
      <c r="I60" s="198"/>
      <c r="J60" s="198"/>
      <c r="K60" s="198"/>
      <c r="L60" s="198"/>
      <c r="M60" s="198"/>
      <c r="N60" s="198"/>
      <c r="O60" s="198"/>
      <c r="P60" s="198"/>
      <c r="Q60" s="198"/>
      <c r="R60" s="198"/>
      <c r="S60" s="198"/>
      <c r="T60" s="198"/>
      <c r="U60" s="198"/>
      <c r="V60" s="198"/>
      <c r="W60" s="198"/>
      <c r="X60" s="198"/>
      <c r="Y60" s="198"/>
      <c r="Z60" s="198"/>
      <c r="AA60" s="198"/>
      <c r="AB60" s="198"/>
      <c r="AC60" s="198"/>
      <c r="AD60" s="198"/>
      <c r="AE60" s="198"/>
      <c r="AF60" s="198"/>
      <c r="AG60" s="198"/>
      <c r="AH60" s="198"/>
      <c r="AI60" s="198"/>
      <c r="AJ60" s="198"/>
      <c r="AK60" s="198"/>
      <c r="AL60" s="198"/>
      <c r="AM60" s="198"/>
      <c r="AN60" s="198"/>
      <c r="AO60" s="198"/>
      <c r="AP60" s="198"/>
      <c r="AQ60" s="198"/>
      <c r="AR60" s="198"/>
      <c r="AS60" s="198"/>
    </row>
    <row r="61" spans="1:45" s="199" customFormat="1" ht="8.1" customHeight="1">
      <c r="A61" s="197"/>
      <c r="B61" s="278"/>
      <c r="C61" s="278"/>
      <c r="D61" s="290"/>
      <c r="E61" s="198"/>
      <c r="F61" s="198"/>
      <c r="G61" s="145" t="s">
        <v>237</v>
      </c>
      <c r="H61" s="198"/>
      <c r="I61" s="198"/>
      <c r="J61" s="198"/>
      <c r="K61" s="198"/>
      <c r="L61" s="198"/>
      <c r="M61" s="198"/>
      <c r="N61" s="198"/>
      <c r="O61" s="198"/>
      <c r="P61" s="198"/>
      <c r="Q61" s="198"/>
      <c r="R61" s="198"/>
      <c r="S61" s="198"/>
      <c r="T61" s="198"/>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row>
    <row r="62" spans="1:45" s="138" customFormat="1" ht="15.95" hidden="1" customHeight="1">
      <c r="A62" s="172"/>
      <c r="B62" s="292" t="s">
        <v>231</v>
      </c>
      <c r="C62" s="293" t="s">
        <v>229</v>
      </c>
      <c r="D62" s="294" t="s">
        <v>77</v>
      </c>
      <c r="E62" s="173"/>
      <c r="F62" s="173"/>
      <c r="G62" s="145" t="s">
        <v>281</v>
      </c>
      <c r="H62" s="173"/>
      <c r="I62" s="173"/>
      <c r="J62" s="173"/>
      <c r="K62" s="173"/>
      <c r="L62" s="173"/>
      <c r="M62" s="173"/>
      <c r="N62" s="173"/>
      <c r="O62" s="173"/>
      <c r="P62" s="173"/>
      <c r="Q62" s="173"/>
      <c r="R62" s="173"/>
      <c r="S62" s="173"/>
      <c r="T62" s="173"/>
      <c r="U62" s="173"/>
      <c r="V62" s="173"/>
      <c r="W62" s="173"/>
      <c r="X62" s="173"/>
    </row>
    <row r="63" spans="1:45" s="138" customFormat="1" ht="15.95" hidden="1" customHeight="1">
      <c r="A63" s="172"/>
      <c r="B63" s="324" t="e">
        <f>#REF!</f>
        <v>#REF!</v>
      </c>
      <c r="C63" s="303"/>
      <c r="D63" s="319" t="e">
        <f>#REF!</f>
        <v>#REF!</v>
      </c>
      <c r="E63" s="173"/>
      <c r="F63" s="173"/>
      <c r="G63" s="145" t="e">
        <f>IF($D63=0, "Hide", "Show")</f>
        <v>#REF!</v>
      </c>
      <c r="H63" s="173"/>
      <c r="I63" s="173"/>
      <c r="J63" s="173"/>
      <c r="K63" s="173"/>
      <c r="L63" s="173"/>
      <c r="M63" s="173"/>
      <c r="N63" s="173"/>
      <c r="O63" s="173"/>
      <c r="P63" s="173"/>
      <c r="Q63" s="173"/>
      <c r="R63" s="173"/>
      <c r="S63" s="173"/>
      <c r="T63" s="173"/>
      <c r="U63" s="173"/>
      <c r="V63" s="173"/>
      <c r="W63" s="173"/>
      <c r="X63" s="173"/>
    </row>
    <row r="64" spans="1:45" s="138" customFormat="1" ht="15.95" hidden="1" customHeight="1">
      <c r="A64" s="172"/>
      <c r="B64" s="324" t="s">
        <v>232</v>
      </c>
      <c r="C64" s="303"/>
      <c r="D64" s="319" t="e">
        <f>#REF!</f>
        <v>#REF!</v>
      </c>
      <c r="E64" s="173"/>
      <c r="F64" s="173"/>
      <c r="G64" s="145" t="e">
        <f t="shared" ref="G64:G69" si="2">IF($D64=0, "Hide", "Show")</f>
        <v>#REF!</v>
      </c>
      <c r="H64" s="173"/>
      <c r="I64" s="173"/>
      <c r="J64" s="173"/>
      <c r="K64" s="173"/>
      <c r="L64" s="173"/>
      <c r="M64" s="173"/>
      <c r="N64" s="173"/>
      <c r="O64" s="173"/>
      <c r="P64" s="173"/>
      <c r="Q64" s="173"/>
      <c r="R64" s="173"/>
      <c r="S64" s="173"/>
      <c r="T64" s="173"/>
      <c r="U64" s="173"/>
      <c r="V64" s="173"/>
      <c r="W64" s="173"/>
      <c r="X64" s="173"/>
    </row>
    <row r="65" spans="1:45" s="138" customFormat="1" ht="15.95" hidden="1" customHeight="1">
      <c r="A65" s="172"/>
      <c r="B65" s="324" t="e">
        <f>#REF!</f>
        <v>#REF!</v>
      </c>
      <c r="C65" s="303"/>
      <c r="D65" s="319" t="e">
        <f>#REF!</f>
        <v>#REF!</v>
      </c>
      <c r="E65" s="173"/>
      <c r="F65" s="173"/>
      <c r="G65" s="145" t="e">
        <f t="shared" si="2"/>
        <v>#REF!</v>
      </c>
      <c r="H65" s="173"/>
      <c r="I65" s="173"/>
      <c r="J65" s="173"/>
      <c r="K65" s="173"/>
      <c r="L65" s="173"/>
      <c r="M65" s="173"/>
      <c r="N65" s="173"/>
      <c r="O65" s="173"/>
      <c r="P65" s="173"/>
      <c r="Q65" s="173"/>
      <c r="R65" s="173"/>
      <c r="S65" s="173"/>
      <c r="T65" s="173"/>
      <c r="U65" s="173"/>
      <c r="V65" s="173"/>
      <c r="W65" s="173"/>
      <c r="X65" s="173"/>
    </row>
    <row r="66" spans="1:45" s="204" customFormat="1" ht="15.95" hidden="1" customHeight="1">
      <c r="A66" s="203"/>
      <c r="B66" s="324" t="s">
        <v>146</v>
      </c>
      <c r="C66" s="303"/>
      <c r="D66" s="319">
        <f>'2026 YTD'!X54</f>
        <v>0</v>
      </c>
      <c r="E66" s="202"/>
      <c r="F66" s="145"/>
      <c r="G66" s="145" t="str">
        <f t="shared" si="2"/>
        <v>Hide</v>
      </c>
      <c r="H66" s="202"/>
      <c r="I66" s="202"/>
      <c r="J66" s="202"/>
      <c r="K66" s="202"/>
      <c r="L66" s="202"/>
      <c r="M66" s="202"/>
      <c r="N66" s="202"/>
      <c r="O66" s="202"/>
      <c r="P66" s="202"/>
      <c r="Q66" s="202"/>
      <c r="R66" s="202"/>
      <c r="S66" s="202"/>
      <c r="T66" s="202"/>
      <c r="U66" s="202"/>
      <c r="V66" s="202"/>
      <c r="W66" s="202"/>
      <c r="X66" s="202"/>
    </row>
    <row r="67" spans="1:45" ht="15.95" hidden="1" customHeight="1">
      <c r="A67" s="144"/>
      <c r="B67" s="324" t="e">
        <f>#REF!</f>
        <v>#REF!</v>
      </c>
      <c r="C67" s="303"/>
      <c r="D67" s="319" t="e">
        <f>#REF!*-1</f>
        <v>#REF!</v>
      </c>
      <c r="G67" s="145" t="e">
        <f t="shared" si="2"/>
        <v>#REF!</v>
      </c>
      <c r="Y67" s="135"/>
      <c r="Z67" s="135"/>
      <c r="AA67" s="135"/>
      <c r="AB67" s="135"/>
      <c r="AC67" s="135"/>
      <c r="AD67" s="135"/>
      <c r="AE67" s="135"/>
      <c r="AF67" s="135"/>
      <c r="AG67" s="135"/>
      <c r="AH67" s="135"/>
      <c r="AI67" s="135"/>
      <c r="AJ67" s="135"/>
      <c r="AK67" s="135"/>
      <c r="AL67" s="135"/>
      <c r="AM67" s="135"/>
      <c r="AN67" s="135"/>
      <c r="AO67" s="135"/>
      <c r="AP67" s="135"/>
      <c r="AQ67" s="135"/>
      <c r="AR67" s="135"/>
      <c r="AS67" s="135"/>
    </row>
    <row r="68" spans="1:45" ht="15.95" hidden="1" customHeight="1">
      <c r="A68" s="144"/>
      <c r="B68" s="324" t="s">
        <v>332</v>
      </c>
      <c r="C68" s="303"/>
      <c r="D68" s="319">
        <f>'2026 YTD'!F24*-1</f>
        <v>0</v>
      </c>
      <c r="G68" s="145" t="str">
        <f t="shared" si="2"/>
        <v>Hide</v>
      </c>
      <c r="Y68" s="135"/>
      <c r="Z68" s="135"/>
      <c r="AA68" s="135"/>
      <c r="AB68" s="135"/>
      <c r="AC68" s="135"/>
      <c r="AD68" s="135"/>
      <c r="AE68" s="135"/>
      <c r="AF68" s="135"/>
      <c r="AG68" s="135"/>
      <c r="AH68" s="135"/>
      <c r="AI68" s="135"/>
      <c r="AJ68" s="135"/>
      <c r="AK68" s="135"/>
      <c r="AL68" s="135"/>
      <c r="AM68" s="135"/>
      <c r="AN68" s="135"/>
      <c r="AO68" s="135"/>
      <c r="AP68" s="135"/>
      <c r="AQ68" s="135"/>
      <c r="AR68" s="135"/>
      <c r="AS68" s="135"/>
    </row>
    <row r="69" spans="1:45" ht="15.95" hidden="1" customHeight="1">
      <c r="A69" s="144"/>
      <c r="B69" s="324" t="s">
        <v>236</v>
      </c>
      <c r="C69" s="303"/>
      <c r="D69" s="319" t="e">
        <f>#REF!</f>
        <v>#REF!</v>
      </c>
      <c r="G69" s="145" t="e">
        <f t="shared" si="2"/>
        <v>#REF!</v>
      </c>
      <c r="Y69" s="135"/>
      <c r="Z69" s="135"/>
      <c r="AA69" s="135"/>
      <c r="AB69" s="135"/>
      <c r="AC69" s="135"/>
      <c r="AD69" s="135"/>
      <c r="AE69" s="135"/>
      <c r="AF69" s="135"/>
      <c r="AG69" s="135"/>
      <c r="AH69" s="135"/>
      <c r="AI69" s="135"/>
      <c r="AJ69" s="135"/>
      <c r="AK69" s="135"/>
      <c r="AL69" s="135"/>
      <c r="AM69" s="135"/>
      <c r="AN69" s="135"/>
      <c r="AO69" s="135"/>
      <c r="AP69" s="135"/>
      <c r="AQ69" s="135"/>
      <c r="AR69" s="135"/>
      <c r="AS69" s="135"/>
    </row>
    <row r="70" spans="1:45" s="190" customFormat="1" ht="15.95" customHeight="1">
      <c r="A70" s="188"/>
      <c r="B70" s="320" t="s">
        <v>297</v>
      </c>
      <c r="C70" s="303"/>
      <c r="D70" s="321">
        <f>SUBTOTAL(109,D63:D69)</f>
        <v>0</v>
      </c>
      <c r="E70" s="189"/>
      <c r="F70" s="189"/>
      <c r="G70" s="145" t="s">
        <v>237</v>
      </c>
      <c r="H70" s="189"/>
      <c r="I70" s="189"/>
      <c r="J70" s="189"/>
      <c r="K70" s="189"/>
      <c r="L70" s="189"/>
      <c r="M70" s="189"/>
      <c r="N70" s="189"/>
      <c r="O70" s="189"/>
      <c r="P70" s="189"/>
      <c r="Q70" s="189"/>
      <c r="R70" s="189"/>
      <c r="S70" s="189"/>
      <c r="T70" s="189"/>
      <c r="U70" s="189"/>
      <c r="V70" s="189"/>
      <c r="W70" s="189"/>
      <c r="X70" s="189"/>
    </row>
    <row r="71" spans="1:45" s="190" customFormat="1" ht="15.95" customHeight="1">
      <c r="A71" s="188"/>
      <c r="B71" s="262"/>
      <c r="C71" s="288"/>
      <c r="D71" s="289"/>
      <c r="E71" s="189"/>
      <c r="F71" s="189"/>
      <c r="G71" s="145"/>
      <c r="H71" s="189"/>
      <c r="I71" s="189"/>
      <c r="J71" s="189"/>
      <c r="K71" s="189"/>
      <c r="L71" s="189"/>
      <c r="M71" s="189"/>
      <c r="N71" s="189"/>
      <c r="O71" s="189"/>
      <c r="P71" s="189"/>
      <c r="Q71" s="189"/>
      <c r="R71" s="189"/>
      <c r="S71" s="189"/>
      <c r="T71" s="189"/>
      <c r="U71" s="189"/>
      <c r="V71" s="189"/>
      <c r="W71" s="189"/>
      <c r="X71" s="189"/>
      <c r="Y71" s="189"/>
      <c r="Z71" s="189"/>
      <c r="AA71" s="189"/>
      <c r="AB71" s="189"/>
      <c r="AC71" s="189"/>
      <c r="AD71" s="189"/>
      <c r="AE71" s="189"/>
      <c r="AF71" s="189"/>
      <c r="AG71" s="189"/>
      <c r="AH71" s="189"/>
      <c r="AI71" s="189"/>
      <c r="AJ71" s="189"/>
      <c r="AK71" s="189"/>
      <c r="AL71" s="189"/>
      <c r="AM71" s="189"/>
      <c r="AN71" s="189"/>
      <c r="AO71" s="189"/>
      <c r="AP71" s="189"/>
      <c r="AQ71" s="189"/>
      <c r="AR71" s="189"/>
      <c r="AS71" s="189"/>
    </row>
    <row r="72" spans="1:45" s="141" customFormat="1" ht="15.95" customHeight="1" thickBot="1">
      <c r="A72" s="178"/>
      <c r="B72" s="322" t="s">
        <v>324</v>
      </c>
      <c r="C72" s="323"/>
      <c r="D72" s="323">
        <f>'Balance sheet (2)'!$D$70+'Balance sheet (2)'!$D$58+'Balance sheet (2)'!$D$49</f>
        <v>0</v>
      </c>
      <c r="E72" s="179"/>
      <c r="F72" s="179"/>
      <c r="G72" s="145" t="s">
        <v>237</v>
      </c>
      <c r="H72" s="179"/>
      <c r="I72" s="179"/>
      <c r="J72" s="179"/>
      <c r="K72" s="179"/>
      <c r="L72" s="179"/>
      <c r="M72" s="179"/>
      <c r="N72" s="179"/>
      <c r="O72" s="179"/>
      <c r="P72" s="179"/>
      <c r="Q72" s="179"/>
      <c r="R72" s="179"/>
      <c r="S72" s="179"/>
      <c r="T72" s="179"/>
      <c r="U72" s="179"/>
      <c r="V72" s="179"/>
      <c r="W72" s="179"/>
      <c r="X72" s="179"/>
    </row>
    <row r="73" spans="1:45" ht="15.95" customHeight="1" thickTop="1">
      <c r="A73" s="144"/>
      <c r="B73" s="304"/>
      <c r="C73" s="311"/>
      <c r="D73" s="312"/>
      <c r="G73" s="145" t="s">
        <v>237</v>
      </c>
      <c r="Y73" s="135"/>
      <c r="Z73" s="135"/>
      <c r="AA73" s="135"/>
      <c r="AB73" s="135"/>
      <c r="AC73" s="135"/>
      <c r="AD73" s="135"/>
      <c r="AE73" s="135"/>
      <c r="AF73" s="135"/>
      <c r="AG73" s="135"/>
      <c r="AH73" s="135"/>
      <c r="AI73" s="135"/>
      <c r="AJ73" s="135"/>
      <c r="AK73" s="135"/>
      <c r="AL73" s="135"/>
      <c r="AM73" s="135"/>
      <c r="AN73" s="135"/>
      <c r="AO73" s="135"/>
      <c r="AP73" s="135"/>
      <c r="AQ73" s="135"/>
      <c r="AR73" s="135"/>
      <c r="AS73" s="135"/>
    </row>
    <row r="74" spans="1:45" s="136" customFormat="1" ht="15.95" hidden="1" customHeight="1">
      <c r="A74" s="146"/>
      <c r="B74" s="295" t="s">
        <v>392</v>
      </c>
      <c r="C74" s="296"/>
      <c r="D74" s="297" t="e">
        <f>SUM(D36-D72)</f>
        <v>#REF!</v>
      </c>
      <c r="E74" s="147"/>
      <c r="F74" s="147"/>
      <c r="G74" s="145" t="e">
        <f>IF($D74=0, "Hide", "Show")</f>
        <v>#REF!</v>
      </c>
      <c r="H74" s="147"/>
      <c r="I74" s="147"/>
      <c r="J74" s="147"/>
      <c r="K74" s="147"/>
      <c r="L74" s="147"/>
      <c r="M74" s="147"/>
      <c r="N74" s="147"/>
      <c r="O74" s="147"/>
      <c r="P74" s="147"/>
      <c r="Q74" s="147"/>
      <c r="R74" s="147"/>
      <c r="S74" s="147"/>
      <c r="T74" s="147"/>
      <c r="U74" s="147"/>
      <c r="V74" s="147"/>
      <c r="W74" s="147"/>
      <c r="X74" s="147"/>
      <c r="Y74" s="147"/>
      <c r="Z74" s="147"/>
      <c r="AA74" s="147"/>
      <c r="AB74" s="147"/>
      <c r="AC74" s="147"/>
      <c r="AD74" s="147"/>
      <c r="AE74" s="147"/>
      <c r="AF74" s="147"/>
      <c r="AG74" s="147"/>
      <c r="AH74" s="147"/>
      <c r="AI74" s="147"/>
      <c r="AJ74" s="147"/>
      <c r="AK74" s="147"/>
      <c r="AL74" s="147"/>
      <c r="AM74" s="147"/>
      <c r="AN74" s="147"/>
      <c r="AO74" s="147"/>
      <c r="AP74" s="147"/>
      <c r="AQ74" s="147"/>
      <c r="AR74" s="147"/>
      <c r="AS74" s="147"/>
    </row>
    <row r="75" spans="1:45" s="136" customFormat="1" ht="15.95" customHeight="1" thickBot="1">
      <c r="A75" s="146"/>
      <c r="B75" s="295"/>
      <c r="C75" s="296"/>
      <c r="D75" s="312"/>
      <c r="E75" s="147"/>
      <c r="F75" s="147"/>
      <c r="G75" s="145" t="s">
        <v>237</v>
      </c>
      <c r="H75" s="147"/>
      <c r="I75" s="147"/>
      <c r="J75" s="147"/>
      <c r="K75" s="147"/>
      <c r="L75" s="147"/>
      <c r="M75" s="147"/>
      <c r="N75" s="147"/>
      <c r="O75" s="147"/>
      <c r="P75" s="147"/>
      <c r="Q75" s="147"/>
      <c r="R75" s="147"/>
      <c r="S75" s="147"/>
      <c r="T75" s="147"/>
      <c r="U75" s="147"/>
      <c r="V75" s="147"/>
      <c r="W75" s="147"/>
      <c r="X75" s="147"/>
      <c r="Y75" s="147"/>
      <c r="Z75" s="147"/>
      <c r="AA75" s="147"/>
      <c r="AB75" s="147"/>
      <c r="AC75" s="147"/>
      <c r="AD75" s="147"/>
      <c r="AE75" s="147"/>
      <c r="AF75" s="147"/>
      <c r="AG75" s="147"/>
      <c r="AH75" s="147"/>
      <c r="AI75" s="147"/>
      <c r="AJ75" s="147"/>
      <c r="AK75" s="147"/>
      <c r="AL75" s="147"/>
      <c r="AM75" s="147"/>
      <c r="AN75" s="147"/>
      <c r="AO75" s="147"/>
      <c r="AP75" s="147"/>
      <c r="AQ75" s="147"/>
      <c r="AR75" s="147"/>
      <c r="AS75" s="147"/>
    </row>
    <row r="76" spans="1:45" ht="13.9" customHeight="1">
      <c r="A76" s="144"/>
      <c r="B76" s="1092" t="s">
        <v>234</v>
      </c>
      <c r="C76" s="1052"/>
      <c r="D76" s="1093"/>
      <c r="G76" s="145" t="s">
        <v>237</v>
      </c>
    </row>
    <row r="77" spans="1:45">
      <c r="B77" s="1094"/>
      <c r="C77" s="1055"/>
      <c r="D77" s="1094"/>
      <c r="G77" s="145" t="s">
        <v>237</v>
      </c>
    </row>
    <row r="78" spans="1:45" s="145" customFormat="1" ht="15">
      <c r="A78" s="144"/>
      <c r="B78" s="314"/>
      <c r="C78" s="313"/>
      <c r="D78" s="264"/>
      <c r="G78" s="145" t="s">
        <v>237</v>
      </c>
    </row>
    <row r="79" spans="1:45" s="145" customFormat="1" ht="15">
      <c r="A79" s="144"/>
      <c r="B79" s="325" t="e">
        <f>'P&amp;L'!B85</f>
        <v>#REF!</v>
      </c>
      <c r="C79" s="299"/>
      <c r="D79" s="315">
        <f ca="1">TODAY()</f>
        <v>46011</v>
      </c>
      <c r="G79" s="145" t="str">
        <f ca="1">IF($D79&lt;1, "Hide", "Show")</f>
        <v>Show</v>
      </c>
    </row>
    <row r="80" spans="1:45" s="145" customFormat="1" ht="15">
      <c r="A80" s="144"/>
      <c r="B80" s="298" t="s">
        <v>360</v>
      </c>
      <c r="C80" s="299"/>
      <c r="D80" s="300" t="s">
        <v>235</v>
      </c>
      <c r="G80" s="145" t="str">
        <f>IF($D80&lt;1, "Hide", "Show")</f>
        <v>Show</v>
      </c>
    </row>
    <row r="81" spans="1:4" s="145" customFormat="1" ht="15">
      <c r="A81" s="144"/>
      <c r="B81" s="304"/>
      <c r="C81" s="299"/>
      <c r="D81" s="287"/>
    </row>
    <row r="82" spans="1:4" s="145" customFormat="1" ht="15">
      <c r="A82" s="144"/>
      <c r="B82" s="304"/>
      <c r="C82" s="299"/>
      <c r="D82" s="287"/>
    </row>
    <row r="83" spans="1:4" s="145" customFormat="1" ht="15">
      <c r="A83" s="144"/>
      <c r="B83" s="304"/>
      <c r="C83" s="299"/>
      <c r="D83" s="287"/>
    </row>
    <row r="84" spans="1:4" s="145" customFormat="1" ht="15">
      <c r="A84" s="144"/>
      <c r="B84" s="304"/>
      <c r="C84" s="299"/>
      <c r="D84" s="287"/>
    </row>
    <row r="85" spans="1:4" s="145" customFormat="1" ht="15">
      <c r="A85" s="144"/>
      <c r="B85" s="304"/>
      <c r="C85" s="299"/>
      <c r="D85" s="287"/>
    </row>
    <row r="86" spans="1:4" s="145" customFormat="1" ht="15">
      <c r="A86" s="144"/>
      <c r="B86" s="304"/>
      <c r="C86" s="299"/>
      <c r="D86" s="287"/>
    </row>
    <row r="87" spans="1:4" s="145" customFormat="1" ht="15">
      <c r="A87" s="144"/>
      <c r="B87" s="304"/>
      <c r="C87" s="299"/>
      <c r="D87" s="287"/>
    </row>
    <row r="88" spans="1:4" s="145" customFormat="1" ht="15">
      <c r="A88" s="144"/>
      <c r="B88" s="304"/>
      <c r="C88" s="299"/>
      <c r="D88" s="287"/>
    </row>
    <row r="89" spans="1:4" s="145" customFormat="1" ht="15">
      <c r="A89" s="144"/>
      <c r="B89" s="304"/>
      <c r="C89" s="299"/>
      <c r="D89" s="287"/>
    </row>
    <row r="90" spans="1:4" s="145" customFormat="1" ht="15">
      <c r="A90" s="144"/>
      <c r="B90" s="304"/>
      <c r="C90" s="299"/>
      <c r="D90" s="287"/>
    </row>
    <row r="91" spans="1:4" s="145" customFormat="1" ht="15">
      <c r="A91" s="144"/>
      <c r="B91" s="304"/>
      <c r="C91" s="299"/>
      <c r="D91" s="287"/>
    </row>
    <row r="92" spans="1:4" s="145" customFormat="1" ht="15">
      <c r="A92" s="144"/>
      <c r="B92" s="304"/>
      <c r="C92" s="299"/>
      <c r="D92" s="287"/>
    </row>
    <row r="93" spans="1:4" s="145" customFormat="1" ht="15">
      <c r="A93" s="144"/>
      <c r="B93" s="304"/>
      <c r="C93" s="299"/>
      <c r="D93" s="287"/>
    </row>
    <row r="94" spans="1:4" s="145" customFormat="1" ht="15">
      <c r="A94" s="144"/>
      <c r="B94" s="304"/>
      <c r="C94" s="299"/>
      <c r="D94" s="287"/>
    </row>
    <row r="95" spans="1:4" s="145" customFormat="1" ht="15">
      <c r="A95" s="144"/>
      <c r="B95" s="304"/>
      <c r="C95" s="299"/>
      <c r="D95" s="287"/>
    </row>
    <row r="96" spans="1:4" s="145" customFormat="1" ht="15">
      <c r="A96" s="144"/>
      <c r="B96" s="304"/>
      <c r="C96" s="299"/>
      <c r="D96" s="287"/>
    </row>
    <row r="97" spans="1:4" s="145" customFormat="1" ht="15">
      <c r="A97" s="144"/>
      <c r="B97" s="304"/>
      <c r="C97" s="299"/>
      <c r="D97" s="287"/>
    </row>
    <row r="98" spans="1:4" s="145" customFormat="1" ht="15">
      <c r="A98" s="144"/>
      <c r="B98" s="304"/>
      <c r="C98" s="299"/>
      <c r="D98" s="287"/>
    </row>
    <row r="99" spans="1:4" s="145" customFormat="1" ht="15">
      <c r="A99" s="144"/>
      <c r="B99" s="304"/>
      <c r="C99" s="299"/>
      <c r="D99" s="287"/>
    </row>
    <row r="100" spans="1:4" s="145" customFormat="1" ht="15">
      <c r="A100" s="144"/>
      <c r="B100" s="304"/>
      <c r="C100" s="299"/>
      <c r="D100" s="287"/>
    </row>
    <row r="101" spans="1:4" s="145" customFormat="1" ht="15">
      <c r="A101" s="144"/>
      <c r="B101" s="304"/>
      <c r="C101" s="299"/>
      <c r="D101" s="287"/>
    </row>
    <row r="102" spans="1:4" s="145" customFormat="1" ht="15">
      <c r="A102" s="144"/>
      <c r="B102" s="304"/>
      <c r="C102" s="299"/>
      <c r="D102" s="287"/>
    </row>
    <row r="103" spans="1:4" s="145" customFormat="1" ht="15">
      <c r="A103" s="144"/>
      <c r="B103" s="304"/>
      <c r="C103" s="299"/>
      <c r="D103" s="287"/>
    </row>
    <row r="104" spans="1:4" s="145" customFormat="1" ht="15">
      <c r="A104" s="144"/>
      <c r="B104" s="304"/>
      <c r="C104" s="299"/>
      <c r="D104" s="287"/>
    </row>
    <row r="105" spans="1:4" s="145" customFormat="1" ht="15">
      <c r="A105" s="144"/>
      <c r="B105" s="304"/>
      <c r="C105" s="299"/>
      <c r="D105" s="287"/>
    </row>
    <row r="106" spans="1:4" s="145" customFormat="1" ht="15">
      <c r="A106" s="144"/>
      <c r="B106" s="304"/>
      <c r="C106" s="299"/>
      <c r="D106" s="287"/>
    </row>
    <row r="107" spans="1:4" s="145" customFormat="1" ht="15">
      <c r="A107" s="144"/>
      <c r="B107" s="304"/>
      <c r="C107" s="299"/>
      <c r="D107" s="287"/>
    </row>
    <row r="108" spans="1:4" s="145" customFormat="1" ht="15">
      <c r="A108" s="144"/>
      <c r="B108" s="304"/>
      <c r="C108" s="299"/>
      <c r="D108" s="287"/>
    </row>
    <row r="109" spans="1:4" s="145" customFormat="1" ht="15">
      <c r="A109" s="144"/>
      <c r="B109" s="304"/>
      <c r="C109" s="299"/>
      <c r="D109" s="287"/>
    </row>
    <row r="110" spans="1:4" s="145" customFormat="1" ht="15">
      <c r="A110" s="144"/>
      <c r="B110" s="304"/>
      <c r="C110" s="299"/>
      <c r="D110" s="287"/>
    </row>
    <row r="111" spans="1:4" s="145" customFormat="1" ht="15">
      <c r="A111" s="144"/>
      <c r="B111" s="304"/>
      <c r="C111" s="299"/>
      <c r="D111" s="287"/>
    </row>
    <row r="112" spans="1:4" s="145" customFormat="1" ht="15">
      <c r="A112" s="144"/>
      <c r="B112" s="304"/>
      <c r="C112" s="299"/>
      <c r="D112" s="287"/>
    </row>
    <row r="113" spans="1:4" s="145" customFormat="1" ht="15">
      <c r="A113" s="144"/>
      <c r="B113" s="304"/>
      <c r="C113" s="299"/>
      <c r="D113" s="287"/>
    </row>
    <row r="114" spans="1:4" s="145" customFormat="1" ht="15">
      <c r="A114" s="144"/>
      <c r="B114" s="304"/>
      <c r="C114" s="299"/>
      <c r="D114" s="287"/>
    </row>
    <row r="115" spans="1:4" s="145" customFormat="1" ht="15">
      <c r="A115" s="144"/>
      <c r="B115" s="304"/>
      <c r="C115" s="299"/>
      <c r="D115" s="287"/>
    </row>
    <row r="116" spans="1:4" s="145" customFormat="1" ht="15">
      <c r="A116" s="144"/>
      <c r="B116" s="304"/>
      <c r="C116" s="299"/>
      <c r="D116" s="287"/>
    </row>
    <row r="117" spans="1:4" s="145" customFormat="1" ht="15">
      <c r="A117" s="144"/>
      <c r="B117" s="304"/>
      <c r="C117" s="299"/>
      <c r="D117" s="287"/>
    </row>
    <row r="118" spans="1:4" s="145" customFormat="1" ht="15">
      <c r="A118" s="144"/>
      <c r="B118" s="304"/>
      <c r="C118" s="299"/>
      <c r="D118" s="287"/>
    </row>
    <row r="119" spans="1:4" s="145" customFormat="1" ht="15">
      <c r="A119" s="144"/>
      <c r="B119" s="304"/>
      <c r="C119" s="299"/>
      <c r="D119" s="287"/>
    </row>
    <row r="120" spans="1:4" s="145" customFormat="1" ht="15">
      <c r="A120" s="144"/>
      <c r="B120" s="304"/>
      <c r="C120" s="299"/>
      <c r="D120" s="287"/>
    </row>
    <row r="121" spans="1:4" s="145" customFormat="1" ht="15">
      <c r="A121" s="144"/>
      <c r="B121" s="304"/>
      <c r="C121" s="299"/>
      <c r="D121" s="287"/>
    </row>
    <row r="122" spans="1:4" s="145" customFormat="1" ht="15">
      <c r="A122" s="144"/>
      <c r="B122" s="304"/>
      <c r="C122" s="299"/>
      <c r="D122" s="287"/>
    </row>
    <row r="123" spans="1:4" s="145" customFormat="1" ht="15">
      <c r="A123" s="144"/>
      <c r="B123" s="304"/>
      <c r="C123" s="299"/>
      <c r="D123" s="287"/>
    </row>
    <row r="124" spans="1:4" s="145" customFormat="1" ht="15">
      <c r="A124" s="144"/>
      <c r="B124" s="304"/>
      <c r="C124" s="299"/>
      <c r="D124" s="287"/>
    </row>
    <row r="125" spans="1:4" s="145" customFormat="1" ht="15">
      <c r="A125" s="144"/>
      <c r="B125" s="304"/>
      <c r="C125" s="299"/>
      <c r="D125" s="287"/>
    </row>
    <row r="126" spans="1:4" s="145" customFormat="1" ht="15">
      <c r="A126" s="144"/>
      <c r="B126" s="304"/>
      <c r="C126" s="299"/>
      <c r="D126" s="287"/>
    </row>
    <row r="127" spans="1:4" s="145" customFormat="1" ht="15">
      <c r="A127" s="144"/>
      <c r="B127" s="304"/>
      <c r="C127" s="299"/>
      <c r="D127" s="287"/>
    </row>
    <row r="128" spans="1:4" s="145" customFormat="1" ht="15">
      <c r="A128" s="144"/>
      <c r="B128" s="304"/>
      <c r="C128" s="299"/>
      <c r="D128" s="287"/>
    </row>
    <row r="129" spans="1:4" s="145" customFormat="1" ht="15">
      <c r="A129" s="144"/>
      <c r="B129" s="304"/>
      <c r="C129" s="299"/>
      <c r="D129" s="287"/>
    </row>
    <row r="130" spans="1:4" s="145" customFormat="1" ht="15">
      <c r="A130" s="144"/>
      <c r="B130" s="304"/>
      <c r="C130" s="299"/>
      <c r="D130" s="287"/>
    </row>
    <row r="131" spans="1:4" s="145" customFormat="1" ht="15">
      <c r="A131" s="144"/>
      <c r="B131" s="304"/>
      <c r="C131" s="299"/>
      <c r="D131" s="287"/>
    </row>
    <row r="132" spans="1:4" s="145" customFormat="1" ht="15">
      <c r="A132" s="144"/>
      <c r="B132" s="304"/>
      <c r="C132" s="299"/>
      <c r="D132" s="287"/>
    </row>
    <row r="133" spans="1:4" s="145" customFormat="1" ht="15">
      <c r="A133" s="144"/>
      <c r="B133" s="304"/>
      <c r="C133" s="299"/>
      <c r="D133" s="287"/>
    </row>
    <row r="134" spans="1:4" s="145" customFormat="1" ht="15">
      <c r="A134" s="144"/>
      <c r="B134" s="304"/>
      <c r="C134" s="299"/>
      <c r="D134" s="287"/>
    </row>
    <row r="135" spans="1:4" s="145" customFormat="1" ht="15">
      <c r="A135" s="144"/>
      <c r="B135" s="304"/>
      <c r="C135" s="299"/>
      <c r="D135" s="287"/>
    </row>
    <row r="136" spans="1:4" s="145" customFormat="1" ht="15">
      <c r="A136" s="144"/>
      <c r="B136" s="304"/>
      <c r="C136" s="299"/>
      <c r="D136" s="287"/>
    </row>
    <row r="137" spans="1:4" s="145" customFormat="1" ht="15">
      <c r="A137" s="144"/>
      <c r="B137" s="304"/>
      <c r="C137" s="299"/>
      <c r="D137" s="287"/>
    </row>
    <row r="138" spans="1:4" s="145" customFormat="1" ht="15">
      <c r="A138" s="144"/>
      <c r="B138" s="304"/>
      <c r="C138" s="299"/>
      <c r="D138" s="287"/>
    </row>
    <row r="139" spans="1:4" s="145" customFormat="1" ht="15">
      <c r="A139" s="144"/>
      <c r="B139" s="304"/>
      <c r="C139" s="299"/>
      <c r="D139" s="287"/>
    </row>
    <row r="140" spans="1:4" s="145" customFormat="1" ht="15">
      <c r="A140" s="144"/>
      <c r="B140" s="304"/>
      <c r="C140" s="299"/>
      <c r="D140" s="287"/>
    </row>
    <row r="141" spans="1:4" s="145" customFormat="1" ht="15">
      <c r="A141" s="144"/>
      <c r="B141" s="304"/>
      <c r="C141" s="299"/>
      <c r="D141" s="287"/>
    </row>
    <row r="142" spans="1:4" s="145" customFormat="1" ht="15">
      <c r="A142" s="144"/>
      <c r="B142" s="304"/>
      <c r="C142" s="299"/>
      <c r="D142" s="287"/>
    </row>
    <row r="143" spans="1:4" s="145" customFormat="1" ht="15">
      <c r="A143" s="144"/>
      <c r="B143" s="304"/>
      <c r="C143" s="299"/>
      <c r="D143" s="287"/>
    </row>
    <row r="144" spans="1:4" s="145" customFormat="1" ht="15">
      <c r="A144" s="144"/>
      <c r="B144" s="304"/>
      <c r="C144" s="299"/>
      <c r="D144" s="287"/>
    </row>
    <row r="145" spans="1:4" s="145" customFormat="1" ht="15">
      <c r="A145" s="144"/>
      <c r="B145" s="304"/>
      <c r="C145" s="299"/>
      <c r="D145" s="287"/>
    </row>
    <row r="146" spans="1:4" s="145" customFormat="1" ht="15">
      <c r="A146" s="144"/>
      <c r="B146" s="304"/>
      <c r="C146" s="299"/>
      <c r="D146" s="287"/>
    </row>
    <row r="147" spans="1:4" s="145" customFormat="1" ht="15">
      <c r="A147" s="144"/>
      <c r="B147" s="304"/>
      <c r="C147" s="299"/>
      <c r="D147" s="287"/>
    </row>
    <row r="148" spans="1:4" s="145" customFormat="1" ht="15">
      <c r="A148" s="144"/>
      <c r="B148" s="304"/>
      <c r="C148" s="299"/>
      <c r="D148" s="287"/>
    </row>
    <row r="149" spans="1:4" s="145" customFormat="1" ht="15">
      <c r="A149" s="144"/>
      <c r="B149" s="304"/>
      <c r="C149" s="299"/>
      <c r="D149" s="287"/>
    </row>
    <row r="150" spans="1:4" s="145" customFormat="1" ht="15">
      <c r="A150" s="144"/>
      <c r="B150" s="304"/>
      <c r="C150" s="299"/>
      <c r="D150" s="287"/>
    </row>
    <row r="151" spans="1:4" s="145" customFormat="1" ht="15">
      <c r="A151" s="144"/>
      <c r="B151" s="304"/>
      <c r="C151" s="299"/>
      <c r="D151" s="287"/>
    </row>
    <row r="152" spans="1:4" s="145" customFormat="1" ht="15">
      <c r="A152" s="144"/>
      <c r="B152" s="304"/>
      <c r="C152" s="299"/>
      <c r="D152" s="287"/>
    </row>
    <row r="153" spans="1:4" s="145" customFormat="1" ht="15">
      <c r="A153" s="144"/>
      <c r="B153" s="304"/>
      <c r="C153" s="299"/>
      <c r="D153" s="287"/>
    </row>
    <row r="154" spans="1:4" s="145" customFormat="1" ht="15">
      <c r="A154" s="144"/>
      <c r="B154" s="304"/>
      <c r="C154" s="299"/>
      <c r="D154" s="287"/>
    </row>
    <row r="155" spans="1:4" s="145" customFormat="1" ht="15">
      <c r="A155" s="144"/>
      <c r="B155" s="304"/>
      <c r="C155" s="299"/>
      <c r="D155" s="287"/>
    </row>
    <row r="156" spans="1:4" s="145" customFormat="1" ht="15">
      <c r="A156" s="144"/>
      <c r="B156" s="304"/>
      <c r="C156" s="299"/>
      <c r="D156" s="287"/>
    </row>
    <row r="157" spans="1:4" s="145" customFormat="1" ht="15">
      <c r="A157" s="144"/>
      <c r="B157" s="304"/>
      <c r="C157" s="299"/>
      <c r="D157" s="287"/>
    </row>
    <row r="158" spans="1:4" s="145" customFormat="1" ht="15">
      <c r="A158" s="144"/>
      <c r="B158" s="304"/>
      <c r="C158" s="299"/>
      <c r="D158" s="287"/>
    </row>
    <row r="159" spans="1:4" s="145" customFormat="1" ht="15">
      <c r="A159" s="144"/>
      <c r="B159" s="304"/>
      <c r="C159" s="299"/>
      <c r="D159" s="287"/>
    </row>
    <row r="160" spans="1:4" s="145" customFormat="1" ht="15">
      <c r="A160" s="144"/>
      <c r="B160" s="304"/>
      <c r="C160" s="299"/>
      <c r="D160" s="287"/>
    </row>
    <row r="161" spans="1:4" s="145" customFormat="1" ht="15">
      <c r="A161" s="144"/>
      <c r="B161" s="304"/>
      <c r="C161" s="299"/>
      <c r="D161" s="287"/>
    </row>
    <row r="162" spans="1:4" s="145" customFormat="1" ht="15">
      <c r="A162" s="144"/>
      <c r="B162" s="304"/>
      <c r="C162" s="299"/>
      <c r="D162" s="287"/>
    </row>
    <row r="163" spans="1:4" s="145" customFormat="1" ht="15">
      <c r="A163" s="144"/>
      <c r="B163" s="304"/>
      <c r="C163" s="299"/>
      <c r="D163" s="287"/>
    </row>
    <row r="164" spans="1:4" s="145" customFormat="1" ht="15">
      <c r="A164" s="144"/>
      <c r="B164" s="304"/>
      <c r="C164" s="299"/>
      <c r="D164" s="287"/>
    </row>
    <row r="165" spans="1:4" s="145" customFormat="1" ht="15">
      <c r="A165" s="144"/>
      <c r="B165" s="304"/>
      <c r="C165" s="299"/>
      <c r="D165" s="287"/>
    </row>
    <row r="166" spans="1:4" s="145" customFormat="1" ht="15">
      <c r="A166" s="144"/>
      <c r="B166" s="304"/>
      <c r="C166" s="299"/>
      <c r="D166" s="287"/>
    </row>
    <row r="167" spans="1:4" s="145" customFormat="1" ht="15">
      <c r="A167" s="144"/>
      <c r="B167" s="304"/>
      <c r="C167" s="299"/>
      <c r="D167" s="287"/>
    </row>
    <row r="168" spans="1:4" s="145" customFormat="1" ht="15">
      <c r="A168" s="144"/>
      <c r="B168" s="304"/>
      <c r="C168" s="299"/>
      <c r="D168" s="287"/>
    </row>
    <row r="169" spans="1:4" s="145" customFormat="1" ht="15">
      <c r="A169" s="144"/>
      <c r="B169" s="304"/>
      <c r="C169" s="299"/>
      <c r="D169" s="287"/>
    </row>
    <row r="170" spans="1:4" s="145" customFormat="1" ht="15">
      <c r="A170" s="144"/>
      <c r="B170" s="304"/>
      <c r="C170" s="299"/>
      <c r="D170" s="287"/>
    </row>
    <row r="171" spans="1:4" s="145" customFormat="1" ht="15">
      <c r="A171" s="144"/>
      <c r="B171" s="304"/>
      <c r="C171" s="299"/>
      <c r="D171" s="287"/>
    </row>
    <row r="172" spans="1:4" s="145" customFormat="1" ht="15">
      <c r="A172" s="144"/>
      <c r="B172" s="304"/>
      <c r="C172" s="299"/>
      <c r="D172" s="287"/>
    </row>
    <row r="173" spans="1:4" s="145" customFormat="1" ht="15">
      <c r="A173" s="144"/>
      <c r="B173" s="304"/>
      <c r="C173" s="299"/>
      <c r="D173" s="287"/>
    </row>
    <row r="174" spans="1:4" s="145" customFormat="1" ht="15">
      <c r="A174" s="144"/>
      <c r="B174" s="304"/>
      <c r="C174" s="299"/>
      <c r="D174" s="287"/>
    </row>
    <row r="175" spans="1:4" s="145" customFormat="1" ht="15">
      <c r="A175" s="144"/>
      <c r="B175" s="304"/>
      <c r="C175" s="299"/>
      <c r="D175" s="287"/>
    </row>
    <row r="176" spans="1:4" s="145" customFormat="1" ht="15">
      <c r="A176" s="144"/>
      <c r="B176" s="304"/>
      <c r="C176" s="299"/>
      <c r="D176" s="287"/>
    </row>
    <row r="177" spans="1:4" s="145" customFormat="1" ht="15">
      <c r="A177" s="144"/>
      <c r="B177" s="304"/>
      <c r="C177" s="299"/>
      <c r="D177" s="287"/>
    </row>
    <row r="178" spans="1:4" s="145" customFormat="1" ht="15">
      <c r="A178" s="144"/>
      <c r="B178" s="304"/>
      <c r="C178" s="299"/>
      <c r="D178" s="287"/>
    </row>
    <row r="179" spans="1:4" s="145" customFormat="1" ht="15">
      <c r="A179" s="144"/>
      <c r="B179" s="304"/>
      <c r="C179" s="299"/>
      <c r="D179" s="287"/>
    </row>
    <row r="180" spans="1:4" s="145" customFormat="1" ht="15">
      <c r="A180" s="144"/>
      <c r="B180" s="304"/>
      <c r="C180" s="299"/>
      <c r="D180" s="287"/>
    </row>
    <row r="181" spans="1:4" s="145" customFormat="1" ht="15">
      <c r="A181" s="144"/>
      <c r="B181" s="304"/>
      <c r="C181" s="299"/>
      <c r="D181" s="287"/>
    </row>
    <row r="182" spans="1:4" s="145" customFormat="1" ht="15">
      <c r="A182" s="144"/>
      <c r="B182" s="304"/>
      <c r="C182" s="299"/>
      <c r="D182" s="287"/>
    </row>
    <row r="183" spans="1:4" s="145" customFormat="1" ht="15">
      <c r="A183" s="144"/>
      <c r="B183" s="304"/>
      <c r="C183" s="299"/>
      <c r="D183" s="287"/>
    </row>
    <row r="184" spans="1:4" s="145" customFormat="1">
      <c r="A184" s="144"/>
      <c r="C184" s="143"/>
      <c r="D184" s="180"/>
    </row>
    <row r="185" spans="1:4" s="145" customFormat="1">
      <c r="A185" s="144"/>
      <c r="C185" s="143"/>
      <c r="D185" s="180"/>
    </row>
    <row r="186" spans="1:4" s="145" customFormat="1">
      <c r="A186" s="144"/>
      <c r="C186" s="143"/>
      <c r="D186" s="180"/>
    </row>
    <row r="187" spans="1:4" s="145" customFormat="1">
      <c r="A187" s="144"/>
      <c r="C187" s="143"/>
      <c r="D187" s="180"/>
    </row>
    <row r="188" spans="1:4" s="145" customFormat="1">
      <c r="A188" s="144"/>
      <c r="C188" s="143"/>
      <c r="D188" s="180"/>
    </row>
    <row r="189" spans="1:4" s="145" customFormat="1">
      <c r="A189" s="144"/>
      <c r="C189" s="143"/>
      <c r="D189" s="180"/>
    </row>
    <row r="190" spans="1:4" s="145" customFormat="1">
      <c r="A190" s="144"/>
      <c r="C190" s="143"/>
      <c r="D190" s="180"/>
    </row>
    <row r="191" spans="1:4" s="145" customFormat="1">
      <c r="A191" s="144"/>
      <c r="C191" s="143"/>
      <c r="D191" s="180"/>
    </row>
    <row r="192" spans="1:4" s="145" customFormat="1">
      <c r="A192" s="144"/>
      <c r="C192" s="143"/>
      <c r="D192" s="180"/>
    </row>
    <row r="193" spans="1:4" s="145" customFormat="1">
      <c r="A193" s="144"/>
      <c r="C193" s="143"/>
      <c r="D193" s="180"/>
    </row>
    <row r="194" spans="1:4" s="145" customFormat="1">
      <c r="A194" s="144"/>
      <c r="C194" s="143"/>
      <c r="D194" s="180"/>
    </row>
    <row r="195" spans="1:4" s="145" customFormat="1">
      <c r="A195" s="144"/>
      <c r="C195" s="143"/>
      <c r="D195" s="180"/>
    </row>
    <row r="196" spans="1:4" s="145" customFormat="1">
      <c r="A196" s="144"/>
      <c r="C196" s="143"/>
      <c r="D196" s="180"/>
    </row>
    <row r="197" spans="1:4" s="145" customFormat="1">
      <c r="A197" s="144"/>
      <c r="C197" s="143"/>
      <c r="D197" s="180"/>
    </row>
    <row r="198" spans="1:4" s="145" customFormat="1">
      <c r="A198" s="144"/>
      <c r="C198" s="143"/>
      <c r="D198" s="180"/>
    </row>
    <row r="199" spans="1:4" s="145" customFormat="1">
      <c r="A199" s="144"/>
      <c r="C199" s="143"/>
      <c r="D199" s="180"/>
    </row>
    <row r="200" spans="1:4" s="145" customFormat="1">
      <c r="A200" s="144"/>
      <c r="C200" s="143"/>
      <c r="D200" s="180"/>
    </row>
    <row r="201" spans="1:4" s="145" customFormat="1">
      <c r="A201" s="144"/>
      <c r="C201" s="143"/>
      <c r="D201" s="180"/>
    </row>
    <row r="202" spans="1:4" s="145" customFormat="1">
      <c r="A202" s="144"/>
      <c r="C202" s="143"/>
      <c r="D202" s="180"/>
    </row>
    <row r="203" spans="1:4" s="145" customFormat="1">
      <c r="A203" s="144"/>
      <c r="C203" s="143"/>
      <c r="D203" s="180"/>
    </row>
    <row r="204" spans="1:4" s="145" customFormat="1">
      <c r="A204" s="144"/>
      <c r="C204" s="143"/>
      <c r="D204" s="180"/>
    </row>
    <row r="205" spans="1:4" s="145" customFormat="1">
      <c r="A205" s="144"/>
      <c r="C205" s="143"/>
      <c r="D205" s="180"/>
    </row>
    <row r="206" spans="1:4" s="145" customFormat="1">
      <c r="A206" s="144"/>
      <c r="C206" s="143"/>
      <c r="D206" s="180"/>
    </row>
    <row r="207" spans="1:4" s="145" customFormat="1">
      <c r="A207" s="144"/>
      <c r="C207" s="143"/>
      <c r="D207" s="180"/>
    </row>
    <row r="208" spans="1:4" s="145" customFormat="1">
      <c r="A208" s="144"/>
      <c r="C208" s="143"/>
      <c r="D208" s="180"/>
    </row>
    <row r="209" spans="1:4" s="145" customFormat="1">
      <c r="A209" s="144"/>
      <c r="C209" s="143"/>
      <c r="D209" s="180"/>
    </row>
    <row r="210" spans="1:4" s="145" customFormat="1">
      <c r="A210" s="144"/>
      <c r="C210" s="143"/>
      <c r="D210" s="180"/>
    </row>
    <row r="211" spans="1:4" s="145" customFormat="1">
      <c r="A211" s="144"/>
      <c r="C211" s="143"/>
      <c r="D211" s="180"/>
    </row>
    <row r="212" spans="1:4" s="145" customFormat="1">
      <c r="A212" s="144"/>
      <c r="C212" s="143"/>
      <c r="D212" s="180"/>
    </row>
    <row r="213" spans="1:4" s="145" customFormat="1">
      <c r="A213" s="144"/>
      <c r="C213" s="143"/>
      <c r="D213" s="180"/>
    </row>
    <row r="214" spans="1:4" s="145" customFormat="1">
      <c r="A214" s="144"/>
      <c r="C214" s="143"/>
      <c r="D214" s="180"/>
    </row>
    <row r="215" spans="1:4" s="145" customFormat="1">
      <c r="A215" s="144"/>
      <c r="C215" s="143"/>
      <c r="D215" s="180"/>
    </row>
    <row r="216" spans="1:4" s="145" customFormat="1">
      <c r="A216" s="144"/>
      <c r="C216" s="143"/>
      <c r="D216" s="180"/>
    </row>
    <row r="217" spans="1:4" s="145" customFormat="1">
      <c r="A217" s="144"/>
      <c r="C217" s="143"/>
      <c r="D217" s="180"/>
    </row>
    <row r="218" spans="1:4" s="145" customFormat="1">
      <c r="A218" s="144"/>
      <c r="C218" s="143"/>
      <c r="D218" s="180"/>
    </row>
    <row r="219" spans="1:4" s="145" customFormat="1">
      <c r="A219" s="144"/>
      <c r="C219" s="143"/>
      <c r="D219" s="180"/>
    </row>
    <row r="220" spans="1:4" s="145" customFormat="1">
      <c r="A220" s="144"/>
      <c r="C220" s="143"/>
      <c r="D220" s="180"/>
    </row>
    <row r="221" spans="1:4" s="145" customFormat="1">
      <c r="A221" s="144"/>
      <c r="C221" s="143"/>
      <c r="D221" s="180"/>
    </row>
    <row r="222" spans="1:4" s="145" customFormat="1">
      <c r="A222" s="144"/>
      <c r="C222" s="143"/>
      <c r="D222" s="180"/>
    </row>
    <row r="223" spans="1:4" s="145" customFormat="1">
      <c r="A223" s="144"/>
      <c r="C223" s="143"/>
      <c r="D223" s="180"/>
    </row>
  </sheetData>
  <autoFilter ref="G2:G80" xr:uid="{4E982221-E021-405F-87B0-C0DFD3774E22}">
    <filterColumn colId="0">
      <filters blank="1">
        <filter val="Show"/>
      </filters>
    </filterColumn>
  </autoFilter>
  <mergeCells count="3">
    <mergeCell ref="B2:D2"/>
    <mergeCell ref="B3:D3"/>
    <mergeCell ref="B76:D77"/>
  </mergeCells>
  <conditionalFormatting sqref="C74:D75">
    <cfRule type="cellIs" dxfId="0" priority="1" operator="lessThan">
      <formula>0</formula>
    </cfRule>
  </conditionalFormatting>
  <dataValidations count="13">
    <dataValidation allowBlank="1" showInputMessage="1" showErrorMessage="1" prompt="Create a Balance Sheet in this worksheet" sqref="A2" xr:uid="{97B71E0E-BB18-49C9-BD05-F60E777A32FD}"/>
    <dataValidation allowBlank="1" showInputMessage="1" showErrorMessage="1" prompt="Assets label is in this cell" sqref="B5:B7" xr:uid="{602CFDE6-773E-4D55-BA40-0129576909FC}"/>
    <dataValidation allowBlank="1" showInputMessage="1" showErrorMessage="1" prompt="Enter details in Current Assets table starting in this cell" sqref="B8:B9" xr:uid="{FDD1A05A-8E39-4D5E-9EF2-038C1A0D0BAF}"/>
    <dataValidation allowBlank="1" showInputMessage="1" showErrorMessage="1" prompt="Enter details in Fixed Assets table starting in this cell" sqref="B21:B22" xr:uid="{6EE972DA-E608-4B9B-82DF-17B35854A150}"/>
    <dataValidation allowBlank="1" showInputMessage="1" showErrorMessage="1" prompt="Enter details in Other Assets table starting in this cell" sqref="B31" xr:uid="{CEF16618-A06C-4C56-BEC8-4AFCFDFF4765}"/>
    <dataValidation allowBlank="1" showInputMessage="1" showErrorMessage="1" prompt="Total Assets for Previous Year are auto calculated in cell C24 and Total Assets for Current Year in cell D24" sqref="B36" xr:uid="{86777989-073B-43C4-B68E-A3AD37023501}"/>
    <dataValidation allowBlank="1" showInputMessage="1" showErrorMessage="1" prompt="Enter details in Current Liabilities table starting in this cell" sqref="B43:B44" xr:uid="{732E1F07-D0D7-4FAA-BCF0-AC46AB087793}"/>
    <dataValidation allowBlank="1" showInputMessage="1" showErrorMessage="1" prompt="Enter details in Long-term Liabilities table starting in this cell" sqref="B54" xr:uid="{48C04A0D-3E7D-4F4D-9E44-2B5D2E81045E}"/>
    <dataValidation allowBlank="1" showInputMessage="1" showErrorMessage="1" prompt="Enter details in Owner’s Equity table starting in this cell" sqref="B62:B65" xr:uid="{303A5B03-5B02-4F8E-9DDC-D27D625A9FC0}"/>
    <dataValidation allowBlank="1" showInputMessage="1" showErrorMessage="1" prompt="Total liabilities and owner's equity for previous year are auto calculated in cell C45 and for the current year in cell D45" sqref="B72" xr:uid="{D83679E7-B73F-4245-B863-9F4687D009BE}"/>
    <dataValidation allowBlank="1" showInputMessage="1" showErrorMessage="1" prompt="Previous Year Balance is auto calculated in cell C47 and Current Year Balance in cell D47" sqref="B74:B75" xr:uid="{03C640FB-D760-4D2D-ACA3-5715424AAC32}"/>
    <dataValidation allowBlank="1" showInputMessage="1" showErrorMessage="1" prompt="Enter Company Name in this cell" sqref="B2" xr:uid="{C19CFA48-2E53-4F94-8453-9F47C4CB199C}"/>
    <dataValidation allowBlank="1" showInputMessage="1" showErrorMessage="1" prompt="Liabilities and owner's equity label is in this cell" sqref="B39:C42 D39:D41" xr:uid="{8EF1D074-2907-473E-8CBE-FA67D5426F67}"/>
  </dataValidations>
  <printOptions horizontalCentered="1"/>
  <pageMargins left="0.5" right="0.5" top="0.5" bottom="0.5" header="0.5" footer="0.5"/>
  <pageSetup scale="99" orientation="portrait" r:id="rId1"/>
  <headerFooter alignWithMargins="0"/>
  <drawing r:id="rId2"/>
  <tableParts count="6">
    <tablePart r:id="rId3"/>
    <tablePart r:id="rId4"/>
    <tablePart r:id="rId5"/>
    <tablePart r:id="rId6"/>
    <tablePart r:id="rId7"/>
    <tablePart r:id="rId8"/>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4CBDF-4C2B-4537-A0E3-A5A07F27B678}">
  <sheetPr codeName="Sheet5"/>
  <dimension ref="A1:CB27"/>
  <sheetViews>
    <sheetView workbookViewId="0">
      <selection activeCell="J19" sqref="J19"/>
    </sheetView>
  </sheetViews>
  <sheetFormatPr defaultRowHeight="15"/>
  <cols>
    <col min="1" max="6" width="4.5703125" style="49" customWidth="1"/>
    <col min="7" max="7" width="11" style="49" customWidth="1"/>
    <col min="8" max="12" width="4.5703125" style="49" customWidth="1"/>
    <col min="13" max="15" width="1.85546875" style="49" customWidth="1"/>
    <col min="16" max="91" width="4.5703125" style="49" customWidth="1"/>
    <col min="92" max="16384" width="9.140625" style="49"/>
  </cols>
  <sheetData>
    <row r="1" spans="1:80">
      <c r="A1" s="1107" t="s">
        <v>170</v>
      </c>
      <c r="B1" s="1107"/>
      <c r="C1" s="1107"/>
      <c r="D1" s="1107"/>
      <c r="E1" s="1107"/>
      <c r="F1" s="1107"/>
      <c r="G1" s="1107"/>
      <c r="H1" s="1107"/>
      <c r="I1" s="1107"/>
      <c r="J1" s="1107"/>
      <c r="K1" s="1107"/>
      <c r="L1" s="1107"/>
      <c r="M1" s="1107"/>
      <c r="N1" s="871"/>
      <c r="O1" s="871"/>
      <c r="P1" s="871"/>
      <c r="Q1" s="871"/>
      <c r="R1" s="871"/>
      <c r="S1" s="871"/>
      <c r="T1" s="871"/>
      <c r="U1" s="871"/>
      <c r="V1" s="871"/>
      <c r="BL1" s="1107" t="s">
        <v>44</v>
      </c>
      <c r="BM1" s="1107"/>
      <c r="BN1" s="1107"/>
      <c r="BO1" s="1107"/>
      <c r="BP1" s="1107"/>
      <c r="BQ1" s="1107"/>
      <c r="BR1" s="1107"/>
      <c r="BS1" s="1107"/>
      <c r="BT1" s="1107"/>
      <c r="BU1" s="1107"/>
      <c r="BV1" s="1107"/>
      <c r="BW1" s="1107"/>
      <c r="BX1" s="1107"/>
      <c r="BY1" s="1107"/>
      <c r="BZ1" s="1107"/>
      <c r="CA1" s="1107"/>
      <c r="CB1" s="1107"/>
    </row>
    <row r="3" spans="1:80">
      <c r="A3" s="607" t="s">
        <v>169</v>
      </c>
      <c r="B3" s="729"/>
      <c r="C3" s="729"/>
      <c r="D3" s="729"/>
      <c r="E3" s="729"/>
      <c r="F3" s="729"/>
      <c r="G3" s="608"/>
      <c r="J3" s="1110" t="e">
        <f>#REF!</f>
        <v>#REF!</v>
      </c>
      <c r="K3" s="1111"/>
      <c r="L3" s="1111"/>
      <c r="M3" s="1111"/>
      <c r="N3" s="1111"/>
      <c r="O3" s="1112"/>
      <c r="Q3" s="1108" t="e">
        <f>#REF!</f>
        <v>#REF!</v>
      </c>
      <c r="R3" s="1109"/>
      <c r="S3" s="1114" t="s">
        <v>168</v>
      </c>
      <c r="T3" s="1099"/>
      <c r="U3" s="1099"/>
      <c r="V3" s="1100"/>
    </row>
    <row r="5" spans="1:80">
      <c r="A5" s="607" t="s">
        <v>167</v>
      </c>
      <c r="B5" s="729"/>
      <c r="C5" s="729"/>
      <c r="D5" s="729"/>
      <c r="E5" s="729"/>
      <c r="F5" s="729"/>
      <c r="G5" s="608"/>
      <c r="J5" s="1095">
        <v>0</v>
      </c>
      <c r="K5" s="1096"/>
      <c r="L5" s="1096"/>
      <c r="M5" s="1096"/>
      <c r="N5" s="1096"/>
      <c r="O5" s="1097"/>
      <c r="Q5" s="1104" t="e">
        <f>J5*Q3</f>
        <v>#REF!</v>
      </c>
      <c r="R5" s="1105"/>
      <c r="S5" s="1105"/>
      <c r="T5" s="1105"/>
      <c r="U5" s="1105"/>
      <c r="V5" s="1106"/>
    </row>
    <row r="6" spans="1:80">
      <c r="A6" s="120" t="s">
        <v>166</v>
      </c>
      <c r="J6" s="1113" t="s">
        <v>206</v>
      </c>
      <c r="K6" s="821"/>
      <c r="L6" s="821"/>
      <c r="M6" s="821"/>
      <c r="N6" s="821"/>
      <c r="O6" s="821"/>
      <c r="Q6" s="116"/>
      <c r="R6" s="116"/>
      <c r="S6" s="116"/>
      <c r="T6" s="116"/>
      <c r="U6" s="116"/>
      <c r="V6" s="116"/>
    </row>
    <row r="7" spans="1:80" ht="6" customHeight="1">
      <c r="Q7" s="116"/>
      <c r="R7" s="116"/>
      <c r="S7" s="116"/>
      <c r="T7" s="116"/>
      <c r="U7" s="116"/>
      <c r="V7" s="116"/>
    </row>
    <row r="8" spans="1:80">
      <c r="A8" s="607" t="s">
        <v>165</v>
      </c>
      <c r="B8" s="729"/>
      <c r="C8" s="729"/>
      <c r="D8" s="729"/>
      <c r="E8" s="729"/>
      <c r="F8" s="729"/>
      <c r="G8" s="608"/>
      <c r="J8" s="1095">
        <v>7500</v>
      </c>
      <c r="K8" s="1096"/>
      <c r="L8" s="1096"/>
      <c r="M8" s="1096"/>
      <c r="N8" s="1096"/>
      <c r="O8" s="1097"/>
      <c r="Q8" s="1104" t="e">
        <f>J8*Q3</f>
        <v>#REF!</v>
      </c>
      <c r="R8" s="1105"/>
      <c r="S8" s="1105"/>
      <c r="T8" s="1105"/>
      <c r="U8" s="1105"/>
      <c r="V8" s="1106"/>
    </row>
    <row r="9" spans="1:80">
      <c r="A9" s="119"/>
      <c r="B9" s="119"/>
      <c r="C9" s="119"/>
      <c r="D9" s="119"/>
      <c r="E9" s="119"/>
      <c r="F9" s="119"/>
      <c r="G9" s="119"/>
      <c r="J9" s="118"/>
      <c r="K9" s="118"/>
      <c r="L9" s="118"/>
      <c r="M9" s="118"/>
      <c r="N9" s="118"/>
      <c r="O9" s="118"/>
      <c r="Q9" s="117"/>
      <c r="R9" s="117"/>
      <c r="S9" s="117"/>
      <c r="T9" s="117"/>
      <c r="U9" s="117"/>
      <c r="V9" s="117"/>
    </row>
    <row r="10" spans="1:80">
      <c r="A10" s="607" t="s">
        <v>164</v>
      </c>
      <c r="B10" s="729"/>
      <c r="C10" s="729"/>
      <c r="D10" s="729"/>
      <c r="E10" s="729"/>
      <c r="F10" s="729"/>
      <c r="G10" s="608"/>
      <c r="J10" s="1095">
        <v>7000</v>
      </c>
      <c r="K10" s="1096"/>
      <c r="L10" s="1096"/>
      <c r="M10" s="1096"/>
      <c r="N10" s="1096"/>
      <c r="O10" s="1097"/>
      <c r="Q10" s="1104" t="e">
        <f>J10*Q3</f>
        <v>#REF!</v>
      </c>
      <c r="R10" s="1105"/>
      <c r="S10" s="1105"/>
      <c r="T10" s="1105"/>
      <c r="U10" s="1105"/>
      <c r="V10" s="1106"/>
    </row>
    <row r="11" spans="1:80">
      <c r="A11" s="119"/>
      <c r="B11" s="119"/>
      <c r="C11" s="119"/>
      <c r="D11" s="119"/>
      <c r="E11" s="119"/>
      <c r="F11" s="119"/>
      <c r="G11" s="119"/>
      <c r="J11" s="118"/>
      <c r="K11" s="118"/>
      <c r="L11" s="118"/>
      <c r="M11" s="118"/>
      <c r="N11" s="118"/>
      <c r="O11" s="118"/>
      <c r="Q11" s="117"/>
      <c r="R11" s="117"/>
      <c r="S11" s="117"/>
      <c r="T11" s="117"/>
      <c r="U11" s="117"/>
      <c r="V11" s="117"/>
    </row>
    <row r="12" spans="1:80">
      <c r="A12" s="607" t="s">
        <v>163</v>
      </c>
      <c r="B12" s="729"/>
      <c r="C12" s="729"/>
      <c r="D12" s="729"/>
      <c r="E12" s="729"/>
      <c r="F12" s="729"/>
      <c r="G12" s="608"/>
      <c r="J12" s="1095">
        <v>8000</v>
      </c>
      <c r="K12" s="1096"/>
      <c r="L12" s="1096"/>
      <c r="M12" s="1096"/>
      <c r="N12" s="1096"/>
      <c r="O12" s="1097"/>
      <c r="Q12" s="1104" t="e">
        <f>J12*Q3</f>
        <v>#REF!</v>
      </c>
      <c r="R12" s="1105"/>
      <c r="S12" s="1105"/>
      <c r="T12" s="1105"/>
      <c r="U12" s="1105"/>
      <c r="V12" s="1106"/>
    </row>
    <row r="13" spans="1:80">
      <c r="Q13" s="116"/>
      <c r="R13" s="116"/>
      <c r="S13" s="116"/>
      <c r="T13" s="116"/>
      <c r="U13" s="116"/>
      <c r="V13" s="116"/>
    </row>
    <row r="14" spans="1:80">
      <c r="A14" s="607" t="s">
        <v>162</v>
      </c>
      <c r="B14" s="729"/>
      <c r="C14" s="729"/>
      <c r="D14" s="729"/>
      <c r="E14" s="729"/>
      <c r="F14" s="729"/>
      <c r="G14" s="608"/>
      <c r="J14" s="1095">
        <v>7300</v>
      </c>
      <c r="K14" s="1096"/>
      <c r="L14" s="1096"/>
      <c r="M14" s="1096"/>
      <c r="N14" s="1096"/>
      <c r="O14" s="1097"/>
      <c r="Q14" s="1104" t="e">
        <f>J14*Q3</f>
        <v>#REF!</v>
      </c>
      <c r="R14" s="1105"/>
      <c r="S14" s="1105"/>
      <c r="T14" s="1105"/>
      <c r="U14" s="1105"/>
      <c r="V14" s="1106"/>
    </row>
    <row r="15" spans="1:80">
      <c r="Q15" s="116"/>
      <c r="R15" s="116"/>
      <c r="S15" s="116"/>
      <c r="T15" s="116"/>
      <c r="U15" s="116"/>
      <c r="V15" s="116"/>
    </row>
    <row r="16" spans="1:80">
      <c r="A16" s="607" t="s">
        <v>161</v>
      </c>
      <c r="B16" s="729"/>
      <c r="C16" s="729"/>
      <c r="D16" s="729"/>
      <c r="E16" s="729"/>
      <c r="F16" s="729"/>
      <c r="G16" s="608"/>
      <c r="J16" s="1095">
        <v>7000</v>
      </c>
      <c r="K16" s="1096"/>
      <c r="L16" s="1096"/>
      <c r="M16" s="1096"/>
      <c r="N16" s="1096"/>
      <c r="O16" s="1097"/>
      <c r="Q16" s="1104" t="e">
        <f>J16*Q3</f>
        <v>#REF!</v>
      </c>
      <c r="R16" s="1105"/>
      <c r="S16" s="1105"/>
      <c r="T16" s="1105"/>
      <c r="U16" s="1105"/>
      <c r="V16" s="1106"/>
    </row>
    <row r="17" spans="1:22">
      <c r="J17" s="49" t="s">
        <v>160</v>
      </c>
      <c r="Q17" s="116"/>
      <c r="R17" s="116"/>
      <c r="S17" s="116"/>
      <c r="T17" s="116"/>
      <c r="U17" s="116"/>
      <c r="V17" s="116"/>
    </row>
    <row r="18" spans="1:22">
      <c r="A18" s="607" t="s">
        <v>159</v>
      </c>
      <c r="B18" s="729"/>
      <c r="C18" s="729"/>
      <c r="D18" s="729"/>
      <c r="E18" s="729"/>
      <c r="F18" s="729"/>
      <c r="G18" s="608"/>
      <c r="J18" s="1095">
        <v>3050</v>
      </c>
      <c r="K18" s="1096"/>
      <c r="L18" s="1096"/>
      <c r="M18" s="1096"/>
      <c r="N18" s="1096"/>
      <c r="O18" s="1097"/>
      <c r="Q18" s="1104" t="e">
        <f>J18*Q3</f>
        <v>#REF!</v>
      </c>
      <c r="R18" s="1105"/>
      <c r="S18" s="1105"/>
      <c r="T18" s="1105"/>
      <c r="U18" s="1105"/>
      <c r="V18" s="1106"/>
    </row>
    <row r="19" spans="1:22">
      <c r="Q19" s="116"/>
      <c r="R19" s="116"/>
      <c r="S19" s="116"/>
      <c r="T19" s="116"/>
      <c r="U19" s="116"/>
      <c r="V19" s="116"/>
    </row>
    <row r="20" spans="1:22">
      <c r="A20" s="607" t="s">
        <v>158</v>
      </c>
      <c r="B20" s="729"/>
      <c r="C20" s="729"/>
      <c r="D20" s="729"/>
      <c r="E20" s="729"/>
      <c r="F20" s="729"/>
      <c r="G20" s="608"/>
      <c r="J20" s="1095">
        <v>0</v>
      </c>
      <c r="K20" s="1096"/>
      <c r="L20" s="1096"/>
      <c r="M20" s="1096"/>
      <c r="N20" s="1096"/>
      <c r="O20" s="1097"/>
      <c r="Q20" s="1104" t="e">
        <f>J20*Q3</f>
        <v>#REF!</v>
      </c>
      <c r="R20" s="1105"/>
      <c r="S20" s="1105"/>
      <c r="T20" s="1105"/>
      <c r="U20" s="1105"/>
      <c r="V20" s="1106"/>
    </row>
    <row r="21" spans="1:22" ht="15" customHeight="1">
      <c r="J21" s="49" t="s">
        <v>157</v>
      </c>
      <c r="Q21" s="116"/>
      <c r="R21" s="116"/>
      <c r="S21" s="116"/>
      <c r="T21" s="116"/>
      <c r="U21" s="116"/>
      <c r="V21" s="116"/>
    </row>
    <row r="22" spans="1:22">
      <c r="A22" s="607" t="s">
        <v>156</v>
      </c>
      <c r="B22" s="729"/>
      <c r="C22" s="729"/>
      <c r="D22" s="729"/>
      <c r="E22" s="729"/>
      <c r="F22" s="729"/>
      <c r="G22" s="608"/>
      <c r="J22" s="1095">
        <f>315*12</f>
        <v>3780</v>
      </c>
      <c r="K22" s="1096"/>
      <c r="L22" s="1096"/>
      <c r="M22" s="1096"/>
      <c r="N22" s="1096"/>
      <c r="O22" s="1097"/>
      <c r="Q22" s="1104" t="e">
        <f>J22*Q3</f>
        <v>#REF!</v>
      </c>
      <c r="R22" s="1105"/>
      <c r="S22" s="1105"/>
      <c r="T22" s="1105"/>
      <c r="U22" s="1105"/>
      <c r="V22" s="1106"/>
    </row>
    <row r="23" spans="1:22">
      <c r="J23" s="49" t="s">
        <v>155</v>
      </c>
      <c r="Q23" s="116"/>
      <c r="R23" s="116"/>
      <c r="S23" s="116"/>
      <c r="T23" s="116"/>
      <c r="U23" s="116"/>
      <c r="V23" s="116"/>
    </row>
    <row r="24" spans="1:22">
      <c r="A24" s="607" t="s">
        <v>154</v>
      </c>
      <c r="B24" s="729"/>
      <c r="C24" s="729"/>
      <c r="D24" s="729"/>
      <c r="E24" s="729"/>
      <c r="F24" s="729"/>
      <c r="G24" s="608"/>
      <c r="J24" s="1095">
        <v>0</v>
      </c>
      <c r="K24" s="1096"/>
      <c r="L24" s="1096"/>
      <c r="M24" s="1096"/>
      <c r="N24" s="1096"/>
      <c r="O24" s="1097"/>
      <c r="Q24" s="1104" t="e">
        <f>J24*Q3</f>
        <v>#REF!</v>
      </c>
      <c r="R24" s="1105"/>
      <c r="S24" s="1105"/>
      <c r="T24" s="1105"/>
      <c r="U24" s="1105"/>
      <c r="V24" s="1106"/>
    </row>
    <row r="25" spans="1:22">
      <c r="Q25" s="116"/>
      <c r="R25" s="116"/>
      <c r="S25" s="116"/>
      <c r="T25" s="116"/>
      <c r="U25" s="116"/>
      <c r="V25" s="116"/>
    </row>
    <row r="26" spans="1:22">
      <c r="Q26" s="116"/>
      <c r="R26" s="116"/>
      <c r="S26" s="116"/>
      <c r="T26" s="116"/>
      <c r="U26" s="116"/>
      <c r="V26" s="116"/>
    </row>
    <row r="27" spans="1:22">
      <c r="A27" s="1098" t="s">
        <v>153</v>
      </c>
      <c r="B27" s="1099"/>
      <c r="C27" s="1099"/>
      <c r="D27" s="1099"/>
      <c r="E27" s="1099"/>
      <c r="F27" s="1099"/>
      <c r="G27" s="1099"/>
      <c r="H27" s="1099"/>
      <c r="I27" s="1099"/>
      <c r="J27" s="1099"/>
      <c r="K27" s="1099"/>
      <c r="L27" s="1099"/>
      <c r="M27" s="1099"/>
      <c r="N27" s="1099"/>
      <c r="O27" s="1099"/>
      <c r="P27" s="1100"/>
      <c r="Q27" s="1101" t="e">
        <f>SUM(Q5:V26)</f>
        <v>#REF!</v>
      </c>
      <c r="R27" s="1102"/>
      <c r="S27" s="1102"/>
      <c r="T27" s="1102"/>
      <c r="U27" s="1102"/>
      <c r="V27" s="1103"/>
    </row>
  </sheetData>
  <sheetProtection sheet="1" objects="1" scenarios="1"/>
  <mergeCells count="39">
    <mergeCell ref="BL1:CB1"/>
    <mergeCell ref="A3:G3"/>
    <mergeCell ref="A5:G5"/>
    <mergeCell ref="A8:G8"/>
    <mergeCell ref="S3:V3"/>
    <mergeCell ref="Q5:V5"/>
    <mergeCell ref="Q8:V8"/>
    <mergeCell ref="J10:O10"/>
    <mergeCell ref="A12:G12"/>
    <mergeCell ref="A1:V1"/>
    <mergeCell ref="Q3:R3"/>
    <mergeCell ref="J3:O3"/>
    <mergeCell ref="J5:O5"/>
    <mergeCell ref="J8:O8"/>
    <mergeCell ref="J6:O6"/>
    <mergeCell ref="Q10:V10"/>
    <mergeCell ref="Q12:V12"/>
    <mergeCell ref="J12:O12"/>
    <mergeCell ref="A20:G20"/>
    <mergeCell ref="A22:G22"/>
    <mergeCell ref="A24:G24"/>
    <mergeCell ref="A10:G10"/>
    <mergeCell ref="A14:G14"/>
    <mergeCell ref="J14:O14"/>
    <mergeCell ref="A27:P27"/>
    <mergeCell ref="Q27:V27"/>
    <mergeCell ref="Q14:V14"/>
    <mergeCell ref="Q16:V16"/>
    <mergeCell ref="Q18:V18"/>
    <mergeCell ref="Q20:V20"/>
    <mergeCell ref="Q22:V22"/>
    <mergeCell ref="Q24:V24"/>
    <mergeCell ref="J18:O18"/>
    <mergeCell ref="J20:O20"/>
    <mergeCell ref="J16:O16"/>
    <mergeCell ref="J22:O22"/>
    <mergeCell ref="J24:O24"/>
    <mergeCell ref="A16:G16"/>
    <mergeCell ref="A18:G1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BEE67-0337-4EF0-A831-CCDCACF6EDA2}">
  <sheetPr codeName="Sheet6"/>
  <dimension ref="A1:CB35"/>
  <sheetViews>
    <sheetView zoomScale="124" zoomScaleNormal="124" workbookViewId="0">
      <selection activeCell="AA24" sqref="AA24"/>
    </sheetView>
  </sheetViews>
  <sheetFormatPr defaultRowHeight="15"/>
  <cols>
    <col min="1" max="6" width="4.5703125" style="49" customWidth="1"/>
    <col min="7" max="7" width="11" style="49" customWidth="1"/>
    <col min="8" max="12" width="4.5703125" style="49" customWidth="1"/>
    <col min="13" max="15" width="1.85546875" style="49" customWidth="1"/>
    <col min="16" max="23" width="4.5703125" style="49" customWidth="1"/>
    <col min="24" max="24" width="8.5703125" style="49" customWidth="1"/>
    <col min="25" max="91" width="4.5703125" style="49" customWidth="1"/>
    <col min="92" max="16384" width="9.140625" style="49"/>
  </cols>
  <sheetData>
    <row r="1" spans="1:80">
      <c r="A1" s="1107" t="s">
        <v>183</v>
      </c>
      <c r="B1" s="1107"/>
      <c r="C1" s="1107"/>
      <c r="D1" s="1107"/>
      <c r="E1" s="1107"/>
      <c r="F1" s="1107"/>
      <c r="G1" s="1107"/>
      <c r="H1" s="1107"/>
      <c r="I1" s="1107"/>
      <c r="J1" s="1107"/>
      <c r="K1" s="1107"/>
      <c r="L1" s="1107"/>
      <c r="M1" s="1107"/>
      <c r="N1" s="871"/>
      <c r="O1" s="871"/>
      <c r="P1" s="871"/>
      <c r="Q1" s="871"/>
      <c r="R1" s="871"/>
      <c r="S1" s="871"/>
      <c r="T1" s="871"/>
      <c r="U1" s="871"/>
      <c r="V1" s="871"/>
      <c r="BL1" s="1107" t="s">
        <v>44</v>
      </c>
      <c r="BM1" s="1107"/>
      <c r="BN1" s="1107"/>
      <c r="BO1" s="1107"/>
      <c r="BP1" s="1107"/>
      <c r="BQ1" s="1107"/>
      <c r="BR1" s="1107"/>
      <c r="BS1" s="1107"/>
      <c r="BT1" s="1107"/>
      <c r="BU1" s="1107"/>
      <c r="BV1" s="1107"/>
      <c r="BW1" s="1107"/>
      <c r="BX1" s="1107"/>
      <c r="BY1" s="1107"/>
      <c r="BZ1" s="1107"/>
      <c r="CA1" s="1107"/>
      <c r="CB1" s="1107"/>
    </row>
    <row r="3" spans="1:80">
      <c r="A3" s="607" t="s">
        <v>182</v>
      </c>
      <c r="B3" s="729"/>
      <c r="C3" s="729"/>
      <c r="D3" s="729"/>
      <c r="E3" s="729"/>
      <c r="F3" s="729"/>
      <c r="G3" s="608"/>
      <c r="J3" s="1110">
        <f>'2026 YTD'!AC54+'2026 YTD'!AC40</f>
        <v>0</v>
      </c>
      <c r="K3" s="1111"/>
      <c r="L3" s="1111"/>
      <c r="M3" s="1111"/>
      <c r="N3" s="1111"/>
      <c r="O3" s="1112"/>
      <c r="Q3" s="1108" t="e">
        <f>#REF!</f>
        <v>#REF!</v>
      </c>
      <c r="R3" s="1109"/>
      <c r="S3" s="1114" t="s">
        <v>168</v>
      </c>
      <c r="T3" s="1099"/>
      <c r="U3" s="1099"/>
      <c r="V3" s="1100"/>
    </row>
    <row r="5" spans="1:80">
      <c r="A5" s="607" t="s">
        <v>181</v>
      </c>
      <c r="B5" s="729"/>
      <c r="C5" s="729"/>
      <c r="D5" s="729"/>
      <c r="E5" s="729"/>
      <c r="F5" s="729"/>
      <c r="G5" s="608"/>
      <c r="J5" s="1095">
        <f>'2026 YTD'!AC40</f>
        <v>0</v>
      </c>
      <c r="K5" s="1096"/>
      <c r="L5" s="1096"/>
      <c r="M5" s="1096"/>
      <c r="N5" s="1096"/>
      <c r="O5" s="1097"/>
      <c r="Q5" s="1104">
        <v>0</v>
      </c>
      <c r="R5" s="1105"/>
      <c r="S5" s="1105"/>
      <c r="T5" s="1105"/>
      <c r="U5" s="1105"/>
      <c r="V5" s="1106"/>
    </row>
    <row r="6" spans="1:80">
      <c r="A6" s="120" t="s">
        <v>44</v>
      </c>
      <c r="Q6" s="116"/>
      <c r="R6" s="116"/>
      <c r="S6" s="116"/>
      <c r="T6" s="116"/>
      <c r="U6" s="116"/>
      <c r="V6" s="116"/>
    </row>
    <row r="7" spans="1:80" ht="6" customHeight="1">
      <c r="Q7" s="116"/>
      <c r="R7" s="116"/>
      <c r="S7" s="116"/>
      <c r="T7" s="116"/>
      <c r="U7" s="116"/>
      <c r="V7" s="116"/>
    </row>
    <row r="8" spans="1:80">
      <c r="A8" s="607" t="s">
        <v>180</v>
      </c>
      <c r="B8" s="729"/>
      <c r="C8" s="729"/>
      <c r="D8" s="729"/>
      <c r="E8" s="729"/>
      <c r="F8" s="729"/>
      <c r="G8" s="608"/>
      <c r="J8" s="1095">
        <f>'2026 YTD'!AC44</f>
        <v>0</v>
      </c>
      <c r="K8" s="1096"/>
      <c r="L8" s="1096"/>
      <c r="M8" s="1096"/>
      <c r="N8" s="1096"/>
      <c r="O8" s="1097"/>
      <c r="Q8" s="1104" t="e">
        <f>J8*Q3</f>
        <v>#REF!</v>
      </c>
      <c r="R8" s="1105"/>
      <c r="S8" s="1105"/>
      <c r="T8" s="1105"/>
      <c r="U8" s="1105"/>
      <c r="V8" s="1106"/>
    </row>
    <row r="9" spans="1:80">
      <c r="A9" s="119"/>
      <c r="B9" s="119"/>
      <c r="C9" s="119"/>
      <c r="D9" s="119"/>
      <c r="E9" s="119"/>
      <c r="F9" s="119"/>
      <c r="G9" s="119"/>
      <c r="J9" s="118"/>
      <c r="K9" s="118"/>
      <c r="L9" s="118"/>
      <c r="M9" s="118"/>
      <c r="N9" s="118"/>
      <c r="O9" s="118"/>
      <c r="Q9" s="117"/>
      <c r="R9" s="117"/>
      <c r="S9" s="117"/>
      <c r="T9" s="117"/>
      <c r="U9" s="117"/>
      <c r="V9" s="117"/>
    </row>
    <row r="10" spans="1:80" ht="15" customHeight="1">
      <c r="A10" s="607" t="s">
        <v>179</v>
      </c>
      <c r="B10" s="729"/>
      <c r="C10" s="729"/>
      <c r="D10" s="729"/>
      <c r="E10" s="729"/>
      <c r="F10" s="729"/>
      <c r="G10" s="608"/>
      <c r="J10" s="1095">
        <f>J5*0.25</f>
        <v>0</v>
      </c>
      <c r="K10" s="1096"/>
      <c r="L10" s="1096"/>
      <c r="M10" s="1096"/>
      <c r="N10" s="1096"/>
      <c r="O10" s="1097"/>
      <c r="Q10" s="1104" t="e">
        <f>J10*Q3</f>
        <v>#REF!</v>
      </c>
      <c r="R10" s="1105"/>
      <c r="S10" s="1105"/>
      <c r="T10" s="1105"/>
      <c r="U10" s="1105"/>
      <c r="V10" s="1106"/>
    </row>
    <row r="11" spans="1:80">
      <c r="A11" s="119"/>
      <c r="B11" s="119"/>
      <c r="C11" s="119"/>
      <c r="D11" s="119"/>
      <c r="E11" s="119"/>
      <c r="F11" s="119"/>
      <c r="G11" s="119"/>
      <c r="J11" s="118"/>
      <c r="K11" s="118"/>
      <c r="L11" s="118"/>
      <c r="M11" s="118"/>
      <c r="N11" s="118"/>
      <c r="O11" s="118"/>
      <c r="Q11" s="117"/>
      <c r="R11" s="117"/>
      <c r="S11" s="117"/>
      <c r="T11" s="117"/>
      <c r="U11" s="117"/>
      <c r="V11" s="117"/>
    </row>
    <row r="12" spans="1:80">
      <c r="A12" s="607" t="s">
        <v>178</v>
      </c>
      <c r="B12" s="729"/>
      <c r="C12" s="729"/>
      <c r="D12" s="729"/>
      <c r="E12" s="729"/>
      <c r="F12" s="729"/>
      <c r="G12" s="608"/>
      <c r="J12" s="1095">
        <v>8000</v>
      </c>
      <c r="K12" s="1096"/>
      <c r="L12" s="1096"/>
      <c r="M12" s="1096"/>
      <c r="N12" s="1096"/>
      <c r="O12" s="1097"/>
      <c r="Q12" s="1104" t="e">
        <f>J12*Q3</f>
        <v>#REF!</v>
      </c>
      <c r="R12" s="1105"/>
      <c r="S12" s="1105"/>
      <c r="T12" s="1105"/>
      <c r="U12" s="1105"/>
      <c r="V12" s="1106"/>
    </row>
    <row r="13" spans="1:80">
      <c r="Q13" s="116"/>
      <c r="R13" s="116"/>
      <c r="S13" s="116"/>
      <c r="T13" s="116"/>
      <c r="U13" s="116"/>
      <c r="V13" s="116"/>
    </row>
    <row r="14" spans="1:80">
      <c r="A14" s="607" t="s">
        <v>162</v>
      </c>
      <c r="B14" s="729"/>
      <c r="C14" s="729"/>
      <c r="D14" s="729"/>
      <c r="E14" s="729"/>
      <c r="F14" s="729"/>
      <c r="G14" s="608"/>
      <c r="J14" s="1095">
        <v>7300</v>
      </c>
      <c r="K14" s="1096"/>
      <c r="L14" s="1096"/>
      <c r="M14" s="1096"/>
      <c r="N14" s="1096"/>
      <c r="O14" s="1097"/>
      <c r="Q14" s="1104" t="e">
        <f>J14*Q3</f>
        <v>#REF!</v>
      </c>
      <c r="R14" s="1105"/>
      <c r="S14" s="1105"/>
      <c r="T14" s="1105"/>
      <c r="U14" s="1105"/>
      <c r="V14" s="1106"/>
    </row>
    <row r="15" spans="1:80">
      <c r="Q15" s="116"/>
      <c r="R15" s="116"/>
      <c r="S15" s="116"/>
      <c r="T15" s="116"/>
      <c r="U15" s="116"/>
      <c r="V15" s="116"/>
    </row>
    <row r="16" spans="1:80">
      <c r="A16" s="607" t="s">
        <v>177</v>
      </c>
      <c r="B16" s="729"/>
      <c r="C16" s="729"/>
      <c r="D16" s="729"/>
      <c r="E16" s="729"/>
      <c r="F16" s="729"/>
      <c r="G16" s="608"/>
      <c r="J16" s="1095">
        <f>300*5</f>
        <v>1500</v>
      </c>
      <c r="K16" s="1096"/>
      <c r="L16" s="1096"/>
      <c r="M16" s="1096"/>
      <c r="N16" s="1096"/>
      <c r="O16" s="1097"/>
      <c r="Q16" s="1104" t="e">
        <f>J16*Q3</f>
        <v>#REF!</v>
      </c>
      <c r="R16" s="1105"/>
      <c r="S16" s="1105"/>
      <c r="T16" s="1105"/>
      <c r="U16" s="1105"/>
      <c r="V16" s="1106"/>
    </row>
    <row r="17" spans="1:24">
      <c r="J17" s="49" t="s">
        <v>44</v>
      </c>
      <c r="Q17" s="116"/>
      <c r="R17" s="116"/>
      <c r="S17" s="116"/>
      <c r="T17" s="116"/>
      <c r="U17" s="116"/>
      <c r="V17" s="116"/>
    </row>
    <row r="18" spans="1:24">
      <c r="A18" s="607" t="s">
        <v>176</v>
      </c>
      <c r="B18" s="729"/>
      <c r="C18" s="729"/>
      <c r="D18" s="729"/>
      <c r="E18" s="729"/>
      <c r="F18" s="729"/>
      <c r="G18" s="608"/>
      <c r="J18" s="1095">
        <v>24000</v>
      </c>
      <c r="K18" s="1096"/>
      <c r="L18" s="1096"/>
      <c r="M18" s="1096"/>
      <c r="N18" s="1096"/>
      <c r="O18" s="1097"/>
      <c r="Q18" s="1104" t="e">
        <f>J18*Q3</f>
        <v>#REF!</v>
      </c>
      <c r="R18" s="1105"/>
      <c r="S18" s="1105"/>
      <c r="T18" s="1105"/>
      <c r="U18" s="1105"/>
      <c r="V18" s="1106"/>
    </row>
    <row r="19" spans="1:24">
      <c r="Q19" s="116"/>
      <c r="R19" s="116"/>
      <c r="S19" s="116"/>
      <c r="T19" s="116"/>
      <c r="U19" s="116"/>
      <c r="V19" s="116"/>
    </row>
    <row r="20" spans="1:24">
      <c r="A20" s="607" t="s">
        <v>175</v>
      </c>
      <c r="B20" s="729"/>
      <c r="C20" s="729"/>
      <c r="D20" s="729"/>
      <c r="E20" s="729"/>
      <c r="F20" s="729"/>
      <c r="G20" s="608"/>
      <c r="J20" s="1095">
        <v>10500</v>
      </c>
      <c r="K20" s="1096"/>
      <c r="L20" s="1096"/>
      <c r="M20" s="1096"/>
      <c r="N20" s="1096"/>
      <c r="O20" s="1097"/>
      <c r="Q20" s="1104" t="e">
        <f>J20*Q3</f>
        <v>#REF!</v>
      </c>
      <c r="R20" s="1105"/>
      <c r="S20" s="1105"/>
      <c r="T20" s="1105"/>
      <c r="U20" s="1105"/>
      <c r="V20" s="1106"/>
    </row>
    <row r="21" spans="1:24" ht="15" customHeight="1">
      <c r="Q21" s="116"/>
      <c r="R21" s="116"/>
      <c r="S21" s="116"/>
      <c r="T21" s="116"/>
      <c r="U21" s="116"/>
      <c r="V21" s="116"/>
    </row>
    <row r="22" spans="1:24">
      <c r="A22" s="607" t="s">
        <v>156</v>
      </c>
      <c r="B22" s="729"/>
      <c r="C22" s="729"/>
      <c r="D22" s="729"/>
      <c r="E22" s="729"/>
      <c r="F22" s="729"/>
      <c r="G22" s="608"/>
      <c r="J22" s="1095">
        <v>0</v>
      </c>
      <c r="K22" s="1096"/>
      <c r="L22" s="1096"/>
      <c r="M22" s="1096"/>
      <c r="N22" s="1096"/>
      <c r="O22" s="1097"/>
      <c r="Q22" s="1104" t="e">
        <f>J22*Q3</f>
        <v>#REF!</v>
      </c>
      <c r="R22" s="1105"/>
      <c r="S22" s="1105"/>
      <c r="T22" s="1105"/>
      <c r="U22" s="1105"/>
      <c r="V22" s="1106"/>
    </row>
    <row r="23" spans="1:24">
      <c r="Q23" s="116"/>
      <c r="R23" s="116"/>
      <c r="S23" s="116"/>
      <c r="T23" s="116"/>
      <c r="U23" s="116"/>
      <c r="V23" s="116"/>
    </row>
    <row r="24" spans="1:24">
      <c r="A24" s="607" t="s">
        <v>154</v>
      </c>
      <c r="B24" s="729"/>
      <c r="C24" s="729"/>
      <c r="D24" s="729"/>
      <c r="E24" s="729"/>
      <c r="F24" s="729"/>
      <c r="G24" s="608"/>
      <c r="J24" s="1095">
        <v>0</v>
      </c>
      <c r="K24" s="1096"/>
      <c r="L24" s="1096"/>
      <c r="M24" s="1096"/>
      <c r="N24" s="1096"/>
      <c r="O24" s="1097"/>
      <c r="Q24" s="1104" t="e">
        <f>J24*Q3</f>
        <v>#REF!</v>
      </c>
      <c r="R24" s="1105"/>
      <c r="S24" s="1105"/>
      <c r="T24" s="1105"/>
      <c r="U24" s="1105"/>
      <c r="V24" s="1106"/>
    </row>
    <row r="25" spans="1:24">
      <c r="Q25" s="116"/>
      <c r="R25" s="116"/>
      <c r="S25" s="116"/>
      <c r="T25" s="116"/>
      <c r="U25" s="116"/>
      <c r="V25" s="116"/>
    </row>
    <row r="26" spans="1:24" ht="15" customHeight="1">
      <c r="A26" s="607" t="s">
        <v>174</v>
      </c>
      <c r="B26" s="729"/>
      <c r="C26" s="729"/>
      <c r="D26" s="729"/>
      <c r="E26" s="729"/>
      <c r="F26" s="729"/>
      <c r="G26" s="608"/>
      <c r="J26" s="1095">
        <f>(J3-J5-J10-J14-J16-J18-J22-J24)*0.2</f>
        <v>-6560</v>
      </c>
      <c r="K26" s="1096"/>
      <c r="L26" s="1096"/>
      <c r="M26" s="1096"/>
      <c r="N26" s="1096"/>
      <c r="O26" s="1097"/>
      <c r="Q26" s="1104" t="e">
        <f>(J26*0.2)*Q3</f>
        <v>#REF!</v>
      </c>
      <c r="R26" s="1105"/>
      <c r="S26" s="1105"/>
      <c r="T26" s="1105"/>
      <c r="U26" s="1105"/>
      <c r="V26" s="1106"/>
      <c r="X26" s="127"/>
    </row>
    <row r="27" spans="1:24">
      <c r="Q27" s="116"/>
      <c r="R27" s="116"/>
      <c r="S27" s="116"/>
      <c r="T27" s="116"/>
      <c r="U27" s="116"/>
      <c r="V27" s="116"/>
    </row>
    <row r="28" spans="1:24">
      <c r="Q28" s="116"/>
      <c r="R28" s="116"/>
      <c r="S28" s="116"/>
      <c r="T28" s="116"/>
      <c r="U28" s="116"/>
      <c r="V28" s="116"/>
    </row>
    <row r="29" spans="1:24">
      <c r="A29" s="1098" t="s">
        <v>153</v>
      </c>
      <c r="B29" s="1099"/>
      <c r="C29" s="1099"/>
      <c r="D29" s="1099"/>
      <c r="E29" s="1099"/>
      <c r="F29" s="1099"/>
      <c r="G29" s="1099"/>
      <c r="H29" s="1099"/>
      <c r="I29" s="1099"/>
      <c r="J29" s="1099"/>
      <c r="K29" s="1099"/>
      <c r="L29" s="1099"/>
      <c r="M29" s="1099"/>
      <c r="N29" s="1099"/>
      <c r="O29" s="1099"/>
      <c r="P29" s="1100"/>
      <c r="Q29" s="1101" t="e">
        <f>SUM(Q5:V28)</f>
        <v>#REF!</v>
      </c>
      <c r="R29" s="1102"/>
      <c r="S29" s="1102"/>
      <c r="T29" s="1102"/>
      <c r="U29" s="1102"/>
      <c r="V29" s="1103"/>
    </row>
    <row r="31" spans="1:24">
      <c r="A31" s="1098" t="s">
        <v>173</v>
      </c>
      <c r="B31" s="1099"/>
      <c r="C31" s="1099"/>
      <c r="D31" s="1099"/>
      <c r="E31" s="1099"/>
      <c r="F31" s="1099"/>
      <c r="G31" s="1099"/>
      <c r="H31" s="1099"/>
      <c r="I31" s="1099"/>
      <c r="J31" s="1099"/>
      <c r="K31" s="1099"/>
      <c r="L31" s="1099"/>
      <c r="M31" s="1099"/>
      <c r="N31" s="1099"/>
      <c r="O31" s="1099"/>
      <c r="P31" s="1100"/>
      <c r="Q31" s="1101">
        <f>J3*M33</f>
        <v>0</v>
      </c>
      <c r="R31" s="1102"/>
      <c r="S31" s="1102"/>
      <c r="T31" s="1102"/>
      <c r="U31" s="1102"/>
      <c r="V31" s="1103"/>
    </row>
    <row r="33" spans="1:22">
      <c r="A33" s="1098" t="s">
        <v>172</v>
      </c>
      <c r="B33" s="626"/>
      <c r="C33" s="626"/>
      <c r="D33" s="626"/>
      <c r="E33" s="626"/>
      <c r="F33" s="626"/>
      <c r="G33" s="626"/>
      <c r="H33" s="626"/>
      <c r="I33" s="626"/>
      <c r="J33" s="626"/>
      <c r="K33" s="626"/>
      <c r="L33" s="626"/>
      <c r="M33" s="1114">
        <f>0.0765+0.006+0.003</f>
        <v>8.5500000000000007E-2</v>
      </c>
      <c r="N33" s="1115"/>
      <c r="O33" s="1115"/>
      <c r="P33" s="1116"/>
      <c r="Q33" s="1101">
        <f>J5*0.08</f>
        <v>0</v>
      </c>
      <c r="R33" s="1102"/>
      <c r="S33" s="1102"/>
      <c r="T33" s="1102"/>
      <c r="U33" s="1102"/>
      <c r="V33" s="1103"/>
    </row>
    <row r="35" spans="1:22">
      <c r="A35" s="1098" t="s">
        <v>171</v>
      </c>
      <c r="B35" s="1099"/>
      <c r="C35" s="1099"/>
      <c r="D35" s="1099"/>
      <c r="E35" s="1099"/>
      <c r="F35" s="1099"/>
      <c r="G35" s="1099"/>
      <c r="H35" s="1099"/>
      <c r="I35" s="1099"/>
      <c r="J35" s="1099"/>
      <c r="K35" s="1099"/>
      <c r="L35" s="1099"/>
      <c r="M35" s="1099"/>
      <c r="N35" s="1099"/>
      <c r="O35" s="1099"/>
      <c r="P35" s="1100"/>
      <c r="Q35" s="1101" t="e">
        <f>Q29+Q31-Q33</f>
        <v>#REF!</v>
      </c>
      <c r="R35" s="1102"/>
      <c r="S35" s="1102"/>
      <c r="T35" s="1102"/>
      <c r="U35" s="1102"/>
      <c r="V35" s="1103"/>
    </row>
  </sheetData>
  <mergeCells count="48">
    <mergeCell ref="A1:V1"/>
    <mergeCell ref="BL1:CB1"/>
    <mergeCell ref="A3:G3"/>
    <mergeCell ref="J3:O3"/>
    <mergeCell ref="Q3:R3"/>
    <mergeCell ref="S3:V3"/>
    <mergeCell ref="A5:G5"/>
    <mergeCell ref="J5:O5"/>
    <mergeCell ref="Q5:V5"/>
    <mergeCell ref="A8:G8"/>
    <mergeCell ref="J8:O8"/>
    <mergeCell ref="Q8:V8"/>
    <mergeCell ref="A10:G10"/>
    <mergeCell ref="J10:O10"/>
    <mergeCell ref="Q10:V10"/>
    <mergeCell ref="A12:G12"/>
    <mergeCell ref="J12:O12"/>
    <mergeCell ref="Q12:V12"/>
    <mergeCell ref="A14:G14"/>
    <mergeCell ref="J14:O14"/>
    <mergeCell ref="Q14:V14"/>
    <mergeCell ref="A16:G16"/>
    <mergeCell ref="J16:O16"/>
    <mergeCell ref="Q16:V16"/>
    <mergeCell ref="Q24:V24"/>
    <mergeCell ref="A18:G18"/>
    <mergeCell ref="J18:O18"/>
    <mergeCell ref="Q18:V18"/>
    <mergeCell ref="A20:G20"/>
    <mergeCell ref="J20:O20"/>
    <mergeCell ref="Q20:V20"/>
    <mergeCell ref="A22:G22"/>
    <mergeCell ref="J22:O22"/>
    <mergeCell ref="Q22:V22"/>
    <mergeCell ref="A24:G24"/>
    <mergeCell ref="J24:O24"/>
    <mergeCell ref="A29:P29"/>
    <mergeCell ref="Q29:V29"/>
    <mergeCell ref="A26:G26"/>
    <mergeCell ref="J26:O26"/>
    <mergeCell ref="Q26:V26"/>
    <mergeCell ref="A35:P35"/>
    <mergeCell ref="Q35:V35"/>
    <mergeCell ref="A31:P31"/>
    <mergeCell ref="Q31:V31"/>
    <mergeCell ref="Q33:V33"/>
    <mergeCell ref="A33:L33"/>
    <mergeCell ref="M33:P3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8B8C7-E024-4C02-993D-B21DDA7475FB}">
  <sheetPr codeName="Sheet7"/>
  <dimension ref="A2:G40"/>
  <sheetViews>
    <sheetView workbookViewId="0">
      <selection activeCell="K7" sqref="K7"/>
    </sheetView>
  </sheetViews>
  <sheetFormatPr defaultRowHeight="15"/>
  <cols>
    <col min="1" max="6" width="9.140625" style="121"/>
    <col min="7" max="7" width="27" style="121" customWidth="1"/>
    <col min="8" max="16384" width="9.140625" style="121"/>
  </cols>
  <sheetData>
    <row r="2" spans="1:7">
      <c r="A2" s="1128" t="s">
        <v>205</v>
      </c>
      <c r="B2" s="1129"/>
      <c r="C2" s="1129"/>
      <c r="D2" s="1129"/>
      <c r="E2" s="1129"/>
      <c r="F2" s="1129"/>
      <c r="G2" s="1129"/>
    </row>
    <row r="3" spans="1:7">
      <c r="A3" s="1129"/>
      <c r="B3" s="1129"/>
      <c r="C3" s="1129"/>
      <c r="D3" s="1129"/>
      <c r="E3" s="1129"/>
      <c r="F3" s="1129"/>
      <c r="G3" s="1129"/>
    </row>
    <row r="4" spans="1:7">
      <c r="A4" s="1129"/>
      <c r="B4" s="1129"/>
      <c r="C4" s="1129"/>
      <c r="D4" s="1129"/>
      <c r="E4" s="1129"/>
      <c r="F4" s="1129"/>
      <c r="G4" s="1129"/>
    </row>
    <row r="5" spans="1:7">
      <c r="A5" s="1130" t="s">
        <v>204</v>
      </c>
      <c r="B5" s="1131"/>
      <c r="C5" s="1131"/>
      <c r="D5" s="1131"/>
      <c r="E5" s="1131"/>
      <c r="F5" s="1131"/>
      <c r="G5" s="1132"/>
    </row>
    <row r="6" spans="1:7">
      <c r="A6" s="1133"/>
      <c r="B6" s="1133"/>
      <c r="C6" s="1133"/>
      <c r="D6" s="1133"/>
      <c r="E6" s="1133"/>
      <c r="F6" s="1133"/>
      <c r="G6" s="1134"/>
    </row>
    <row r="7" spans="1:7">
      <c r="A7" s="1133"/>
      <c r="B7" s="1133"/>
      <c r="C7" s="1133"/>
      <c r="D7" s="1133"/>
      <c r="E7" s="1133"/>
      <c r="F7" s="1133"/>
      <c r="G7" s="1134"/>
    </row>
    <row r="8" spans="1:7">
      <c r="A8" s="1133"/>
      <c r="B8" s="1133"/>
      <c r="C8" s="1133"/>
      <c r="D8" s="1133"/>
      <c r="E8" s="1133"/>
      <c r="F8" s="1133"/>
      <c r="G8" s="1134"/>
    </row>
    <row r="9" spans="1:7">
      <c r="A9" s="1135"/>
      <c r="B9" s="1135"/>
      <c r="C9" s="1135"/>
      <c r="D9" s="1135"/>
      <c r="E9" s="1135"/>
      <c r="F9" s="1135"/>
      <c r="G9" s="1136"/>
    </row>
    <row r="10" spans="1:7">
      <c r="A10" s="1125" t="s">
        <v>203</v>
      </c>
      <c r="B10" s="1118"/>
      <c r="C10" s="1118"/>
      <c r="D10" s="1118"/>
      <c r="E10" s="1118"/>
      <c r="F10" s="1118"/>
      <c r="G10" s="1119"/>
    </row>
    <row r="11" spans="1:7">
      <c r="A11" s="1137" t="s">
        <v>202</v>
      </c>
      <c r="B11" s="1138"/>
      <c r="C11" s="1138"/>
      <c r="D11" s="1138"/>
      <c r="E11" s="1138"/>
      <c r="F11" s="1138"/>
      <c r="G11" s="1139"/>
    </row>
    <row r="12" spans="1:7">
      <c r="A12" s="1140" t="s">
        <v>108</v>
      </c>
      <c r="B12" s="626"/>
      <c r="C12" s="626"/>
      <c r="D12" s="626"/>
      <c r="E12" s="626"/>
      <c r="F12" s="1141" t="s">
        <v>201</v>
      </c>
      <c r="G12" s="1142"/>
    </row>
    <row r="13" spans="1:7">
      <c r="A13" s="122" t="s">
        <v>200</v>
      </c>
      <c r="B13" s="123"/>
      <c r="C13" s="1143"/>
      <c r="D13" s="1144"/>
      <c r="E13" s="1144"/>
      <c r="F13" s="1144"/>
      <c r="G13" s="1145"/>
    </row>
    <row r="14" spans="1:7">
      <c r="A14" s="1117" t="s">
        <v>199</v>
      </c>
      <c r="B14" s="1118"/>
      <c r="C14" s="1118"/>
      <c r="D14" s="1118"/>
      <c r="E14" s="1118"/>
      <c r="F14" s="1118"/>
      <c r="G14" s="1119"/>
    </row>
    <row r="15" spans="1:7">
      <c r="A15" s="1117" t="s">
        <v>198</v>
      </c>
      <c r="B15" s="1118"/>
      <c r="C15" s="1118"/>
      <c r="D15" s="1118"/>
      <c r="E15" s="1118"/>
      <c r="F15" s="1118"/>
      <c r="G15" s="1119"/>
    </row>
    <row r="16" spans="1:7">
      <c r="A16" s="1117" t="s">
        <v>197</v>
      </c>
      <c r="B16" s="1118"/>
      <c r="C16" s="1118"/>
      <c r="D16" s="1118"/>
      <c r="E16" s="1118"/>
      <c r="F16" s="1118"/>
      <c r="G16" s="1119"/>
    </row>
    <row r="17" spans="1:7">
      <c r="A17" s="1117" t="s">
        <v>196</v>
      </c>
      <c r="B17" s="1118"/>
      <c r="C17" s="1118"/>
      <c r="D17" s="1118"/>
      <c r="E17" s="1118"/>
      <c r="F17" s="1118"/>
      <c r="G17" s="1119"/>
    </row>
    <row r="18" spans="1:7">
      <c r="A18" s="1117" t="s">
        <v>195</v>
      </c>
      <c r="B18" s="1118"/>
      <c r="C18" s="1118"/>
      <c r="D18" s="1118"/>
      <c r="E18" s="1118"/>
      <c r="F18" s="1118"/>
      <c r="G18" s="1119"/>
    </row>
    <row r="19" spans="1:7">
      <c r="A19" s="1117" t="s">
        <v>149</v>
      </c>
      <c r="B19" s="1118"/>
      <c r="C19" s="1118"/>
      <c r="D19" s="1118"/>
      <c r="E19" s="1118"/>
      <c r="F19" s="1118"/>
      <c r="G19" s="1119"/>
    </row>
    <row r="20" spans="1:7">
      <c r="A20" s="1117" t="s">
        <v>148</v>
      </c>
      <c r="B20" s="1118"/>
      <c r="C20" s="1118"/>
      <c r="D20" s="1118"/>
      <c r="E20" s="1118"/>
      <c r="F20" s="1118"/>
      <c r="G20" s="1119"/>
    </row>
    <row r="21" spans="1:7">
      <c r="A21" s="1117" t="s">
        <v>120</v>
      </c>
      <c r="B21" s="1118"/>
      <c r="C21" s="1118"/>
      <c r="D21" s="1118"/>
      <c r="E21" s="1118"/>
      <c r="F21" s="1118"/>
      <c r="G21" s="1119"/>
    </row>
    <row r="22" spans="1:7">
      <c r="A22" s="1117" t="s">
        <v>194</v>
      </c>
      <c r="B22" s="1118"/>
      <c r="C22" s="1118"/>
      <c r="D22" s="1118"/>
      <c r="E22" s="1118"/>
      <c r="F22" s="1118"/>
      <c r="G22" s="1119"/>
    </row>
    <row r="23" spans="1:7">
      <c r="A23" s="1117" t="s">
        <v>193</v>
      </c>
      <c r="B23" s="1118"/>
      <c r="C23" s="1118"/>
      <c r="D23" s="1118"/>
      <c r="E23" s="1118"/>
      <c r="F23" s="1118"/>
      <c r="G23" s="1119"/>
    </row>
    <row r="24" spans="1:7">
      <c r="A24" s="1117" t="s">
        <v>192</v>
      </c>
      <c r="B24" s="1118"/>
      <c r="C24" s="1118"/>
      <c r="D24" s="1118"/>
      <c r="E24" s="1118"/>
      <c r="F24" s="1118"/>
      <c r="G24" s="1119"/>
    </row>
    <row r="25" spans="1:7">
      <c r="A25" s="1126" t="s">
        <v>126</v>
      </c>
      <c r="B25" s="1127"/>
      <c r="C25" s="1127"/>
      <c r="D25" s="1127"/>
      <c r="E25" s="1123"/>
      <c r="F25" s="1118"/>
      <c r="G25" s="1124"/>
    </row>
    <row r="26" spans="1:7">
      <c r="A26" s="1125" t="s">
        <v>191</v>
      </c>
      <c r="B26" s="1118"/>
      <c r="C26" s="1118"/>
      <c r="D26" s="1118"/>
      <c r="E26" s="1118"/>
      <c r="F26" s="1118"/>
      <c r="G26" s="1119"/>
    </row>
    <row r="27" spans="1:7">
      <c r="A27" s="1117" t="s">
        <v>190</v>
      </c>
      <c r="B27" s="1118"/>
      <c r="C27" s="1118"/>
      <c r="D27" s="1118"/>
      <c r="E27" s="1118"/>
      <c r="F27" s="1118"/>
      <c r="G27" s="1119"/>
    </row>
    <row r="28" spans="1:7">
      <c r="A28" s="1117" t="s">
        <v>189</v>
      </c>
      <c r="B28" s="1118"/>
      <c r="C28" s="1118"/>
      <c r="D28" s="1118"/>
      <c r="E28" s="1118"/>
      <c r="F28" s="1118"/>
      <c r="G28" s="1119"/>
    </row>
    <row r="29" spans="1:7">
      <c r="A29" s="1117" t="s">
        <v>147</v>
      </c>
      <c r="B29" s="1118"/>
      <c r="C29" s="1118"/>
      <c r="D29" s="1118"/>
      <c r="E29" s="1118"/>
      <c r="F29" s="1118"/>
      <c r="G29" s="1119"/>
    </row>
    <row r="30" spans="1:7">
      <c r="A30" s="1120" t="s">
        <v>129</v>
      </c>
      <c r="B30" s="1121"/>
      <c r="C30" s="1121"/>
      <c r="D30" s="1121"/>
      <c r="E30" s="1121"/>
      <c r="F30" s="1121"/>
      <c r="G30" s="1122"/>
    </row>
    <row r="31" spans="1:7">
      <c r="A31" s="1120" t="s">
        <v>130</v>
      </c>
      <c r="B31" s="751"/>
      <c r="C31" s="751"/>
      <c r="D31" s="751"/>
      <c r="E31" s="1123"/>
      <c r="F31" s="1118"/>
      <c r="G31" s="1124"/>
    </row>
    <row r="32" spans="1:7">
      <c r="A32" s="1117" t="s">
        <v>132</v>
      </c>
      <c r="B32" s="1118"/>
      <c r="C32" s="1118"/>
      <c r="D32" s="1118"/>
      <c r="E32" s="1118"/>
      <c r="F32" s="1118"/>
      <c r="G32" s="1119"/>
    </row>
    <row r="33" spans="1:7">
      <c r="A33" s="1117" t="s">
        <v>133</v>
      </c>
      <c r="B33" s="1118"/>
      <c r="C33" s="1118"/>
      <c r="D33" s="1118"/>
      <c r="E33" s="1118"/>
      <c r="F33" s="1118"/>
      <c r="G33" s="1119"/>
    </row>
    <row r="34" spans="1:7">
      <c r="A34" s="1117" t="s">
        <v>188</v>
      </c>
      <c r="B34" s="1118"/>
      <c r="C34" s="1118"/>
      <c r="D34" s="1118"/>
      <c r="E34" s="1118"/>
      <c r="F34" s="1118"/>
      <c r="G34" s="1119"/>
    </row>
    <row r="35" spans="1:7">
      <c r="A35" s="1125" t="s">
        <v>187</v>
      </c>
      <c r="B35" s="1118"/>
      <c r="C35" s="1118"/>
      <c r="D35" s="1118"/>
      <c r="E35" s="1118"/>
      <c r="F35" s="1118"/>
      <c r="G35" s="1119"/>
    </row>
    <row r="36" spans="1:7">
      <c r="A36" s="1117" t="s">
        <v>135</v>
      </c>
      <c r="B36" s="1118"/>
      <c r="C36" s="1118"/>
      <c r="D36" s="1118"/>
      <c r="E36" s="1118"/>
      <c r="F36" s="1118"/>
      <c r="G36" s="1119"/>
    </row>
    <row r="37" spans="1:7">
      <c r="A37" s="1117" t="s">
        <v>186</v>
      </c>
      <c r="B37" s="1118"/>
      <c r="C37" s="1118"/>
      <c r="D37" s="1118"/>
      <c r="E37" s="1118"/>
      <c r="F37" s="1118"/>
      <c r="G37" s="1119"/>
    </row>
    <row r="38" spans="1:7">
      <c r="A38" s="1125" t="s">
        <v>140</v>
      </c>
      <c r="B38" s="1118"/>
      <c r="C38" s="1118"/>
      <c r="D38" s="1118"/>
      <c r="E38" s="1118"/>
      <c r="F38" s="1118"/>
      <c r="G38" s="1119"/>
    </row>
    <row r="39" spans="1:7">
      <c r="A39" s="1117" t="s">
        <v>185</v>
      </c>
      <c r="B39" s="1118"/>
      <c r="C39" s="1118"/>
      <c r="D39" s="1118"/>
      <c r="E39" s="1118"/>
      <c r="F39" s="1118"/>
      <c r="G39" s="1119"/>
    </row>
    <row r="40" spans="1:7">
      <c r="A40" s="1117" t="s">
        <v>184</v>
      </c>
      <c r="B40" s="1118"/>
      <c r="C40" s="1118"/>
      <c r="D40" s="1118"/>
      <c r="E40" s="1118"/>
      <c r="F40" s="1118"/>
      <c r="G40" s="1119"/>
    </row>
  </sheetData>
  <mergeCells count="36">
    <mergeCell ref="A18:G18"/>
    <mergeCell ref="C13:G13"/>
    <mergeCell ref="A14:G14"/>
    <mergeCell ref="A15:G15"/>
    <mergeCell ref="A16:G16"/>
    <mergeCell ref="A17:G17"/>
    <mergeCell ref="A2:G4"/>
    <mergeCell ref="A5:G9"/>
    <mergeCell ref="A10:G10"/>
    <mergeCell ref="A11:G11"/>
    <mergeCell ref="A12:E12"/>
    <mergeCell ref="F12:G12"/>
    <mergeCell ref="A29:G29"/>
    <mergeCell ref="A19:G19"/>
    <mergeCell ref="A20:G20"/>
    <mergeCell ref="A21:G21"/>
    <mergeCell ref="A22:G22"/>
    <mergeCell ref="A23:G23"/>
    <mergeCell ref="A24:G24"/>
    <mergeCell ref="A25:D25"/>
    <mergeCell ref="E25:G25"/>
    <mergeCell ref="A26:G26"/>
    <mergeCell ref="A27:G27"/>
    <mergeCell ref="A28:G28"/>
    <mergeCell ref="A40:G40"/>
    <mergeCell ref="A30:G30"/>
    <mergeCell ref="A31:D31"/>
    <mergeCell ref="E31:G31"/>
    <mergeCell ref="A32:G32"/>
    <mergeCell ref="A33:G33"/>
    <mergeCell ref="A34:G34"/>
    <mergeCell ref="A35:G35"/>
    <mergeCell ref="A36:G36"/>
    <mergeCell ref="A37:G37"/>
    <mergeCell ref="A38:G38"/>
    <mergeCell ref="A39:G39"/>
  </mergeCells>
  <hyperlinks>
    <hyperlink ref="A25:D25" r:id="rId1" display="Payroll Processing Fee" xr:uid="{BA442295-1861-4842-B3A7-60187BF86FCF}"/>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6BF8D-4292-4F2C-8AD9-F1C89AB0E402}">
  <sheetPr codeName="Sheet8"/>
  <dimension ref="A1:BI63"/>
  <sheetViews>
    <sheetView zoomScaleNormal="100" workbookViewId="0">
      <selection activeCell="A34" sqref="A34"/>
    </sheetView>
  </sheetViews>
  <sheetFormatPr defaultRowHeight="15"/>
  <cols>
    <col min="1" max="1" width="31.42578125" customWidth="1"/>
    <col min="2" max="3" width="24.28515625" customWidth="1"/>
    <col min="4" max="4" width="16.140625" customWidth="1"/>
    <col min="5" max="5" width="19.7109375" customWidth="1"/>
    <col min="6" max="6" width="9.140625" style="49"/>
    <col min="7" max="9" width="9.140625" hidden="1" customWidth="1"/>
    <col min="10" max="10" width="24.85546875" hidden="1" customWidth="1"/>
    <col min="11" max="11" width="16.7109375" hidden="1" customWidth="1"/>
    <col min="12" max="12" width="12.42578125" hidden="1" customWidth="1"/>
    <col min="13" max="13" width="14.28515625" hidden="1" customWidth="1"/>
    <col min="14" max="14" width="12.85546875" hidden="1" customWidth="1"/>
    <col min="15" max="16" width="9.140625" style="49"/>
    <col min="17" max="17" width="9.140625" style="49" customWidth="1"/>
    <col min="18" max="61" width="9.140625" style="49"/>
  </cols>
  <sheetData>
    <row r="1" spans="1:23" ht="23.25">
      <c r="A1" s="1158" t="s">
        <v>51</v>
      </c>
      <c r="B1" s="1159"/>
      <c r="C1" s="1156" t="s">
        <v>64</v>
      </c>
      <c r="D1" s="1157"/>
      <c r="E1" s="35" t="s">
        <v>0</v>
      </c>
      <c r="J1" s="1"/>
      <c r="O1" s="1160" t="s">
        <v>29</v>
      </c>
      <c r="P1" s="1161"/>
      <c r="Q1" s="1161"/>
      <c r="R1" s="1161"/>
      <c r="S1" s="1161"/>
      <c r="T1" s="1161"/>
      <c r="U1" s="1161"/>
      <c r="V1" s="1161"/>
      <c r="W1" s="1161"/>
    </row>
    <row r="2" spans="1:23" ht="28.5">
      <c r="A2" s="2" t="s">
        <v>1</v>
      </c>
      <c r="B2" s="2" t="s">
        <v>2</v>
      </c>
      <c r="C2" s="2" t="s">
        <v>45</v>
      </c>
      <c r="D2" s="2" t="s">
        <v>3</v>
      </c>
      <c r="E2" s="2" t="s">
        <v>4</v>
      </c>
      <c r="J2" s="3"/>
    </row>
    <row r="3" spans="1:23">
      <c r="A3" s="2" t="s">
        <v>5</v>
      </c>
      <c r="B3" s="27">
        <v>150000</v>
      </c>
      <c r="C3" s="27">
        <v>0</v>
      </c>
      <c r="D3" s="36">
        <v>0</v>
      </c>
      <c r="E3" s="4">
        <f>B3-D3</f>
        <v>150000</v>
      </c>
      <c r="J3" t="s">
        <v>53</v>
      </c>
      <c r="O3" s="1162" t="s">
        <v>30</v>
      </c>
      <c r="P3" s="1148"/>
      <c r="Q3" s="1148"/>
      <c r="R3" s="1148"/>
      <c r="S3" s="1148"/>
      <c r="T3" s="1148"/>
      <c r="U3" s="1148"/>
      <c r="V3" s="1148"/>
      <c r="W3" s="50"/>
    </row>
    <row r="4" spans="1:23">
      <c r="A4" s="2" t="s">
        <v>6</v>
      </c>
      <c r="B4" s="27">
        <v>0</v>
      </c>
      <c r="C4" s="27"/>
      <c r="D4" s="36">
        <v>0</v>
      </c>
      <c r="E4" s="4">
        <f>B4-D4</f>
        <v>0</v>
      </c>
      <c r="I4" s="5" t="s">
        <v>7</v>
      </c>
    </row>
    <row r="5" spans="1:23">
      <c r="A5" s="2" t="s">
        <v>8</v>
      </c>
      <c r="B5" s="27">
        <v>0</v>
      </c>
      <c r="C5" s="27"/>
      <c r="D5" s="55"/>
      <c r="E5" s="4">
        <f t="shared" ref="E5:E10" si="0">B5</f>
        <v>0</v>
      </c>
      <c r="J5" t="s">
        <v>9</v>
      </c>
      <c r="K5" s="39">
        <f>E17</f>
        <v>120800</v>
      </c>
      <c r="O5" s="1163" t="s">
        <v>31</v>
      </c>
      <c r="P5" s="1148"/>
      <c r="Q5" s="1148"/>
      <c r="R5" s="1148"/>
      <c r="S5" s="1148"/>
      <c r="T5" s="1148"/>
      <c r="U5" s="1148"/>
      <c r="V5" s="1148"/>
    </row>
    <row r="6" spans="1:23">
      <c r="A6" s="2" t="s">
        <v>10</v>
      </c>
      <c r="B6" s="27">
        <v>0</v>
      </c>
      <c r="C6" s="27"/>
      <c r="D6" s="55"/>
      <c r="E6" s="4">
        <f t="shared" si="0"/>
        <v>0</v>
      </c>
      <c r="J6" t="s">
        <v>11</v>
      </c>
      <c r="K6" s="39" t="s">
        <v>28</v>
      </c>
      <c r="O6" s="50"/>
      <c r="P6" s="50"/>
      <c r="Q6" s="50"/>
      <c r="R6" s="50"/>
      <c r="S6" s="50"/>
      <c r="T6" s="50"/>
      <c r="U6" s="50"/>
      <c r="V6" s="50"/>
    </row>
    <row r="7" spans="1:23" ht="15.75">
      <c r="A7" s="6" t="s">
        <v>13</v>
      </c>
      <c r="B7" s="28">
        <v>0</v>
      </c>
      <c r="C7" s="28"/>
      <c r="D7" s="56"/>
      <c r="E7" s="7">
        <f t="shared" si="0"/>
        <v>0</v>
      </c>
      <c r="J7" t="s">
        <v>14</v>
      </c>
      <c r="K7" s="40">
        <f ca="1">VLOOKUP(K5,INDIRECT(E1),3,TRUE)+((K5-VLOOKUP(K5,INDIRECT(E1),1,TRUE))*VLOOKUP(K5,INDIRECT(E1),2,TRUE))</f>
        <v>16682</v>
      </c>
      <c r="O7" s="51" t="s">
        <v>40</v>
      </c>
      <c r="P7" s="50"/>
      <c r="Q7" s="50"/>
      <c r="R7" s="50"/>
      <c r="S7" s="50"/>
      <c r="T7" s="50"/>
      <c r="U7" s="50"/>
      <c r="V7" s="50"/>
    </row>
    <row r="8" spans="1:23">
      <c r="A8" s="6" t="s">
        <v>17</v>
      </c>
      <c r="B8" s="28">
        <v>0</v>
      </c>
      <c r="C8" s="28"/>
      <c r="D8" s="56"/>
      <c r="E8" s="7">
        <f t="shared" si="0"/>
        <v>0</v>
      </c>
      <c r="J8" t="s">
        <v>16</v>
      </c>
      <c r="K8" s="41">
        <f ca="1">VLOOKUP(K5,INDIRECT(K6),2,TRUE)</f>
        <v>0.24</v>
      </c>
      <c r="O8" s="50"/>
      <c r="P8" s="50"/>
      <c r="Q8" s="50"/>
      <c r="R8" s="50"/>
      <c r="S8" s="50"/>
      <c r="T8" s="50"/>
      <c r="U8" s="50"/>
      <c r="V8" s="50"/>
    </row>
    <row r="9" spans="1:23" ht="15.75">
      <c r="A9" s="8" t="s">
        <v>19</v>
      </c>
      <c r="B9" s="28">
        <v>0</v>
      </c>
      <c r="C9" s="28"/>
      <c r="D9" s="56"/>
      <c r="E9" s="7">
        <f t="shared" si="0"/>
        <v>0</v>
      </c>
      <c r="J9" t="s">
        <v>18</v>
      </c>
      <c r="K9" s="41">
        <f ca="1">K7/K5</f>
        <v>0.13809602649006622</v>
      </c>
      <c r="O9" s="50"/>
      <c r="P9" s="51" t="s">
        <v>41</v>
      </c>
      <c r="Q9" s="50"/>
      <c r="R9" s="50"/>
      <c r="S9" s="50"/>
      <c r="T9" s="50"/>
      <c r="U9" s="50"/>
      <c r="V9" s="50"/>
    </row>
    <row r="10" spans="1:23" ht="15.75" thickBot="1">
      <c r="A10" s="9" t="s">
        <v>15</v>
      </c>
      <c r="B10" s="29">
        <v>0</v>
      </c>
      <c r="C10" s="29"/>
      <c r="D10" s="57"/>
      <c r="E10" s="10">
        <f t="shared" si="0"/>
        <v>0</v>
      </c>
      <c r="O10" s="50"/>
      <c r="P10" s="50"/>
      <c r="Q10" s="50"/>
      <c r="R10" s="50"/>
      <c r="S10" s="50"/>
      <c r="T10" s="50"/>
      <c r="U10" s="50"/>
      <c r="V10" s="50"/>
    </row>
    <row r="11" spans="1:23" ht="15.75" thickTop="1">
      <c r="A11" s="11" t="s">
        <v>20</v>
      </c>
      <c r="B11" s="12">
        <f>SUM(B3:B10)</f>
        <v>150000</v>
      </c>
      <c r="C11" s="12">
        <f>SUM(C3:C10)</f>
        <v>0</v>
      </c>
      <c r="D11" s="12">
        <f>SUM(D3:D10)</f>
        <v>0</v>
      </c>
      <c r="E11" s="12">
        <f>SUM(E3:E10)</f>
        <v>150000</v>
      </c>
      <c r="I11" s="5" t="s">
        <v>12</v>
      </c>
      <c r="O11" s="50"/>
      <c r="P11" s="1147" t="s">
        <v>32</v>
      </c>
      <c r="Q11" s="1148"/>
      <c r="R11" s="1148"/>
      <c r="S11" s="50"/>
      <c r="T11" s="50"/>
      <c r="U11" s="50"/>
      <c r="V11" s="50"/>
    </row>
    <row r="12" spans="1:23">
      <c r="A12" s="13"/>
      <c r="B12" s="13"/>
      <c r="C12" s="13"/>
      <c r="D12" s="13"/>
      <c r="E12" s="13"/>
      <c r="O12" s="50"/>
      <c r="P12" s="50"/>
      <c r="Q12" s="50"/>
      <c r="R12" s="50"/>
      <c r="S12" s="50"/>
      <c r="T12" s="50"/>
      <c r="U12" s="50"/>
      <c r="V12" s="50"/>
    </row>
    <row r="13" spans="1:23" ht="15" customHeight="1">
      <c r="A13" s="1164" t="s">
        <v>56</v>
      </c>
      <c r="B13" s="1165"/>
      <c r="C13" s="1165"/>
      <c r="D13" s="641"/>
      <c r="E13" s="46">
        <f>IF(E1="Single",14600,IF(E1="MFJ",29200,IF(E1="MFS",14600,IF(E1="HH",21900))))</f>
        <v>29200</v>
      </c>
      <c r="J13" s="14" t="s">
        <v>21</v>
      </c>
      <c r="K13" s="14" t="s">
        <v>22</v>
      </c>
      <c r="L13" s="14" t="s">
        <v>23</v>
      </c>
      <c r="M13" s="38"/>
      <c r="O13" s="50"/>
      <c r="P13" s="1147" t="s">
        <v>33</v>
      </c>
      <c r="Q13" s="1148"/>
      <c r="R13" s="1148"/>
      <c r="S13" s="52">
        <v>2024</v>
      </c>
      <c r="T13" s="50"/>
      <c r="U13" s="50"/>
      <c r="V13" s="50"/>
    </row>
    <row r="14" spans="1:23">
      <c r="A14" s="13"/>
      <c r="B14" s="15"/>
      <c r="C14" s="15"/>
      <c r="D14" s="13"/>
      <c r="E14" s="15"/>
      <c r="J14" s="16">
        <v>0</v>
      </c>
      <c r="K14" s="17">
        <v>0.1</v>
      </c>
      <c r="L14" s="18">
        <f ca="1">IFERROR(ROUND(('2024 Tax Year Calculator'!$J14-OFFSET('2024 Tax Year Calculator'!$J14,-1,0))*OFFSET('2024 Tax Year Calculator'!$L14,-1,-1),2)+OFFSET('2024 Tax Year Calculator'!$L14,-1,0),0)</f>
        <v>0</v>
      </c>
      <c r="M14" s="18"/>
      <c r="O14" s="50"/>
      <c r="P14" s="50"/>
      <c r="Q14" s="50"/>
      <c r="R14" s="50"/>
      <c r="S14" s="50"/>
      <c r="T14" s="50"/>
      <c r="U14" s="50"/>
      <c r="V14" s="50"/>
    </row>
    <row r="15" spans="1:23" ht="15" customHeight="1">
      <c r="A15" s="647" t="s">
        <v>48</v>
      </c>
      <c r="B15" s="649"/>
      <c r="C15" s="649"/>
      <c r="D15" s="20">
        <f>B9*0.2</f>
        <v>0</v>
      </c>
      <c r="E15" s="47">
        <f>IF(E11 &lt; 364200, D15, 0)</f>
        <v>0</v>
      </c>
      <c r="J15" s="16">
        <v>11600</v>
      </c>
      <c r="K15" s="17">
        <v>0.12</v>
      </c>
      <c r="L15" s="18">
        <f ca="1">IFERROR(ROUND(('2024 Tax Year Calculator'!$J15-OFFSET('2024 Tax Year Calculator'!$J15,-1,0))*OFFSET('2024 Tax Year Calculator'!$L15,-1,-1),2)+OFFSET('2024 Tax Year Calculator'!$L15,-1,0),0)</f>
        <v>1160</v>
      </c>
      <c r="M15" s="18"/>
      <c r="O15" s="51" t="s">
        <v>42</v>
      </c>
      <c r="P15" s="50"/>
      <c r="Q15" s="50"/>
      <c r="R15" s="50"/>
      <c r="S15" s="50"/>
      <c r="T15" s="50"/>
      <c r="U15" s="50"/>
      <c r="V15" s="50"/>
    </row>
    <row r="16" spans="1:23">
      <c r="A16" s="13"/>
      <c r="B16" s="15"/>
      <c r="C16" s="15"/>
      <c r="D16" s="13"/>
      <c r="E16" s="15"/>
      <c r="J16" s="16">
        <v>47150</v>
      </c>
      <c r="K16" s="17">
        <v>0.22</v>
      </c>
      <c r="L16" s="18">
        <f ca="1">IFERROR(ROUND(('2024 Tax Year Calculator'!$J16-OFFSET('2024 Tax Year Calculator'!$J16,-1,0))*OFFSET('2024 Tax Year Calculator'!$L16,-1,-1),2)+OFFSET('2024 Tax Year Calculator'!$L16,-1,0),0)</f>
        <v>5426</v>
      </c>
      <c r="M16" s="18"/>
      <c r="O16" s="50"/>
      <c r="P16" s="50"/>
      <c r="Q16" s="50"/>
      <c r="R16" s="50"/>
      <c r="S16" s="50"/>
      <c r="T16" s="50"/>
      <c r="U16" s="50"/>
      <c r="V16" s="50"/>
    </row>
    <row r="17" spans="1:22" ht="15" customHeight="1">
      <c r="A17" s="1166" t="s">
        <v>24</v>
      </c>
      <c r="B17" s="1167"/>
      <c r="C17" s="1167"/>
      <c r="D17" s="1168"/>
      <c r="E17" s="21">
        <f>E11-E13-E15</f>
        <v>120800</v>
      </c>
      <c r="J17" s="16">
        <v>100525</v>
      </c>
      <c r="K17" s="17">
        <v>0.24</v>
      </c>
      <c r="L17" s="18">
        <f ca="1">IFERROR(ROUND(('2024 Tax Year Calculator'!$J17-OFFSET('2024 Tax Year Calculator'!$J17,-1,0))*OFFSET('2024 Tax Year Calculator'!$L17,-1,-1),2)+OFFSET('2024 Tax Year Calculator'!$L17,-1,0),0)</f>
        <v>17168.5</v>
      </c>
      <c r="M17" s="18"/>
      <c r="P17" s="1147" t="s">
        <v>34</v>
      </c>
      <c r="Q17" s="1148"/>
      <c r="R17" s="1148"/>
      <c r="S17" s="50"/>
      <c r="T17" s="50"/>
      <c r="U17" s="50"/>
      <c r="V17" s="50"/>
    </row>
    <row r="18" spans="1:22">
      <c r="A18" s="13"/>
      <c r="B18" s="15"/>
      <c r="C18" s="15"/>
      <c r="D18" s="13"/>
      <c r="E18" s="13"/>
      <c r="J18" s="16">
        <v>191950</v>
      </c>
      <c r="K18" s="17">
        <v>0.32</v>
      </c>
      <c r="L18" s="18">
        <f ca="1">IFERROR(ROUND(('2024 Tax Year Calculator'!$J18-OFFSET('2024 Tax Year Calculator'!$J18,-1,0))*OFFSET('2024 Tax Year Calculator'!$L18,-1,-1),2)+OFFSET('2024 Tax Year Calculator'!$L18,-1,0),0)</f>
        <v>39110.5</v>
      </c>
      <c r="M18" s="18"/>
      <c r="O18" s="50"/>
      <c r="P18" s="50"/>
      <c r="Q18" s="50"/>
      <c r="R18" s="50"/>
      <c r="S18" s="50"/>
      <c r="T18" s="50"/>
      <c r="U18" s="50"/>
      <c r="V18" s="50"/>
    </row>
    <row r="19" spans="1:22" ht="15" customHeight="1">
      <c r="A19" s="647" t="s">
        <v>25</v>
      </c>
      <c r="B19" s="649"/>
      <c r="C19" s="649"/>
      <c r="D19" s="616"/>
      <c r="E19" s="31">
        <f>B9*0.15</f>
        <v>0</v>
      </c>
      <c r="J19" s="16">
        <v>243725</v>
      </c>
      <c r="K19" s="17">
        <v>0.35</v>
      </c>
      <c r="L19" s="18">
        <f ca="1">IFERROR(ROUND(('2024 Tax Year Calculator'!$J19-OFFSET('2024 Tax Year Calculator'!$J19,-1,0))*OFFSET('2024 Tax Year Calculator'!$L19,-1,-1),2)+OFFSET('2024 Tax Year Calculator'!$L19,-1,0),0)</f>
        <v>55678.5</v>
      </c>
      <c r="M19" s="18"/>
      <c r="O19" s="51" t="s">
        <v>35</v>
      </c>
      <c r="P19" s="51"/>
      <c r="Q19" s="51"/>
      <c r="R19" s="51"/>
      <c r="S19" s="53">
        <f ca="1">E33</f>
        <v>18350.2</v>
      </c>
      <c r="T19" s="50"/>
      <c r="U19" s="50"/>
      <c r="V19" s="50"/>
    </row>
    <row r="20" spans="1:22" ht="15" customHeight="1">
      <c r="A20" s="13"/>
      <c r="B20" s="22"/>
      <c r="C20" s="22"/>
      <c r="D20" s="22"/>
      <c r="E20" s="32"/>
      <c r="J20" s="16">
        <v>609350</v>
      </c>
      <c r="K20" s="25">
        <v>0.37</v>
      </c>
      <c r="L20" s="18">
        <f ca="1">IFERROR(ROUND(('2024 Tax Year Calculator'!$J20-OFFSET('2024 Tax Year Calculator'!$J20,-1,0))*OFFSET('2024 Tax Year Calculator'!$L20,-1,-1),2)+OFFSET('2024 Tax Year Calculator'!$L20,-1,0),0)</f>
        <v>183647.25</v>
      </c>
      <c r="M20" s="18"/>
      <c r="O20" s="50"/>
      <c r="P20" s="50"/>
      <c r="Q20" s="50"/>
      <c r="R20" s="50"/>
      <c r="S20" s="50"/>
      <c r="T20" s="50"/>
      <c r="U20" s="50"/>
      <c r="V20" s="50"/>
    </row>
    <row r="21" spans="1:22" ht="15" customHeight="1">
      <c r="A21" s="647" t="s">
        <v>48</v>
      </c>
      <c r="B21" s="649"/>
      <c r="C21" s="649"/>
      <c r="D21" s="30">
        <f>B9*0.2</f>
        <v>0</v>
      </c>
      <c r="E21" s="31">
        <f>IF(E11 &lt; 364200, D21, 0)</f>
        <v>0</v>
      </c>
      <c r="M21" s="18"/>
      <c r="O21" s="51" t="s">
        <v>43</v>
      </c>
      <c r="P21" s="50"/>
      <c r="Q21" s="50"/>
      <c r="R21" s="50"/>
      <c r="S21" s="50"/>
      <c r="T21" s="50"/>
      <c r="U21" s="50"/>
      <c r="V21" s="50"/>
    </row>
    <row r="22" spans="1:22">
      <c r="A22" s="13"/>
      <c r="B22" s="13"/>
      <c r="C22" s="13"/>
      <c r="D22" s="13"/>
      <c r="E22" s="33"/>
      <c r="M22" s="18"/>
      <c r="O22" s="50"/>
      <c r="P22" s="50"/>
      <c r="Q22" s="50"/>
      <c r="R22" s="50"/>
      <c r="S22" s="50"/>
      <c r="T22" s="50"/>
      <c r="U22" s="50"/>
      <c r="V22" s="50"/>
    </row>
    <row r="23" spans="1:22" ht="15" customHeight="1">
      <c r="A23" s="1169" t="s">
        <v>26</v>
      </c>
      <c r="B23" s="1170"/>
      <c r="C23" s="1170"/>
      <c r="D23" s="1171"/>
      <c r="E23" s="42">
        <f ca="1">K7-E19</f>
        <v>16682</v>
      </c>
      <c r="I23" s="5" t="s">
        <v>0</v>
      </c>
      <c r="M23" s="18"/>
      <c r="P23" s="51" t="s">
        <v>36</v>
      </c>
      <c r="T23" s="50"/>
      <c r="U23" s="50"/>
      <c r="V23" s="50"/>
    </row>
    <row r="24" spans="1:22" ht="15.75">
      <c r="A24" s="23"/>
      <c r="B24" s="23"/>
      <c r="C24" s="23"/>
      <c r="D24" s="23"/>
      <c r="E24" s="34"/>
      <c r="M24" s="18"/>
      <c r="P24" s="51" t="s">
        <v>44</v>
      </c>
      <c r="T24" s="50"/>
      <c r="U24" s="50"/>
      <c r="V24" s="50"/>
    </row>
    <row r="25" spans="1:22" ht="15.75">
      <c r="A25" s="647" t="s">
        <v>47</v>
      </c>
      <c r="B25" s="649"/>
      <c r="C25" s="19"/>
      <c r="D25" s="26">
        <f>(E7+E8+E6+E5)*0.035</f>
        <v>0</v>
      </c>
      <c r="E25" s="31">
        <f>IF(E17 &gt; 250000, D25, 0)</f>
        <v>0</v>
      </c>
      <c r="J25" s="14" t="s">
        <v>21</v>
      </c>
      <c r="K25" s="14" t="s">
        <v>22</v>
      </c>
      <c r="L25" s="14" t="s">
        <v>23</v>
      </c>
      <c r="P25" s="51" t="s">
        <v>37</v>
      </c>
      <c r="T25" s="50"/>
      <c r="U25" s="50"/>
      <c r="V25" s="50"/>
    </row>
    <row r="26" spans="1:22" ht="15.75">
      <c r="A26" s="23"/>
      <c r="B26" s="23"/>
      <c r="C26" s="23"/>
      <c r="D26" s="23"/>
      <c r="E26" s="34"/>
      <c r="J26" s="16">
        <v>0</v>
      </c>
      <c r="K26" s="17">
        <v>0.1</v>
      </c>
      <c r="L26">
        <f ca="1">IFERROR(ROUND(('2024 Tax Year Calculator'!$J26-OFFSET('2024 Tax Year Calculator'!$J26,-1,0))*OFFSET('2024 Tax Year Calculator'!$L26,-1,-1),2)+OFFSET('2024 Tax Year Calculator'!$L26,-1,0),0)</f>
        <v>0</v>
      </c>
      <c r="O26" s="51" t="s">
        <v>44</v>
      </c>
      <c r="P26" s="50"/>
      <c r="Q26" s="50"/>
      <c r="R26" s="50"/>
      <c r="S26" s="50"/>
      <c r="T26" s="50"/>
      <c r="U26" s="50"/>
      <c r="V26" s="50"/>
    </row>
    <row r="27" spans="1:22" ht="15" customHeight="1">
      <c r="A27" s="647" t="s">
        <v>46</v>
      </c>
      <c r="B27" s="649"/>
      <c r="C27" s="649"/>
      <c r="D27" s="616"/>
      <c r="E27" s="31">
        <f>C11</f>
        <v>0</v>
      </c>
      <c r="J27" s="16">
        <v>23200</v>
      </c>
      <c r="K27" s="17">
        <v>0.12</v>
      </c>
      <c r="L27" s="18">
        <f ca="1">IFERROR(ROUND(('2024 Tax Year Calculator'!$J27-OFFSET('2024 Tax Year Calculator'!$J27,-1,0))*OFFSET('2024 Tax Year Calculator'!$L27,-1,-1),2)+OFFSET('2024 Tax Year Calculator'!$L27,-1,0),0)</f>
        <v>2320</v>
      </c>
      <c r="O27" s="50"/>
      <c r="P27" s="51" t="s">
        <v>38</v>
      </c>
      <c r="Q27" s="50"/>
      <c r="R27" s="50"/>
      <c r="S27" s="50"/>
      <c r="T27" s="50"/>
      <c r="U27" s="50"/>
      <c r="V27" s="50"/>
    </row>
    <row r="28" spans="1:22" ht="15.75">
      <c r="A28" s="23"/>
      <c r="B28" s="23"/>
      <c r="C28" s="23"/>
      <c r="D28" s="23"/>
      <c r="E28" s="24"/>
      <c r="J28" s="16">
        <v>94300</v>
      </c>
      <c r="K28" s="17">
        <v>0.22</v>
      </c>
      <c r="L28" s="18">
        <f ca="1">IFERROR(ROUND(('2024 Tax Year Calculator'!$J28-OFFSET('2024 Tax Year Calculator'!$J28,-1,0))*OFFSET('2024 Tax Year Calculator'!$L28,-1,-1),2)+OFFSET('2024 Tax Year Calculator'!$L28,-1,0),0)</f>
        <v>10852</v>
      </c>
      <c r="O28" s="50"/>
      <c r="Q28" s="51"/>
      <c r="R28" s="51"/>
      <c r="S28" s="50"/>
      <c r="T28" s="50"/>
      <c r="U28" s="50"/>
      <c r="V28" s="50"/>
    </row>
    <row r="29" spans="1:22" ht="15" customHeight="1">
      <c r="A29" s="647" t="s">
        <v>50</v>
      </c>
      <c r="B29" s="649"/>
      <c r="C29" s="649"/>
      <c r="D29" s="616"/>
      <c r="E29" s="48">
        <v>0</v>
      </c>
      <c r="J29" s="16">
        <v>201050</v>
      </c>
      <c r="K29" s="17">
        <v>0.24</v>
      </c>
      <c r="L29" s="18">
        <f ca="1">IFERROR(ROUND(('2024 Tax Year Calculator'!$J29-OFFSET('2024 Tax Year Calculator'!$J29,-1,0))*OFFSET('2024 Tax Year Calculator'!$L29,-1,-1),2)+OFFSET('2024 Tax Year Calculator'!$L29,-1,0),0)</f>
        <v>34337</v>
      </c>
      <c r="M29" s="38"/>
      <c r="O29" s="1154" t="s">
        <v>39</v>
      </c>
      <c r="P29" s="1155"/>
      <c r="Q29" s="1155"/>
      <c r="R29" s="1155"/>
      <c r="S29" s="1155"/>
      <c r="T29" s="1155"/>
      <c r="U29" s="1155"/>
      <c r="V29" s="50"/>
    </row>
    <row r="30" spans="1:22" ht="16.5" thickBot="1">
      <c r="A30" s="23"/>
      <c r="B30" s="23"/>
      <c r="C30" s="23"/>
      <c r="D30" s="23"/>
      <c r="E30" s="23"/>
      <c r="J30" s="16">
        <v>383900</v>
      </c>
      <c r="K30" s="17">
        <v>0.32</v>
      </c>
      <c r="L30" s="18">
        <f ca="1">IFERROR(ROUND(('2024 Tax Year Calculator'!$J30-OFFSET('2024 Tax Year Calculator'!$J30,-1,0))*OFFSET('2024 Tax Year Calculator'!$L30,-1,-1),2)+OFFSET('2024 Tax Year Calculator'!$L30,-1,0),0)</f>
        <v>78221</v>
      </c>
      <c r="O30" s="50"/>
      <c r="P30" s="51" t="s">
        <v>44</v>
      </c>
      <c r="Q30" s="51"/>
      <c r="R30" s="51"/>
      <c r="S30" s="50"/>
      <c r="T30" s="50"/>
      <c r="U30" s="50"/>
      <c r="V30" s="50"/>
    </row>
    <row r="31" spans="1:22" ht="15" customHeight="1" thickTop="1">
      <c r="A31" s="1152" t="s">
        <v>52</v>
      </c>
      <c r="B31" s="1153"/>
      <c r="C31" s="1153"/>
      <c r="D31" s="45">
        <f ca="1">E23-E25-E27-E29</f>
        <v>16682</v>
      </c>
      <c r="E31" s="12">
        <f ca="1">IF(D31 &gt; 0, D31, 0)</f>
        <v>16682</v>
      </c>
      <c r="J31" s="16">
        <v>487450</v>
      </c>
      <c r="K31" s="17">
        <v>0.35</v>
      </c>
      <c r="L31" s="18">
        <f ca="1">IFERROR(ROUND(('2024 Tax Year Calculator'!$J31-OFFSET('2024 Tax Year Calculator'!$J31,-1,0))*OFFSET('2024 Tax Year Calculator'!$L31,-1,-1),2)+OFFSET('2024 Tax Year Calculator'!$L31,-1,0),0)</f>
        <v>111357</v>
      </c>
      <c r="M31" s="18"/>
      <c r="O31" s="50"/>
      <c r="Q31" s="51"/>
      <c r="R31" s="50"/>
      <c r="S31" s="50"/>
      <c r="T31" s="50"/>
      <c r="U31" s="50"/>
      <c r="V31" s="50"/>
    </row>
    <row r="32" spans="1:22" ht="15.75" thickBot="1">
      <c r="J32" s="16">
        <v>731200</v>
      </c>
      <c r="K32" s="25">
        <v>0.37</v>
      </c>
      <c r="L32" s="18">
        <f ca="1">IFERROR(ROUND(('2024 Tax Year Calculator'!$J32-OFFSET('2024 Tax Year Calculator'!$J32,-1,0))*OFFSET('2024 Tax Year Calculator'!$L32,-1,-1),2)+OFFSET('2024 Tax Year Calculator'!$L32,-1,0),0)</f>
        <v>196669.5</v>
      </c>
      <c r="M32" s="18"/>
      <c r="O32" s="50" t="s">
        <v>63</v>
      </c>
      <c r="P32" s="50"/>
      <c r="Q32" s="50"/>
      <c r="R32" s="50"/>
      <c r="S32" s="50"/>
      <c r="T32" s="50"/>
      <c r="U32" s="50"/>
      <c r="V32" s="50"/>
    </row>
    <row r="33" spans="1:22" ht="15.75" thickTop="1">
      <c r="A33" s="1149" t="s">
        <v>49</v>
      </c>
      <c r="B33" s="1150"/>
      <c r="C33" s="1150"/>
      <c r="D33" s="1151"/>
      <c r="E33" s="37">
        <f ca="1">E31*1.1</f>
        <v>18350.2</v>
      </c>
      <c r="M33" s="18"/>
      <c r="O33" s="50" t="s">
        <v>57</v>
      </c>
      <c r="V33" s="50"/>
    </row>
    <row r="34" spans="1:22">
      <c r="I34" s="5" t="s">
        <v>27</v>
      </c>
      <c r="M34" s="18"/>
    </row>
    <row r="35" spans="1:22">
      <c r="A35" s="44" t="s">
        <v>16</v>
      </c>
      <c r="B35" s="43">
        <f ca="1">K8</f>
        <v>0.24</v>
      </c>
      <c r="C35" s="1146" t="s">
        <v>54</v>
      </c>
      <c r="D35" s="603"/>
      <c r="E35" s="43">
        <f ca="1">E23/E11</f>
        <v>0.11121333333333333</v>
      </c>
      <c r="M35" s="18"/>
      <c r="P35" s="54"/>
      <c r="Q35" s="54"/>
      <c r="R35" s="54"/>
    </row>
    <row r="36" spans="1:22">
      <c r="A36" s="49"/>
      <c r="B36" s="49"/>
      <c r="C36" s="49"/>
      <c r="D36" s="49"/>
      <c r="E36" s="49"/>
      <c r="J36" s="14" t="s">
        <v>21</v>
      </c>
      <c r="K36" s="14" t="s">
        <v>22</v>
      </c>
      <c r="L36" s="14" t="s">
        <v>23</v>
      </c>
      <c r="M36" s="18"/>
      <c r="P36" s="54"/>
      <c r="Q36" s="54"/>
      <c r="R36" s="54"/>
    </row>
    <row r="37" spans="1:22">
      <c r="A37" s="49"/>
      <c r="B37" s="49"/>
      <c r="C37" s="49"/>
      <c r="D37" s="49"/>
      <c r="E37" s="49"/>
      <c r="J37" s="16">
        <v>0</v>
      </c>
      <c r="K37" s="17">
        <v>0.1</v>
      </c>
      <c r="L37">
        <f ca="1">IFERROR(ROUND(('2024 Tax Year Calculator'!$J37-OFFSET('2024 Tax Year Calculator'!$J37,-1,0))*OFFSET('2024 Tax Year Calculator'!$L37,-1,-1),2)+OFFSET('2024 Tax Year Calculator'!$L37,-1,0),0)</f>
        <v>0</v>
      </c>
      <c r="O37" s="54" t="s">
        <v>58</v>
      </c>
      <c r="P37" s="54"/>
      <c r="Q37" s="54"/>
    </row>
    <row r="38" spans="1:22">
      <c r="A38" s="49"/>
      <c r="B38" s="49"/>
      <c r="C38" s="49"/>
      <c r="D38" s="49"/>
      <c r="E38" s="49"/>
      <c r="J38" s="16">
        <v>11600</v>
      </c>
      <c r="K38" s="17">
        <v>0.12</v>
      </c>
      <c r="L38" s="18">
        <f ca="1">IFERROR(ROUND(('2024 Tax Year Calculator'!$J38-OFFSET('2024 Tax Year Calculator'!$J38,-1,0))*OFFSET('2024 Tax Year Calculator'!$L38,-1,-1),2)+OFFSET('2024 Tax Year Calculator'!$L38,-1,0),0)</f>
        <v>1160</v>
      </c>
      <c r="O38" s="54" t="s">
        <v>59</v>
      </c>
      <c r="P38" s="54"/>
      <c r="Q38" s="54"/>
    </row>
    <row r="39" spans="1:22">
      <c r="A39" s="49"/>
      <c r="B39" s="49"/>
      <c r="C39" s="49"/>
      <c r="D39" s="49"/>
      <c r="E39" s="49"/>
      <c r="J39" s="16">
        <v>47150</v>
      </c>
      <c r="K39" s="17">
        <v>0.22</v>
      </c>
      <c r="L39" s="18">
        <f ca="1">IFERROR(ROUND(('2024 Tax Year Calculator'!$J39-OFFSET('2024 Tax Year Calculator'!$J39,-1,0))*OFFSET('2024 Tax Year Calculator'!$L39,-1,-1),2)+OFFSET('2024 Tax Year Calculator'!$L39,-1,0),0)</f>
        <v>5426</v>
      </c>
      <c r="O39" s="54" t="s">
        <v>60</v>
      </c>
      <c r="P39" s="54"/>
      <c r="Q39" s="54"/>
    </row>
    <row r="40" spans="1:22">
      <c r="A40" s="49"/>
      <c r="B40" s="49"/>
      <c r="C40" s="49"/>
      <c r="D40" s="49"/>
      <c r="E40" s="49"/>
      <c r="J40" s="16">
        <v>100525</v>
      </c>
      <c r="K40" s="17">
        <v>0.24</v>
      </c>
      <c r="L40" s="18">
        <f ca="1">IFERROR(ROUND(('2024 Tax Year Calculator'!$J40-OFFSET('2024 Tax Year Calculator'!$J40,-1,0))*OFFSET('2024 Tax Year Calculator'!$L40,-1,-1),2)+OFFSET('2024 Tax Year Calculator'!$L40,-1,0),0)</f>
        <v>17168.5</v>
      </c>
      <c r="M40" s="38"/>
      <c r="O40" s="54" t="s">
        <v>61</v>
      </c>
    </row>
    <row r="41" spans="1:22">
      <c r="A41" s="49"/>
      <c r="B41" s="49"/>
      <c r="C41" s="49"/>
      <c r="D41" s="49"/>
      <c r="E41" s="49"/>
      <c r="J41" s="16">
        <v>191950</v>
      </c>
      <c r="K41" s="17">
        <v>0.32</v>
      </c>
      <c r="L41" s="18">
        <f ca="1">IFERROR(ROUND(('2024 Tax Year Calculator'!$J41-OFFSET('2024 Tax Year Calculator'!$J41,-1,0))*OFFSET('2024 Tax Year Calculator'!$L41,-1,-1),2)+OFFSET('2024 Tax Year Calculator'!$L41,-1,0),0)</f>
        <v>39110.5</v>
      </c>
      <c r="O41" s="54" t="s">
        <v>62</v>
      </c>
    </row>
    <row r="42" spans="1:22">
      <c r="A42" s="49"/>
      <c r="B42" s="49"/>
      <c r="C42" s="49"/>
      <c r="D42" s="49"/>
      <c r="E42" s="49"/>
      <c r="J42" s="16">
        <v>243725</v>
      </c>
      <c r="K42" s="17">
        <v>0.35</v>
      </c>
      <c r="L42" s="18">
        <f ca="1">IFERROR(ROUND(('2024 Tax Year Calculator'!$J42-OFFSET('2024 Tax Year Calculator'!$J42,-1,0))*OFFSET('2024 Tax Year Calculator'!$L42,-1,-1),2)+OFFSET('2024 Tax Year Calculator'!$L42,-1,0),0)</f>
        <v>55678.5</v>
      </c>
      <c r="M42" s="18"/>
    </row>
    <row r="43" spans="1:22">
      <c r="A43" s="49"/>
      <c r="B43" s="49"/>
      <c r="C43" s="49"/>
      <c r="D43" s="49"/>
      <c r="E43" s="49"/>
      <c r="J43" s="16">
        <v>365600</v>
      </c>
      <c r="K43" s="25">
        <v>0.37</v>
      </c>
      <c r="L43" s="18">
        <f ca="1">IFERROR(ROUND(('2024 Tax Year Calculator'!$J43-OFFSET('2024 Tax Year Calculator'!$J43,-1,0))*OFFSET('2024 Tax Year Calculator'!$L43,-1,-1),2)+OFFSET('2024 Tax Year Calculator'!$L43,-1,0),0)</f>
        <v>98334.75</v>
      </c>
      <c r="M43" s="18"/>
    </row>
    <row r="44" spans="1:22">
      <c r="A44" s="49"/>
      <c r="B44" s="49"/>
      <c r="C44" s="49"/>
      <c r="D44" s="49"/>
      <c r="E44" s="49"/>
      <c r="M44" s="18"/>
    </row>
    <row r="45" spans="1:22">
      <c r="A45" s="49"/>
      <c r="B45" s="49"/>
      <c r="C45" s="49"/>
      <c r="D45" s="49"/>
      <c r="E45" s="49"/>
      <c r="I45" s="5" t="s">
        <v>28</v>
      </c>
      <c r="M45" s="18"/>
    </row>
    <row r="46" spans="1:22">
      <c r="M46" s="18"/>
    </row>
    <row r="47" spans="1:22">
      <c r="J47" s="14" t="s">
        <v>21</v>
      </c>
      <c r="K47" s="14" t="s">
        <v>22</v>
      </c>
      <c r="L47" s="14" t="s">
        <v>23</v>
      </c>
      <c r="M47" s="18"/>
    </row>
    <row r="48" spans="1:22">
      <c r="J48" s="16">
        <v>0</v>
      </c>
      <c r="K48" s="17">
        <v>0.1</v>
      </c>
      <c r="L48">
        <f ca="1">IFERROR(ROUND(('2024 Tax Year Calculator'!$J48-OFFSET('2024 Tax Year Calculator'!$J48,-1,0))*OFFSET('2024 Tax Year Calculator'!$L48,-1,-1),2)+OFFSET('2024 Tax Year Calculator'!$L48,-1,0),0)</f>
        <v>0</v>
      </c>
    </row>
    <row r="49" spans="10:13">
      <c r="J49" s="16">
        <v>16550</v>
      </c>
      <c r="K49" s="17">
        <v>0.12</v>
      </c>
      <c r="L49" s="18">
        <f ca="1">IFERROR(ROUND(('2024 Tax Year Calculator'!$J49-OFFSET('2024 Tax Year Calculator'!$J49,-1,0))*OFFSET('2024 Tax Year Calculator'!$L49,-1,-1),2)+OFFSET('2024 Tax Year Calculator'!$L49,-1,0),0)</f>
        <v>1655</v>
      </c>
    </row>
    <row r="50" spans="10:13">
      <c r="J50" s="16">
        <v>63100</v>
      </c>
      <c r="K50" s="17">
        <v>0.22</v>
      </c>
      <c r="L50" s="18">
        <f ca="1">IFERROR(ROUND(('2024 Tax Year Calculator'!$J50-OFFSET('2024 Tax Year Calculator'!$J50,-1,0))*OFFSET('2024 Tax Year Calculator'!$L50,-1,-1),2)+OFFSET('2024 Tax Year Calculator'!$L50,-1,0),0)</f>
        <v>7241</v>
      </c>
    </row>
    <row r="51" spans="10:13">
      <c r="J51" s="16">
        <v>100500</v>
      </c>
      <c r="K51" s="17">
        <v>0.24</v>
      </c>
      <c r="L51" s="18">
        <f ca="1">IFERROR(ROUND(('2024 Tax Year Calculator'!$J51-OFFSET('2024 Tax Year Calculator'!$J51,-1,0))*OFFSET('2024 Tax Year Calculator'!$L51,-1,-1),2)+OFFSET('2024 Tax Year Calculator'!$L51,-1,0),0)</f>
        <v>15469</v>
      </c>
      <c r="M51" s="38"/>
    </row>
    <row r="52" spans="10:13">
      <c r="J52" s="16">
        <v>191950</v>
      </c>
      <c r="K52" s="17">
        <v>0.32</v>
      </c>
      <c r="L52" s="18">
        <f ca="1">IFERROR(ROUND(('2024 Tax Year Calculator'!$J52-OFFSET('2024 Tax Year Calculator'!$J52,-1,0))*OFFSET('2024 Tax Year Calculator'!$L52,-1,-1),2)+OFFSET('2024 Tax Year Calculator'!$L52,-1,0),0)</f>
        <v>37417</v>
      </c>
    </row>
    <row r="53" spans="10:13">
      <c r="J53" s="16">
        <v>243700</v>
      </c>
      <c r="K53" s="17">
        <v>0.35</v>
      </c>
      <c r="L53" s="18">
        <f ca="1">IFERROR(ROUND(('2024 Tax Year Calculator'!$J53-OFFSET('2024 Tax Year Calculator'!$J53,-1,0))*OFFSET('2024 Tax Year Calculator'!$L53,-1,-1),2)+OFFSET('2024 Tax Year Calculator'!$L53,-1,0),0)</f>
        <v>53977</v>
      </c>
      <c r="M53" s="18"/>
    </row>
    <row r="54" spans="10:13">
      <c r="J54" s="16">
        <v>609350</v>
      </c>
      <c r="K54" s="25">
        <v>0.37</v>
      </c>
      <c r="L54" s="18">
        <f ca="1">IFERROR(ROUND(('2024 Tax Year Calculator'!$J54-OFFSET('2024 Tax Year Calculator'!$J54,-1,0))*OFFSET('2024 Tax Year Calculator'!$L54,-1,-1),2)+OFFSET('2024 Tax Year Calculator'!$L54,-1,0),0)</f>
        <v>181954.5</v>
      </c>
      <c r="M54" s="18"/>
    </row>
    <row r="55" spans="10:13">
      <c r="K55" s="16"/>
      <c r="L55" s="17"/>
      <c r="M55" s="18"/>
    </row>
    <row r="56" spans="10:13">
      <c r="K56" s="16"/>
      <c r="L56" s="17"/>
      <c r="M56" s="18"/>
    </row>
    <row r="57" spans="10:13">
      <c r="K57" s="16"/>
      <c r="L57" s="17"/>
      <c r="M57" s="18"/>
    </row>
    <row r="58" spans="10:13">
      <c r="K58" s="16"/>
      <c r="L58" s="25"/>
      <c r="M58" s="18"/>
    </row>
    <row r="60" spans="10:13">
      <c r="J60" t="s">
        <v>12</v>
      </c>
      <c r="K60">
        <v>14600</v>
      </c>
    </row>
    <row r="61" spans="10:13">
      <c r="J61" t="s">
        <v>0</v>
      </c>
      <c r="K61">
        <v>29200</v>
      </c>
    </row>
    <row r="62" spans="10:13">
      <c r="J62" t="s">
        <v>27</v>
      </c>
      <c r="K62">
        <v>14600</v>
      </c>
    </row>
    <row r="63" spans="10:13">
      <c r="J63" t="s">
        <v>55</v>
      </c>
      <c r="K63">
        <v>21900</v>
      </c>
    </row>
  </sheetData>
  <mergeCells count="21">
    <mergeCell ref="P11:R11"/>
    <mergeCell ref="A13:D13"/>
    <mergeCell ref="A17:D17"/>
    <mergeCell ref="A19:D19"/>
    <mergeCell ref="A23:D23"/>
    <mergeCell ref="A21:C21"/>
    <mergeCell ref="C1:D1"/>
    <mergeCell ref="A1:B1"/>
    <mergeCell ref="O1:W1"/>
    <mergeCell ref="O3:V3"/>
    <mergeCell ref="O5:V5"/>
    <mergeCell ref="C35:D35"/>
    <mergeCell ref="P13:R13"/>
    <mergeCell ref="A15:C15"/>
    <mergeCell ref="P17:R17"/>
    <mergeCell ref="A33:D33"/>
    <mergeCell ref="A31:C31"/>
    <mergeCell ref="O29:U29"/>
    <mergeCell ref="A25:B25"/>
    <mergeCell ref="A29:D29"/>
    <mergeCell ref="A27:D27"/>
  </mergeCells>
  <dataValidations count="2">
    <dataValidation type="list" allowBlank="1" showInputMessage="1" showErrorMessage="1" sqref="K6" xr:uid="{CD63E48A-D90B-442A-BD53-A47A5132F594}">
      <formula1>"Single, MFJ, MFS, HH"</formula1>
    </dataValidation>
    <dataValidation type="list" allowBlank="1" showInputMessage="1" showErrorMessage="1" prompt="Single: Single_x000a_MFJ: Married Filing Jointly_x000a_MFS: Married Filing Separately_x000a_HH: Head of Household" sqref="E1" xr:uid="{33838B8E-F556-4129-AE88-28566280071C}">
      <formula1>"Single, MFJ, MFS, HH"</formula1>
    </dataValidation>
  </dataValidations>
  <hyperlinks>
    <hyperlink ref="O3" r:id="rId1" display="https://directpay.irs.gov/directpay/payment" xr:uid="{665F695E-45AF-499B-AE74-C1995BFD6AA4}"/>
  </hyperlinks>
  <pageMargins left="0.25" right="0.25" top="0.75" bottom="0.75" header="0.3" footer="0.3"/>
  <pageSetup orientation="landscape" r:id="rId2"/>
  <drawing r:id="rId3"/>
  <tableParts count="4">
    <tablePart r:id="rId4"/>
    <tablePart r:id="rId5"/>
    <tablePart r:id="rId6"/>
    <tablePart r:id="rId7"/>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D6B8B-710F-4F70-87F6-A78B7A74A390}">
  <sheetPr>
    <tabColor theme="8" tint="0.39997558519241921"/>
  </sheetPr>
  <dimension ref="A1:GV510"/>
  <sheetViews>
    <sheetView showGridLines="0" zoomScale="136" zoomScaleNormal="136" workbookViewId="0">
      <selection activeCell="AD14" sqref="AD14"/>
    </sheetView>
  </sheetViews>
  <sheetFormatPr defaultRowHeight="12.75"/>
  <cols>
    <col min="1" max="1" width="3.5703125" style="74" customWidth="1"/>
    <col min="2" max="2" width="3.140625" style="74" customWidth="1"/>
    <col min="3" max="3" width="12.7109375" style="74" customWidth="1"/>
    <col min="4" max="6" width="3.140625" style="74" customWidth="1"/>
    <col min="7" max="8" width="2" style="74" customWidth="1"/>
    <col min="9" max="9" width="1.28515625" style="74" customWidth="1"/>
    <col min="10" max="11" width="3.140625" style="74" customWidth="1"/>
    <col min="12" max="12" width="7.140625" style="74" customWidth="1"/>
    <col min="13" max="13" width="1.7109375" style="74" customWidth="1"/>
    <col min="14" max="22" width="3.140625" style="74" customWidth="1"/>
    <col min="23" max="23" width="4.42578125" style="74" customWidth="1"/>
    <col min="24" max="24" width="3.140625" style="74" customWidth="1"/>
    <col min="25" max="25" width="5.42578125" style="74" customWidth="1"/>
    <col min="26" max="26" width="5.140625" style="74" customWidth="1"/>
    <col min="27" max="27" width="6" style="74" customWidth="1"/>
    <col min="28" max="28" width="1.85546875" style="74" customWidth="1"/>
    <col min="29" max="29" width="3.140625" style="58" customWidth="1"/>
    <col min="30" max="30" width="5.7109375" style="60" customWidth="1"/>
    <col min="31" max="31" width="10.140625" style="60" hidden="1" customWidth="1"/>
    <col min="32" max="58" width="3.140625" style="60" hidden="1" customWidth="1"/>
    <col min="59" max="59" width="5.28515625" style="60" hidden="1" customWidth="1"/>
    <col min="60" max="66" width="3.140625" style="60" hidden="1" customWidth="1"/>
    <col min="67" max="69" width="9.140625" style="60" hidden="1" customWidth="1"/>
    <col min="70" max="70" width="10.140625" style="60" hidden="1" customWidth="1"/>
    <col min="71" max="71" width="11" style="58" hidden="1" customWidth="1"/>
    <col min="72" max="72" width="9.140625" style="58" hidden="1" customWidth="1"/>
    <col min="73" max="78" width="9.140625" style="68" hidden="1" customWidth="1"/>
    <col min="79" max="79" width="9.140625" style="68" customWidth="1"/>
    <col min="80" max="81" width="9.140625" style="75" customWidth="1"/>
    <col min="82" max="84" width="9.140625" style="75"/>
    <col min="85" max="85" width="11.7109375" style="75" bestFit="1" customWidth="1"/>
    <col min="86" max="89" width="9.140625" style="75"/>
    <col min="90" max="196" width="9.140625" style="76"/>
    <col min="197" max="204" width="9.140625" style="77"/>
    <col min="205" max="16384" width="9.140625" style="74"/>
  </cols>
  <sheetData>
    <row r="1" spans="1:204" s="75" customFormat="1" ht="10.5" customHeight="1" thickTop="1">
      <c r="A1" s="58"/>
      <c r="B1" s="59"/>
      <c r="C1" s="496"/>
      <c r="D1" s="1017" t="s">
        <v>82</v>
      </c>
      <c r="E1" s="1017"/>
      <c r="F1" s="1017"/>
      <c r="G1" s="1017"/>
      <c r="H1" s="1017"/>
      <c r="I1" s="1017"/>
      <c r="J1" s="1017"/>
      <c r="K1" s="1017"/>
      <c r="L1" s="1017"/>
      <c r="M1" s="1017"/>
      <c r="N1" s="1017"/>
      <c r="O1" s="1017"/>
      <c r="P1" s="1017"/>
      <c r="Q1" s="1017"/>
      <c r="R1" s="1017"/>
      <c r="S1" s="1017"/>
      <c r="T1" s="1017"/>
      <c r="U1" s="418"/>
      <c r="V1" s="418"/>
      <c r="W1" s="418"/>
      <c r="X1" s="418"/>
      <c r="Y1" s="418"/>
      <c r="Z1" s="418"/>
      <c r="AA1" s="418"/>
      <c r="AB1" s="209"/>
      <c r="AC1" s="58"/>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V1" s="75" t="s">
        <v>555</v>
      </c>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7"/>
      <c r="GP1" s="77"/>
      <c r="GQ1" s="77"/>
      <c r="GR1" s="77"/>
      <c r="GS1" s="77"/>
      <c r="GT1" s="77"/>
      <c r="GU1" s="77"/>
      <c r="GV1" s="77"/>
    </row>
    <row r="2" spans="1:204" s="75" customFormat="1" ht="20.25" customHeight="1">
      <c r="A2" s="58"/>
      <c r="B2" s="78"/>
      <c r="C2" s="79"/>
      <c r="D2" s="667"/>
      <c r="E2" s="667"/>
      <c r="F2" s="667"/>
      <c r="G2" s="667"/>
      <c r="H2" s="667"/>
      <c r="I2" s="667"/>
      <c r="J2" s="667"/>
      <c r="K2" s="667"/>
      <c r="L2" s="667"/>
      <c r="M2" s="667"/>
      <c r="N2" s="667"/>
      <c r="O2" s="667"/>
      <c r="P2" s="667"/>
      <c r="Q2" s="667"/>
      <c r="R2" s="667"/>
      <c r="S2" s="667"/>
      <c r="T2" s="667"/>
      <c r="U2" s="1018" t="s">
        <v>556</v>
      </c>
      <c r="V2" s="1019"/>
      <c r="W2" s="1019"/>
      <c r="X2" s="1019"/>
      <c r="Y2" s="1019"/>
      <c r="Z2" s="1020">
        <v>2026</v>
      </c>
      <c r="AA2" s="1021"/>
      <c r="AB2" s="1022"/>
      <c r="AC2" s="58"/>
      <c r="AD2" s="60"/>
      <c r="AE2" s="60"/>
      <c r="AF2" s="60"/>
      <c r="AG2" s="60"/>
      <c r="AH2" s="80"/>
      <c r="AI2" s="80"/>
      <c r="AJ2" s="80"/>
      <c r="AK2" s="80"/>
      <c r="AL2" s="80"/>
      <c r="AM2" s="80"/>
      <c r="AN2" s="80"/>
      <c r="AO2" s="80"/>
      <c r="AP2" s="80"/>
      <c r="AQ2" s="80"/>
      <c r="AR2" s="80"/>
      <c r="AS2" s="80"/>
      <c r="AT2" s="80"/>
      <c r="AU2" s="80"/>
      <c r="AV2" s="60"/>
      <c r="AW2" s="60"/>
      <c r="AX2" s="60"/>
      <c r="AY2" s="60"/>
      <c r="AZ2" s="60"/>
      <c r="BA2" s="60"/>
      <c r="BB2" s="60"/>
      <c r="BC2" s="60"/>
      <c r="BD2" s="60"/>
      <c r="BE2" s="60"/>
      <c r="BF2" s="60"/>
      <c r="BG2" s="60"/>
      <c r="BH2" s="60"/>
      <c r="BI2" s="60"/>
      <c r="BJ2" s="60"/>
      <c r="BK2" s="60"/>
      <c r="BL2" s="60" t="s">
        <v>83</v>
      </c>
      <c r="BM2" s="60"/>
      <c r="BN2" s="60"/>
      <c r="BO2" s="60"/>
      <c r="BP2" s="60"/>
      <c r="BQ2" s="60"/>
      <c r="BR2" s="60"/>
      <c r="BS2" s="60"/>
      <c r="BT2" s="60"/>
      <c r="BV2" s="75" t="s">
        <v>557</v>
      </c>
      <c r="CL2" s="76"/>
      <c r="CM2" s="76"/>
      <c r="CN2" s="76"/>
      <c r="CO2" s="76"/>
      <c r="CP2" s="76"/>
      <c r="CQ2" s="76"/>
      <c r="CR2" s="76"/>
      <c r="CS2" s="76"/>
      <c r="CT2" s="76"/>
      <c r="CU2" s="76"/>
      <c r="CV2" s="76"/>
      <c r="CW2" s="76"/>
      <c r="CX2" s="76"/>
      <c r="CY2" s="76"/>
      <c r="CZ2" s="76"/>
      <c r="DA2" s="76"/>
      <c r="DB2" s="76"/>
      <c r="DC2" s="76"/>
      <c r="DD2" s="76"/>
      <c r="DE2" s="76"/>
      <c r="DF2" s="76"/>
      <c r="DG2" s="76"/>
      <c r="DH2" s="76"/>
      <c r="DI2" s="76"/>
      <c r="DJ2" s="76"/>
      <c r="DK2" s="76"/>
      <c r="DL2" s="76"/>
      <c r="DM2" s="76"/>
      <c r="DN2" s="76"/>
      <c r="DO2" s="76"/>
      <c r="DP2" s="76"/>
      <c r="DQ2" s="76"/>
      <c r="DR2" s="76"/>
      <c r="DS2" s="76"/>
      <c r="DT2" s="76"/>
      <c r="DU2" s="76"/>
      <c r="DV2" s="76"/>
      <c r="DW2" s="76"/>
      <c r="DX2" s="76"/>
      <c r="DY2" s="76"/>
      <c r="DZ2" s="76"/>
      <c r="EA2" s="76"/>
      <c r="EB2" s="76"/>
      <c r="EC2" s="76"/>
      <c r="ED2" s="76"/>
      <c r="EE2" s="76"/>
      <c r="EF2" s="76"/>
      <c r="EG2" s="76"/>
      <c r="EH2" s="76"/>
      <c r="EI2" s="76"/>
      <c r="EJ2" s="76"/>
      <c r="EK2" s="76"/>
      <c r="EL2" s="76"/>
      <c r="EM2" s="76"/>
      <c r="EN2" s="76"/>
      <c r="EO2" s="76"/>
      <c r="EP2" s="76"/>
      <c r="EQ2" s="76"/>
      <c r="ER2" s="76"/>
      <c r="ES2" s="76"/>
      <c r="ET2" s="76"/>
      <c r="EU2" s="76"/>
      <c r="EV2" s="76"/>
      <c r="EW2" s="76"/>
      <c r="EX2" s="76"/>
      <c r="EY2" s="76"/>
      <c r="EZ2" s="76"/>
      <c r="FA2" s="76"/>
      <c r="FB2" s="76"/>
      <c r="FC2" s="76"/>
      <c r="FD2" s="76"/>
      <c r="FE2" s="76"/>
      <c r="FF2" s="76"/>
      <c r="FG2" s="76"/>
      <c r="FH2" s="76"/>
      <c r="FI2" s="76"/>
      <c r="FJ2" s="76"/>
      <c r="FK2" s="76"/>
      <c r="FL2" s="76"/>
      <c r="FM2" s="76"/>
      <c r="FN2" s="76"/>
      <c r="FO2" s="76"/>
      <c r="FP2" s="76"/>
      <c r="FQ2" s="76"/>
      <c r="FR2" s="76"/>
      <c r="FS2" s="76"/>
      <c r="FT2" s="76"/>
      <c r="FU2" s="76"/>
      <c r="FV2" s="76"/>
      <c r="FW2" s="76"/>
      <c r="FX2" s="76"/>
      <c r="FY2" s="76"/>
      <c r="FZ2" s="76"/>
      <c r="GA2" s="76"/>
      <c r="GB2" s="76"/>
      <c r="GC2" s="76"/>
      <c r="GD2" s="76"/>
      <c r="GE2" s="76"/>
      <c r="GF2" s="76"/>
      <c r="GG2" s="76"/>
      <c r="GH2" s="76"/>
      <c r="GI2" s="76"/>
      <c r="GJ2" s="76"/>
      <c r="GK2" s="76"/>
      <c r="GL2" s="76"/>
      <c r="GM2" s="76"/>
      <c r="GN2" s="76"/>
      <c r="GO2" s="77"/>
      <c r="GP2" s="77"/>
      <c r="GQ2" s="77"/>
      <c r="GR2" s="77"/>
      <c r="GS2" s="77"/>
      <c r="GT2" s="77"/>
      <c r="GU2" s="77"/>
      <c r="GV2" s="77"/>
    </row>
    <row r="3" spans="1:204" s="75" customFormat="1" ht="20.25" customHeight="1">
      <c r="A3" s="58"/>
      <c r="B3" s="81"/>
      <c r="C3" s="82"/>
      <c r="D3" s="668" t="s">
        <v>84</v>
      </c>
      <c r="E3" s="669"/>
      <c r="F3" s="669"/>
      <c r="G3" s="669"/>
      <c r="H3" s="669"/>
      <c r="I3" s="669"/>
      <c r="J3" s="669"/>
      <c r="K3" s="669"/>
      <c r="L3" s="669"/>
      <c r="M3" s="669"/>
      <c r="N3" s="669"/>
      <c r="O3" s="669"/>
      <c r="P3" s="669"/>
      <c r="Q3" s="669"/>
      <c r="R3" s="669"/>
      <c r="S3" s="669"/>
      <c r="T3" s="669"/>
      <c r="U3" s="798" t="s">
        <v>325</v>
      </c>
      <c r="V3" s="799"/>
      <c r="W3" s="799"/>
      <c r="X3" s="799"/>
      <c r="Y3" s="799"/>
      <c r="Z3" s="799"/>
      <c r="AA3" s="210"/>
      <c r="AB3" s="63"/>
      <c r="AC3" s="58"/>
      <c r="AD3" s="60"/>
      <c r="AE3" s="60"/>
      <c r="AF3" s="60"/>
      <c r="AG3" s="60"/>
      <c r="AH3" s="80"/>
      <c r="AI3" s="80"/>
      <c r="AJ3" s="80"/>
      <c r="AK3" s="80"/>
      <c r="AL3" s="80"/>
      <c r="AM3" s="80"/>
      <c r="AN3" s="80"/>
      <c r="AO3" s="80"/>
      <c r="AP3" s="80"/>
      <c r="AQ3" s="80"/>
      <c r="AR3" s="80"/>
      <c r="AS3" s="80"/>
      <c r="AT3" s="80"/>
      <c r="AU3" s="80"/>
      <c r="AV3" s="60"/>
      <c r="AW3" s="60"/>
      <c r="AX3" s="60"/>
      <c r="AY3" s="60" t="s">
        <v>65</v>
      </c>
      <c r="AZ3" s="60"/>
      <c r="BA3" s="60"/>
      <c r="BB3" s="60"/>
      <c r="BC3" s="60"/>
      <c r="BD3" s="60"/>
      <c r="BE3" s="60"/>
      <c r="BF3" s="60"/>
      <c r="BG3" s="60"/>
      <c r="BH3" s="60"/>
      <c r="BI3" s="60"/>
      <c r="BJ3" s="60"/>
      <c r="BK3" s="60"/>
      <c r="BL3" s="60" t="s">
        <v>574</v>
      </c>
      <c r="BM3" s="60"/>
      <c r="BN3" s="60"/>
      <c r="BO3" s="60"/>
      <c r="BP3" s="60"/>
      <c r="BQ3" s="60"/>
      <c r="BR3" s="60"/>
      <c r="BS3" s="60"/>
      <c r="BT3" s="60"/>
      <c r="BV3" s="75" t="s">
        <v>558</v>
      </c>
      <c r="CL3" s="76"/>
      <c r="CM3" s="76"/>
      <c r="CN3" s="76"/>
      <c r="CO3" s="76"/>
      <c r="CP3" s="76"/>
      <c r="CQ3" s="76"/>
      <c r="CR3" s="76"/>
      <c r="CS3" s="76"/>
      <c r="CT3" s="76"/>
      <c r="CU3" s="76"/>
      <c r="CV3" s="76"/>
      <c r="CW3" s="76"/>
      <c r="CX3" s="76"/>
      <c r="CY3" s="76"/>
      <c r="CZ3" s="76"/>
      <c r="DA3" s="76"/>
      <c r="DB3" s="76"/>
      <c r="DC3" s="76"/>
      <c r="DD3" s="76"/>
      <c r="DE3" s="76"/>
      <c r="DF3" s="76"/>
      <c r="DG3" s="76"/>
      <c r="DH3" s="76"/>
      <c r="DI3" s="76"/>
      <c r="DJ3" s="76"/>
      <c r="DK3" s="76"/>
      <c r="DL3" s="76"/>
      <c r="DM3" s="76"/>
      <c r="DN3" s="76"/>
      <c r="DO3" s="76"/>
      <c r="DP3" s="76"/>
      <c r="DQ3" s="76"/>
      <c r="DR3" s="76"/>
      <c r="DS3" s="76"/>
      <c r="DT3" s="76"/>
      <c r="DU3" s="76"/>
      <c r="DV3" s="76"/>
      <c r="DW3" s="76"/>
      <c r="DX3" s="76"/>
      <c r="DY3" s="76"/>
      <c r="DZ3" s="76"/>
      <c r="EA3" s="76"/>
      <c r="EB3" s="76"/>
      <c r="EC3" s="76"/>
      <c r="ED3" s="76"/>
      <c r="EE3" s="76"/>
      <c r="EF3" s="76"/>
      <c r="EG3" s="76"/>
      <c r="EH3" s="76"/>
      <c r="EI3" s="76"/>
      <c r="EJ3" s="76"/>
      <c r="EK3" s="76"/>
      <c r="EL3" s="76"/>
      <c r="EM3" s="76"/>
      <c r="EN3" s="76"/>
      <c r="EO3" s="76"/>
      <c r="EP3" s="76"/>
      <c r="EQ3" s="76"/>
      <c r="ER3" s="76"/>
      <c r="ES3" s="76"/>
      <c r="ET3" s="76"/>
      <c r="EU3" s="76"/>
      <c r="EV3" s="76"/>
      <c r="EW3" s="76"/>
      <c r="EX3" s="76"/>
      <c r="EY3" s="76"/>
      <c r="EZ3" s="76"/>
      <c r="FA3" s="76"/>
      <c r="FB3" s="76"/>
      <c r="FC3" s="76"/>
      <c r="FD3" s="76"/>
      <c r="FE3" s="76"/>
      <c r="FF3" s="76"/>
      <c r="FG3" s="76"/>
      <c r="FH3" s="76"/>
      <c r="FI3" s="76"/>
      <c r="FJ3" s="76"/>
      <c r="FK3" s="76"/>
      <c r="FL3" s="76"/>
      <c r="FM3" s="76"/>
      <c r="FN3" s="76"/>
      <c r="FO3" s="76"/>
      <c r="FP3" s="76"/>
      <c r="FQ3" s="76"/>
      <c r="FR3" s="76"/>
      <c r="FS3" s="76"/>
      <c r="FT3" s="76"/>
      <c r="FU3" s="76"/>
      <c r="FV3" s="76"/>
      <c r="FW3" s="76"/>
      <c r="FX3" s="76"/>
      <c r="FY3" s="76"/>
      <c r="FZ3" s="76"/>
      <c r="GA3" s="76"/>
      <c r="GB3" s="76"/>
      <c r="GC3" s="76"/>
      <c r="GD3" s="76"/>
      <c r="GE3" s="76"/>
      <c r="GF3" s="76"/>
      <c r="GG3" s="76"/>
      <c r="GH3" s="76"/>
      <c r="GI3" s="76"/>
      <c r="GJ3" s="76"/>
      <c r="GK3" s="76"/>
      <c r="GL3" s="76"/>
      <c r="GM3" s="76"/>
      <c r="GN3" s="76"/>
      <c r="GO3" s="77"/>
      <c r="GP3" s="77"/>
      <c r="GQ3" s="77"/>
      <c r="GR3" s="77"/>
      <c r="GS3" s="77"/>
      <c r="GT3" s="77"/>
      <c r="GU3" s="77"/>
      <c r="GV3" s="77"/>
    </row>
    <row r="4" spans="1:204" s="75" customFormat="1" ht="4.5" customHeight="1">
      <c r="A4" s="58"/>
      <c r="B4" s="64"/>
      <c r="C4" s="65"/>
      <c r="D4" s="65"/>
      <c r="E4" s="65"/>
      <c r="F4" s="65"/>
      <c r="G4" s="65"/>
      <c r="H4" s="65"/>
      <c r="I4" s="65"/>
      <c r="J4" s="65"/>
      <c r="K4" s="65"/>
      <c r="L4" s="65"/>
      <c r="M4" s="65"/>
      <c r="N4" s="65"/>
      <c r="O4" s="65"/>
      <c r="P4" s="65"/>
      <c r="Q4" s="65"/>
      <c r="R4" s="65"/>
      <c r="S4" s="65"/>
      <c r="T4" s="65"/>
      <c r="U4" s="65"/>
      <c r="V4" s="65"/>
      <c r="W4" s="65"/>
      <c r="X4" s="65"/>
      <c r="Y4" s="65"/>
      <c r="Z4" s="65"/>
      <c r="AA4" s="65"/>
      <c r="AB4" s="66"/>
      <c r="AC4" s="58"/>
      <c r="AD4" s="60"/>
      <c r="AE4" s="60"/>
      <c r="AF4" s="60"/>
      <c r="AG4" s="60"/>
      <c r="AH4" s="60"/>
      <c r="AI4" s="60"/>
      <c r="AJ4" s="60"/>
      <c r="AK4" s="60"/>
      <c r="AL4" s="60"/>
      <c r="AM4" s="60"/>
      <c r="AN4" s="60"/>
      <c r="AO4" s="60"/>
      <c r="AP4" s="60"/>
      <c r="AQ4" s="60"/>
      <c r="AR4" s="60"/>
      <c r="AS4" s="60"/>
      <c r="AT4" s="60"/>
      <c r="AU4" s="60"/>
      <c r="AV4" s="60"/>
      <c r="AW4" s="60"/>
      <c r="AX4" s="60"/>
      <c r="AY4" s="60" t="s">
        <v>66</v>
      </c>
      <c r="AZ4" s="60"/>
      <c r="BA4" s="60"/>
      <c r="BB4" s="60"/>
      <c r="BC4" s="60"/>
      <c r="BD4" s="60"/>
      <c r="BE4" s="60"/>
      <c r="BF4" s="60"/>
      <c r="BG4" s="60"/>
      <c r="BH4" s="60"/>
      <c r="BI4" s="60"/>
      <c r="BJ4" s="60"/>
      <c r="BK4" s="60"/>
      <c r="BL4" s="60" t="s">
        <v>85</v>
      </c>
      <c r="BM4" s="60"/>
      <c r="BN4" s="60"/>
      <c r="BO4" s="60"/>
      <c r="BP4" s="60"/>
      <c r="BQ4" s="60"/>
      <c r="BR4" s="60"/>
      <c r="BS4" s="60"/>
      <c r="BT4" s="60"/>
      <c r="BV4" s="75" t="s">
        <v>559</v>
      </c>
      <c r="CL4" s="76"/>
      <c r="CM4" s="76"/>
      <c r="CN4" s="76"/>
      <c r="CO4" s="76"/>
      <c r="CP4" s="76"/>
      <c r="CQ4" s="76"/>
      <c r="CR4" s="76"/>
      <c r="CS4" s="76"/>
      <c r="CT4" s="76"/>
      <c r="CU4" s="76"/>
      <c r="CV4" s="76"/>
      <c r="CW4" s="76"/>
      <c r="CX4" s="76"/>
      <c r="CY4" s="76"/>
      <c r="CZ4" s="76"/>
      <c r="DA4" s="76"/>
      <c r="DB4" s="76"/>
      <c r="DC4" s="76"/>
      <c r="DD4" s="76"/>
      <c r="DE4" s="76"/>
      <c r="DF4" s="76"/>
      <c r="DG4" s="76"/>
      <c r="DH4" s="76"/>
      <c r="DI4" s="76"/>
      <c r="DJ4" s="76"/>
      <c r="DK4" s="76"/>
      <c r="DL4" s="76"/>
      <c r="DM4" s="76"/>
      <c r="DN4" s="76"/>
      <c r="DO4" s="76"/>
      <c r="DP4" s="76"/>
      <c r="DQ4" s="76"/>
      <c r="DR4" s="76"/>
      <c r="DS4" s="76"/>
      <c r="DT4" s="76"/>
      <c r="DU4" s="76"/>
      <c r="DV4" s="76"/>
      <c r="DW4" s="76"/>
      <c r="DX4" s="76"/>
      <c r="DY4" s="76"/>
      <c r="DZ4" s="76"/>
      <c r="EA4" s="76"/>
      <c r="EB4" s="76"/>
      <c r="EC4" s="76"/>
      <c r="ED4" s="76"/>
      <c r="EE4" s="76"/>
      <c r="EF4" s="76"/>
      <c r="EG4" s="76"/>
      <c r="EH4" s="76"/>
      <c r="EI4" s="76"/>
      <c r="EJ4" s="76"/>
      <c r="EK4" s="76"/>
      <c r="EL4" s="76"/>
      <c r="EM4" s="76"/>
      <c r="EN4" s="76"/>
      <c r="EO4" s="76"/>
      <c r="EP4" s="76"/>
      <c r="EQ4" s="76"/>
      <c r="ER4" s="76"/>
      <c r="ES4" s="76"/>
      <c r="ET4" s="76"/>
      <c r="EU4" s="76"/>
      <c r="EV4" s="76"/>
      <c r="EW4" s="76"/>
      <c r="EX4" s="76"/>
      <c r="EY4" s="76"/>
      <c r="EZ4" s="76"/>
      <c r="FA4" s="76"/>
      <c r="FB4" s="76"/>
      <c r="FC4" s="76"/>
      <c r="FD4" s="76"/>
      <c r="FE4" s="76"/>
      <c r="FF4" s="76"/>
      <c r="FG4" s="76"/>
      <c r="FH4" s="76"/>
      <c r="FI4" s="76"/>
      <c r="FJ4" s="76"/>
      <c r="FK4" s="76"/>
      <c r="FL4" s="76"/>
      <c r="FM4" s="76"/>
      <c r="FN4" s="76"/>
      <c r="FO4" s="76"/>
      <c r="FP4" s="76"/>
      <c r="FQ4" s="76"/>
      <c r="FR4" s="76"/>
      <c r="FS4" s="76"/>
      <c r="FT4" s="76"/>
      <c r="FU4" s="76"/>
      <c r="FV4" s="76"/>
      <c r="FW4" s="76"/>
      <c r="FX4" s="76"/>
      <c r="FY4" s="76"/>
      <c r="FZ4" s="76"/>
      <c r="GA4" s="76"/>
      <c r="GB4" s="76"/>
      <c r="GC4" s="76"/>
      <c r="GD4" s="76"/>
      <c r="GE4" s="76"/>
      <c r="GF4" s="76"/>
      <c r="GG4" s="76"/>
      <c r="GH4" s="76"/>
      <c r="GI4" s="76"/>
      <c r="GJ4" s="76"/>
      <c r="GK4" s="76"/>
      <c r="GL4" s="76"/>
      <c r="GM4" s="76"/>
      <c r="GN4" s="76"/>
      <c r="GO4" s="77"/>
      <c r="GP4" s="77"/>
      <c r="GQ4" s="77"/>
      <c r="GR4" s="77"/>
      <c r="GS4" s="77"/>
      <c r="GT4" s="77"/>
      <c r="GU4" s="77"/>
      <c r="GV4" s="77"/>
    </row>
    <row r="5" spans="1:204" s="75" customFormat="1" ht="16.5" customHeight="1">
      <c r="A5" s="58"/>
      <c r="B5" s="1023" t="s">
        <v>86</v>
      </c>
      <c r="C5" s="1024"/>
      <c r="D5" s="1025"/>
      <c r="E5" s="1026"/>
      <c r="F5" s="1026"/>
      <c r="G5" s="1026"/>
      <c r="H5" s="1026"/>
      <c r="I5" s="1026"/>
      <c r="J5" s="1027"/>
      <c r="K5" s="1027"/>
      <c r="L5" s="1027"/>
      <c r="M5" s="1027"/>
      <c r="N5" s="1028"/>
      <c r="O5" s="1029" t="s">
        <v>67</v>
      </c>
      <c r="P5" s="1030"/>
      <c r="Q5" s="1031"/>
      <c r="R5" s="1032"/>
      <c r="S5" s="1032"/>
      <c r="T5" s="1033"/>
      <c r="U5" s="1034" t="s">
        <v>87</v>
      </c>
      <c r="V5" s="1035"/>
      <c r="W5" s="1035"/>
      <c r="X5" s="996"/>
      <c r="Y5" s="997"/>
      <c r="Z5" s="997"/>
      <c r="AA5" s="998"/>
      <c r="AB5" s="69"/>
      <c r="AC5" s="58"/>
      <c r="AD5" s="60"/>
      <c r="AE5" s="60"/>
      <c r="AF5" s="83">
        <f>Q5</f>
        <v>0</v>
      </c>
      <c r="AG5" s="61"/>
      <c r="AH5" s="61"/>
      <c r="AI5" s="60"/>
      <c r="AJ5" s="60"/>
      <c r="AK5" s="60"/>
      <c r="AL5" s="60"/>
      <c r="AM5" s="60"/>
      <c r="AN5" s="60"/>
      <c r="AO5" s="60"/>
      <c r="AP5" s="60"/>
      <c r="AQ5" s="60"/>
      <c r="AR5" s="60"/>
      <c r="AS5" s="60"/>
      <c r="AT5" s="60"/>
      <c r="AU5" s="60"/>
      <c r="AV5" s="60"/>
      <c r="AW5" s="60"/>
      <c r="AX5" s="60"/>
      <c r="AY5" s="60" t="s">
        <v>88</v>
      </c>
      <c r="AZ5" s="60"/>
      <c r="BA5" s="60"/>
      <c r="BB5" s="60"/>
      <c r="BC5" s="60"/>
      <c r="BD5" s="60"/>
      <c r="BE5" s="60"/>
      <c r="BF5" s="60"/>
      <c r="BG5" s="60"/>
      <c r="BH5" s="60"/>
      <c r="BI5" s="60"/>
      <c r="BJ5" s="60"/>
      <c r="BK5" s="60"/>
      <c r="BL5" s="60" t="s">
        <v>89</v>
      </c>
      <c r="BM5" s="60"/>
      <c r="BN5" s="60"/>
      <c r="BO5" s="60"/>
      <c r="BP5" s="60"/>
      <c r="BQ5" s="60"/>
      <c r="BR5" s="60"/>
      <c r="BS5" s="60"/>
      <c r="BT5" s="60"/>
      <c r="CL5" s="76"/>
      <c r="CM5" s="76"/>
      <c r="CN5" s="76"/>
      <c r="CO5" s="76"/>
      <c r="CP5" s="76"/>
      <c r="CQ5" s="76"/>
      <c r="CR5" s="76"/>
      <c r="CS5" s="76"/>
      <c r="CT5" s="76"/>
      <c r="CU5" s="76"/>
      <c r="CV5" s="76"/>
      <c r="CW5" s="76"/>
      <c r="CX5" s="76"/>
      <c r="CY5" s="76"/>
      <c r="CZ5" s="76"/>
      <c r="DA5" s="76"/>
      <c r="DB5" s="76"/>
      <c r="DC5" s="76"/>
      <c r="DD5" s="76"/>
      <c r="DE5" s="76"/>
      <c r="DF5" s="76"/>
      <c r="DG5" s="76"/>
      <c r="DH5" s="76"/>
      <c r="DI5" s="76"/>
      <c r="DJ5" s="76"/>
      <c r="DK5" s="76"/>
      <c r="DL5" s="76"/>
      <c r="DM5" s="76"/>
      <c r="DN5" s="76"/>
      <c r="DO5" s="76"/>
      <c r="DP5" s="76"/>
      <c r="DQ5" s="76"/>
      <c r="DR5" s="76"/>
      <c r="DS5" s="76"/>
      <c r="DT5" s="76"/>
      <c r="DU5" s="76"/>
      <c r="DV5" s="76"/>
      <c r="DW5" s="76"/>
      <c r="DX5" s="76"/>
      <c r="DY5" s="76"/>
      <c r="DZ5" s="76"/>
      <c r="EA5" s="76"/>
      <c r="EB5" s="76"/>
      <c r="EC5" s="76"/>
      <c r="ED5" s="76"/>
      <c r="EE5" s="76"/>
      <c r="EF5" s="76"/>
      <c r="EG5" s="76"/>
      <c r="EH5" s="76"/>
      <c r="EI5" s="76"/>
      <c r="EJ5" s="76"/>
      <c r="EK5" s="76"/>
      <c r="EL5" s="76"/>
      <c r="EM5" s="76"/>
      <c r="EN5" s="76"/>
      <c r="EO5" s="76"/>
      <c r="EP5" s="76"/>
      <c r="EQ5" s="76"/>
      <c r="ER5" s="76"/>
      <c r="ES5" s="76"/>
      <c r="ET5" s="76"/>
      <c r="EU5" s="76"/>
      <c r="EV5" s="76"/>
      <c r="EW5" s="76"/>
      <c r="EX5" s="76"/>
      <c r="EY5" s="76"/>
      <c r="EZ5" s="76"/>
      <c r="FA5" s="76"/>
      <c r="FB5" s="76"/>
      <c r="FC5" s="76"/>
      <c r="FD5" s="76"/>
      <c r="FE5" s="76"/>
      <c r="FF5" s="76"/>
      <c r="FG5" s="76"/>
      <c r="FH5" s="76"/>
      <c r="FI5" s="76"/>
      <c r="FJ5" s="76"/>
      <c r="FK5" s="76"/>
      <c r="FL5" s="76"/>
      <c r="FM5" s="76"/>
      <c r="FN5" s="76"/>
      <c r="FO5" s="76"/>
      <c r="FP5" s="76"/>
      <c r="FQ5" s="76"/>
      <c r="FR5" s="76"/>
      <c r="FS5" s="76"/>
      <c r="FT5" s="76"/>
      <c r="FU5" s="76"/>
      <c r="FV5" s="76"/>
      <c r="FW5" s="76"/>
      <c r="FX5" s="76"/>
      <c r="FY5" s="76"/>
      <c r="FZ5" s="76"/>
      <c r="GA5" s="76"/>
      <c r="GB5" s="76"/>
      <c r="GC5" s="76"/>
      <c r="GD5" s="76"/>
      <c r="GE5" s="76"/>
      <c r="GF5" s="76"/>
      <c r="GG5" s="76"/>
      <c r="GH5" s="76"/>
      <c r="GI5" s="76"/>
      <c r="GJ5" s="76"/>
      <c r="GK5" s="76"/>
      <c r="GL5" s="76"/>
      <c r="GM5" s="76"/>
      <c r="GN5" s="76"/>
      <c r="GO5" s="77"/>
      <c r="GP5" s="77"/>
      <c r="GQ5" s="77"/>
      <c r="GR5" s="77"/>
      <c r="GS5" s="77"/>
      <c r="GT5" s="77"/>
      <c r="GU5" s="77"/>
      <c r="GV5" s="77"/>
    </row>
    <row r="6" spans="1:204" s="75" customFormat="1" ht="4.5" customHeight="1">
      <c r="A6" s="58"/>
      <c r="B6" s="67"/>
      <c r="C6" s="84"/>
      <c r="D6" s="58"/>
      <c r="E6" s="58"/>
      <c r="F6" s="58"/>
      <c r="G6" s="58"/>
      <c r="H6" s="86"/>
      <c r="I6" s="86"/>
      <c r="J6" s="86"/>
      <c r="K6" s="86"/>
      <c r="L6" s="86"/>
      <c r="M6" s="86"/>
      <c r="N6" s="86"/>
      <c r="O6" s="58"/>
      <c r="P6" s="58"/>
      <c r="Q6" s="58"/>
      <c r="R6" s="87"/>
      <c r="S6" s="87"/>
      <c r="T6" s="87"/>
      <c r="U6" s="87"/>
      <c r="V6" s="87"/>
      <c r="W6" s="87"/>
      <c r="X6" s="84"/>
      <c r="Y6" s="84"/>
      <c r="Z6" s="88"/>
      <c r="AA6" s="88"/>
      <c r="AB6" s="69"/>
      <c r="AC6" s="58"/>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t="s">
        <v>575</v>
      </c>
      <c r="BM6" s="60"/>
      <c r="BN6" s="60"/>
      <c r="BO6" s="60"/>
      <c r="BP6" s="60"/>
      <c r="BQ6" s="60"/>
      <c r="BR6" s="60"/>
      <c r="BS6" s="60"/>
      <c r="BT6" s="60"/>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c r="EC6" s="76"/>
      <c r="ED6" s="76"/>
      <c r="EE6" s="76"/>
      <c r="EF6" s="76"/>
      <c r="EG6" s="76"/>
      <c r="EH6" s="76"/>
      <c r="EI6" s="76"/>
      <c r="EJ6" s="76"/>
      <c r="EK6" s="76"/>
      <c r="EL6" s="76"/>
      <c r="EM6" s="76"/>
      <c r="EN6" s="76"/>
      <c r="EO6" s="76"/>
      <c r="EP6" s="76"/>
      <c r="EQ6" s="76"/>
      <c r="ER6" s="76"/>
      <c r="ES6" s="76"/>
      <c r="ET6" s="76"/>
      <c r="EU6" s="76"/>
      <c r="EV6" s="76"/>
      <c r="EW6" s="76"/>
      <c r="EX6" s="76"/>
      <c r="EY6" s="76"/>
      <c r="EZ6" s="76"/>
      <c r="FA6" s="76"/>
      <c r="FB6" s="76"/>
      <c r="FC6" s="76"/>
      <c r="FD6" s="76"/>
      <c r="FE6" s="76"/>
      <c r="FF6" s="76"/>
      <c r="FG6" s="76"/>
      <c r="FH6" s="76"/>
      <c r="FI6" s="76"/>
      <c r="FJ6" s="76"/>
      <c r="FK6" s="76"/>
      <c r="FL6" s="76"/>
      <c r="FM6" s="76"/>
      <c r="FN6" s="76"/>
      <c r="FO6" s="76"/>
      <c r="FP6" s="76"/>
      <c r="FQ6" s="76"/>
      <c r="FR6" s="76"/>
      <c r="FS6" s="76"/>
      <c r="FT6" s="76"/>
      <c r="FU6" s="76"/>
      <c r="FV6" s="76"/>
      <c r="FW6" s="76"/>
      <c r="FX6" s="76"/>
      <c r="FY6" s="76"/>
      <c r="FZ6" s="76"/>
      <c r="GA6" s="76"/>
      <c r="GB6" s="76"/>
      <c r="GC6" s="76"/>
      <c r="GD6" s="76"/>
      <c r="GE6" s="76"/>
      <c r="GF6" s="76"/>
      <c r="GG6" s="76"/>
      <c r="GH6" s="76"/>
      <c r="GI6" s="76"/>
      <c r="GJ6" s="76"/>
      <c r="GK6" s="76"/>
      <c r="GL6" s="76"/>
      <c r="GM6" s="76"/>
      <c r="GN6" s="76"/>
      <c r="GO6" s="77"/>
      <c r="GP6" s="77"/>
      <c r="GQ6" s="77"/>
      <c r="GR6" s="77"/>
      <c r="GS6" s="77"/>
      <c r="GT6" s="77"/>
      <c r="GU6" s="77"/>
      <c r="GV6" s="77"/>
    </row>
    <row r="7" spans="1:204" s="75" customFormat="1" ht="15" customHeight="1">
      <c r="A7" s="58"/>
      <c r="B7" s="957" t="s">
        <v>83</v>
      </c>
      <c r="C7" s="999"/>
      <c r="D7" s="999"/>
      <c r="E7" s="999"/>
      <c r="F7" s="999"/>
      <c r="G7" s="999"/>
      <c r="H7" s="1000"/>
      <c r="I7" s="68"/>
      <c r="J7" s="887" t="s">
        <v>90</v>
      </c>
      <c r="K7" s="888"/>
      <c r="L7" s="888"/>
      <c r="M7" s="888"/>
      <c r="N7" s="888"/>
      <c r="O7" s="888"/>
      <c r="P7" s="888"/>
      <c r="Q7" s="888"/>
      <c r="R7" s="889"/>
      <c r="S7" s="1001" t="s">
        <v>91</v>
      </c>
      <c r="T7" s="1002"/>
      <c r="U7" s="1002"/>
      <c r="V7" s="1002"/>
      <c r="W7" s="1002"/>
      <c r="X7" s="1002"/>
      <c r="Y7" s="1003"/>
      <c r="Z7" s="920"/>
      <c r="AA7" s="1004"/>
      <c r="AB7" s="69"/>
      <c r="AC7" s="58"/>
      <c r="AD7" s="60"/>
      <c r="AE7" s="60"/>
      <c r="AF7" s="60"/>
      <c r="AG7" s="60"/>
      <c r="AH7" s="60"/>
      <c r="AI7" s="60" t="s">
        <v>44</v>
      </c>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V7" s="75" t="s">
        <v>560</v>
      </c>
      <c r="CL7" s="76"/>
      <c r="CM7" s="76"/>
      <c r="CN7" s="76"/>
      <c r="CO7" s="76"/>
      <c r="CP7" s="76"/>
      <c r="CQ7" s="76"/>
      <c r="CR7" s="76"/>
      <c r="CS7" s="76"/>
      <c r="CT7" s="76"/>
      <c r="CU7" s="76"/>
      <c r="CV7" s="76"/>
      <c r="CW7" s="76"/>
      <c r="CX7" s="76"/>
      <c r="CY7" s="76"/>
      <c r="CZ7" s="76"/>
      <c r="DA7" s="76"/>
      <c r="DB7" s="76"/>
      <c r="DC7" s="76"/>
      <c r="DD7" s="76"/>
      <c r="DE7" s="76"/>
      <c r="DF7" s="76"/>
      <c r="DG7" s="76"/>
      <c r="DH7" s="76"/>
      <c r="DI7" s="76"/>
      <c r="DJ7" s="76"/>
      <c r="DK7" s="76"/>
      <c r="DL7" s="76"/>
      <c r="DM7" s="76"/>
      <c r="DN7" s="76"/>
      <c r="DO7" s="76"/>
      <c r="DP7" s="76"/>
      <c r="DQ7" s="76"/>
      <c r="DR7" s="76"/>
      <c r="DS7" s="76"/>
      <c r="DT7" s="76"/>
      <c r="DU7" s="76"/>
      <c r="DV7" s="76"/>
      <c r="DW7" s="76"/>
      <c r="DX7" s="76"/>
      <c r="DY7" s="76"/>
      <c r="DZ7" s="76"/>
      <c r="EA7" s="76"/>
      <c r="EB7" s="76"/>
      <c r="EC7" s="76"/>
      <c r="ED7" s="76"/>
      <c r="EE7" s="76"/>
      <c r="EF7" s="76"/>
      <c r="EG7" s="76"/>
      <c r="EH7" s="76"/>
      <c r="EI7" s="76"/>
      <c r="EJ7" s="76"/>
      <c r="EK7" s="76"/>
      <c r="EL7" s="76"/>
      <c r="EM7" s="76"/>
      <c r="EN7" s="76"/>
      <c r="EO7" s="76"/>
      <c r="EP7" s="76"/>
      <c r="EQ7" s="76"/>
      <c r="ER7" s="76"/>
      <c r="ES7" s="76"/>
      <c r="ET7" s="76"/>
      <c r="EU7" s="76"/>
      <c r="EV7" s="76"/>
      <c r="EW7" s="76"/>
      <c r="EX7" s="76"/>
      <c r="EY7" s="76"/>
      <c r="EZ7" s="76"/>
      <c r="FA7" s="76"/>
      <c r="FB7" s="76"/>
      <c r="FC7" s="76"/>
      <c r="FD7" s="76"/>
      <c r="FE7" s="76"/>
      <c r="FF7" s="76"/>
      <c r="FG7" s="76"/>
      <c r="FH7" s="76"/>
      <c r="FI7" s="76"/>
      <c r="FJ7" s="76"/>
      <c r="FK7" s="76"/>
      <c r="FL7" s="76"/>
      <c r="FM7" s="76"/>
      <c r="FN7" s="76"/>
      <c r="FO7" s="76"/>
      <c r="FP7" s="76"/>
      <c r="FQ7" s="76"/>
      <c r="FR7" s="76"/>
      <c r="FS7" s="76"/>
      <c r="FT7" s="76"/>
      <c r="FU7" s="76"/>
      <c r="FV7" s="76"/>
      <c r="FW7" s="76"/>
      <c r="FX7" s="76"/>
      <c r="FY7" s="76"/>
      <c r="FZ7" s="76"/>
      <c r="GA7" s="76"/>
      <c r="GB7" s="76"/>
      <c r="GC7" s="76"/>
      <c r="GD7" s="76"/>
      <c r="GE7" s="76"/>
      <c r="GF7" s="76"/>
      <c r="GG7" s="76"/>
      <c r="GH7" s="76"/>
      <c r="GI7" s="76"/>
      <c r="GJ7" s="76"/>
      <c r="GK7" s="76"/>
      <c r="GL7" s="76"/>
      <c r="GM7" s="76"/>
      <c r="GN7" s="76"/>
      <c r="GO7" s="77"/>
      <c r="GP7" s="77"/>
      <c r="GQ7" s="77"/>
      <c r="GR7" s="77"/>
      <c r="GS7" s="77"/>
      <c r="GT7" s="77"/>
      <c r="GU7" s="77"/>
      <c r="GV7" s="77"/>
    </row>
    <row r="8" spans="1:204" s="75" customFormat="1" ht="7.5" customHeight="1">
      <c r="A8" s="58"/>
      <c r="B8" s="150"/>
      <c r="C8" s="100"/>
      <c r="D8" s="100"/>
      <c r="E8" s="100"/>
      <c r="F8" s="100"/>
      <c r="G8" s="100"/>
      <c r="H8" s="100"/>
      <c r="I8" s="68"/>
      <c r="J8" s="160"/>
      <c r="K8" s="161"/>
      <c r="L8" s="161"/>
      <c r="M8" s="161"/>
      <c r="N8" s="161"/>
      <c r="O8" s="161"/>
      <c r="P8" s="161"/>
      <c r="Q8" s="161"/>
      <c r="R8" s="161"/>
      <c r="S8" s="134"/>
      <c r="T8" s="162"/>
      <c r="U8" s="162"/>
      <c r="V8" s="162"/>
      <c r="W8" s="162"/>
      <c r="X8" s="162"/>
      <c r="Y8" s="162"/>
      <c r="Z8" s="497"/>
      <c r="AA8" s="93"/>
      <c r="AB8" s="69"/>
      <c r="AC8" s="58"/>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V8" s="75" t="s">
        <v>561</v>
      </c>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7"/>
      <c r="GP8" s="77"/>
      <c r="GQ8" s="77"/>
      <c r="GR8" s="77"/>
      <c r="GS8" s="77"/>
      <c r="GT8" s="77"/>
      <c r="GU8" s="77"/>
      <c r="GV8" s="77"/>
    </row>
    <row r="9" spans="1:204" s="75" customFormat="1" ht="16.5" customHeight="1">
      <c r="A9" s="58"/>
      <c r="B9" s="1005" t="s">
        <v>560</v>
      </c>
      <c r="C9" s="1006"/>
      <c r="D9" s="1006"/>
      <c r="E9" s="1006"/>
      <c r="F9" s="1006"/>
      <c r="G9" s="1006"/>
      <c r="H9" s="1007" t="s">
        <v>562</v>
      </c>
      <c r="I9" s="1008"/>
      <c r="J9" s="1008"/>
      <c r="K9" s="1008"/>
      <c r="L9" s="1009" t="e" cm="1">
        <f t="array" ref="L9">_xlfn.IFS(
    J7="S Corp - Form 1120 S", DATE(2027,3,15),
    J7="LLC - Partnership Form 1065", DATE(2027,3,15),
    J7="C Corp - Form 1120", DATE(2027,4,15)
)</f>
        <v>#N/A</v>
      </c>
      <c r="M9" s="1010"/>
      <c r="N9" s="1010"/>
      <c r="O9" s="1010"/>
      <c r="P9" s="1011" t="s">
        <v>238</v>
      </c>
      <c r="Q9" s="1012"/>
      <c r="R9" s="1012"/>
      <c r="S9" s="1012"/>
      <c r="T9" s="1013"/>
      <c r="U9" s="1014"/>
      <c r="V9" s="1015"/>
      <c r="W9" s="1015"/>
      <c r="X9" s="1015"/>
      <c r="Y9" s="1015"/>
      <c r="Z9" s="1015"/>
      <c r="AA9" s="1016"/>
      <c r="AB9" s="69"/>
      <c r="AC9" s="58"/>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V9" s="75" t="s">
        <v>563</v>
      </c>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7"/>
      <c r="GP9" s="77"/>
      <c r="GQ9" s="77"/>
      <c r="GR9" s="77"/>
      <c r="GS9" s="77"/>
      <c r="GT9" s="77"/>
      <c r="GU9" s="77"/>
      <c r="GV9" s="77"/>
    </row>
    <row r="10" spans="1:204" s="75" customFormat="1" ht="6" customHeight="1">
      <c r="A10" s="58"/>
      <c r="B10" s="163"/>
      <c r="C10" s="68"/>
      <c r="D10" s="68"/>
      <c r="E10" s="68"/>
      <c r="F10" s="68"/>
      <c r="G10" s="68"/>
      <c r="H10" s="68"/>
      <c r="I10" s="68"/>
      <c r="J10" s="164"/>
      <c r="K10" s="165"/>
      <c r="L10" s="165"/>
      <c r="M10" s="165"/>
      <c r="N10" s="165"/>
      <c r="O10" s="165"/>
      <c r="P10" s="165"/>
      <c r="Q10" s="165"/>
      <c r="R10" s="165"/>
      <c r="S10" s="148"/>
      <c r="T10" s="166"/>
      <c r="U10" s="166"/>
      <c r="V10" s="166"/>
      <c r="W10" s="166"/>
      <c r="X10" s="166"/>
      <c r="Y10" s="166"/>
      <c r="Z10" s="498"/>
      <c r="AA10" s="84"/>
      <c r="AB10" s="69"/>
      <c r="AC10" s="58"/>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V10" s="75" t="s">
        <v>267</v>
      </c>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7"/>
      <c r="GP10" s="77"/>
      <c r="GQ10" s="77"/>
      <c r="GR10" s="77"/>
      <c r="GS10" s="77"/>
      <c r="GT10" s="77"/>
      <c r="GU10" s="77"/>
      <c r="GV10" s="77"/>
    </row>
    <row r="11" spans="1:204" s="75" customFormat="1" ht="16.5" customHeight="1">
      <c r="A11" s="58"/>
      <c r="B11" s="986" t="s">
        <v>521</v>
      </c>
      <c r="C11" s="729"/>
      <c r="D11" s="729"/>
      <c r="E11" s="729"/>
      <c r="F11" s="729"/>
      <c r="G11" s="729"/>
      <c r="H11" s="729"/>
      <c r="I11" s="729"/>
      <c r="J11" s="729"/>
      <c r="K11" s="729"/>
      <c r="L11" s="729"/>
      <c r="M11" s="729"/>
      <c r="N11" s="729"/>
      <c r="O11" s="729"/>
      <c r="P11" s="729"/>
      <c r="Q11" s="729"/>
      <c r="R11" s="729"/>
      <c r="S11" s="987" t="s">
        <v>226</v>
      </c>
      <c r="T11" s="988"/>
      <c r="U11" s="988"/>
      <c r="V11" s="988"/>
      <c r="W11" s="988"/>
      <c r="X11" s="988"/>
      <c r="Y11" s="988"/>
      <c r="Z11" s="988"/>
      <c r="AA11" s="989"/>
      <c r="AB11" s="69"/>
      <c r="AC11" s="58"/>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7"/>
      <c r="GP11" s="77"/>
      <c r="GQ11" s="77"/>
      <c r="GR11" s="77"/>
      <c r="GS11" s="77"/>
      <c r="GT11" s="77"/>
      <c r="GU11" s="77"/>
      <c r="GV11" s="77"/>
    </row>
    <row r="12" spans="1:204" s="75" customFormat="1" ht="4.5" customHeight="1">
      <c r="A12" s="58"/>
      <c r="B12" s="67"/>
      <c r="C12" s="84"/>
      <c r="D12" s="58"/>
      <c r="E12" s="58"/>
      <c r="F12" s="58"/>
      <c r="G12" s="58"/>
      <c r="H12" s="58"/>
      <c r="I12" s="58"/>
      <c r="J12" s="990"/>
      <c r="K12" s="990"/>
      <c r="L12" s="990"/>
      <c r="M12" s="990"/>
      <c r="N12" s="990"/>
      <c r="O12" s="990"/>
      <c r="P12" s="990"/>
      <c r="Q12" s="990"/>
      <c r="R12" s="990"/>
      <c r="S12" s="990"/>
      <c r="T12" s="990"/>
      <c r="U12" s="990"/>
      <c r="V12" s="990"/>
      <c r="W12" s="990"/>
      <c r="X12" s="990"/>
      <c r="Y12" s="990"/>
      <c r="Z12" s="990"/>
      <c r="AA12" s="990"/>
      <c r="AB12" s="69"/>
      <c r="AC12" s="58"/>
      <c r="AD12" s="60"/>
      <c r="AE12" s="60"/>
      <c r="AF12" s="60"/>
      <c r="AG12" s="60"/>
      <c r="AH12" s="60"/>
      <c r="AI12" s="60"/>
      <c r="AJ12" s="60"/>
      <c r="AK12" s="60"/>
      <c r="AL12" s="60"/>
      <c r="AM12" s="60"/>
      <c r="AN12" s="60"/>
      <c r="AO12" s="60"/>
      <c r="AP12" s="60"/>
      <c r="AQ12" s="60"/>
      <c r="AR12" s="60"/>
      <c r="AS12" s="60"/>
      <c r="AT12" s="60"/>
      <c r="AU12" s="60"/>
      <c r="AV12" s="60"/>
      <c r="AW12" s="60"/>
      <c r="AX12" s="60"/>
      <c r="AY12" s="60" t="s">
        <v>92</v>
      </c>
      <c r="AZ12" s="60"/>
      <c r="BA12" s="60"/>
      <c r="BB12" s="60"/>
      <c r="BC12" s="60"/>
      <c r="BD12" s="60"/>
      <c r="BE12" s="60"/>
      <c r="BF12" s="60"/>
      <c r="BG12" s="60"/>
      <c r="BH12" s="60"/>
      <c r="BI12" s="60"/>
      <c r="BJ12" s="60"/>
      <c r="BK12" s="60"/>
      <c r="BL12" s="60" t="s">
        <v>93</v>
      </c>
      <c r="BM12" s="60"/>
      <c r="BN12" s="60"/>
      <c r="BO12" s="60"/>
      <c r="BP12" s="60"/>
      <c r="BQ12" s="60"/>
      <c r="BR12" s="60"/>
      <c r="BS12" s="60"/>
      <c r="BT12" s="60"/>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7"/>
      <c r="GP12" s="77"/>
      <c r="GQ12" s="77"/>
      <c r="GR12" s="77"/>
      <c r="GS12" s="77"/>
      <c r="GT12" s="77"/>
      <c r="GU12" s="77"/>
      <c r="GV12" s="77"/>
    </row>
    <row r="13" spans="1:204" s="75" customFormat="1" ht="15" customHeight="1">
      <c r="A13" s="58"/>
      <c r="B13" s="975" t="s">
        <v>94</v>
      </c>
      <c r="C13" s="976"/>
      <c r="D13" s="991"/>
      <c r="E13" s="992"/>
      <c r="F13" s="992"/>
      <c r="G13" s="992"/>
      <c r="H13" s="993"/>
      <c r="I13" s="90"/>
      <c r="J13" s="994" t="s">
        <v>95</v>
      </c>
      <c r="K13" s="994"/>
      <c r="L13" s="995"/>
      <c r="M13" s="962"/>
      <c r="N13" s="963"/>
      <c r="O13" s="963"/>
      <c r="P13" s="963"/>
      <c r="Q13" s="964"/>
      <c r="R13" s="964"/>
      <c r="S13" s="964"/>
      <c r="T13" s="602"/>
      <c r="U13" s="602"/>
      <c r="V13" s="602"/>
      <c r="W13" s="602"/>
      <c r="X13" s="602"/>
      <c r="Y13" s="602"/>
      <c r="Z13" s="602"/>
      <c r="AA13" s="603"/>
      <c r="AB13" s="69"/>
      <c r="AC13" s="58"/>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t="s">
        <v>96</v>
      </c>
      <c r="BM13" s="60"/>
      <c r="BN13" s="60"/>
      <c r="BO13" s="60"/>
      <c r="BP13" s="60"/>
      <c r="BQ13" s="60"/>
      <c r="BR13" s="60"/>
      <c r="BS13" s="60"/>
      <c r="BT13" s="60"/>
      <c r="CJ13" s="75" t="s">
        <v>44</v>
      </c>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7"/>
      <c r="GP13" s="77"/>
      <c r="GQ13" s="77"/>
      <c r="GR13" s="77"/>
      <c r="GS13" s="77"/>
      <c r="GT13" s="77"/>
      <c r="GU13" s="77"/>
      <c r="GV13" s="77"/>
    </row>
    <row r="14" spans="1:204" s="75" customFormat="1" ht="4.5" customHeight="1">
      <c r="A14" s="58"/>
      <c r="B14" s="67"/>
      <c r="C14" s="499"/>
      <c r="D14" s="500"/>
      <c r="E14" s="91"/>
      <c r="F14" s="91"/>
      <c r="G14" s="91"/>
      <c r="H14" s="91"/>
      <c r="I14" s="92"/>
      <c r="J14" s="93"/>
      <c r="K14" s="93"/>
      <c r="L14" s="93"/>
      <c r="M14" s="93"/>
      <c r="N14" s="93"/>
      <c r="O14" s="93"/>
      <c r="P14" s="93"/>
      <c r="Q14" s="93"/>
      <c r="R14" s="93"/>
      <c r="S14" s="93"/>
      <c r="T14" s="92"/>
      <c r="U14" s="92"/>
      <c r="V14" s="92"/>
      <c r="W14" s="92"/>
      <c r="X14" s="92"/>
      <c r="Y14" s="92"/>
      <c r="Z14" s="92"/>
      <c r="AA14" s="92"/>
      <c r="AB14" s="69"/>
      <c r="AC14" s="58"/>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t="s">
        <v>97</v>
      </c>
      <c r="BM14" s="60"/>
      <c r="BN14" s="60"/>
      <c r="BO14" s="60"/>
      <c r="BP14" s="60"/>
      <c r="BQ14" s="60"/>
      <c r="BR14" s="60"/>
      <c r="BS14" s="60"/>
      <c r="BT14" s="60"/>
      <c r="CL14" s="76"/>
      <c r="CM14" s="76"/>
      <c r="CN14" s="76"/>
      <c r="CO14" s="76"/>
      <c r="CP14" s="76"/>
      <c r="CQ14" s="76"/>
      <c r="CR14" s="76"/>
      <c r="CS14" s="76"/>
      <c r="CT14" s="76"/>
      <c r="CU14" s="76"/>
      <c r="CV14" s="76"/>
      <c r="CW14" s="76"/>
      <c r="CX14" s="76"/>
      <c r="CY14" s="76"/>
      <c r="CZ14" s="76"/>
      <c r="DA14" s="76"/>
      <c r="DB14" s="76"/>
      <c r="DC14" s="76"/>
      <c r="DD14" s="76"/>
      <c r="DE14" s="76"/>
      <c r="DF14" s="76"/>
      <c r="DG14" s="76"/>
      <c r="DH14" s="76"/>
      <c r="DI14" s="76"/>
      <c r="DJ14" s="76"/>
      <c r="DK14" s="76"/>
      <c r="DL14" s="76"/>
      <c r="DM14" s="76"/>
      <c r="DN14" s="76"/>
      <c r="DO14" s="76"/>
      <c r="DP14" s="76"/>
      <c r="DQ14" s="76"/>
      <c r="DR14" s="76"/>
      <c r="DS14" s="76"/>
      <c r="DT14" s="76"/>
      <c r="DU14" s="76"/>
      <c r="DV14" s="76"/>
      <c r="DW14" s="76"/>
      <c r="DX14" s="76"/>
      <c r="DY14" s="76"/>
      <c r="DZ14" s="76"/>
      <c r="EA14" s="76"/>
      <c r="EB14" s="76"/>
      <c r="EC14" s="76"/>
      <c r="ED14" s="76"/>
      <c r="EE14" s="76"/>
      <c r="EF14" s="76"/>
      <c r="EG14" s="76"/>
      <c r="EH14" s="76"/>
      <c r="EI14" s="76"/>
      <c r="EJ14" s="76"/>
      <c r="EK14" s="76"/>
      <c r="EL14" s="76"/>
      <c r="EM14" s="76"/>
      <c r="EN14" s="76"/>
      <c r="EO14" s="76"/>
      <c r="EP14" s="76"/>
      <c r="EQ14" s="76"/>
      <c r="ER14" s="76"/>
      <c r="ES14" s="76"/>
      <c r="ET14" s="76"/>
      <c r="EU14" s="76"/>
      <c r="EV14" s="76"/>
      <c r="EW14" s="76"/>
      <c r="EX14" s="76"/>
      <c r="EY14" s="76"/>
      <c r="EZ14" s="76"/>
      <c r="FA14" s="76"/>
      <c r="FB14" s="76"/>
      <c r="FC14" s="76"/>
      <c r="FD14" s="76"/>
      <c r="FE14" s="76"/>
      <c r="FF14" s="76"/>
      <c r="FG14" s="76"/>
      <c r="FH14" s="76"/>
      <c r="FI14" s="76"/>
      <c r="FJ14" s="76"/>
      <c r="FK14" s="76"/>
      <c r="FL14" s="76"/>
      <c r="FM14" s="76"/>
      <c r="FN14" s="76"/>
      <c r="FO14" s="76"/>
      <c r="FP14" s="76"/>
      <c r="FQ14" s="76"/>
      <c r="FR14" s="76"/>
      <c r="FS14" s="76"/>
      <c r="FT14" s="76"/>
      <c r="FU14" s="76"/>
      <c r="FV14" s="76"/>
      <c r="FW14" s="76"/>
      <c r="FX14" s="76"/>
      <c r="FY14" s="76"/>
      <c r="FZ14" s="76"/>
      <c r="GA14" s="76"/>
      <c r="GB14" s="76"/>
      <c r="GC14" s="76"/>
      <c r="GD14" s="76"/>
      <c r="GE14" s="76"/>
      <c r="GF14" s="76"/>
      <c r="GG14" s="76"/>
      <c r="GH14" s="76"/>
      <c r="GI14" s="76"/>
      <c r="GJ14" s="76"/>
      <c r="GK14" s="76"/>
      <c r="GL14" s="76"/>
      <c r="GM14" s="76"/>
      <c r="GN14" s="76"/>
      <c r="GO14" s="77"/>
      <c r="GP14" s="77"/>
      <c r="GQ14" s="77"/>
      <c r="GR14" s="77"/>
      <c r="GS14" s="77"/>
      <c r="GT14" s="77"/>
      <c r="GU14" s="77"/>
      <c r="GV14" s="77"/>
    </row>
    <row r="15" spans="1:204" s="75" customFormat="1" ht="15.75" customHeight="1">
      <c r="A15" s="58"/>
      <c r="B15" s="975" t="s">
        <v>98</v>
      </c>
      <c r="C15" s="976" t="s">
        <v>99</v>
      </c>
      <c r="D15" s="962"/>
      <c r="E15" s="603"/>
      <c r="F15" s="977" t="s">
        <v>218</v>
      </c>
      <c r="G15" s="978"/>
      <c r="H15" s="978"/>
      <c r="I15" s="978"/>
      <c r="J15" s="978"/>
      <c r="K15" s="979"/>
      <c r="L15" s="980"/>
      <c r="M15" s="980"/>
      <c r="N15" s="980"/>
      <c r="O15" s="980"/>
      <c r="P15" s="981"/>
      <c r="Q15" s="982" t="s">
        <v>99</v>
      </c>
      <c r="R15" s="983"/>
      <c r="S15" s="984"/>
      <c r="T15" s="964"/>
      <c r="U15" s="964"/>
      <c r="V15" s="964"/>
      <c r="W15" s="964"/>
      <c r="X15" s="964"/>
      <c r="Y15" s="964"/>
      <c r="Z15" s="964"/>
      <c r="AA15" s="985"/>
      <c r="AB15" s="94"/>
      <c r="AC15" s="58"/>
      <c r="AD15" s="60"/>
      <c r="AE15" s="60"/>
      <c r="AF15" s="60"/>
      <c r="AG15" s="83">
        <f>M15</f>
        <v>0</v>
      </c>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t="s">
        <v>92</v>
      </c>
      <c r="BM15" s="60"/>
      <c r="BN15" s="60"/>
      <c r="BO15" s="60"/>
      <c r="BP15" s="60"/>
      <c r="BQ15" s="60"/>
      <c r="BR15" s="60"/>
      <c r="BS15" s="60"/>
      <c r="BT15" s="60"/>
      <c r="CL15" s="76"/>
      <c r="CM15" s="76"/>
      <c r="CN15" s="76"/>
      <c r="CO15" s="76"/>
      <c r="CP15" s="76"/>
      <c r="CQ15" s="76"/>
      <c r="CR15" s="76"/>
      <c r="CS15" s="76"/>
      <c r="CT15" s="76"/>
      <c r="CU15" s="76"/>
      <c r="CV15" s="76"/>
      <c r="CW15" s="76"/>
      <c r="CX15" s="76"/>
      <c r="CY15" s="76"/>
      <c r="CZ15" s="76"/>
      <c r="DA15" s="76"/>
      <c r="DB15" s="76"/>
      <c r="DC15" s="76"/>
      <c r="DD15" s="76"/>
      <c r="DE15" s="76"/>
      <c r="DF15" s="76"/>
      <c r="DG15" s="76"/>
      <c r="DH15" s="76"/>
      <c r="DI15" s="76"/>
      <c r="DJ15" s="76"/>
      <c r="DK15" s="76"/>
      <c r="DL15" s="76"/>
      <c r="DM15" s="76"/>
      <c r="DN15" s="76"/>
      <c r="DO15" s="76"/>
      <c r="DP15" s="76"/>
      <c r="DQ15" s="76"/>
      <c r="DR15" s="76"/>
      <c r="DS15" s="76"/>
      <c r="DT15" s="76"/>
      <c r="DU15" s="76"/>
      <c r="DV15" s="76"/>
      <c r="DW15" s="76"/>
      <c r="DX15" s="76"/>
      <c r="DY15" s="76"/>
      <c r="DZ15" s="76"/>
      <c r="EA15" s="76"/>
      <c r="EB15" s="76"/>
      <c r="EC15" s="76"/>
      <c r="ED15" s="76"/>
      <c r="EE15" s="76"/>
      <c r="EF15" s="76"/>
      <c r="EG15" s="76"/>
      <c r="EH15" s="76"/>
      <c r="EI15" s="76"/>
      <c r="EJ15" s="76"/>
      <c r="EK15" s="76"/>
      <c r="EL15" s="76"/>
      <c r="EM15" s="76"/>
      <c r="EN15" s="76"/>
      <c r="EO15" s="76"/>
      <c r="EP15" s="76"/>
      <c r="EQ15" s="76"/>
      <c r="ER15" s="76"/>
      <c r="ES15" s="76"/>
      <c r="ET15" s="76"/>
      <c r="EU15" s="76"/>
      <c r="EV15" s="76"/>
      <c r="EW15" s="76"/>
      <c r="EX15" s="76"/>
      <c r="EY15" s="76"/>
      <c r="EZ15" s="76"/>
      <c r="FA15" s="76"/>
      <c r="FB15" s="76"/>
      <c r="FC15" s="76"/>
      <c r="FD15" s="76"/>
      <c r="FE15" s="76"/>
      <c r="FF15" s="76"/>
      <c r="FG15" s="76"/>
      <c r="FH15" s="76"/>
      <c r="FI15" s="76"/>
      <c r="FJ15" s="76"/>
      <c r="FK15" s="76"/>
      <c r="FL15" s="76"/>
      <c r="FM15" s="76"/>
      <c r="FN15" s="76"/>
      <c r="FO15" s="76"/>
      <c r="FP15" s="76"/>
      <c r="FQ15" s="76"/>
      <c r="FR15" s="76"/>
      <c r="FS15" s="76"/>
      <c r="FT15" s="76"/>
      <c r="FU15" s="76"/>
      <c r="FV15" s="76"/>
      <c r="FW15" s="76"/>
      <c r="FX15" s="76"/>
      <c r="FY15" s="76"/>
      <c r="FZ15" s="76"/>
      <c r="GA15" s="76"/>
      <c r="GB15" s="76"/>
      <c r="GC15" s="76"/>
      <c r="GD15" s="76"/>
      <c r="GE15" s="76"/>
      <c r="GF15" s="76"/>
      <c r="GG15" s="76"/>
      <c r="GH15" s="76"/>
      <c r="GI15" s="76"/>
      <c r="GJ15" s="76"/>
      <c r="GK15" s="76"/>
      <c r="GL15" s="76"/>
      <c r="GM15" s="76"/>
      <c r="GN15" s="76"/>
      <c r="GO15" s="77"/>
      <c r="GP15" s="77"/>
      <c r="GQ15" s="77"/>
      <c r="GR15" s="77"/>
      <c r="GS15" s="77"/>
      <c r="GT15" s="77"/>
      <c r="GU15" s="77"/>
      <c r="GV15" s="77"/>
    </row>
    <row r="16" spans="1:204" s="75" customFormat="1" ht="5.25" customHeight="1">
      <c r="A16" s="58"/>
      <c r="B16" s="89"/>
      <c r="C16" s="95"/>
      <c r="D16" s="86"/>
      <c r="E16" s="86"/>
      <c r="F16" s="58"/>
      <c r="G16" s="58"/>
      <c r="H16" s="58"/>
      <c r="I16" s="58"/>
      <c r="J16" s="58"/>
      <c r="K16" s="58"/>
      <c r="L16" s="58"/>
      <c r="M16" s="58"/>
      <c r="N16" s="58"/>
      <c r="O16" s="96"/>
      <c r="P16" s="97"/>
      <c r="Q16" s="97"/>
      <c r="R16" s="97"/>
      <c r="S16" s="97"/>
      <c r="T16" s="97"/>
      <c r="U16" s="98"/>
      <c r="V16" s="98"/>
      <c r="W16" s="98"/>
      <c r="X16" s="98"/>
      <c r="Y16" s="98"/>
      <c r="Z16" s="98"/>
      <c r="AA16" s="98"/>
      <c r="AB16" s="99"/>
      <c r="AC16" s="58"/>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t="s">
        <v>100</v>
      </c>
      <c r="BM16" s="60"/>
      <c r="BN16" s="60"/>
      <c r="BO16" s="60"/>
      <c r="BP16" s="60"/>
      <c r="BQ16" s="60"/>
      <c r="BR16" s="60"/>
      <c r="BS16" s="60"/>
      <c r="BT16" s="60"/>
      <c r="CL16" s="76"/>
      <c r="CM16" s="76"/>
      <c r="CN16" s="76"/>
      <c r="CO16" s="76"/>
      <c r="CP16" s="76"/>
      <c r="CQ16" s="76"/>
      <c r="CR16" s="76"/>
      <c r="CS16" s="76"/>
      <c r="CT16" s="76"/>
      <c r="CU16" s="76"/>
      <c r="CV16" s="76"/>
      <c r="CW16" s="76"/>
      <c r="CX16" s="76"/>
      <c r="CY16" s="76"/>
      <c r="CZ16" s="76"/>
      <c r="DA16" s="76"/>
      <c r="DB16" s="76"/>
      <c r="DC16" s="76"/>
      <c r="DD16" s="76"/>
      <c r="DE16" s="76"/>
      <c r="DF16" s="76"/>
      <c r="DG16" s="76"/>
      <c r="DH16" s="76"/>
      <c r="DI16" s="76"/>
      <c r="DJ16" s="76"/>
      <c r="DK16" s="76"/>
      <c r="DL16" s="76"/>
      <c r="DM16" s="76"/>
      <c r="DN16" s="76"/>
      <c r="DO16" s="76"/>
      <c r="DP16" s="76"/>
      <c r="DQ16" s="76"/>
      <c r="DR16" s="76"/>
      <c r="DS16" s="76"/>
      <c r="DT16" s="76"/>
      <c r="DU16" s="76"/>
      <c r="DV16" s="76"/>
      <c r="DW16" s="76"/>
      <c r="DX16" s="76"/>
      <c r="DY16" s="76"/>
      <c r="DZ16" s="76"/>
      <c r="EA16" s="76"/>
      <c r="EB16" s="76"/>
      <c r="EC16" s="76"/>
      <c r="ED16" s="76"/>
      <c r="EE16" s="76"/>
      <c r="EF16" s="76"/>
      <c r="EG16" s="76"/>
      <c r="EH16" s="76"/>
      <c r="EI16" s="76"/>
      <c r="EJ16" s="76"/>
      <c r="EK16" s="76"/>
      <c r="EL16" s="76"/>
      <c r="EM16" s="76"/>
      <c r="EN16" s="76"/>
      <c r="EO16" s="76"/>
      <c r="EP16" s="76"/>
      <c r="EQ16" s="76"/>
      <c r="ER16" s="76"/>
      <c r="ES16" s="76"/>
      <c r="ET16" s="76"/>
      <c r="EU16" s="76"/>
      <c r="EV16" s="76"/>
      <c r="EW16" s="76"/>
      <c r="EX16" s="76"/>
      <c r="EY16" s="76"/>
      <c r="EZ16" s="76"/>
      <c r="FA16" s="76"/>
      <c r="FB16" s="76"/>
      <c r="FC16" s="76"/>
      <c r="FD16" s="76"/>
      <c r="FE16" s="76"/>
      <c r="FF16" s="76"/>
      <c r="FG16" s="76"/>
      <c r="FH16" s="76"/>
      <c r="FI16" s="76"/>
      <c r="FJ16" s="76"/>
      <c r="FK16" s="76"/>
      <c r="FL16" s="76"/>
      <c r="FM16" s="76"/>
      <c r="FN16" s="76"/>
      <c r="FO16" s="76"/>
      <c r="FP16" s="76"/>
      <c r="FQ16" s="76"/>
      <c r="FR16" s="76"/>
      <c r="FS16" s="76"/>
      <c r="FT16" s="76"/>
      <c r="FU16" s="76"/>
      <c r="FV16" s="76"/>
      <c r="FW16" s="76"/>
      <c r="FX16" s="76"/>
      <c r="FY16" s="76"/>
      <c r="FZ16" s="76"/>
      <c r="GA16" s="76"/>
      <c r="GB16" s="76"/>
      <c r="GC16" s="76"/>
      <c r="GD16" s="76"/>
      <c r="GE16" s="76"/>
      <c r="GF16" s="76"/>
      <c r="GG16" s="76"/>
      <c r="GH16" s="76"/>
      <c r="GI16" s="76"/>
      <c r="GJ16" s="76"/>
      <c r="GK16" s="76"/>
      <c r="GL16" s="76"/>
      <c r="GM16" s="76"/>
      <c r="GN16" s="76"/>
      <c r="GO16" s="77"/>
      <c r="GP16" s="77"/>
      <c r="GQ16" s="77"/>
      <c r="GR16" s="77"/>
      <c r="GS16" s="77"/>
      <c r="GT16" s="77"/>
      <c r="GU16" s="77"/>
      <c r="GV16" s="77"/>
    </row>
    <row r="17" spans="1:204" s="75" customFormat="1" ht="15.75" customHeight="1">
      <c r="A17" s="58"/>
      <c r="B17" s="957" t="s">
        <v>101</v>
      </c>
      <c r="C17" s="958"/>
      <c r="D17" s="958"/>
      <c r="E17" s="958"/>
      <c r="F17" s="958"/>
      <c r="G17" s="958"/>
      <c r="H17" s="958"/>
      <c r="I17" s="958"/>
      <c r="J17" s="958"/>
      <c r="K17" s="959" t="s">
        <v>102</v>
      </c>
      <c r="L17" s="960"/>
      <c r="M17" s="960"/>
      <c r="N17" s="960"/>
      <c r="O17" s="960"/>
      <c r="P17" s="960"/>
      <c r="Q17" s="960"/>
      <c r="R17" s="960"/>
      <c r="S17" s="960"/>
      <c r="T17" s="960"/>
      <c r="U17" s="960"/>
      <c r="V17" s="960"/>
      <c r="W17" s="960"/>
      <c r="X17" s="960"/>
      <c r="Y17" s="960"/>
      <c r="Z17" s="960"/>
      <c r="AA17" s="960"/>
      <c r="AB17" s="961"/>
      <c r="AC17" s="58"/>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CL17" s="76"/>
      <c r="CM17" s="76"/>
      <c r="CN17" s="76"/>
      <c r="CO17" s="76"/>
      <c r="CP17" s="76"/>
      <c r="CQ17" s="76"/>
      <c r="CR17" s="76"/>
      <c r="CS17" s="76"/>
      <c r="CT17" s="76"/>
      <c r="CU17" s="76"/>
      <c r="CV17" s="76"/>
      <c r="CW17" s="76"/>
      <c r="CX17" s="76"/>
      <c r="CY17" s="76"/>
      <c r="CZ17" s="76"/>
      <c r="DA17" s="76"/>
      <c r="DB17" s="76"/>
      <c r="DC17" s="76"/>
      <c r="DD17" s="76"/>
      <c r="DE17" s="76"/>
      <c r="DF17" s="76"/>
      <c r="DG17" s="76"/>
      <c r="DH17" s="76"/>
      <c r="DI17" s="76"/>
      <c r="DJ17" s="76"/>
      <c r="DK17" s="76"/>
      <c r="DL17" s="76"/>
      <c r="DM17" s="76"/>
      <c r="DN17" s="76"/>
      <c r="DO17" s="76"/>
      <c r="DP17" s="76"/>
      <c r="DQ17" s="76"/>
      <c r="DR17" s="76"/>
      <c r="DS17" s="76"/>
      <c r="DT17" s="76"/>
      <c r="DU17" s="76"/>
      <c r="DV17" s="76"/>
      <c r="DW17" s="76"/>
      <c r="DX17" s="76"/>
      <c r="DY17" s="76"/>
      <c r="DZ17" s="76"/>
      <c r="EA17" s="76"/>
      <c r="EB17" s="76"/>
      <c r="EC17" s="76"/>
      <c r="ED17" s="76"/>
      <c r="EE17" s="76"/>
      <c r="EF17" s="76"/>
      <c r="EG17" s="76"/>
      <c r="EH17" s="76"/>
      <c r="EI17" s="76"/>
      <c r="EJ17" s="76"/>
      <c r="EK17" s="76"/>
      <c r="EL17" s="76"/>
      <c r="EM17" s="76"/>
      <c r="EN17" s="76"/>
      <c r="EO17" s="76"/>
      <c r="EP17" s="76"/>
      <c r="EQ17" s="76"/>
      <c r="ER17" s="76"/>
      <c r="ES17" s="76"/>
      <c r="ET17" s="76"/>
      <c r="EU17" s="76"/>
      <c r="EV17" s="76"/>
      <c r="EW17" s="76"/>
      <c r="EX17" s="76"/>
      <c r="EY17" s="76"/>
      <c r="EZ17" s="76"/>
      <c r="FA17" s="76"/>
      <c r="FB17" s="76"/>
      <c r="FC17" s="76"/>
      <c r="FD17" s="76"/>
      <c r="FE17" s="76"/>
      <c r="FF17" s="76"/>
      <c r="FG17" s="76"/>
      <c r="FH17" s="76"/>
      <c r="FI17" s="76"/>
      <c r="FJ17" s="76"/>
      <c r="FK17" s="76"/>
      <c r="FL17" s="76"/>
      <c r="FM17" s="76"/>
      <c r="FN17" s="76"/>
      <c r="FO17" s="76"/>
      <c r="FP17" s="76"/>
      <c r="FQ17" s="76"/>
      <c r="FR17" s="76"/>
      <c r="FS17" s="76"/>
      <c r="FT17" s="76"/>
      <c r="FU17" s="76"/>
      <c r="FV17" s="76"/>
      <c r="FW17" s="76"/>
      <c r="FX17" s="76"/>
      <c r="FY17" s="76"/>
      <c r="FZ17" s="76"/>
      <c r="GA17" s="76"/>
      <c r="GB17" s="76"/>
      <c r="GC17" s="76"/>
      <c r="GD17" s="76"/>
      <c r="GE17" s="76"/>
      <c r="GF17" s="76"/>
      <c r="GG17" s="76"/>
      <c r="GH17" s="76"/>
      <c r="GI17" s="76"/>
      <c r="GJ17" s="76"/>
      <c r="GK17" s="76"/>
      <c r="GL17" s="76"/>
      <c r="GM17" s="76"/>
      <c r="GN17" s="76"/>
      <c r="GO17" s="77"/>
      <c r="GP17" s="77"/>
      <c r="GQ17" s="77"/>
      <c r="GR17" s="77"/>
      <c r="GS17" s="77"/>
      <c r="GT17" s="77"/>
      <c r="GU17" s="77"/>
      <c r="GV17" s="77"/>
    </row>
    <row r="18" spans="1:204" s="75" customFormat="1" ht="5.25" customHeight="1">
      <c r="A18" s="58"/>
      <c r="B18" s="150"/>
      <c r="C18" s="93"/>
      <c r="D18" s="151"/>
      <c r="E18" s="151"/>
      <c r="F18" s="151"/>
      <c r="G18" s="151"/>
      <c r="H18" s="151"/>
      <c r="I18" s="151"/>
      <c r="J18" s="151"/>
      <c r="K18" s="100"/>
      <c r="L18" s="92"/>
      <c r="M18" s="92"/>
      <c r="N18" s="92"/>
      <c r="O18" s="92"/>
      <c r="P18" s="92"/>
      <c r="Q18" s="92"/>
      <c r="R18" s="92"/>
      <c r="S18" s="92"/>
      <c r="T18" s="92"/>
      <c r="U18" s="92"/>
      <c r="V18" s="92"/>
      <c r="W18" s="92"/>
      <c r="X18" s="92"/>
      <c r="Y18" s="92"/>
      <c r="Z18" s="92"/>
      <c r="AA18" s="92"/>
      <c r="AB18" s="101"/>
      <c r="AC18" s="58"/>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CL18" s="76"/>
      <c r="CM18" s="76"/>
      <c r="CN18" s="76"/>
      <c r="CO18" s="76"/>
      <c r="CP18" s="76"/>
      <c r="CQ18" s="76"/>
      <c r="CR18" s="76"/>
      <c r="CS18" s="76"/>
      <c r="CT18" s="76"/>
      <c r="CU18" s="76"/>
      <c r="CV18" s="76"/>
      <c r="CW18" s="76"/>
      <c r="CX18" s="76"/>
      <c r="CY18" s="76"/>
      <c r="CZ18" s="76"/>
      <c r="DA18" s="76"/>
      <c r="DB18" s="76"/>
      <c r="DC18" s="76"/>
      <c r="DD18" s="76"/>
      <c r="DE18" s="76"/>
      <c r="DF18" s="76"/>
      <c r="DG18" s="76"/>
      <c r="DH18" s="76"/>
      <c r="DI18" s="76"/>
      <c r="DJ18" s="76"/>
      <c r="DK18" s="76"/>
      <c r="DL18" s="76"/>
      <c r="DM18" s="76"/>
      <c r="DN18" s="76"/>
      <c r="DO18" s="76"/>
      <c r="DP18" s="76"/>
      <c r="DQ18" s="76"/>
      <c r="DR18" s="76"/>
      <c r="DS18" s="76"/>
      <c r="DT18" s="76"/>
      <c r="DU18" s="76"/>
      <c r="DV18" s="76"/>
      <c r="DW18" s="76"/>
      <c r="DX18" s="76"/>
      <c r="DY18" s="76"/>
      <c r="DZ18" s="76"/>
      <c r="EA18" s="76"/>
      <c r="EB18" s="76"/>
      <c r="EC18" s="76"/>
      <c r="ED18" s="76"/>
      <c r="EE18" s="76"/>
      <c r="EF18" s="76"/>
      <c r="EG18" s="76"/>
      <c r="EH18" s="76"/>
      <c r="EI18" s="76"/>
      <c r="EJ18" s="76"/>
      <c r="EK18" s="76"/>
      <c r="EL18" s="76"/>
      <c r="EM18" s="76"/>
      <c r="EN18" s="76"/>
      <c r="EO18" s="76"/>
      <c r="EP18" s="76"/>
      <c r="EQ18" s="76"/>
      <c r="ER18" s="76"/>
      <c r="ES18" s="76"/>
      <c r="ET18" s="76"/>
      <c r="EU18" s="76"/>
      <c r="EV18" s="76"/>
      <c r="EW18" s="76"/>
      <c r="EX18" s="76"/>
      <c r="EY18" s="76"/>
      <c r="EZ18" s="76"/>
      <c r="FA18" s="76"/>
      <c r="FB18" s="76"/>
      <c r="FC18" s="76"/>
      <c r="FD18" s="76"/>
      <c r="FE18" s="76"/>
      <c r="FF18" s="76"/>
      <c r="FG18" s="76"/>
      <c r="FH18" s="76"/>
      <c r="FI18" s="76"/>
      <c r="FJ18" s="76"/>
      <c r="FK18" s="76"/>
      <c r="FL18" s="76"/>
      <c r="FM18" s="76"/>
      <c r="FN18" s="76"/>
      <c r="FO18" s="76"/>
      <c r="FP18" s="76"/>
      <c r="FQ18" s="76"/>
      <c r="FR18" s="76"/>
      <c r="FS18" s="76"/>
      <c r="FT18" s="76"/>
      <c r="FU18" s="76"/>
      <c r="FV18" s="76"/>
      <c r="FW18" s="76"/>
      <c r="FX18" s="76"/>
      <c r="FY18" s="76"/>
      <c r="FZ18" s="76"/>
      <c r="GA18" s="76"/>
      <c r="GB18" s="76"/>
      <c r="GC18" s="76"/>
      <c r="GD18" s="76"/>
      <c r="GE18" s="76"/>
      <c r="GF18" s="76"/>
      <c r="GG18" s="76"/>
      <c r="GH18" s="76"/>
      <c r="GI18" s="76"/>
      <c r="GJ18" s="76"/>
      <c r="GK18" s="76"/>
      <c r="GL18" s="76"/>
      <c r="GM18" s="76"/>
      <c r="GN18" s="76"/>
      <c r="GO18" s="77"/>
      <c r="GP18" s="77"/>
      <c r="GQ18" s="77"/>
      <c r="GR18" s="77"/>
      <c r="GS18" s="77"/>
      <c r="GT18" s="77"/>
      <c r="GU18" s="77"/>
      <c r="GV18" s="77"/>
    </row>
    <row r="19" spans="1:204" s="107" customFormat="1" ht="15" customHeight="1">
      <c r="A19" s="72"/>
      <c r="B19" s="102"/>
      <c r="C19" s="103" t="s">
        <v>103</v>
      </c>
      <c r="D19" s="962"/>
      <c r="E19" s="963"/>
      <c r="F19" s="963"/>
      <c r="G19" s="963"/>
      <c r="H19" s="964"/>
      <c r="I19" s="964"/>
      <c r="J19" s="964"/>
      <c r="K19" s="603"/>
      <c r="L19" s="103" t="s">
        <v>104</v>
      </c>
      <c r="M19" s="103"/>
      <c r="N19" s="965"/>
      <c r="O19" s="966"/>
      <c r="P19" s="966"/>
      <c r="Q19" s="967"/>
      <c r="R19" s="103"/>
      <c r="S19" s="103" t="s">
        <v>105</v>
      </c>
      <c r="T19" s="103"/>
      <c r="U19" s="968"/>
      <c r="V19" s="969"/>
      <c r="W19" s="969"/>
      <c r="X19" s="969"/>
      <c r="Y19" s="970"/>
      <c r="Z19" s="970"/>
      <c r="AA19" s="971"/>
      <c r="AB19" s="104"/>
      <c r="AC19" s="72"/>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75"/>
      <c r="BV19" s="75"/>
      <c r="BW19" s="75"/>
      <c r="BX19" s="75"/>
      <c r="BY19" s="75"/>
      <c r="BZ19" s="75"/>
      <c r="CA19" s="75"/>
      <c r="CB19" s="75"/>
      <c r="CC19" s="75"/>
      <c r="CD19" s="75"/>
      <c r="CE19" s="75"/>
      <c r="CF19" s="75"/>
      <c r="CG19" s="75"/>
      <c r="CH19" s="75"/>
      <c r="CI19" s="75"/>
      <c r="CJ19" s="75"/>
      <c r="CK19" s="75"/>
      <c r="CL19" s="76"/>
      <c r="CM19" s="76"/>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105"/>
      <c r="EK19" s="105"/>
      <c r="EL19" s="105"/>
      <c r="EM19" s="105"/>
      <c r="EN19" s="105"/>
      <c r="EO19" s="105"/>
      <c r="EP19" s="105"/>
      <c r="EQ19" s="105"/>
      <c r="ER19" s="105"/>
      <c r="ES19" s="105"/>
      <c r="ET19" s="105"/>
      <c r="EU19" s="105"/>
      <c r="EV19" s="105"/>
      <c r="EW19" s="105"/>
      <c r="EX19" s="105"/>
      <c r="EY19" s="105"/>
      <c r="EZ19" s="105"/>
      <c r="FA19" s="105"/>
      <c r="FB19" s="105"/>
      <c r="FC19" s="105"/>
      <c r="FD19" s="105"/>
      <c r="FE19" s="105"/>
      <c r="FF19" s="105"/>
      <c r="FG19" s="105"/>
      <c r="FH19" s="105"/>
      <c r="FI19" s="105"/>
      <c r="FJ19" s="105"/>
      <c r="FK19" s="105"/>
      <c r="FL19" s="105"/>
      <c r="FM19" s="105"/>
      <c r="FN19" s="105"/>
      <c r="FO19" s="105"/>
      <c r="FP19" s="105"/>
      <c r="FQ19" s="105"/>
      <c r="FR19" s="105"/>
      <c r="FS19" s="105"/>
      <c r="FT19" s="105"/>
      <c r="FU19" s="105"/>
      <c r="FV19" s="105"/>
      <c r="FW19" s="105"/>
      <c r="FX19" s="105"/>
      <c r="FY19" s="105"/>
      <c r="FZ19" s="105"/>
      <c r="GA19" s="105"/>
      <c r="GB19" s="105"/>
      <c r="GC19" s="105"/>
      <c r="GD19" s="105"/>
      <c r="GE19" s="105"/>
      <c r="GF19" s="105"/>
      <c r="GG19" s="105"/>
      <c r="GH19" s="105"/>
      <c r="GI19" s="105"/>
      <c r="GJ19" s="105"/>
      <c r="GK19" s="105"/>
      <c r="GL19" s="105"/>
      <c r="GM19" s="105"/>
      <c r="GN19" s="105"/>
      <c r="GO19" s="106"/>
      <c r="GP19" s="106"/>
      <c r="GQ19" s="106"/>
      <c r="GR19" s="106"/>
      <c r="GS19" s="106"/>
      <c r="GT19" s="106"/>
      <c r="GU19" s="106"/>
      <c r="GV19" s="106"/>
    </row>
    <row r="20" spans="1:204" s="107" customFormat="1" ht="6" customHeight="1">
      <c r="A20" s="72"/>
      <c r="B20" s="152"/>
      <c r="C20" s="153"/>
      <c r="D20" s="154"/>
      <c r="E20" s="154"/>
      <c r="F20" s="154"/>
      <c r="G20" s="154"/>
      <c r="H20" s="154"/>
      <c r="I20" s="154"/>
      <c r="J20" s="154"/>
      <c r="K20" s="154"/>
      <c r="L20" s="153"/>
      <c r="M20" s="153"/>
      <c r="N20" s="154"/>
      <c r="O20" s="154"/>
      <c r="P20" s="154"/>
      <c r="Q20" s="154"/>
      <c r="R20" s="153"/>
      <c r="S20" s="153"/>
      <c r="T20" s="153"/>
      <c r="U20" s="154"/>
      <c r="V20" s="154"/>
      <c r="W20" s="154"/>
      <c r="X20" s="154"/>
      <c r="Y20" s="154"/>
      <c r="Z20" s="154"/>
      <c r="AA20" s="154"/>
      <c r="AB20" s="155"/>
      <c r="AC20" s="72"/>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75"/>
      <c r="BV20" s="75"/>
      <c r="BW20" s="75"/>
      <c r="BX20" s="75"/>
      <c r="BY20" s="75"/>
      <c r="BZ20" s="75"/>
      <c r="CA20" s="75"/>
      <c r="CB20" s="75"/>
      <c r="CC20" s="75"/>
      <c r="CD20" s="75"/>
      <c r="CE20" s="75"/>
      <c r="CF20" s="75"/>
      <c r="CG20" s="75"/>
      <c r="CH20" s="75"/>
      <c r="CI20" s="75"/>
      <c r="CJ20" s="75"/>
      <c r="CK20" s="75"/>
      <c r="CL20" s="76"/>
      <c r="CM20" s="76"/>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5"/>
      <c r="DQ20" s="105"/>
      <c r="DR20" s="105"/>
      <c r="DS20" s="105"/>
      <c r="DT20" s="105"/>
      <c r="DU20" s="105"/>
      <c r="DV20" s="105"/>
      <c r="DW20" s="105"/>
      <c r="DX20" s="105"/>
      <c r="DY20" s="105"/>
      <c r="DZ20" s="105"/>
      <c r="EA20" s="105"/>
      <c r="EB20" s="105"/>
      <c r="EC20" s="105"/>
      <c r="ED20" s="105"/>
      <c r="EE20" s="105"/>
      <c r="EF20" s="105"/>
      <c r="EG20" s="105"/>
      <c r="EH20" s="105"/>
      <c r="EI20" s="105"/>
      <c r="EJ20" s="105"/>
      <c r="EK20" s="105"/>
      <c r="EL20" s="105"/>
      <c r="EM20" s="105"/>
      <c r="EN20" s="105"/>
      <c r="EO20" s="105"/>
      <c r="EP20" s="105"/>
      <c r="EQ20" s="105"/>
      <c r="ER20" s="105"/>
      <c r="ES20" s="105"/>
      <c r="ET20" s="105"/>
      <c r="EU20" s="105"/>
      <c r="EV20" s="105"/>
      <c r="EW20" s="105"/>
      <c r="EX20" s="105"/>
      <c r="EY20" s="105"/>
      <c r="EZ20" s="105"/>
      <c r="FA20" s="105"/>
      <c r="FB20" s="105"/>
      <c r="FC20" s="105"/>
      <c r="FD20" s="105"/>
      <c r="FE20" s="105"/>
      <c r="FF20" s="105"/>
      <c r="FG20" s="105"/>
      <c r="FH20" s="105"/>
      <c r="FI20" s="105"/>
      <c r="FJ20" s="105"/>
      <c r="FK20" s="105"/>
      <c r="FL20" s="105"/>
      <c r="FM20" s="105"/>
      <c r="FN20" s="105"/>
      <c r="FO20" s="105"/>
      <c r="FP20" s="105"/>
      <c r="FQ20" s="105"/>
      <c r="FR20" s="105"/>
      <c r="FS20" s="105"/>
      <c r="FT20" s="105"/>
      <c r="FU20" s="105"/>
      <c r="FV20" s="105"/>
      <c r="FW20" s="105"/>
      <c r="FX20" s="105"/>
      <c r="FY20" s="105"/>
      <c r="FZ20" s="105"/>
      <c r="GA20" s="105"/>
      <c r="GB20" s="105"/>
      <c r="GC20" s="105"/>
      <c r="GD20" s="105"/>
      <c r="GE20" s="105"/>
      <c r="GF20" s="105"/>
      <c r="GG20" s="105"/>
      <c r="GH20" s="105"/>
      <c r="GI20" s="105"/>
      <c r="GJ20" s="105"/>
      <c r="GK20" s="105"/>
      <c r="GL20" s="105"/>
      <c r="GM20" s="105"/>
      <c r="GN20" s="105"/>
      <c r="GO20" s="106"/>
      <c r="GP20" s="106"/>
      <c r="GQ20" s="106"/>
      <c r="GR20" s="106"/>
      <c r="GS20" s="106"/>
      <c r="GT20" s="106"/>
      <c r="GU20" s="106"/>
      <c r="GV20" s="106"/>
    </row>
    <row r="21" spans="1:204" s="107" customFormat="1" ht="5.25" customHeight="1">
      <c r="A21" s="72"/>
      <c r="B21" s="152"/>
      <c r="C21" s="153"/>
      <c r="D21" s="154"/>
      <c r="E21" s="154"/>
      <c r="F21" s="154"/>
      <c r="G21" s="154"/>
      <c r="H21" s="154"/>
      <c r="I21" s="154"/>
      <c r="J21" s="154"/>
      <c r="K21" s="154"/>
      <c r="L21" s="153"/>
      <c r="M21" s="153"/>
      <c r="N21" s="154"/>
      <c r="O21" s="154"/>
      <c r="P21" s="154"/>
      <c r="Q21" s="154"/>
      <c r="R21" s="153"/>
      <c r="S21" s="153"/>
      <c r="T21" s="153"/>
      <c r="U21" s="154"/>
      <c r="V21" s="154"/>
      <c r="W21" s="154"/>
      <c r="X21" s="154"/>
      <c r="Y21" s="154"/>
      <c r="Z21" s="154"/>
      <c r="AA21" s="154"/>
      <c r="AB21" s="155"/>
      <c r="AC21" s="72"/>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6"/>
      <c r="CM21" s="76"/>
      <c r="CN21" s="105"/>
      <c r="CO21" s="105"/>
      <c r="CP21" s="105"/>
      <c r="CQ21" s="105"/>
      <c r="CR21" s="105"/>
      <c r="CS21" s="105"/>
      <c r="CT21" s="105"/>
      <c r="CU21" s="105"/>
      <c r="CV21" s="105"/>
      <c r="CW21" s="105"/>
      <c r="CX21" s="105"/>
      <c r="CY21" s="105"/>
      <c r="CZ21" s="105"/>
      <c r="DA21" s="105"/>
      <c r="DB21" s="105"/>
      <c r="DC21" s="105"/>
      <c r="DD21" s="105"/>
      <c r="DE21" s="105"/>
      <c r="DF21" s="105"/>
      <c r="DG21" s="105"/>
      <c r="DH21" s="105"/>
      <c r="DI21" s="105"/>
      <c r="DJ21" s="105"/>
      <c r="DK21" s="105"/>
      <c r="DL21" s="105"/>
      <c r="DM21" s="105"/>
      <c r="DN21" s="105"/>
      <c r="DO21" s="105"/>
      <c r="DP21" s="105"/>
      <c r="DQ21" s="105"/>
      <c r="DR21" s="105"/>
      <c r="DS21" s="105"/>
      <c r="DT21" s="105"/>
      <c r="DU21" s="105"/>
      <c r="DV21" s="105"/>
      <c r="DW21" s="105"/>
      <c r="DX21" s="105"/>
      <c r="DY21" s="105"/>
      <c r="DZ21" s="105"/>
      <c r="EA21" s="105"/>
      <c r="EB21" s="105"/>
      <c r="EC21" s="105"/>
      <c r="ED21" s="105"/>
      <c r="EE21" s="105"/>
      <c r="EF21" s="105"/>
      <c r="EG21" s="105"/>
      <c r="EH21" s="105"/>
      <c r="EI21" s="105"/>
      <c r="EJ21" s="105"/>
      <c r="EK21" s="105"/>
      <c r="EL21" s="105"/>
      <c r="EM21" s="105"/>
      <c r="EN21" s="105"/>
      <c r="EO21" s="105"/>
      <c r="EP21" s="105"/>
      <c r="EQ21" s="105"/>
      <c r="ER21" s="105"/>
      <c r="ES21" s="105"/>
      <c r="ET21" s="105"/>
      <c r="EU21" s="105"/>
      <c r="EV21" s="105"/>
      <c r="EW21" s="105"/>
      <c r="EX21" s="105"/>
      <c r="EY21" s="105"/>
      <c r="EZ21" s="105"/>
      <c r="FA21" s="105"/>
      <c r="FB21" s="105"/>
      <c r="FC21" s="105"/>
      <c r="FD21" s="105"/>
      <c r="FE21" s="105"/>
      <c r="FF21" s="105"/>
      <c r="FG21" s="105"/>
      <c r="FH21" s="105"/>
      <c r="FI21" s="105"/>
      <c r="FJ21" s="105"/>
      <c r="FK21" s="105"/>
      <c r="FL21" s="105"/>
      <c r="FM21" s="105"/>
      <c r="FN21" s="105"/>
      <c r="FO21" s="105"/>
      <c r="FP21" s="105"/>
      <c r="FQ21" s="105"/>
      <c r="FR21" s="105"/>
      <c r="FS21" s="105"/>
      <c r="FT21" s="105"/>
      <c r="FU21" s="105"/>
      <c r="FV21" s="105"/>
      <c r="FW21" s="105"/>
      <c r="FX21" s="105"/>
      <c r="FY21" s="105"/>
      <c r="FZ21" s="105"/>
      <c r="GA21" s="105"/>
      <c r="GB21" s="105"/>
      <c r="GC21" s="105"/>
      <c r="GD21" s="105"/>
      <c r="GE21" s="105"/>
      <c r="GF21" s="105"/>
      <c r="GG21" s="105"/>
      <c r="GH21" s="105"/>
      <c r="GI21" s="105"/>
      <c r="GJ21" s="105"/>
      <c r="GK21" s="105"/>
      <c r="GL21" s="105"/>
      <c r="GM21" s="105"/>
      <c r="GN21" s="105"/>
      <c r="GO21" s="106"/>
      <c r="GP21" s="106"/>
      <c r="GQ21" s="106"/>
      <c r="GR21" s="106"/>
      <c r="GS21" s="106"/>
      <c r="GT21" s="106"/>
      <c r="GU21" s="106"/>
      <c r="GV21" s="106"/>
    </row>
    <row r="22" spans="1:204" s="107" customFormat="1" ht="15.75" customHeight="1">
      <c r="A22" s="72"/>
      <c r="B22" s="972" t="s">
        <v>396</v>
      </c>
      <c r="C22" s="712"/>
      <c r="D22" s="712"/>
      <c r="E22" s="712"/>
      <c r="F22" s="712"/>
      <c r="G22" s="712"/>
      <c r="H22" s="712"/>
      <c r="I22" s="712"/>
      <c r="J22" s="712"/>
      <c r="K22" s="712"/>
      <c r="L22" s="712"/>
      <c r="M22" s="712"/>
      <c r="N22" s="712"/>
      <c r="O22" s="712"/>
      <c r="P22" s="712"/>
      <c r="Q22" s="712"/>
      <c r="R22" s="712"/>
      <c r="S22" s="712"/>
      <c r="T22" s="712"/>
      <c r="U22" s="712"/>
      <c r="V22" s="712"/>
      <c r="W22" s="712"/>
      <c r="X22" s="712"/>
      <c r="Y22" s="712"/>
      <c r="Z22" s="973"/>
      <c r="AA22" s="974"/>
      <c r="AB22" s="155"/>
      <c r="AC22" s="72"/>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6"/>
      <c r="CM22" s="76"/>
      <c r="CN22" s="105"/>
      <c r="CO22" s="105"/>
      <c r="CP22" s="105"/>
      <c r="CQ22" s="105"/>
      <c r="CR22" s="105"/>
      <c r="CS22" s="105"/>
      <c r="CT22" s="105"/>
      <c r="CU22" s="105"/>
      <c r="CV22" s="105"/>
      <c r="CW22" s="105"/>
      <c r="CX22" s="105"/>
      <c r="CY22" s="105"/>
      <c r="CZ22" s="105"/>
      <c r="DA22" s="105"/>
      <c r="DB22" s="105"/>
      <c r="DC22" s="105"/>
      <c r="DD22" s="105"/>
      <c r="DE22" s="105"/>
      <c r="DF22" s="105"/>
      <c r="DG22" s="105"/>
      <c r="DH22" s="105"/>
      <c r="DI22" s="105"/>
      <c r="DJ22" s="105"/>
      <c r="DK22" s="105"/>
      <c r="DL22" s="105"/>
      <c r="DM22" s="105"/>
      <c r="DN22" s="105"/>
      <c r="DO22" s="105"/>
      <c r="DP22" s="105"/>
      <c r="DQ22" s="105"/>
      <c r="DR22" s="105"/>
      <c r="DS22" s="105"/>
      <c r="DT22" s="105"/>
      <c r="DU22" s="105"/>
      <c r="DV22" s="105"/>
      <c r="DW22" s="105"/>
      <c r="DX22" s="105"/>
      <c r="DY22" s="105"/>
      <c r="DZ22" s="105"/>
      <c r="EA22" s="105"/>
      <c r="EB22" s="105"/>
      <c r="EC22" s="105"/>
      <c r="ED22" s="105"/>
      <c r="EE22" s="105"/>
      <c r="EF22" s="105"/>
      <c r="EG22" s="105"/>
      <c r="EH22" s="105"/>
      <c r="EI22" s="105"/>
      <c r="EJ22" s="105"/>
      <c r="EK22" s="105"/>
      <c r="EL22" s="105"/>
      <c r="EM22" s="105"/>
      <c r="EN22" s="105"/>
      <c r="EO22" s="105"/>
      <c r="EP22" s="105"/>
      <c r="EQ22" s="105"/>
      <c r="ER22" s="105"/>
      <c r="ES22" s="105"/>
      <c r="ET22" s="105"/>
      <c r="EU22" s="105"/>
      <c r="EV22" s="105"/>
      <c r="EW22" s="105"/>
      <c r="EX22" s="105"/>
      <c r="EY22" s="105"/>
      <c r="EZ22" s="105"/>
      <c r="FA22" s="105"/>
      <c r="FB22" s="105"/>
      <c r="FC22" s="105"/>
      <c r="FD22" s="105"/>
      <c r="FE22" s="105"/>
      <c r="FF22" s="105"/>
      <c r="FG22" s="105"/>
      <c r="FH22" s="105"/>
      <c r="FI22" s="105"/>
      <c r="FJ22" s="105"/>
      <c r="FK22" s="105"/>
      <c r="FL22" s="105"/>
      <c r="FM22" s="105"/>
      <c r="FN22" s="105"/>
      <c r="FO22" s="105"/>
      <c r="FP22" s="105"/>
      <c r="FQ22" s="105"/>
      <c r="FR22" s="105"/>
      <c r="FS22" s="105"/>
      <c r="FT22" s="105"/>
      <c r="FU22" s="105"/>
      <c r="FV22" s="105"/>
      <c r="FW22" s="105"/>
      <c r="FX22" s="105"/>
      <c r="FY22" s="105"/>
      <c r="FZ22" s="105"/>
      <c r="GA22" s="105"/>
      <c r="GB22" s="105"/>
      <c r="GC22" s="105"/>
      <c r="GD22" s="105"/>
      <c r="GE22" s="105"/>
      <c r="GF22" s="105"/>
      <c r="GG22" s="105"/>
      <c r="GH22" s="105"/>
      <c r="GI22" s="105"/>
      <c r="GJ22" s="105"/>
      <c r="GK22" s="105"/>
      <c r="GL22" s="105"/>
      <c r="GM22" s="105"/>
      <c r="GN22" s="105"/>
      <c r="GO22" s="106"/>
      <c r="GP22" s="106"/>
      <c r="GQ22" s="106"/>
      <c r="GR22" s="106"/>
      <c r="GS22" s="106"/>
      <c r="GT22" s="106"/>
      <c r="GU22" s="106"/>
      <c r="GV22" s="106"/>
    </row>
    <row r="23" spans="1:204" s="107" customFormat="1" ht="15" customHeight="1">
      <c r="A23" s="72"/>
      <c r="B23" s="945" t="s">
        <v>564</v>
      </c>
      <c r="C23" s="640"/>
      <c r="D23" s="640"/>
      <c r="E23" s="640"/>
      <c r="F23" s="618"/>
      <c r="G23" s="946" t="s">
        <v>200</v>
      </c>
      <c r="H23" s="947"/>
      <c r="I23" s="948"/>
      <c r="J23" s="946" t="s">
        <v>326</v>
      </c>
      <c r="K23" s="948"/>
      <c r="L23" s="946" t="s">
        <v>330</v>
      </c>
      <c r="M23" s="952" t="s">
        <v>79</v>
      </c>
      <c r="N23" s="936"/>
      <c r="O23" s="936"/>
      <c r="P23" s="936"/>
      <c r="Q23" s="936"/>
      <c r="R23" s="937"/>
      <c r="S23" s="953" t="s">
        <v>80</v>
      </c>
      <c r="T23" s="954"/>
      <c r="U23" s="954"/>
      <c r="V23" s="937"/>
      <c r="W23" s="935" t="s">
        <v>81</v>
      </c>
      <c r="X23" s="936"/>
      <c r="Y23" s="937"/>
      <c r="Z23" s="940" t="s">
        <v>262</v>
      </c>
      <c r="AA23" s="937"/>
      <c r="AB23" s="155"/>
      <c r="AC23" s="72"/>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6"/>
      <c r="CM23" s="76"/>
      <c r="CN23" s="105"/>
      <c r="CO23" s="105"/>
      <c r="CP23" s="105"/>
      <c r="CQ23" s="105"/>
      <c r="CR23" s="105"/>
      <c r="CS23" s="105"/>
      <c r="CT23" s="105"/>
      <c r="CU23" s="105"/>
      <c r="CV23" s="105"/>
      <c r="CW23" s="105"/>
      <c r="CX23" s="105"/>
      <c r="CY23" s="105"/>
      <c r="CZ23" s="105"/>
      <c r="DA23" s="105"/>
      <c r="DB23" s="105"/>
      <c r="DC23" s="105"/>
      <c r="DD23" s="105"/>
      <c r="DE23" s="105"/>
      <c r="DF23" s="105"/>
      <c r="DG23" s="105"/>
      <c r="DH23" s="105"/>
      <c r="DI23" s="105"/>
      <c r="DJ23" s="105"/>
      <c r="DK23" s="105"/>
      <c r="DL23" s="105"/>
      <c r="DM23" s="105"/>
      <c r="DN23" s="105"/>
      <c r="DO23" s="105"/>
      <c r="DP23" s="105"/>
      <c r="DQ23" s="105"/>
      <c r="DR23" s="105"/>
      <c r="DS23" s="105"/>
      <c r="DT23" s="105"/>
      <c r="DU23" s="105"/>
      <c r="DV23" s="105"/>
      <c r="DW23" s="105"/>
      <c r="DX23" s="105"/>
      <c r="DY23" s="105"/>
      <c r="DZ23" s="105"/>
      <c r="EA23" s="105"/>
      <c r="EB23" s="105"/>
      <c r="EC23" s="105"/>
      <c r="ED23" s="105"/>
      <c r="EE23" s="105"/>
      <c r="EF23" s="105"/>
      <c r="EG23" s="105"/>
      <c r="EH23" s="105"/>
      <c r="EI23" s="105"/>
      <c r="EJ23" s="105"/>
      <c r="EK23" s="105"/>
      <c r="EL23" s="105"/>
      <c r="EM23" s="105"/>
      <c r="EN23" s="105"/>
      <c r="EO23" s="105"/>
      <c r="EP23" s="105"/>
      <c r="EQ23" s="105"/>
      <c r="ER23" s="105"/>
      <c r="ES23" s="105"/>
      <c r="ET23" s="105"/>
      <c r="EU23" s="105"/>
      <c r="EV23" s="105"/>
      <c r="EW23" s="105"/>
      <c r="EX23" s="105"/>
      <c r="EY23" s="105"/>
      <c r="EZ23" s="105"/>
      <c r="FA23" s="105"/>
      <c r="FB23" s="105"/>
      <c r="FC23" s="105"/>
      <c r="FD23" s="105"/>
      <c r="FE23" s="105"/>
      <c r="FF23" s="105"/>
      <c r="FG23" s="105"/>
      <c r="FH23" s="105"/>
      <c r="FI23" s="105"/>
      <c r="FJ23" s="105"/>
      <c r="FK23" s="105"/>
      <c r="FL23" s="105"/>
      <c r="FM23" s="105"/>
      <c r="FN23" s="105"/>
      <c r="FO23" s="105"/>
      <c r="FP23" s="105"/>
      <c r="FQ23" s="105"/>
      <c r="FR23" s="105"/>
      <c r="FS23" s="105"/>
      <c r="FT23" s="105"/>
      <c r="FU23" s="105"/>
      <c r="FV23" s="105"/>
      <c r="FW23" s="105"/>
      <c r="FX23" s="105"/>
      <c r="FY23" s="105"/>
      <c r="FZ23" s="105"/>
      <c r="GA23" s="105"/>
      <c r="GB23" s="105"/>
      <c r="GC23" s="105"/>
      <c r="GD23" s="105"/>
      <c r="GE23" s="105"/>
      <c r="GF23" s="105"/>
      <c r="GG23" s="105"/>
      <c r="GH23" s="105"/>
      <c r="GI23" s="105"/>
      <c r="GJ23" s="105"/>
      <c r="GK23" s="105"/>
      <c r="GL23" s="105"/>
      <c r="GM23" s="105"/>
      <c r="GN23" s="105"/>
      <c r="GO23" s="106"/>
      <c r="GP23" s="106"/>
      <c r="GQ23" s="106"/>
      <c r="GR23" s="106"/>
      <c r="GS23" s="106"/>
      <c r="GT23" s="106"/>
      <c r="GU23" s="106"/>
      <c r="GV23" s="106"/>
    </row>
    <row r="24" spans="1:204" s="107" customFormat="1" ht="16.5" customHeight="1">
      <c r="A24" s="72"/>
      <c r="B24" s="942" t="s">
        <v>78</v>
      </c>
      <c r="C24" s="943"/>
      <c r="D24" s="941" t="s">
        <v>327</v>
      </c>
      <c r="E24" s="944"/>
      <c r="F24" s="943"/>
      <c r="G24" s="949"/>
      <c r="H24" s="950"/>
      <c r="I24" s="951"/>
      <c r="J24" s="949"/>
      <c r="K24" s="951">
        <v>45657</v>
      </c>
      <c r="L24" s="949"/>
      <c r="M24" s="941"/>
      <c r="N24" s="938"/>
      <c r="O24" s="938"/>
      <c r="P24" s="938"/>
      <c r="Q24" s="938"/>
      <c r="R24" s="939"/>
      <c r="S24" s="955"/>
      <c r="T24" s="956"/>
      <c r="U24" s="956"/>
      <c r="V24" s="939"/>
      <c r="W24" s="938"/>
      <c r="X24" s="938"/>
      <c r="Y24" s="939"/>
      <c r="Z24" s="941"/>
      <c r="AA24" s="939"/>
      <c r="AB24" s="155"/>
      <c r="AC24" s="72"/>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6"/>
      <c r="CM24" s="76"/>
      <c r="CN24" s="105"/>
      <c r="CO24" s="105"/>
      <c r="CP24" s="105"/>
      <c r="CQ24" s="105"/>
      <c r="CR24" s="105"/>
      <c r="CS24" s="105"/>
      <c r="CT24" s="105"/>
      <c r="CU24" s="105"/>
      <c r="CV24" s="105"/>
      <c r="CW24" s="105"/>
      <c r="CX24" s="105"/>
      <c r="CY24" s="105"/>
      <c r="CZ24" s="105"/>
      <c r="DA24" s="105"/>
      <c r="DB24" s="105"/>
      <c r="DC24" s="105"/>
      <c r="DD24" s="105"/>
      <c r="DE24" s="105"/>
      <c r="DF24" s="105"/>
      <c r="DG24" s="105"/>
      <c r="DH24" s="105"/>
      <c r="DI24" s="105"/>
      <c r="DJ24" s="105"/>
      <c r="DK24" s="105"/>
      <c r="DL24" s="105"/>
      <c r="DM24" s="105"/>
      <c r="DN24" s="105"/>
      <c r="DO24" s="105"/>
      <c r="DP24" s="105"/>
      <c r="DQ24" s="105"/>
      <c r="DR24" s="105"/>
      <c r="DS24" s="105"/>
      <c r="DT24" s="105"/>
      <c r="DU24" s="105"/>
      <c r="DV24" s="105"/>
      <c r="DW24" s="105"/>
      <c r="DX24" s="105"/>
      <c r="DY24" s="105"/>
      <c r="DZ24" s="105"/>
      <c r="EA24" s="105"/>
      <c r="EB24" s="105"/>
      <c r="EC24" s="105"/>
      <c r="ED24" s="105"/>
      <c r="EE24" s="105"/>
      <c r="EF24" s="105"/>
      <c r="EG24" s="105"/>
      <c r="EH24" s="105"/>
      <c r="EI24" s="105"/>
      <c r="EJ24" s="105"/>
      <c r="EK24" s="105"/>
      <c r="EL24" s="105"/>
      <c r="EM24" s="105"/>
      <c r="EN24" s="105"/>
      <c r="EO24" s="105"/>
      <c r="EP24" s="105"/>
      <c r="EQ24" s="105"/>
      <c r="ER24" s="105"/>
      <c r="ES24" s="105"/>
      <c r="ET24" s="105"/>
      <c r="EU24" s="105"/>
      <c r="EV24" s="105"/>
      <c r="EW24" s="105"/>
      <c r="EX24" s="105"/>
      <c r="EY24" s="105"/>
      <c r="EZ24" s="105"/>
      <c r="FA24" s="105"/>
      <c r="FB24" s="105"/>
      <c r="FC24" s="105"/>
      <c r="FD24" s="105"/>
      <c r="FE24" s="105"/>
      <c r="FF24" s="105"/>
      <c r="FG24" s="105"/>
      <c r="FH24" s="105"/>
      <c r="FI24" s="105"/>
      <c r="FJ24" s="105"/>
      <c r="FK24" s="105"/>
      <c r="FL24" s="105"/>
      <c r="FM24" s="105"/>
      <c r="FN24" s="105"/>
      <c r="FO24" s="105"/>
      <c r="FP24" s="105"/>
      <c r="FQ24" s="105"/>
      <c r="FR24" s="105"/>
      <c r="FS24" s="105"/>
      <c r="FT24" s="105"/>
      <c r="FU24" s="105"/>
      <c r="FV24" s="105"/>
      <c r="FW24" s="105"/>
      <c r="FX24" s="105"/>
      <c r="FY24" s="105"/>
      <c r="FZ24" s="105"/>
      <c r="GA24" s="105"/>
      <c r="GB24" s="105"/>
      <c r="GC24" s="105"/>
      <c r="GD24" s="105"/>
      <c r="GE24" s="105"/>
      <c r="GF24" s="105"/>
      <c r="GG24" s="105"/>
      <c r="GH24" s="105"/>
      <c r="GI24" s="105"/>
      <c r="GJ24" s="105"/>
      <c r="GK24" s="105"/>
      <c r="GL24" s="105"/>
      <c r="GM24" s="105"/>
      <c r="GN24" s="105"/>
      <c r="GO24" s="106"/>
      <c r="GP24" s="106"/>
      <c r="GQ24" s="106"/>
      <c r="GR24" s="106"/>
      <c r="GS24" s="106"/>
      <c r="GT24" s="106"/>
      <c r="GU24" s="106"/>
      <c r="GV24" s="106"/>
    </row>
    <row r="25" spans="1:204" s="107" customFormat="1" ht="14.25" customHeight="1">
      <c r="A25" s="72"/>
      <c r="B25" s="912"/>
      <c r="C25" s="913"/>
      <c r="D25" s="914"/>
      <c r="E25" s="915"/>
      <c r="F25" s="916"/>
      <c r="G25" s="917"/>
      <c r="H25" s="918"/>
      <c r="I25" s="919"/>
      <c r="J25" s="917"/>
      <c r="K25" s="919"/>
      <c r="L25" s="459" t="e">
        <f>G25/(G25+J25)</f>
        <v>#DIV/0!</v>
      </c>
      <c r="M25" s="920"/>
      <c r="N25" s="921"/>
      <c r="O25" s="921"/>
      <c r="P25" s="921"/>
      <c r="Q25" s="921"/>
      <c r="R25" s="922"/>
      <c r="S25" s="923"/>
      <c r="T25" s="924"/>
      <c r="U25" s="924"/>
      <c r="V25" s="925"/>
      <c r="W25" s="926"/>
      <c r="X25" s="927"/>
      <c r="Y25" s="927"/>
      <c r="Z25" s="928"/>
      <c r="AA25" s="929"/>
      <c r="AB25" s="155"/>
      <c r="AC25" s="72"/>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75"/>
      <c r="BV25" s="75"/>
      <c r="BW25" s="75"/>
      <c r="BX25" s="75"/>
      <c r="BY25" s="75"/>
      <c r="BZ25" s="75"/>
      <c r="CA25" s="75"/>
      <c r="CB25" s="75"/>
      <c r="CC25" s="75"/>
      <c r="CD25" s="75"/>
      <c r="CE25" s="75"/>
      <c r="CF25" s="75"/>
      <c r="CG25" s="75"/>
      <c r="CH25" s="75"/>
      <c r="CI25" s="75"/>
      <c r="CJ25" s="75"/>
      <c r="CK25" s="75"/>
      <c r="CL25" s="76"/>
      <c r="CM25" s="76"/>
      <c r="CN25" s="105"/>
      <c r="CO25" s="105"/>
      <c r="CP25" s="105"/>
      <c r="CQ25" s="105"/>
      <c r="CR25" s="105"/>
      <c r="CS25" s="105"/>
      <c r="CT25" s="105"/>
      <c r="CU25" s="105"/>
      <c r="CV25" s="105"/>
      <c r="CW25" s="105"/>
      <c r="CX25" s="105"/>
      <c r="CY25" s="105"/>
      <c r="CZ25" s="105"/>
      <c r="DA25" s="105"/>
      <c r="DB25" s="105"/>
      <c r="DC25" s="105"/>
      <c r="DD25" s="105"/>
      <c r="DE25" s="105"/>
      <c r="DF25" s="105"/>
      <c r="DG25" s="105"/>
      <c r="DH25" s="105"/>
      <c r="DI25" s="105"/>
      <c r="DJ25" s="105"/>
      <c r="DK25" s="105"/>
      <c r="DL25" s="105"/>
      <c r="DM25" s="105"/>
      <c r="DN25" s="105"/>
      <c r="DO25" s="105"/>
      <c r="DP25" s="105"/>
      <c r="DQ25" s="105"/>
      <c r="DR25" s="105"/>
      <c r="DS25" s="105"/>
      <c r="DT25" s="105"/>
      <c r="DU25" s="105"/>
      <c r="DV25" s="105"/>
      <c r="DW25" s="105"/>
      <c r="DX25" s="105"/>
      <c r="DY25" s="105"/>
      <c r="DZ25" s="105"/>
      <c r="EA25" s="105"/>
      <c r="EB25" s="105"/>
      <c r="EC25" s="105"/>
      <c r="ED25" s="105"/>
      <c r="EE25" s="105"/>
      <c r="EF25" s="105"/>
      <c r="EG25" s="105"/>
      <c r="EH25" s="105"/>
      <c r="EI25" s="105"/>
      <c r="EJ25" s="105"/>
      <c r="EK25" s="105"/>
      <c r="EL25" s="105"/>
      <c r="EM25" s="105"/>
      <c r="EN25" s="105"/>
      <c r="EO25" s="105"/>
      <c r="EP25" s="105"/>
      <c r="EQ25" s="105"/>
      <c r="ER25" s="105"/>
      <c r="ES25" s="105"/>
      <c r="ET25" s="105"/>
      <c r="EU25" s="105"/>
      <c r="EV25" s="105"/>
      <c r="EW25" s="105"/>
      <c r="EX25" s="105"/>
      <c r="EY25" s="105"/>
      <c r="EZ25" s="105"/>
      <c r="FA25" s="105"/>
      <c r="FB25" s="105"/>
      <c r="FC25" s="105"/>
      <c r="FD25" s="105"/>
      <c r="FE25" s="105"/>
      <c r="FF25" s="105"/>
      <c r="FG25" s="105"/>
      <c r="FH25" s="105"/>
      <c r="FI25" s="105"/>
      <c r="FJ25" s="105"/>
      <c r="FK25" s="105"/>
      <c r="FL25" s="105"/>
      <c r="FM25" s="105"/>
      <c r="FN25" s="105"/>
      <c r="FO25" s="105"/>
      <c r="FP25" s="105"/>
      <c r="FQ25" s="105"/>
      <c r="FR25" s="105"/>
      <c r="FS25" s="105"/>
      <c r="FT25" s="105"/>
      <c r="FU25" s="105"/>
      <c r="FV25" s="105"/>
      <c r="FW25" s="105"/>
      <c r="FX25" s="105"/>
      <c r="FY25" s="105"/>
      <c r="FZ25" s="105"/>
      <c r="GA25" s="105"/>
      <c r="GB25" s="105"/>
      <c r="GC25" s="105"/>
      <c r="GD25" s="105"/>
      <c r="GE25" s="105"/>
      <c r="GF25" s="105"/>
      <c r="GG25" s="105"/>
      <c r="GH25" s="105"/>
      <c r="GI25" s="105"/>
      <c r="GJ25" s="105"/>
      <c r="GK25" s="105"/>
      <c r="GL25" s="105"/>
      <c r="GM25" s="105"/>
      <c r="GN25" s="105"/>
      <c r="GO25" s="106"/>
      <c r="GP25" s="106"/>
      <c r="GQ25" s="106"/>
      <c r="GR25" s="106"/>
      <c r="GS25" s="106"/>
      <c r="GT25" s="106"/>
      <c r="GU25" s="106"/>
      <c r="GV25" s="106"/>
    </row>
    <row r="26" spans="1:204" s="107" customFormat="1" ht="13.5" customHeight="1">
      <c r="A26" s="72"/>
      <c r="B26" s="912"/>
      <c r="C26" s="913"/>
      <c r="D26" s="914"/>
      <c r="E26" s="915"/>
      <c r="F26" s="916"/>
      <c r="G26" s="917"/>
      <c r="H26" s="918"/>
      <c r="I26" s="919"/>
      <c r="J26" s="917"/>
      <c r="K26" s="919"/>
      <c r="L26" s="459" t="e">
        <f>G26/(G26+J26)</f>
        <v>#DIV/0!</v>
      </c>
      <c r="M26" s="920"/>
      <c r="N26" s="921"/>
      <c r="O26" s="921"/>
      <c r="P26" s="921"/>
      <c r="Q26" s="921"/>
      <c r="R26" s="922"/>
      <c r="S26" s="923"/>
      <c r="T26" s="924"/>
      <c r="U26" s="924"/>
      <c r="V26" s="925"/>
      <c r="W26" s="926"/>
      <c r="X26" s="927"/>
      <c r="Y26" s="927"/>
      <c r="Z26" s="928"/>
      <c r="AA26" s="929"/>
      <c r="AB26" s="155"/>
      <c r="AC26" s="72"/>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75"/>
      <c r="BV26" s="75"/>
      <c r="BW26" s="75"/>
      <c r="BX26" s="75"/>
      <c r="BY26" s="75"/>
      <c r="BZ26" s="75"/>
      <c r="CA26" s="75"/>
      <c r="CB26" s="75"/>
      <c r="CC26" s="75"/>
      <c r="CD26" s="75"/>
      <c r="CE26" s="75"/>
      <c r="CF26" s="75"/>
      <c r="CG26" s="75"/>
      <c r="CH26" s="75"/>
      <c r="CI26" s="75"/>
      <c r="CJ26" s="75"/>
      <c r="CK26" s="75"/>
      <c r="CL26" s="76"/>
      <c r="CM26" s="76"/>
      <c r="CN26" s="105"/>
      <c r="CO26" s="105"/>
      <c r="CP26" s="105"/>
      <c r="CQ26" s="105"/>
      <c r="CR26" s="105"/>
      <c r="CS26" s="105"/>
      <c r="CT26" s="105"/>
      <c r="CU26" s="105"/>
      <c r="CV26" s="105"/>
      <c r="CW26" s="105"/>
      <c r="CX26" s="105"/>
      <c r="CY26" s="105"/>
      <c r="CZ26" s="105"/>
      <c r="DA26" s="105"/>
      <c r="DB26" s="105"/>
      <c r="DC26" s="105"/>
      <c r="DD26" s="105"/>
      <c r="DE26" s="105"/>
      <c r="DF26" s="105"/>
      <c r="DG26" s="105"/>
      <c r="DH26" s="105"/>
      <c r="DI26" s="105"/>
      <c r="DJ26" s="105"/>
      <c r="DK26" s="105"/>
      <c r="DL26" s="105"/>
      <c r="DM26" s="105"/>
      <c r="DN26" s="105"/>
      <c r="DO26" s="105"/>
      <c r="DP26" s="105"/>
      <c r="DQ26" s="105"/>
      <c r="DR26" s="105"/>
      <c r="DS26" s="105"/>
      <c r="DT26" s="105"/>
      <c r="DU26" s="105"/>
      <c r="DV26" s="105"/>
      <c r="DW26" s="105"/>
      <c r="DX26" s="105"/>
      <c r="DY26" s="105"/>
      <c r="DZ26" s="105"/>
      <c r="EA26" s="105"/>
      <c r="EB26" s="105"/>
      <c r="EC26" s="105"/>
      <c r="ED26" s="105"/>
      <c r="EE26" s="105"/>
      <c r="EF26" s="105"/>
      <c r="EG26" s="105"/>
      <c r="EH26" s="105"/>
      <c r="EI26" s="105"/>
      <c r="EJ26" s="105"/>
      <c r="EK26" s="105"/>
      <c r="EL26" s="105"/>
      <c r="EM26" s="105"/>
      <c r="EN26" s="105"/>
      <c r="EO26" s="105"/>
      <c r="EP26" s="105"/>
      <c r="EQ26" s="105"/>
      <c r="ER26" s="105"/>
      <c r="ES26" s="105"/>
      <c r="ET26" s="105"/>
      <c r="EU26" s="105"/>
      <c r="EV26" s="105"/>
      <c r="EW26" s="105"/>
      <c r="EX26" s="105"/>
      <c r="EY26" s="105"/>
      <c r="EZ26" s="105"/>
      <c r="FA26" s="105"/>
      <c r="FB26" s="105"/>
      <c r="FC26" s="105"/>
      <c r="FD26" s="105"/>
      <c r="FE26" s="105"/>
      <c r="FF26" s="105"/>
      <c r="FG26" s="105"/>
      <c r="FH26" s="105"/>
      <c r="FI26" s="105"/>
      <c r="FJ26" s="105"/>
      <c r="FK26" s="105"/>
      <c r="FL26" s="105"/>
      <c r="FM26" s="105"/>
      <c r="FN26" s="105"/>
      <c r="FO26" s="105"/>
      <c r="FP26" s="105"/>
      <c r="FQ26" s="105"/>
      <c r="FR26" s="105"/>
      <c r="FS26" s="105"/>
      <c r="FT26" s="105"/>
      <c r="FU26" s="105"/>
      <c r="FV26" s="105"/>
      <c r="FW26" s="105"/>
      <c r="FX26" s="105"/>
      <c r="FY26" s="105"/>
      <c r="FZ26" s="105"/>
      <c r="GA26" s="105"/>
      <c r="GB26" s="105"/>
      <c r="GC26" s="105"/>
      <c r="GD26" s="105"/>
      <c r="GE26" s="105"/>
      <c r="GF26" s="105"/>
      <c r="GG26" s="105"/>
      <c r="GH26" s="105"/>
      <c r="GI26" s="105"/>
      <c r="GJ26" s="105"/>
      <c r="GK26" s="105"/>
      <c r="GL26" s="105"/>
      <c r="GM26" s="105"/>
      <c r="GN26" s="105"/>
      <c r="GO26" s="106"/>
      <c r="GP26" s="106"/>
      <c r="GQ26" s="106"/>
      <c r="GR26" s="106"/>
      <c r="GS26" s="106"/>
      <c r="GT26" s="106"/>
      <c r="GU26" s="106"/>
      <c r="GV26" s="106"/>
    </row>
    <row r="27" spans="1:204" s="107" customFormat="1" ht="15" hidden="1" customHeight="1">
      <c r="A27" s="72"/>
      <c r="B27" s="898"/>
      <c r="C27" s="899"/>
      <c r="D27" s="900"/>
      <c r="E27" s="901"/>
      <c r="F27" s="902"/>
      <c r="G27" s="903"/>
      <c r="H27" s="904"/>
      <c r="I27" s="904"/>
      <c r="J27" s="905"/>
      <c r="K27" s="903"/>
      <c r="L27" s="905"/>
      <c r="M27" s="906"/>
      <c r="N27" s="907"/>
      <c r="O27" s="907"/>
      <c r="P27" s="907"/>
      <c r="Q27" s="907"/>
      <c r="R27" s="908"/>
      <c r="S27" s="909"/>
      <c r="T27" s="910"/>
      <c r="U27" s="910"/>
      <c r="V27" s="911"/>
      <c r="W27" s="930"/>
      <c r="X27" s="931"/>
      <c r="Y27" s="932"/>
      <c r="Z27" s="933"/>
      <c r="AA27" s="934"/>
      <c r="AB27" s="155"/>
      <c r="AC27" s="72"/>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75"/>
      <c r="BV27" s="75"/>
      <c r="BW27" s="75"/>
      <c r="BX27" s="75"/>
      <c r="BY27" s="75"/>
      <c r="BZ27" s="75"/>
      <c r="CA27" s="75"/>
      <c r="CB27" s="75"/>
      <c r="CC27" s="75"/>
      <c r="CD27" s="75"/>
      <c r="CE27" s="75"/>
      <c r="CF27" s="75"/>
      <c r="CG27" s="75"/>
      <c r="CH27" s="75"/>
      <c r="CI27" s="75"/>
      <c r="CJ27" s="75"/>
      <c r="CK27" s="75"/>
      <c r="CL27" s="76"/>
      <c r="CM27" s="76"/>
      <c r="CN27" s="105"/>
      <c r="CO27" s="105"/>
      <c r="CP27" s="105"/>
      <c r="CQ27" s="105"/>
      <c r="CR27" s="105"/>
      <c r="CS27" s="105"/>
      <c r="CT27" s="105"/>
      <c r="CU27" s="105"/>
      <c r="CV27" s="105"/>
      <c r="CW27" s="105"/>
      <c r="CX27" s="105"/>
      <c r="CY27" s="105"/>
      <c r="CZ27" s="105"/>
      <c r="DA27" s="105"/>
      <c r="DB27" s="105"/>
      <c r="DC27" s="105"/>
      <c r="DD27" s="105"/>
      <c r="DE27" s="105"/>
      <c r="DF27" s="105"/>
      <c r="DG27" s="105"/>
      <c r="DH27" s="105"/>
      <c r="DI27" s="105"/>
      <c r="DJ27" s="105"/>
      <c r="DK27" s="105"/>
      <c r="DL27" s="105"/>
      <c r="DM27" s="105"/>
      <c r="DN27" s="105"/>
      <c r="DO27" s="105"/>
      <c r="DP27" s="105"/>
      <c r="DQ27" s="105"/>
      <c r="DR27" s="105"/>
      <c r="DS27" s="105"/>
      <c r="DT27" s="105"/>
      <c r="DU27" s="105"/>
      <c r="DV27" s="105"/>
      <c r="DW27" s="105"/>
      <c r="DX27" s="105"/>
      <c r="DY27" s="105"/>
      <c r="DZ27" s="105"/>
      <c r="EA27" s="105"/>
      <c r="EB27" s="105"/>
      <c r="EC27" s="105"/>
      <c r="ED27" s="105"/>
      <c r="EE27" s="105"/>
      <c r="EF27" s="105"/>
      <c r="EG27" s="105"/>
      <c r="EH27" s="105"/>
      <c r="EI27" s="105"/>
      <c r="EJ27" s="105"/>
      <c r="EK27" s="105"/>
      <c r="EL27" s="105"/>
      <c r="EM27" s="105"/>
      <c r="EN27" s="105"/>
      <c r="EO27" s="105"/>
      <c r="EP27" s="105"/>
      <c r="EQ27" s="105"/>
      <c r="ER27" s="105"/>
      <c r="ES27" s="105"/>
      <c r="ET27" s="105"/>
      <c r="EU27" s="105"/>
      <c r="EV27" s="105"/>
      <c r="EW27" s="105"/>
      <c r="EX27" s="105"/>
      <c r="EY27" s="105"/>
      <c r="EZ27" s="105"/>
      <c r="FA27" s="105"/>
      <c r="FB27" s="105"/>
      <c r="FC27" s="105"/>
      <c r="FD27" s="105"/>
      <c r="FE27" s="105"/>
      <c r="FF27" s="105"/>
      <c r="FG27" s="105"/>
      <c r="FH27" s="105"/>
      <c r="FI27" s="105"/>
      <c r="FJ27" s="105"/>
      <c r="FK27" s="105"/>
      <c r="FL27" s="105"/>
      <c r="FM27" s="105"/>
      <c r="FN27" s="105"/>
      <c r="FO27" s="105"/>
      <c r="FP27" s="105"/>
      <c r="FQ27" s="105"/>
      <c r="FR27" s="105"/>
      <c r="FS27" s="105"/>
      <c r="FT27" s="105"/>
      <c r="FU27" s="105"/>
      <c r="FV27" s="105"/>
      <c r="FW27" s="105"/>
      <c r="FX27" s="105"/>
      <c r="FY27" s="105"/>
      <c r="FZ27" s="105"/>
      <c r="GA27" s="105"/>
      <c r="GB27" s="105"/>
      <c r="GC27" s="105"/>
      <c r="GD27" s="105"/>
      <c r="GE27" s="105"/>
      <c r="GF27" s="105"/>
      <c r="GG27" s="105"/>
      <c r="GH27" s="105"/>
      <c r="GI27" s="105"/>
      <c r="GJ27" s="105"/>
      <c r="GK27" s="105"/>
      <c r="GL27" s="105"/>
      <c r="GM27" s="105"/>
      <c r="GN27" s="105"/>
      <c r="GO27" s="106"/>
      <c r="GP27" s="106"/>
      <c r="GQ27" s="106"/>
      <c r="GR27" s="106"/>
      <c r="GS27" s="106"/>
      <c r="GT27" s="106"/>
      <c r="GU27" s="106"/>
      <c r="GV27" s="106"/>
    </row>
    <row r="28" spans="1:204" ht="15" customHeight="1">
      <c r="A28" s="58"/>
      <c r="B28" s="876" t="s">
        <v>241</v>
      </c>
      <c r="C28" s="877"/>
      <c r="D28" s="877"/>
      <c r="E28" s="877"/>
      <c r="F28" s="877"/>
      <c r="G28" s="877"/>
      <c r="H28" s="877"/>
      <c r="I28" s="877"/>
      <c r="J28" s="877"/>
      <c r="K28" s="877"/>
      <c r="L28" s="877"/>
      <c r="M28" s="890" t="s">
        <v>494</v>
      </c>
      <c r="N28" s="891"/>
      <c r="O28" s="891"/>
      <c r="P28" s="891"/>
      <c r="Q28" s="891"/>
      <c r="R28" s="891"/>
      <c r="S28" s="891"/>
      <c r="T28" s="891"/>
      <c r="U28" s="891"/>
      <c r="V28" s="891"/>
      <c r="W28" s="891"/>
      <c r="X28" s="891"/>
      <c r="Y28" s="891"/>
      <c r="Z28" s="891"/>
      <c r="AA28" s="891"/>
      <c r="AB28" s="892"/>
      <c r="BP28" s="893" t="s">
        <v>358</v>
      </c>
      <c r="BQ28" s="894"/>
      <c r="BR28" s="894"/>
      <c r="BS28" s="895"/>
      <c r="BT28" s="60"/>
      <c r="BU28" s="75"/>
      <c r="BV28" s="75"/>
      <c r="BW28" s="75"/>
      <c r="BX28" s="75"/>
      <c r="BY28" s="75"/>
      <c r="BZ28" s="75"/>
      <c r="CA28" s="75"/>
    </row>
    <row r="29" spans="1:204" ht="15" customHeight="1">
      <c r="A29" s="58"/>
      <c r="B29" s="872" t="s">
        <v>248</v>
      </c>
      <c r="C29" s="683"/>
      <c r="D29" s="683"/>
      <c r="E29" s="683"/>
      <c r="F29" s="683"/>
      <c r="G29" s="683"/>
      <c r="H29" s="683"/>
      <c r="I29" s="714"/>
      <c r="J29" s="873"/>
      <c r="K29" s="874"/>
      <c r="L29" s="875"/>
      <c r="M29" s="58"/>
      <c r="N29" s="58"/>
      <c r="O29" s="730" t="s">
        <v>303</v>
      </c>
      <c r="P29" s="743"/>
      <c r="Q29" s="743"/>
      <c r="R29" s="743"/>
      <c r="S29" s="743"/>
      <c r="T29" s="743"/>
      <c r="U29" s="743"/>
      <c r="V29" s="743"/>
      <c r="W29" s="744"/>
      <c r="X29" s="887" t="s">
        <v>100</v>
      </c>
      <c r="Y29" s="896"/>
      <c r="Z29" s="897"/>
      <c r="AA29" s="501"/>
      <c r="AB29" s="502"/>
      <c r="BL29" s="60" t="s">
        <v>65</v>
      </c>
      <c r="BS29" s="60"/>
      <c r="BT29" s="60"/>
      <c r="BU29" s="75"/>
      <c r="BV29" s="75"/>
      <c r="BW29" s="75"/>
      <c r="BX29" s="75"/>
      <c r="BY29" s="75"/>
      <c r="BZ29" s="75"/>
      <c r="CA29" s="75"/>
    </row>
    <row r="30" spans="1:204" ht="15" customHeight="1">
      <c r="A30" s="58"/>
      <c r="B30" s="872" t="s">
        <v>247</v>
      </c>
      <c r="C30" s="683"/>
      <c r="D30" s="683"/>
      <c r="E30" s="683"/>
      <c r="F30" s="683"/>
      <c r="G30" s="683"/>
      <c r="H30" s="683"/>
      <c r="I30" s="714"/>
      <c r="J30" s="873"/>
      <c r="K30" s="874"/>
      <c r="L30" s="875"/>
      <c r="M30" s="58"/>
      <c r="N30" s="58"/>
      <c r="O30" s="730" t="s">
        <v>323</v>
      </c>
      <c r="P30" s="743"/>
      <c r="Q30" s="743"/>
      <c r="R30" s="743"/>
      <c r="S30" s="743"/>
      <c r="T30" s="743"/>
      <c r="U30" s="743"/>
      <c r="V30" s="743"/>
      <c r="W30" s="744"/>
      <c r="X30" s="887" t="s">
        <v>100</v>
      </c>
      <c r="Y30" s="888"/>
      <c r="Z30" s="889"/>
      <c r="AA30" s="503"/>
      <c r="AB30" s="502"/>
      <c r="BL30" s="60" t="s">
        <v>109</v>
      </c>
      <c r="BP30" s="870" t="str">
        <f>O37</f>
        <v>Retained Earning as of Jan 1st</v>
      </c>
      <c r="BQ30" s="871"/>
      <c r="BR30" s="871"/>
      <c r="BS30" s="212">
        <f>X37</f>
        <v>0</v>
      </c>
      <c r="BT30" s="60"/>
      <c r="BU30" s="75"/>
      <c r="BV30" s="75"/>
      <c r="BW30" s="75"/>
      <c r="BX30" s="75"/>
      <c r="BY30" s="75"/>
      <c r="BZ30" s="75"/>
      <c r="CA30" s="75"/>
    </row>
    <row r="31" spans="1:204" ht="15" customHeight="1">
      <c r="A31" s="58"/>
      <c r="B31" s="856" t="s">
        <v>263</v>
      </c>
      <c r="C31" s="671"/>
      <c r="D31" s="671"/>
      <c r="E31" s="671"/>
      <c r="F31" s="671"/>
      <c r="G31" s="671"/>
      <c r="H31" s="671"/>
      <c r="I31" s="704"/>
      <c r="J31" s="782"/>
      <c r="K31" s="783"/>
      <c r="L31" s="784"/>
      <c r="M31" s="58"/>
      <c r="N31" s="58"/>
      <c r="O31" s="730" t="s">
        <v>209</v>
      </c>
      <c r="P31" s="815"/>
      <c r="Q31" s="815"/>
      <c r="R31" s="815"/>
      <c r="S31" s="815"/>
      <c r="T31" s="815"/>
      <c r="U31" s="815"/>
      <c r="V31" s="815"/>
      <c r="W31" s="816"/>
      <c r="X31" s="782"/>
      <c r="Y31" s="783"/>
      <c r="Z31" s="784"/>
      <c r="AA31" s="503"/>
      <c r="AB31" s="502"/>
      <c r="BL31" s="60" t="s">
        <v>100</v>
      </c>
      <c r="BP31" s="870" t="str">
        <f>O40</f>
        <v>Net Profit/Loss</v>
      </c>
      <c r="BQ31" s="871"/>
      <c r="BR31" s="871"/>
      <c r="BS31" s="212">
        <f>X40</f>
        <v>0</v>
      </c>
      <c r="BT31" s="60"/>
      <c r="BU31" s="75"/>
      <c r="BV31" s="75"/>
      <c r="BW31" s="75"/>
      <c r="BX31" s="75"/>
      <c r="BY31" s="75"/>
      <c r="BZ31" s="75"/>
      <c r="CA31" s="75"/>
    </row>
    <row r="32" spans="1:204" ht="15" customHeight="1">
      <c r="A32" s="58"/>
      <c r="B32" s="856" t="s">
        <v>240</v>
      </c>
      <c r="C32" s="671"/>
      <c r="D32" s="671"/>
      <c r="E32" s="671"/>
      <c r="F32" s="671"/>
      <c r="G32" s="671"/>
      <c r="H32" s="671"/>
      <c r="I32" s="704"/>
      <c r="J32" s="782"/>
      <c r="K32" s="783"/>
      <c r="L32" s="784"/>
      <c r="M32" s="58"/>
      <c r="N32" s="58"/>
      <c r="O32" s="883" t="s">
        <v>304</v>
      </c>
      <c r="P32" s="884"/>
      <c r="Q32" s="884"/>
      <c r="R32" s="884"/>
      <c r="S32" s="884"/>
      <c r="T32" s="884"/>
      <c r="U32" s="884"/>
      <c r="V32" s="884"/>
      <c r="W32" s="885"/>
      <c r="X32" s="782"/>
      <c r="Y32" s="783"/>
      <c r="Z32" s="784"/>
      <c r="AA32" s="503"/>
      <c r="AB32" s="502"/>
      <c r="AY32" s="60" t="s">
        <v>90</v>
      </c>
      <c r="BP32" s="886" t="str">
        <f>B42</f>
        <v>Owners Draw/Profit Distributions</v>
      </c>
      <c r="BQ32" s="871"/>
      <c r="BR32" s="871"/>
      <c r="BS32" s="212">
        <f>J42</f>
        <v>0</v>
      </c>
      <c r="BT32" s="60"/>
      <c r="BU32" s="75"/>
      <c r="BV32" s="75"/>
      <c r="BW32" s="75"/>
      <c r="BX32" s="75"/>
      <c r="BY32" s="75"/>
      <c r="BZ32" s="75"/>
      <c r="CA32" s="75"/>
    </row>
    <row r="33" spans="1:204" ht="15" customHeight="1">
      <c r="A33" s="58"/>
      <c r="B33" s="876" t="s">
        <v>242</v>
      </c>
      <c r="C33" s="877"/>
      <c r="D33" s="877"/>
      <c r="E33" s="877"/>
      <c r="F33" s="877"/>
      <c r="G33" s="877"/>
      <c r="H33" s="877"/>
      <c r="I33" s="877"/>
      <c r="J33" s="877"/>
      <c r="K33" s="877"/>
      <c r="L33" s="878"/>
      <c r="M33" s="58"/>
      <c r="N33" s="58"/>
      <c r="O33" s="883" t="s">
        <v>305</v>
      </c>
      <c r="P33" s="884"/>
      <c r="Q33" s="884"/>
      <c r="R33" s="884"/>
      <c r="S33" s="884"/>
      <c r="T33" s="884"/>
      <c r="U33" s="884"/>
      <c r="V33" s="884"/>
      <c r="W33" s="885"/>
      <c r="X33" s="782"/>
      <c r="Y33" s="783"/>
      <c r="Z33" s="784"/>
      <c r="AA33" s="504"/>
      <c r="AB33" s="502"/>
      <c r="AY33" s="60" t="s">
        <v>110</v>
      </c>
      <c r="BL33" s="60" t="s">
        <v>65</v>
      </c>
      <c r="BP33" s="870" t="s">
        <v>354</v>
      </c>
      <c r="BQ33" s="871"/>
      <c r="BR33" s="871"/>
      <c r="BS33" s="212">
        <f>BS30+BS31-BS32</f>
        <v>0</v>
      </c>
      <c r="BT33" s="60"/>
      <c r="BU33" s="75"/>
      <c r="BV33" s="75"/>
      <c r="BW33" s="75"/>
      <c r="BX33" s="75"/>
      <c r="BY33" s="75"/>
      <c r="BZ33" s="75"/>
      <c r="CA33" s="75"/>
    </row>
    <row r="34" spans="1:204" ht="15" customHeight="1">
      <c r="A34" s="58"/>
      <c r="B34" s="872" t="s">
        <v>246</v>
      </c>
      <c r="C34" s="683"/>
      <c r="D34" s="683"/>
      <c r="E34" s="683"/>
      <c r="F34" s="683"/>
      <c r="G34" s="683"/>
      <c r="H34" s="683"/>
      <c r="I34" s="714"/>
      <c r="J34" s="873"/>
      <c r="K34" s="874"/>
      <c r="L34" s="874"/>
      <c r="M34" s="417"/>
      <c r="N34" s="877" t="s">
        <v>463</v>
      </c>
      <c r="O34" s="877"/>
      <c r="P34" s="877"/>
      <c r="Q34" s="877"/>
      <c r="R34" s="877"/>
      <c r="S34" s="877"/>
      <c r="T34" s="877"/>
      <c r="U34" s="877"/>
      <c r="V34" s="877"/>
      <c r="W34" s="877"/>
      <c r="X34" s="877"/>
      <c r="Y34" s="877"/>
      <c r="Z34" s="877"/>
      <c r="AA34" s="877"/>
      <c r="AB34" s="879"/>
      <c r="AY34" s="60" t="s">
        <v>112</v>
      </c>
      <c r="BL34" s="60" t="s">
        <v>66</v>
      </c>
      <c r="BS34" s="60"/>
      <c r="BT34" s="60"/>
      <c r="BU34" s="75"/>
      <c r="BV34" s="75"/>
      <c r="BW34" s="75"/>
      <c r="BX34" s="75"/>
      <c r="BY34" s="75"/>
      <c r="BZ34" s="75"/>
      <c r="CA34" s="75"/>
    </row>
    <row r="35" spans="1:204" s="75" customFormat="1" ht="15" customHeight="1">
      <c r="A35" s="58"/>
      <c r="B35" s="856" t="s">
        <v>243</v>
      </c>
      <c r="C35" s="671"/>
      <c r="D35" s="671"/>
      <c r="E35" s="671"/>
      <c r="F35" s="671"/>
      <c r="G35" s="671"/>
      <c r="H35" s="671"/>
      <c r="I35" s="704"/>
      <c r="J35" s="782"/>
      <c r="K35" s="783"/>
      <c r="L35" s="784"/>
      <c r="M35" s="58"/>
      <c r="N35" s="58"/>
      <c r="O35" s="880" t="s">
        <v>233</v>
      </c>
      <c r="P35" s="881"/>
      <c r="Q35" s="881"/>
      <c r="R35" s="881"/>
      <c r="S35" s="881"/>
      <c r="T35" s="881"/>
      <c r="U35" s="881"/>
      <c r="V35" s="881"/>
      <c r="W35" s="882"/>
      <c r="X35" s="782"/>
      <c r="Y35" s="783"/>
      <c r="Z35" s="784"/>
      <c r="AA35" s="501"/>
      <c r="AB35" s="502"/>
      <c r="AC35" s="505"/>
      <c r="AD35" s="60"/>
      <c r="AE35" s="60"/>
      <c r="AF35" s="60" t="s">
        <v>44</v>
      </c>
      <c r="AG35" s="60"/>
      <c r="AH35" s="60"/>
      <c r="AI35" s="60"/>
      <c r="AJ35" s="60"/>
      <c r="AK35" s="60"/>
      <c r="AL35" s="60"/>
      <c r="AM35" s="60"/>
      <c r="AN35" s="60"/>
      <c r="AO35" s="60"/>
      <c r="AP35" s="60"/>
      <c r="AQ35" s="60"/>
      <c r="AR35" s="60"/>
      <c r="AS35" s="60"/>
      <c r="AT35" s="60"/>
      <c r="AU35" s="60"/>
      <c r="AV35" s="60"/>
      <c r="AW35" s="60"/>
      <c r="AX35" s="60"/>
      <c r="AY35" s="60" t="s">
        <v>264</v>
      </c>
      <c r="AZ35" s="60"/>
      <c r="BA35" s="60"/>
      <c r="BB35" s="60"/>
      <c r="BC35" s="60"/>
      <c r="BD35" s="60"/>
      <c r="BE35" s="60"/>
      <c r="BF35" s="60"/>
      <c r="BG35" s="60"/>
      <c r="BH35" s="60"/>
      <c r="BI35" s="60"/>
      <c r="BJ35" s="60"/>
      <c r="BK35" s="60"/>
      <c r="BL35" s="60"/>
      <c r="BM35" s="60"/>
      <c r="BN35" s="60"/>
      <c r="BO35" s="60"/>
      <c r="BP35" s="870" t="str">
        <f>O43</f>
        <v>Less Accumulated Depreciation</v>
      </c>
      <c r="BQ35" s="871"/>
      <c r="BR35" s="871"/>
      <c r="BS35" s="212">
        <f>X43</f>
        <v>0</v>
      </c>
      <c r="BT35" s="60"/>
      <c r="BU35" s="60"/>
      <c r="CD35" s="61" t="s">
        <v>145</v>
      </c>
      <c r="CE35" s="61"/>
      <c r="CG35" s="124"/>
      <c r="CL35" s="76"/>
      <c r="CM35" s="76"/>
      <c r="CN35" s="76"/>
      <c r="CO35" s="76"/>
      <c r="CP35" s="76"/>
      <c r="CQ35" s="76"/>
      <c r="CR35" s="76"/>
      <c r="CS35" s="76"/>
      <c r="CT35" s="76"/>
      <c r="CU35" s="76"/>
      <c r="CV35" s="76"/>
      <c r="CW35" s="76"/>
      <c r="CX35" s="76"/>
      <c r="CY35" s="76"/>
      <c r="CZ35" s="76"/>
      <c r="DA35" s="76"/>
      <c r="DB35" s="76"/>
      <c r="DC35" s="76"/>
      <c r="DD35" s="76"/>
      <c r="DE35" s="76"/>
      <c r="DF35" s="76"/>
      <c r="DG35" s="76"/>
      <c r="DH35" s="76"/>
      <c r="DI35" s="76"/>
      <c r="DJ35" s="76"/>
      <c r="DK35" s="76"/>
      <c r="DL35" s="76"/>
      <c r="DM35" s="76"/>
      <c r="DN35" s="76"/>
      <c r="DO35" s="76"/>
      <c r="DP35" s="76"/>
      <c r="DQ35" s="76"/>
      <c r="DR35" s="76"/>
      <c r="DS35" s="76"/>
      <c r="DT35" s="76"/>
      <c r="DU35" s="76"/>
      <c r="DV35" s="76"/>
      <c r="DW35" s="76"/>
      <c r="DX35" s="76"/>
      <c r="DY35" s="76"/>
      <c r="DZ35" s="76"/>
      <c r="EA35" s="76"/>
      <c r="EB35" s="76"/>
      <c r="EC35" s="76"/>
      <c r="ED35" s="76"/>
      <c r="EE35" s="76"/>
      <c r="EF35" s="76"/>
      <c r="EG35" s="76"/>
      <c r="EH35" s="76"/>
      <c r="EI35" s="76"/>
      <c r="EJ35" s="76"/>
      <c r="EK35" s="76"/>
      <c r="EL35" s="76"/>
      <c r="EM35" s="76"/>
      <c r="EN35" s="76"/>
      <c r="EO35" s="76"/>
      <c r="EP35" s="76"/>
      <c r="EQ35" s="76"/>
      <c r="ER35" s="76"/>
      <c r="ES35" s="76"/>
      <c r="ET35" s="76"/>
      <c r="EU35" s="76"/>
      <c r="EV35" s="76"/>
      <c r="EW35" s="76"/>
      <c r="EX35" s="76"/>
      <c r="EY35" s="76"/>
      <c r="EZ35" s="76"/>
      <c r="FA35" s="76"/>
      <c r="FB35" s="76"/>
      <c r="FC35" s="76"/>
      <c r="FD35" s="76"/>
      <c r="FE35" s="76"/>
      <c r="FF35" s="76"/>
      <c r="FG35" s="76"/>
      <c r="FH35" s="76"/>
      <c r="FI35" s="76"/>
      <c r="FJ35" s="76"/>
      <c r="FK35" s="76"/>
      <c r="FL35" s="76"/>
      <c r="FM35" s="76"/>
      <c r="FN35" s="76"/>
      <c r="FO35" s="76"/>
      <c r="FP35" s="76"/>
      <c r="FQ35" s="76"/>
      <c r="FR35" s="76"/>
      <c r="FS35" s="76"/>
      <c r="FT35" s="76"/>
      <c r="FU35" s="76"/>
      <c r="FV35" s="76"/>
      <c r="FW35" s="76"/>
      <c r="FX35" s="76"/>
      <c r="FY35" s="76"/>
      <c r="FZ35" s="76"/>
      <c r="GA35" s="76"/>
      <c r="GB35" s="76"/>
      <c r="GC35" s="76"/>
      <c r="GD35" s="76"/>
      <c r="GE35" s="76"/>
      <c r="GF35" s="76"/>
      <c r="GG35" s="76"/>
      <c r="GH35" s="76"/>
      <c r="GI35" s="76"/>
      <c r="GJ35" s="76"/>
      <c r="GK35" s="76"/>
      <c r="GL35" s="76"/>
      <c r="GM35" s="76"/>
      <c r="GN35" s="76"/>
      <c r="GO35" s="77"/>
      <c r="GP35" s="77"/>
      <c r="GQ35" s="77"/>
      <c r="GR35" s="77"/>
      <c r="GS35" s="77"/>
      <c r="GT35" s="77"/>
      <c r="GU35" s="77"/>
      <c r="GV35" s="77"/>
    </row>
    <row r="36" spans="1:204" s="75" customFormat="1" ht="15" customHeight="1">
      <c r="A36" s="58"/>
      <c r="B36" s="876" t="s">
        <v>245</v>
      </c>
      <c r="C36" s="877"/>
      <c r="D36" s="877"/>
      <c r="E36" s="877"/>
      <c r="F36" s="877"/>
      <c r="G36" s="877"/>
      <c r="H36" s="877"/>
      <c r="I36" s="877"/>
      <c r="J36" s="877"/>
      <c r="K36" s="877"/>
      <c r="L36" s="878"/>
      <c r="M36" s="58"/>
      <c r="N36" s="149" t="s">
        <v>44</v>
      </c>
      <c r="O36" s="857" t="s">
        <v>252</v>
      </c>
      <c r="P36" s="858"/>
      <c r="Q36" s="858"/>
      <c r="R36" s="858"/>
      <c r="S36" s="858"/>
      <c r="T36" s="858"/>
      <c r="U36" s="858"/>
      <c r="V36" s="858"/>
      <c r="W36" s="859"/>
      <c r="X36" s="782"/>
      <c r="Y36" s="783"/>
      <c r="Z36" s="784"/>
      <c r="AA36" s="506"/>
      <c r="AB36" s="507"/>
      <c r="AC36" s="505"/>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870" t="str">
        <f>O46</f>
        <v>Less Accumulated Amortization</v>
      </c>
      <c r="BQ36" s="871"/>
      <c r="BR36" s="871"/>
      <c r="BS36" s="212">
        <f>X46</f>
        <v>0</v>
      </c>
      <c r="BT36" s="60"/>
      <c r="BU36" s="60"/>
      <c r="CD36" s="61" t="s">
        <v>146</v>
      </c>
      <c r="CE36" s="61"/>
      <c r="CG36" s="113">
        <f>X44</f>
        <v>0</v>
      </c>
      <c r="CL36" s="76"/>
      <c r="CM36" s="76"/>
      <c r="CN36" s="76"/>
      <c r="CO36" s="76"/>
      <c r="CP36" s="76"/>
      <c r="CQ36" s="76"/>
      <c r="CR36" s="76"/>
      <c r="CS36" s="76"/>
      <c r="CT36" s="76"/>
      <c r="CU36" s="76"/>
      <c r="CV36" s="76"/>
      <c r="CW36" s="76"/>
      <c r="CX36" s="76"/>
      <c r="CY36" s="76"/>
      <c r="CZ36" s="76"/>
      <c r="DA36" s="76"/>
      <c r="DB36" s="76"/>
      <c r="DC36" s="76"/>
      <c r="DD36" s="76"/>
      <c r="DE36" s="76"/>
      <c r="DF36" s="76"/>
      <c r="DG36" s="76"/>
      <c r="DH36" s="76"/>
      <c r="DI36" s="76"/>
      <c r="DJ36" s="76"/>
      <c r="DK36" s="76"/>
      <c r="DL36" s="76"/>
      <c r="DM36" s="76"/>
      <c r="DN36" s="76"/>
      <c r="DO36" s="76"/>
      <c r="DP36" s="76"/>
      <c r="DQ36" s="76"/>
      <c r="DR36" s="76"/>
      <c r="DS36" s="76"/>
      <c r="DT36" s="76"/>
      <c r="DU36" s="76"/>
      <c r="DV36" s="76"/>
      <c r="DW36" s="76"/>
      <c r="DX36" s="76"/>
      <c r="DY36" s="76"/>
      <c r="DZ36" s="76"/>
      <c r="EA36" s="76"/>
      <c r="EB36" s="76"/>
      <c r="EC36" s="76"/>
      <c r="ED36" s="76"/>
      <c r="EE36" s="76"/>
      <c r="EF36" s="76"/>
      <c r="EG36" s="76"/>
      <c r="EH36" s="76"/>
      <c r="EI36" s="76"/>
      <c r="EJ36" s="76"/>
      <c r="EK36" s="76"/>
      <c r="EL36" s="76"/>
      <c r="EM36" s="76"/>
      <c r="EN36" s="76"/>
      <c r="EO36" s="76"/>
      <c r="EP36" s="76"/>
      <c r="EQ36" s="76"/>
      <c r="ER36" s="76"/>
      <c r="ES36" s="76"/>
      <c r="ET36" s="76"/>
      <c r="EU36" s="76"/>
      <c r="EV36" s="76"/>
      <c r="EW36" s="76"/>
      <c r="EX36" s="76"/>
      <c r="EY36" s="76"/>
      <c r="EZ36" s="76"/>
      <c r="FA36" s="76"/>
      <c r="FB36" s="76"/>
      <c r="FC36" s="76"/>
      <c r="FD36" s="76"/>
      <c r="FE36" s="76"/>
      <c r="FF36" s="76"/>
      <c r="FG36" s="76"/>
      <c r="FH36" s="76"/>
      <c r="FI36" s="76"/>
      <c r="FJ36" s="76"/>
      <c r="FK36" s="76"/>
      <c r="FL36" s="76"/>
      <c r="FM36" s="76"/>
      <c r="FN36" s="76"/>
      <c r="FO36" s="76"/>
      <c r="FP36" s="76"/>
      <c r="FQ36" s="76"/>
      <c r="FR36" s="76"/>
      <c r="FS36" s="76"/>
      <c r="FT36" s="76"/>
      <c r="FU36" s="76"/>
      <c r="FV36" s="76"/>
      <c r="FW36" s="76"/>
      <c r="FX36" s="76"/>
      <c r="FY36" s="76"/>
      <c r="FZ36" s="76"/>
      <c r="GA36" s="76"/>
      <c r="GB36" s="76"/>
      <c r="GC36" s="76"/>
      <c r="GD36" s="76"/>
      <c r="GE36" s="76"/>
      <c r="GF36" s="76"/>
      <c r="GG36" s="76"/>
      <c r="GH36" s="76"/>
      <c r="GI36" s="76"/>
      <c r="GJ36" s="76"/>
      <c r="GK36" s="76"/>
      <c r="GL36" s="76"/>
      <c r="GM36" s="76"/>
      <c r="GN36" s="76"/>
      <c r="GO36" s="77"/>
      <c r="GP36" s="77"/>
      <c r="GQ36" s="77"/>
      <c r="GR36" s="77"/>
      <c r="GS36" s="77"/>
      <c r="GT36" s="77"/>
      <c r="GU36" s="77"/>
      <c r="GV36" s="77"/>
    </row>
    <row r="37" spans="1:204" s="75" customFormat="1" ht="15" customHeight="1">
      <c r="A37" s="58"/>
      <c r="B37" s="856" t="s">
        <v>249</v>
      </c>
      <c r="C37" s="671"/>
      <c r="D37" s="671"/>
      <c r="E37" s="671"/>
      <c r="F37" s="671"/>
      <c r="G37" s="671"/>
      <c r="H37" s="671"/>
      <c r="I37" s="704"/>
      <c r="J37" s="782"/>
      <c r="K37" s="783"/>
      <c r="L37" s="784"/>
      <c r="M37" s="68"/>
      <c r="N37" s="74"/>
      <c r="O37" s="857" t="s">
        <v>253</v>
      </c>
      <c r="P37" s="858"/>
      <c r="Q37" s="858"/>
      <c r="R37" s="858"/>
      <c r="S37" s="858"/>
      <c r="T37" s="858"/>
      <c r="U37" s="858"/>
      <c r="V37" s="858"/>
      <c r="W37" s="859"/>
      <c r="X37" s="782"/>
      <c r="Y37" s="783"/>
      <c r="Z37" s="784"/>
      <c r="AA37" s="503"/>
      <c r="AB37" s="502"/>
      <c r="AC37" s="505"/>
      <c r="AD37" s="60"/>
      <c r="AE37" s="60"/>
      <c r="AF37" s="60"/>
      <c r="AG37" s="60"/>
      <c r="AH37" s="60"/>
      <c r="AI37" s="60"/>
      <c r="AJ37" s="60"/>
      <c r="AK37" s="60"/>
      <c r="AL37" s="60"/>
      <c r="AM37" s="60"/>
      <c r="AN37" s="60"/>
      <c r="AO37" s="60"/>
      <c r="AP37" s="60"/>
      <c r="AQ37" s="60"/>
      <c r="AR37" s="60"/>
      <c r="AS37" s="60"/>
      <c r="AT37" s="60"/>
      <c r="AU37" s="60"/>
      <c r="AV37" s="60"/>
      <c r="AW37" s="60"/>
      <c r="AX37" s="60"/>
      <c r="AY37" s="60" t="s">
        <v>226</v>
      </c>
      <c r="AZ37" s="60"/>
      <c r="BA37" s="60"/>
      <c r="BB37" s="60"/>
      <c r="BC37" s="60"/>
      <c r="BD37" s="60"/>
      <c r="BE37" s="60"/>
      <c r="BF37" s="60"/>
      <c r="BG37" s="60"/>
      <c r="BH37" s="60"/>
      <c r="BI37" s="60"/>
      <c r="BJ37" s="60"/>
      <c r="BK37" s="60"/>
      <c r="BL37" s="60"/>
      <c r="BM37" s="60"/>
      <c r="BN37" s="60"/>
      <c r="BO37" s="60"/>
      <c r="BP37" s="60"/>
      <c r="BQ37" s="60"/>
      <c r="BR37" s="60"/>
      <c r="BS37" s="60"/>
      <c r="BT37" s="60"/>
      <c r="BU37" s="60"/>
      <c r="CD37" s="61"/>
      <c r="CE37" s="61"/>
      <c r="CL37" s="76"/>
      <c r="CM37" s="76"/>
      <c r="CN37" s="76"/>
      <c r="CO37" s="76"/>
      <c r="CP37" s="76"/>
      <c r="CQ37" s="76"/>
      <c r="CR37" s="76"/>
      <c r="CS37" s="76"/>
      <c r="CT37" s="76"/>
      <c r="CU37" s="76"/>
      <c r="CV37" s="76"/>
      <c r="CW37" s="76"/>
      <c r="CX37" s="76"/>
      <c r="CY37" s="76"/>
      <c r="CZ37" s="76"/>
      <c r="DA37" s="76"/>
      <c r="DB37" s="76"/>
      <c r="DC37" s="76"/>
      <c r="DD37" s="76"/>
      <c r="DE37" s="76"/>
      <c r="DF37" s="76"/>
      <c r="DG37" s="76"/>
      <c r="DH37" s="76"/>
      <c r="DI37" s="76"/>
      <c r="DJ37" s="76"/>
      <c r="DK37" s="76"/>
      <c r="DL37" s="76"/>
      <c r="DM37" s="76"/>
      <c r="DN37" s="76"/>
      <c r="DO37" s="76"/>
      <c r="DP37" s="76"/>
      <c r="DQ37" s="76"/>
      <c r="DR37" s="76"/>
      <c r="DS37" s="76"/>
      <c r="DT37" s="76"/>
      <c r="DU37" s="76"/>
      <c r="DV37" s="76"/>
      <c r="DW37" s="76"/>
      <c r="DX37" s="76"/>
      <c r="DY37" s="76"/>
      <c r="DZ37" s="76"/>
      <c r="EA37" s="76"/>
      <c r="EB37" s="76"/>
      <c r="EC37" s="76"/>
      <c r="ED37" s="76"/>
      <c r="EE37" s="76"/>
      <c r="EF37" s="76"/>
      <c r="EG37" s="76"/>
      <c r="EH37" s="76"/>
      <c r="EI37" s="76"/>
      <c r="EJ37" s="76"/>
      <c r="EK37" s="76"/>
      <c r="EL37" s="76"/>
      <c r="EM37" s="76"/>
      <c r="EN37" s="76"/>
      <c r="EO37" s="76"/>
      <c r="EP37" s="76"/>
      <c r="EQ37" s="76"/>
      <c r="ER37" s="76"/>
      <c r="ES37" s="76"/>
      <c r="ET37" s="76"/>
      <c r="EU37" s="76"/>
      <c r="EV37" s="76"/>
      <c r="EW37" s="76"/>
      <c r="EX37" s="76"/>
      <c r="EY37" s="76"/>
      <c r="EZ37" s="76"/>
      <c r="FA37" s="76"/>
      <c r="FB37" s="76"/>
      <c r="FC37" s="76"/>
      <c r="FD37" s="76"/>
      <c r="FE37" s="76"/>
      <c r="FF37" s="76"/>
      <c r="FG37" s="76"/>
      <c r="FH37" s="76"/>
      <c r="FI37" s="76"/>
      <c r="FJ37" s="76"/>
      <c r="FK37" s="76"/>
      <c r="FL37" s="76"/>
      <c r="FM37" s="76"/>
      <c r="FN37" s="76"/>
      <c r="FO37" s="76"/>
      <c r="FP37" s="76"/>
      <c r="FQ37" s="76"/>
      <c r="FR37" s="76"/>
      <c r="FS37" s="76"/>
      <c r="FT37" s="76"/>
      <c r="FU37" s="76"/>
      <c r="FV37" s="76"/>
      <c r="FW37" s="76"/>
      <c r="FX37" s="76"/>
      <c r="FY37" s="76"/>
      <c r="FZ37" s="76"/>
      <c r="GA37" s="76"/>
      <c r="GB37" s="76"/>
      <c r="GC37" s="76"/>
      <c r="GD37" s="76"/>
      <c r="GE37" s="76"/>
      <c r="GF37" s="76"/>
      <c r="GG37" s="76"/>
      <c r="GH37" s="76"/>
      <c r="GI37" s="76"/>
      <c r="GJ37" s="76"/>
      <c r="GK37" s="76"/>
      <c r="GL37" s="76"/>
      <c r="GM37" s="76"/>
      <c r="GN37" s="76"/>
      <c r="GO37" s="77"/>
      <c r="GP37" s="77"/>
      <c r="GQ37" s="77"/>
      <c r="GR37" s="77"/>
      <c r="GS37" s="77"/>
      <c r="GT37" s="77"/>
      <c r="GU37" s="77"/>
      <c r="GV37" s="77"/>
    </row>
    <row r="38" spans="1:204" s="75" customFormat="1" ht="15" customHeight="1">
      <c r="A38" s="58"/>
      <c r="B38" s="856" t="s">
        <v>250</v>
      </c>
      <c r="C38" s="671"/>
      <c r="D38" s="671"/>
      <c r="E38" s="671"/>
      <c r="F38" s="671"/>
      <c r="G38" s="671"/>
      <c r="H38" s="671"/>
      <c r="I38" s="704"/>
      <c r="J38" s="782"/>
      <c r="K38" s="783"/>
      <c r="L38" s="784"/>
      <c r="M38" s="128"/>
      <c r="N38" s="68"/>
      <c r="O38" s="857" t="s">
        <v>244</v>
      </c>
      <c r="P38" s="858"/>
      <c r="Q38" s="858"/>
      <c r="R38" s="858"/>
      <c r="S38" s="858"/>
      <c r="T38" s="858"/>
      <c r="U38" s="858"/>
      <c r="V38" s="858"/>
      <c r="W38" s="859"/>
      <c r="X38" s="782"/>
      <c r="Y38" s="783"/>
      <c r="Z38" s="784"/>
      <c r="AA38" s="503"/>
      <c r="AB38" s="69"/>
      <c r="AC38" s="505"/>
      <c r="AD38" s="60"/>
      <c r="AE38" s="60"/>
      <c r="AF38" s="60"/>
      <c r="AG38" s="60"/>
      <c r="AH38" s="60"/>
      <c r="AI38" s="60"/>
      <c r="AJ38" s="60"/>
      <c r="AK38" s="60"/>
      <c r="AL38" s="60"/>
      <c r="AM38" s="60"/>
      <c r="AN38" s="60"/>
      <c r="AO38" s="60"/>
      <c r="AP38" s="60"/>
      <c r="AQ38" s="60"/>
      <c r="AR38" s="60"/>
      <c r="AS38" s="60"/>
      <c r="AT38" s="60"/>
      <c r="AU38" s="60"/>
      <c r="AV38" s="60"/>
      <c r="AW38" s="60"/>
      <c r="AX38" s="60"/>
      <c r="AY38" s="60" t="s">
        <v>266</v>
      </c>
      <c r="AZ38" s="60"/>
      <c r="BA38" s="60"/>
      <c r="BB38" s="60"/>
      <c r="BC38" s="60"/>
      <c r="BD38" s="60"/>
      <c r="BE38" s="60"/>
      <c r="BF38" s="60"/>
      <c r="BG38" s="60"/>
      <c r="BH38" s="60"/>
      <c r="BI38" s="60"/>
      <c r="BJ38" s="60"/>
      <c r="BK38" s="60"/>
      <c r="BL38" s="60"/>
      <c r="BM38" s="60"/>
      <c r="BN38" s="60"/>
      <c r="BO38" s="60"/>
      <c r="BP38" s="870" t="str">
        <f>B30</f>
        <v>Business Bank Account - Dec 31</v>
      </c>
      <c r="BQ38" s="871"/>
      <c r="BR38" s="871"/>
      <c r="BS38" s="212">
        <f>J30</f>
        <v>0</v>
      </c>
      <c r="BT38" s="60"/>
      <c r="BU38" s="60"/>
      <c r="CD38" s="75" t="s">
        <v>44</v>
      </c>
      <c r="CL38" s="76"/>
      <c r="CM38" s="76"/>
      <c r="CN38" s="76"/>
      <c r="CO38" s="76"/>
      <c r="CP38" s="76"/>
      <c r="CQ38" s="76"/>
      <c r="CR38" s="76"/>
      <c r="CS38" s="76"/>
      <c r="CT38" s="76"/>
      <c r="CU38" s="76"/>
      <c r="CV38" s="76"/>
      <c r="CW38" s="76"/>
      <c r="CX38" s="76"/>
      <c r="CY38" s="76"/>
      <c r="CZ38" s="76"/>
      <c r="DA38" s="76"/>
      <c r="DB38" s="76"/>
      <c r="DC38" s="76"/>
      <c r="DD38" s="76"/>
      <c r="DE38" s="76"/>
      <c r="DF38" s="76"/>
      <c r="DG38" s="76"/>
      <c r="DH38" s="76"/>
      <c r="DI38" s="76"/>
      <c r="DJ38" s="76"/>
      <c r="DK38" s="76"/>
      <c r="DL38" s="76"/>
      <c r="DM38" s="76"/>
      <c r="DN38" s="76"/>
      <c r="DO38" s="76"/>
      <c r="DP38" s="76"/>
      <c r="DQ38" s="76"/>
      <c r="DR38" s="76"/>
      <c r="DS38" s="76"/>
      <c r="DT38" s="76"/>
      <c r="DU38" s="76"/>
      <c r="DV38" s="76"/>
      <c r="DW38" s="76"/>
      <c r="DX38" s="76"/>
      <c r="DY38" s="76"/>
      <c r="DZ38" s="76"/>
      <c r="EA38" s="76"/>
      <c r="EB38" s="76"/>
      <c r="EC38" s="76"/>
      <c r="ED38" s="76"/>
      <c r="EE38" s="76"/>
      <c r="EF38" s="76"/>
      <c r="EG38" s="76"/>
      <c r="EH38" s="76"/>
      <c r="EI38" s="76"/>
      <c r="EJ38" s="76"/>
      <c r="EK38" s="76"/>
      <c r="EL38" s="76"/>
      <c r="EM38" s="76"/>
      <c r="EN38" s="76"/>
      <c r="EO38" s="76"/>
      <c r="EP38" s="76"/>
      <c r="EQ38" s="76"/>
      <c r="ER38" s="76"/>
      <c r="ES38" s="76"/>
      <c r="ET38" s="76"/>
      <c r="EU38" s="76"/>
      <c r="EV38" s="76"/>
      <c r="EW38" s="76"/>
      <c r="EX38" s="76"/>
      <c r="EY38" s="76"/>
      <c r="EZ38" s="76"/>
      <c r="FA38" s="76"/>
      <c r="FB38" s="76"/>
      <c r="FC38" s="76"/>
      <c r="FD38" s="76"/>
      <c r="FE38" s="76"/>
      <c r="FF38" s="76"/>
      <c r="FG38" s="76"/>
      <c r="FH38" s="76"/>
      <c r="FI38" s="76"/>
      <c r="FJ38" s="76"/>
      <c r="FK38" s="76"/>
      <c r="FL38" s="76"/>
      <c r="FM38" s="76"/>
      <c r="FN38" s="76"/>
      <c r="FO38" s="76"/>
      <c r="FP38" s="76"/>
      <c r="FQ38" s="76"/>
      <c r="FR38" s="76"/>
      <c r="FS38" s="76"/>
      <c r="FT38" s="76"/>
      <c r="FU38" s="76"/>
      <c r="FV38" s="76"/>
      <c r="FW38" s="76"/>
      <c r="FX38" s="76"/>
      <c r="FY38" s="76"/>
      <c r="FZ38" s="76"/>
      <c r="GA38" s="76"/>
      <c r="GB38" s="76"/>
      <c r="GC38" s="76"/>
      <c r="GD38" s="76"/>
      <c r="GE38" s="76"/>
      <c r="GF38" s="76"/>
      <c r="GG38" s="76"/>
      <c r="GH38" s="76"/>
      <c r="GI38" s="76"/>
      <c r="GJ38" s="76"/>
      <c r="GK38" s="76"/>
      <c r="GL38" s="76"/>
      <c r="GM38" s="76"/>
      <c r="GN38" s="76"/>
      <c r="GO38" s="77"/>
      <c r="GP38" s="77"/>
      <c r="GQ38" s="77"/>
      <c r="GR38" s="77"/>
      <c r="GS38" s="77"/>
      <c r="GT38" s="77"/>
      <c r="GU38" s="77"/>
      <c r="GV38" s="77"/>
    </row>
    <row r="39" spans="1:204" s="75" customFormat="1" ht="15" customHeight="1">
      <c r="A39" s="58"/>
      <c r="B39" s="856" t="s">
        <v>251</v>
      </c>
      <c r="C39" s="671"/>
      <c r="D39" s="671"/>
      <c r="E39" s="671"/>
      <c r="F39" s="671"/>
      <c r="G39" s="671"/>
      <c r="H39" s="671"/>
      <c r="I39" s="704"/>
      <c r="J39" s="782"/>
      <c r="K39" s="783"/>
      <c r="L39" s="784"/>
      <c r="M39" s="58"/>
      <c r="N39" s="58"/>
      <c r="O39" s="857" t="s">
        <v>258</v>
      </c>
      <c r="P39" s="858"/>
      <c r="Q39" s="858"/>
      <c r="R39" s="858"/>
      <c r="S39" s="858"/>
      <c r="T39" s="858"/>
      <c r="U39" s="858"/>
      <c r="V39" s="858"/>
      <c r="W39" s="859"/>
      <c r="X39" s="782"/>
      <c r="Y39" s="783"/>
      <c r="Z39" s="784"/>
      <c r="AA39" s="503"/>
      <c r="AB39" s="69"/>
      <c r="AC39" s="505"/>
      <c r="AD39" s="60"/>
      <c r="AE39" s="60"/>
      <c r="AF39" s="60"/>
      <c r="AG39" s="60"/>
      <c r="AH39" s="60"/>
      <c r="AI39" s="60"/>
      <c r="AJ39" s="60"/>
      <c r="AK39" s="60"/>
      <c r="AL39" s="60"/>
      <c r="AM39" s="60"/>
      <c r="AN39" s="60"/>
      <c r="AO39" s="60"/>
      <c r="AP39" s="60"/>
      <c r="AQ39" s="60"/>
      <c r="AR39" s="60"/>
      <c r="AS39" s="60"/>
      <c r="AT39" s="60"/>
      <c r="AU39" s="60"/>
      <c r="AV39" s="60"/>
      <c r="AW39" s="60"/>
      <c r="AX39" s="60"/>
      <c r="AY39" s="60" t="s">
        <v>265</v>
      </c>
      <c r="AZ39" s="60"/>
      <c r="BA39" s="60"/>
      <c r="BB39" s="60"/>
      <c r="BC39" s="60"/>
      <c r="BD39" s="60"/>
      <c r="BE39" s="60"/>
      <c r="BF39" s="60"/>
      <c r="BG39" s="60"/>
      <c r="BH39" s="60"/>
      <c r="BI39" s="60"/>
      <c r="BJ39" s="60"/>
      <c r="BK39" s="60"/>
      <c r="BL39" s="60"/>
      <c r="BM39" s="60"/>
      <c r="BN39" s="60"/>
      <c r="BO39" s="60"/>
      <c r="BP39" s="870" t="str">
        <f>B32</f>
        <v xml:space="preserve">Other Investments </v>
      </c>
      <c r="BQ39" s="871"/>
      <c r="BR39" s="871"/>
      <c r="BS39" s="212">
        <f>J32</f>
        <v>0</v>
      </c>
      <c r="BT39" s="60"/>
      <c r="BU39" s="60"/>
      <c r="CL39" s="76"/>
      <c r="CM39" s="76"/>
      <c r="CN39" s="76"/>
      <c r="CO39" s="76"/>
      <c r="CP39" s="76"/>
      <c r="CQ39" s="76"/>
      <c r="CR39" s="76"/>
      <c r="CS39" s="76"/>
      <c r="CT39" s="76"/>
      <c r="CU39" s="76"/>
      <c r="CV39" s="76"/>
      <c r="CW39" s="76"/>
      <c r="CX39" s="76"/>
      <c r="CY39" s="76"/>
      <c r="CZ39" s="76"/>
      <c r="DA39" s="76"/>
      <c r="DB39" s="76"/>
      <c r="DC39" s="76"/>
      <c r="DD39" s="76"/>
      <c r="DE39" s="76"/>
      <c r="DF39" s="76"/>
      <c r="DG39" s="76"/>
      <c r="DH39" s="76"/>
      <c r="DI39" s="76"/>
      <c r="DJ39" s="76"/>
      <c r="DK39" s="76"/>
      <c r="DL39" s="76"/>
      <c r="DM39" s="76"/>
      <c r="DN39" s="76"/>
      <c r="DO39" s="76"/>
      <c r="DP39" s="76"/>
      <c r="DQ39" s="76"/>
      <c r="DR39" s="76"/>
      <c r="DS39" s="76"/>
      <c r="DT39" s="76"/>
      <c r="DU39" s="76"/>
      <c r="DV39" s="76"/>
      <c r="DW39" s="76"/>
      <c r="DX39" s="76"/>
      <c r="DY39" s="76"/>
      <c r="DZ39" s="76"/>
      <c r="EA39" s="76"/>
      <c r="EB39" s="76"/>
      <c r="EC39" s="76"/>
      <c r="ED39" s="76"/>
      <c r="EE39" s="76"/>
      <c r="EF39" s="76"/>
      <c r="EG39" s="76"/>
      <c r="EH39" s="76"/>
      <c r="EI39" s="76"/>
      <c r="EJ39" s="76"/>
      <c r="EK39" s="76"/>
      <c r="EL39" s="76"/>
      <c r="EM39" s="76"/>
      <c r="EN39" s="76"/>
      <c r="EO39" s="76"/>
      <c r="EP39" s="76"/>
      <c r="EQ39" s="76"/>
      <c r="ER39" s="76"/>
      <c r="ES39" s="76"/>
      <c r="ET39" s="76"/>
      <c r="EU39" s="76"/>
      <c r="EV39" s="76"/>
      <c r="EW39" s="76"/>
      <c r="EX39" s="76"/>
      <c r="EY39" s="76"/>
      <c r="EZ39" s="76"/>
      <c r="FA39" s="76"/>
      <c r="FB39" s="76"/>
      <c r="FC39" s="76"/>
      <c r="FD39" s="76"/>
      <c r="FE39" s="76"/>
      <c r="FF39" s="76"/>
      <c r="FG39" s="76"/>
      <c r="FH39" s="76"/>
      <c r="FI39" s="76"/>
      <c r="FJ39" s="76"/>
      <c r="FK39" s="76"/>
      <c r="FL39" s="76"/>
      <c r="FM39" s="76"/>
      <c r="FN39" s="76"/>
      <c r="FO39" s="76"/>
      <c r="FP39" s="76"/>
      <c r="FQ39" s="76"/>
      <c r="FR39" s="76"/>
      <c r="FS39" s="76"/>
      <c r="FT39" s="76"/>
      <c r="FU39" s="76"/>
      <c r="FV39" s="76"/>
      <c r="FW39" s="76"/>
      <c r="FX39" s="76"/>
      <c r="FY39" s="76"/>
      <c r="FZ39" s="76"/>
      <c r="GA39" s="76"/>
      <c r="GB39" s="76"/>
      <c r="GC39" s="76"/>
      <c r="GD39" s="76"/>
      <c r="GE39" s="76"/>
      <c r="GF39" s="76"/>
      <c r="GG39" s="76"/>
      <c r="GH39" s="76"/>
      <c r="GI39" s="76"/>
      <c r="GJ39" s="76"/>
      <c r="GK39" s="76"/>
      <c r="GL39" s="76"/>
      <c r="GM39" s="76"/>
      <c r="GN39" s="76"/>
      <c r="GO39" s="77"/>
      <c r="GP39" s="77"/>
      <c r="GQ39" s="77"/>
      <c r="GR39" s="77"/>
      <c r="GS39" s="77"/>
      <c r="GT39" s="77"/>
      <c r="GU39" s="77"/>
      <c r="GV39" s="77"/>
    </row>
    <row r="40" spans="1:204" s="76" customFormat="1" ht="15" customHeight="1">
      <c r="A40" s="58"/>
      <c r="B40" s="876" t="s">
        <v>259</v>
      </c>
      <c r="C40" s="877"/>
      <c r="D40" s="877"/>
      <c r="E40" s="877"/>
      <c r="F40" s="877"/>
      <c r="G40" s="877"/>
      <c r="H40" s="877"/>
      <c r="I40" s="877"/>
      <c r="J40" s="877"/>
      <c r="K40" s="877"/>
      <c r="L40" s="878"/>
      <c r="M40" s="58"/>
      <c r="N40" s="115"/>
      <c r="O40" s="857" t="s">
        <v>146</v>
      </c>
      <c r="P40" s="858"/>
      <c r="Q40" s="858"/>
      <c r="R40" s="858"/>
      <c r="S40" s="858"/>
      <c r="T40" s="858"/>
      <c r="U40" s="858"/>
      <c r="V40" s="858"/>
      <c r="W40" s="859"/>
      <c r="X40" s="782">
        <f>'2026 YTD'!X53</f>
        <v>0</v>
      </c>
      <c r="Y40" s="783"/>
      <c r="Z40" s="784"/>
      <c r="AA40" s="508"/>
      <c r="AB40" s="69"/>
      <c r="AC40" s="505"/>
      <c r="AD40" s="60"/>
      <c r="AE40" s="60"/>
      <c r="AF40" s="60"/>
      <c r="AG40" s="60"/>
      <c r="AH40" s="60"/>
      <c r="AI40" s="60"/>
      <c r="AJ40" s="60"/>
      <c r="AK40" s="60"/>
      <c r="AL40" s="60"/>
      <c r="AM40" s="60"/>
      <c r="AN40" s="60"/>
      <c r="AO40" s="60"/>
      <c r="AP40" s="60"/>
      <c r="AQ40" s="60"/>
      <c r="AR40" s="60"/>
      <c r="AS40" s="60"/>
      <c r="AT40" s="60"/>
      <c r="AU40" s="60"/>
      <c r="AV40" s="60"/>
      <c r="AW40" s="60"/>
      <c r="AX40" s="60"/>
      <c r="AY40" s="60" t="s">
        <v>267</v>
      </c>
      <c r="AZ40" s="60"/>
      <c r="BA40" s="60"/>
      <c r="BB40" s="60"/>
      <c r="BC40" s="60"/>
      <c r="BD40" s="60"/>
      <c r="BE40" s="60"/>
      <c r="BF40" s="60"/>
      <c r="BG40" s="60"/>
      <c r="BH40" s="60"/>
      <c r="BI40" s="60"/>
      <c r="BJ40" s="60"/>
      <c r="BK40" s="60"/>
      <c r="BL40" s="60"/>
      <c r="BM40" s="60"/>
      <c r="BN40" s="60"/>
      <c r="BO40" s="60"/>
      <c r="BP40" s="870" t="s">
        <v>355</v>
      </c>
      <c r="BQ40" s="871"/>
      <c r="BR40" s="871"/>
      <c r="BS40" s="213">
        <f>BS33-BS35-BS36</f>
        <v>0</v>
      </c>
      <c r="BT40" s="60"/>
      <c r="BU40" s="60"/>
      <c r="BV40" s="75"/>
      <c r="BW40" s="75"/>
      <c r="BX40" s="75"/>
      <c r="BY40" s="75"/>
      <c r="BZ40" s="75"/>
      <c r="CA40" s="75"/>
      <c r="CB40" s="75"/>
      <c r="CC40" s="75"/>
      <c r="CD40" s="75"/>
      <c r="CE40" s="75"/>
      <c r="CF40" s="75"/>
      <c r="CG40" s="75"/>
      <c r="CH40" s="75"/>
      <c r="CI40" s="75"/>
      <c r="CJ40" s="75"/>
      <c r="CK40" s="75"/>
      <c r="GO40" s="77"/>
      <c r="GP40" s="77"/>
      <c r="GQ40" s="77"/>
      <c r="GR40" s="77"/>
      <c r="GS40" s="77"/>
      <c r="GT40" s="77"/>
      <c r="GU40" s="77"/>
      <c r="GV40" s="77"/>
    </row>
    <row r="41" spans="1:204" s="76" customFormat="1" ht="15" customHeight="1">
      <c r="A41" s="58"/>
      <c r="B41" s="872" t="s">
        <v>302</v>
      </c>
      <c r="C41" s="683"/>
      <c r="D41" s="683"/>
      <c r="E41" s="683"/>
      <c r="F41" s="683"/>
      <c r="G41" s="683"/>
      <c r="H41" s="683"/>
      <c r="I41" s="714"/>
      <c r="J41" s="873"/>
      <c r="K41" s="874"/>
      <c r="L41" s="875"/>
      <c r="M41" s="58"/>
      <c r="N41" s="71"/>
      <c r="O41" s="857" t="s">
        <v>279</v>
      </c>
      <c r="P41" s="858"/>
      <c r="Q41" s="858"/>
      <c r="R41" s="858"/>
      <c r="S41" s="858"/>
      <c r="T41" s="858"/>
      <c r="U41" s="858"/>
      <c r="V41" s="858"/>
      <c r="W41" s="859"/>
      <c r="X41" s="782"/>
      <c r="Y41" s="783"/>
      <c r="Z41" s="784"/>
      <c r="AA41" s="509"/>
      <c r="AB41" s="99"/>
      <c r="AC41" s="505"/>
      <c r="AD41" s="60"/>
      <c r="AE41" s="60"/>
      <c r="AF41" s="60"/>
      <c r="AG41" s="60"/>
      <c r="AH41" s="60"/>
      <c r="AI41" s="60"/>
      <c r="AJ41" s="60"/>
      <c r="AK41" s="60"/>
      <c r="AL41" s="60"/>
      <c r="AM41" s="60"/>
      <c r="AN41" s="60"/>
      <c r="AO41" s="60"/>
      <c r="AP41" s="60"/>
      <c r="AQ41" s="60"/>
      <c r="AR41" s="60"/>
      <c r="AS41" s="60"/>
      <c r="AT41" s="60"/>
      <c r="AU41" s="60"/>
      <c r="AV41" s="60"/>
      <c r="AW41" s="60"/>
      <c r="AX41" s="60"/>
      <c r="AY41" s="60" t="s">
        <v>101</v>
      </c>
      <c r="AZ41" s="60"/>
      <c r="BA41" s="60"/>
      <c r="BB41" s="60"/>
      <c r="BC41" s="60"/>
      <c r="BD41" s="60"/>
      <c r="BE41" s="60"/>
      <c r="BF41" s="60"/>
      <c r="BG41" s="60"/>
      <c r="BH41" s="60"/>
      <c r="BI41" s="60"/>
      <c r="BJ41" s="60"/>
      <c r="BK41" s="60"/>
      <c r="BL41" s="60"/>
      <c r="BM41" s="60"/>
      <c r="BN41" s="60"/>
      <c r="BO41" s="60"/>
      <c r="BP41" s="60"/>
      <c r="BQ41" s="60"/>
      <c r="BR41" s="60"/>
      <c r="BS41" s="60"/>
      <c r="BT41" s="60"/>
      <c r="BU41" s="60"/>
      <c r="BV41" s="75"/>
      <c r="BW41" s="75"/>
      <c r="BX41" s="75"/>
      <c r="BY41" s="75"/>
      <c r="BZ41" s="75"/>
      <c r="CA41" s="75"/>
      <c r="CB41" s="75"/>
      <c r="CC41" s="75"/>
      <c r="CD41" s="75"/>
      <c r="CE41" s="75"/>
      <c r="CF41" s="75"/>
      <c r="CG41" s="75"/>
      <c r="CH41" s="75"/>
      <c r="CI41" s="75"/>
      <c r="CJ41" s="75"/>
      <c r="CK41" s="75"/>
      <c r="GO41" s="77"/>
      <c r="GP41" s="77"/>
      <c r="GQ41" s="77"/>
      <c r="GR41" s="77"/>
      <c r="GS41" s="77"/>
      <c r="GT41" s="77"/>
      <c r="GU41" s="77"/>
      <c r="GV41" s="77"/>
    </row>
    <row r="42" spans="1:204" s="76" customFormat="1" ht="15" customHeight="1">
      <c r="A42" s="58"/>
      <c r="B42" s="872" t="s">
        <v>301</v>
      </c>
      <c r="C42" s="683"/>
      <c r="D42" s="683"/>
      <c r="E42" s="683"/>
      <c r="F42" s="683"/>
      <c r="G42" s="683"/>
      <c r="H42" s="683"/>
      <c r="I42" s="714"/>
      <c r="J42" s="873"/>
      <c r="K42" s="874"/>
      <c r="L42" s="875"/>
      <c r="M42" s="58"/>
      <c r="N42" s="71"/>
      <c r="O42" s="857" t="s">
        <v>276</v>
      </c>
      <c r="P42" s="858"/>
      <c r="Q42" s="858"/>
      <c r="R42" s="858"/>
      <c r="S42" s="858"/>
      <c r="T42" s="858"/>
      <c r="U42" s="858"/>
      <c r="V42" s="858"/>
      <c r="W42" s="859"/>
      <c r="X42" s="782"/>
      <c r="Y42" s="783"/>
      <c r="Z42" s="784"/>
      <c r="AA42" s="510">
        <f>X42</f>
        <v>0</v>
      </c>
      <c r="AB42" s="99"/>
      <c r="AC42" s="505"/>
      <c r="AD42" s="60"/>
      <c r="AE42" s="60"/>
      <c r="AF42" s="60"/>
      <c r="AG42" s="60"/>
      <c r="AH42" s="60"/>
      <c r="AI42" s="60"/>
      <c r="AJ42" s="60"/>
      <c r="AK42" s="60"/>
      <c r="AL42" s="60"/>
      <c r="AM42" s="60"/>
      <c r="AN42" s="60"/>
      <c r="AO42" s="60"/>
      <c r="AP42" s="60"/>
      <c r="AQ42" s="60"/>
      <c r="AR42" s="60"/>
      <c r="AS42" s="60"/>
      <c r="AT42" s="60"/>
      <c r="AU42" s="60"/>
      <c r="AV42" s="60"/>
      <c r="AW42" s="60"/>
      <c r="AX42" s="60"/>
      <c r="AY42" s="60" t="s">
        <v>121</v>
      </c>
      <c r="AZ42" s="60"/>
      <c r="BA42" s="60"/>
      <c r="BB42" s="60"/>
      <c r="BC42" s="60"/>
      <c r="BD42" s="60"/>
      <c r="BE42" s="60"/>
      <c r="BF42" s="60"/>
      <c r="BG42" s="60"/>
      <c r="BH42" s="60"/>
      <c r="BI42" s="60"/>
      <c r="BJ42" s="60"/>
      <c r="BK42" s="60"/>
      <c r="BL42" s="60"/>
      <c r="BM42" s="60"/>
      <c r="BN42" s="60"/>
      <c r="BO42" s="60"/>
      <c r="BP42" s="870" t="s">
        <v>356</v>
      </c>
      <c r="BQ42" s="871"/>
      <c r="BR42" s="871"/>
      <c r="BS42" s="212">
        <f>'2026 YTD'!J57*2</f>
        <v>0</v>
      </c>
      <c r="BT42" s="60"/>
      <c r="BU42" s="75"/>
      <c r="BV42" s="75"/>
      <c r="BW42" s="75"/>
      <c r="BX42" s="75"/>
      <c r="BY42" s="75"/>
      <c r="BZ42" s="75"/>
      <c r="CA42" s="75"/>
      <c r="CB42" s="75"/>
      <c r="CC42" s="75"/>
      <c r="CD42" s="75"/>
      <c r="CE42" s="75"/>
      <c r="CF42" s="75"/>
      <c r="CG42" s="75"/>
      <c r="CH42" s="75"/>
      <c r="CI42" s="75"/>
      <c r="CJ42" s="75"/>
      <c r="CK42" s="75"/>
      <c r="GO42" s="77"/>
      <c r="GP42" s="77"/>
      <c r="GQ42" s="77"/>
      <c r="GR42" s="77"/>
      <c r="GS42" s="77"/>
      <c r="GT42" s="77"/>
      <c r="GU42" s="77"/>
      <c r="GV42" s="77"/>
    </row>
    <row r="43" spans="1:204" s="76" customFormat="1" ht="15" customHeight="1">
      <c r="A43" s="58"/>
      <c r="B43" s="876" t="s">
        <v>260</v>
      </c>
      <c r="C43" s="877"/>
      <c r="D43" s="877"/>
      <c r="E43" s="877"/>
      <c r="F43" s="877"/>
      <c r="G43" s="877"/>
      <c r="H43" s="877"/>
      <c r="I43" s="877"/>
      <c r="J43" s="877"/>
      <c r="K43" s="877"/>
      <c r="L43" s="878"/>
      <c r="M43" s="58"/>
      <c r="N43" s="71"/>
      <c r="O43" s="857" t="s">
        <v>300</v>
      </c>
      <c r="P43" s="858"/>
      <c r="Q43" s="858"/>
      <c r="R43" s="858"/>
      <c r="S43" s="858"/>
      <c r="T43" s="858"/>
      <c r="U43" s="858"/>
      <c r="V43" s="858"/>
      <c r="W43" s="859"/>
      <c r="X43" s="782"/>
      <c r="Y43" s="783"/>
      <c r="Z43" s="784"/>
      <c r="AA43" s="510">
        <f>X43*-1</f>
        <v>0</v>
      </c>
      <c r="AB43" s="99"/>
      <c r="AC43" s="511"/>
      <c r="AD43" s="125"/>
      <c r="AE43" s="60"/>
      <c r="AF43" s="60"/>
      <c r="AG43" s="60"/>
      <c r="AH43" s="60"/>
      <c r="AI43" s="60"/>
      <c r="AJ43" s="60"/>
      <c r="AK43" s="60"/>
      <c r="AL43" s="60"/>
      <c r="AM43" s="60"/>
      <c r="AN43" s="60"/>
      <c r="AO43" s="60"/>
      <c r="AP43" s="60"/>
      <c r="AQ43" s="60"/>
      <c r="AR43" s="60"/>
      <c r="AS43" s="60"/>
      <c r="AT43" s="60"/>
      <c r="AU43" s="60"/>
      <c r="AV43" s="60"/>
      <c r="AW43" s="60"/>
      <c r="AX43" s="60"/>
      <c r="AY43" s="60" t="s">
        <v>122</v>
      </c>
      <c r="AZ43" s="60"/>
      <c r="BA43" s="60"/>
      <c r="BB43" s="60"/>
      <c r="BC43" s="60"/>
      <c r="BD43" s="60"/>
      <c r="BE43" s="60"/>
      <c r="BF43" s="60"/>
      <c r="BG43" s="60"/>
      <c r="BH43" s="60"/>
      <c r="BI43" s="60"/>
      <c r="BJ43" s="60"/>
      <c r="BK43" s="60"/>
      <c r="BL43" s="60"/>
      <c r="BM43" s="60"/>
      <c r="BN43" s="60"/>
      <c r="BO43" s="60"/>
      <c r="BP43" s="60"/>
      <c r="BQ43" s="60"/>
      <c r="BR43" s="60"/>
      <c r="BS43" s="60"/>
      <c r="BT43" s="60"/>
      <c r="BU43" s="75"/>
      <c r="BV43" s="75"/>
      <c r="BW43" s="75"/>
      <c r="BX43" s="75"/>
      <c r="BY43" s="75"/>
      <c r="BZ43" s="75"/>
      <c r="CA43" s="75"/>
      <c r="CB43" s="75"/>
      <c r="CC43" s="75"/>
      <c r="CD43" s="75"/>
      <c r="CE43" s="75"/>
      <c r="CF43" s="75"/>
      <c r="CG43" s="75"/>
      <c r="CH43" s="75"/>
      <c r="CI43" s="75"/>
      <c r="CJ43" s="75"/>
      <c r="CK43" s="75"/>
      <c r="GO43" s="77"/>
      <c r="GP43" s="77"/>
      <c r="GQ43" s="77"/>
      <c r="GR43" s="77"/>
      <c r="GS43" s="77"/>
      <c r="GT43" s="77"/>
      <c r="GU43" s="77"/>
      <c r="GV43" s="77"/>
    </row>
    <row r="44" spans="1:204" s="76" customFormat="1" ht="15" customHeight="1">
      <c r="A44" s="58"/>
      <c r="B44" s="856" t="s">
        <v>239</v>
      </c>
      <c r="C44" s="671"/>
      <c r="D44" s="671"/>
      <c r="E44" s="671"/>
      <c r="F44" s="671"/>
      <c r="G44" s="671"/>
      <c r="H44" s="671"/>
      <c r="I44" s="704"/>
      <c r="J44" s="782"/>
      <c r="K44" s="783"/>
      <c r="L44" s="784"/>
      <c r="M44" s="58"/>
      <c r="N44" s="71" t="s">
        <v>150</v>
      </c>
      <c r="O44" s="857" t="s">
        <v>254</v>
      </c>
      <c r="P44" s="858"/>
      <c r="Q44" s="858"/>
      <c r="R44" s="858"/>
      <c r="S44" s="858"/>
      <c r="T44" s="858"/>
      <c r="U44" s="858"/>
      <c r="V44" s="858"/>
      <c r="W44" s="859"/>
      <c r="X44" s="782"/>
      <c r="Y44" s="783"/>
      <c r="Z44" s="784"/>
      <c r="AA44" s="503" t="s">
        <v>44</v>
      </c>
      <c r="AB44" s="69"/>
      <c r="AC44" s="484">
        <f>X44</f>
        <v>0</v>
      </c>
      <c r="AD44" s="125"/>
      <c r="AE44" s="75">
        <v>0</v>
      </c>
      <c r="AF44" s="75"/>
      <c r="AG44" s="60"/>
      <c r="AH44" s="60"/>
      <c r="AI44" s="60"/>
      <c r="AJ44" s="60"/>
      <c r="AK44" s="60"/>
      <c r="AL44" s="60"/>
      <c r="AM44" s="60"/>
      <c r="AN44" s="60"/>
      <c r="AO44" s="60"/>
      <c r="AP44" s="60"/>
      <c r="AQ44" s="60"/>
      <c r="AR44" s="60"/>
      <c r="AS44" s="60"/>
      <c r="AT44" s="60"/>
      <c r="AU44" s="60"/>
      <c r="AV44" s="60"/>
      <c r="AW44" s="60"/>
      <c r="AX44" s="60"/>
      <c r="AY44" s="60" t="s">
        <v>268</v>
      </c>
      <c r="AZ44" s="60"/>
      <c r="BA44" s="60"/>
      <c r="BB44" s="60"/>
      <c r="BC44" s="60"/>
      <c r="BD44" s="60"/>
      <c r="BE44" s="60"/>
      <c r="BF44" s="60"/>
      <c r="BG44" s="60"/>
      <c r="BH44" s="60"/>
      <c r="BI44" s="60"/>
      <c r="BJ44" s="60"/>
      <c r="BK44" s="60"/>
      <c r="BL44" s="60"/>
      <c r="BM44" s="60"/>
      <c r="BN44" s="60"/>
      <c r="BO44" s="60"/>
      <c r="BP44" s="870" t="s">
        <v>359</v>
      </c>
      <c r="BQ44" s="871"/>
      <c r="BR44" s="871"/>
      <c r="BS44" s="212">
        <v>0</v>
      </c>
      <c r="BT44" s="60"/>
      <c r="BU44" s="75"/>
      <c r="BV44" s="75"/>
      <c r="BW44" s="75"/>
      <c r="BX44" s="75"/>
      <c r="BY44" s="75"/>
      <c r="BZ44" s="75"/>
      <c r="CA44" s="75"/>
      <c r="CB44" s="75"/>
      <c r="CC44" s="75"/>
      <c r="CD44" s="75"/>
      <c r="CE44" s="75"/>
      <c r="CF44" s="75"/>
      <c r="CG44" s="75"/>
      <c r="CH44" s="75"/>
      <c r="CI44" s="75"/>
      <c r="CJ44" s="75"/>
      <c r="CK44" s="75"/>
      <c r="GO44" s="77"/>
      <c r="GP44" s="77"/>
      <c r="GQ44" s="77"/>
      <c r="GR44" s="77"/>
      <c r="GS44" s="77"/>
      <c r="GT44" s="77"/>
      <c r="GU44" s="77"/>
      <c r="GV44" s="77"/>
    </row>
    <row r="45" spans="1:204" s="76" customFormat="1" ht="15" customHeight="1">
      <c r="A45" s="58"/>
      <c r="B45" s="856" t="s">
        <v>261</v>
      </c>
      <c r="C45" s="671"/>
      <c r="D45" s="671"/>
      <c r="E45" s="671"/>
      <c r="F45" s="671"/>
      <c r="G45" s="671"/>
      <c r="H45" s="671"/>
      <c r="I45" s="704"/>
      <c r="J45" s="782"/>
      <c r="K45" s="783"/>
      <c r="L45" s="784"/>
      <c r="M45" s="58"/>
      <c r="N45" s="71"/>
      <c r="O45" s="857" t="s">
        <v>306</v>
      </c>
      <c r="P45" s="858"/>
      <c r="Q45" s="858"/>
      <c r="R45" s="858"/>
      <c r="S45" s="858"/>
      <c r="T45" s="858"/>
      <c r="U45" s="858"/>
      <c r="V45" s="858"/>
      <c r="W45" s="859"/>
      <c r="X45" s="782"/>
      <c r="Y45" s="783"/>
      <c r="Z45" s="784"/>
      <c r="AA45" s="512">
        <f>X45</f>
        <v>0</v>
      </c>
      <c r="AB45" s="158"/>
      <c r="AC45" s="511"/>
      <c r="AD45" s="126"/>
      <c r="AE45" s="124">
        <f>X44*V45</f>
        <v>0</v>
      </c>
      <c r="AF45" s="75"/>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75"/>
      <c r="BV45" s="75"/>
      <c r="BW45" s="75"/>
      <c r="BX45" s="75"/>
      <c r="BY45" s="75"/>
      <c r="BZ45" s="75"/>
      <c r="CA45" s="75"/>
      <c r="CB45" s="75"/>
      <c r="CC45" s="75"/>
      <c r="CD45" s="75"/>
      <c r="CE45" s="75"/>
      <c r="CF45" s="75"/>
      <c r="CG45" s="75"/>
      <c r="CH45" s="75"/>
      <c r="CI45" s="75"/>
      <c r="CJ45" s="75"/>
      <c r="CK45" s="75"/>
      <c r="GO45" s="77"/>
      <c r="GP45" s="77"/>
      <c r="GQ45" s="77"/>
      <c r="GR45" s="77"/>
      <c r="GS45" s="77"/>
      <c r="GT45" s="77"/>
      <c r="GU45" s="77"/>
      <c r="GV45" s="77"/>
    </row>
    <row r="46" spans="1:204" s="76" customFormat="1" ht="15" customHeight="1">
      <c r="A46" s="58"/>
      <c r="B46" s="856" t="s">
        <v>269</v>
      </c>
      <c r="C46" s="671"/>
      <c r="D46" s="671"/>
      <c r="E46" s="671"/>
      <c r="F46" s="671"/>
      <c r="G46" s="671"/>
      <c r="H46" s="671"/>
      <c r="I46" s="704"/>
      <c r="J46" s="782">
        <f>'Jan 2026'!X55</f>
        <v>0</v>
      </c>
      <c r="K46" s="783"/>
      <c r="L46" s="784"/>
      <c r="M46" s="513"/>
      <c r="N46" s="413"/>
      <c r="O46" s="857" t="s">
        <v>307</v>
      </c>
      <c r="P46" s="858"/>
      <c r="Q46" s="858"/>
      <c r="R46" s="858"/>
      <c r="S46" s="858"/>
      <c r="T46" s="858"/>
      <c r="U46" s="858"/>
      <c r="V46" s="858"/>
      <c r="W46" s="859"/>
      <c r="X46" s="782"/>
      <c r="Y46" s="783"/>
      <c r="Z46" s="784"/>
      <c r="AA46" s="514">
        <f>X46*-1</f>
        <v>0</v>
      </c>
      <c r="AB46" s="69"/>
      <c r="AC46" s="511"/>
      <c r="AD46" s="126">
        <f>X44*0.8</f>
        <v>0</v>
      </c>
      <c r="AE46" s="124" t="e">
        <f>(AD46+#REF!-#REF!)*V46</f>
        <v>#REF!</v>
      </c>
      <c r="AF46" s="75"/>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860" t="s">
        <v>357</v>
      </c>
      <c r="BQ46" s="861"/>
      <c r="BR46" s="862"/>
      <c r="BS46" s="214">
        <f>BS40-BS42-BS44-BS39</f>
        <v>0</v>
      </c>
      <c r="BT46" s="60"/>
      <c r="BU46" s="75"/>
      <c r="BV46" s="75"/>
      <c r="BW46" s="75"/>
      <c r="BX46" s="75"/>
      <c r="BY46" s="75"/>
      <c r="BZ46" s="75"/>
      <c r="CA46" s="75"/>
      <c r="CB46" s="75"/>
      <c r="CC46" s="75"/>
      <c r="CD46" s="75"/>
      <c r="CE46" s="75"/>
      <c r="CF46" s="75"/>
      <c r="CG46" s="75"/>
      <c r="CH46" s="75"/>
      <c r="CI46" s="75"/>
      <c r="CJ46" s="75"/>
      <c r="CK46" s="75"/>
      <c r="GO46" s="77"/>
      <c r="GP46" s="77"/>
      <c r="GQ46" s="77"/>
      <c r="GR46" s="77"/>
      <c r="GS46" s="77"/>
      <c r="GT46" s="77"/>
      <c r="GU46" s="77"/>
      <c r="GV46" s="77"/>
    </row>
    <row r="47" spans="1:204" s="76" customFormat="1" ht="5.25" customHeight="1">
      <c r="A47" s="58"/>
      <c r="B47" s="157"/>
      <c r="C47" s="58"/>
      <c r="D47" s="58"/>
      <c r="E47" s="58"/>
      <c r="F47" s="58"/>
      <c r="G47" s="58"/>
      <c r="H47" s="58"/>
      <c r="I47" s="58"/>
      <c r="J47" s="515"/>
      <c r="K47" s="515"/>
      <c r="L47" s="515"/>
      <c r="M47" s="58"/>
      <c r="N47" s="71"/>
      <c r="O47" s="516"/>
      <c r="P47" s="516"/>
      <c r="Q47" s="516"/>
      <c r="R47" s="516"/>
      <c r="S47" s="516"/>
      <c r="T47" s="516"/>
      <c r="U47" s="516"/>
      <c r="V47" s="516"/>
      <c r="W47" s="516"/>
      <c r="X47" s="515"/>
      <c r="Y47" s="517"/>
      <c r="Z47" s="517"/>
      <c r="AA47" s="205"/>
      <c r="AB47" s="69"/>
      <c r="AC47" s="511"/>
      <c r="AD47" s="126"/>
      <c r="AE47" s="124"/>
      <c r="AF47" s="75"/>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493"/>
      <c r="BQ47" s="494"/>
      <c r="BR47" s="494"/>
      <c r="BS47" s="518"/>
      <c r="BT47" s="60"/>
      <c r="BU47" s="75"/>
      <c r="BV47" s="75"/>
      <c r="BW47" s="75"/>
      <c r="BX47" s="75"/>
      <c r="BY47" s="75"/>
      <c r="BZ47" s="75"/>
      <c r="CA47" s="75"/>
      <c r="CB47" s="75"/>
      <c r="CC47" s="75"/>
      <c r="CD47" s="75"/>
      <c r="CE47" s="75"/>
      <c r="CF47" s="75"/>
      <c r="CG47" s="75"/>
      <c r="CH47" s="75"/>
      <c r="CI47" s="75"/>
      <c r="CJ47" s="75"/>
      <c r="CK47" s="75"/>
      <c r="GO47" s="77"/>
      <c r="GP47" s="77"/>
      <c r="GQ47" s="77"/>
      <c r="GR47" s="77"/>
      <c r="GS47" s="77"/>
      <c r="GT47" s="77"/>
      <c r="GU47" s="77"/>
      <c r="GV47" s="77"/>
    </row>
    <row r="48" spans="1:204" s="76" customFormat="1" ht="15.75" thickBot="1">
      <c r="A48" s="58"/>
      <c r="B48" s="863" t="s">
        <v>565</v>
      </c>
      <c r="C48" s="864"/>
      <c r="D48" s="864"/>
      <c r="E48" s="864"/>
      <c r="F48" s="864"/>
      <c r="G48" s="864"/>
      <c r="H48" s="864"/>
      <c r="I48" s="865"/>
      <c r="J48" s="866"/>
      <c r="K48" s="867"/>
      <c r="L48" s="868" t="s">
        <v>566</v>
      </c>
      <c r="M48" s="869"/>
      <c r="N48" s="869"/>
      <c r="O48" s="869"/>
      <c r="P48" s="869"/>
      <c r="Q48" s="869"/>
      <c r="R48" s="869"/>
      <c r="S48" s="869"/>
      <c r="T48" s="869"/>
      <c r="U48" s="869"/>
      <c r="V48" s="869"/>
      <c r="W48" s="869"/>
      <c r="X48" s="869"/>
      <c r="Y48" s="869"/>
      <c r="Z48" s="869"/>
      <c r="AA48" s="869"/>
      <c r="AB48" s="69"/>
      <c r="AC48" s="58"/>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75"/>
      <c r="BV48" s="75"/>
      <c r="BW48" s="75"/>
      <c r="BX48" s="75"/>
      <c r="BY48" s="75"/>
      <c r="BZ48" s="75"/>
      <c r="CA48" s="75"/>
      <c r="CB48" s="75"/>
      <c r="CC48" s="75"/>
      <c r="CD48" s="75"/>
      <c r="CE48" s="75"/>
      <c r="CF48" s="75"/>
      <c r="CG48" s="75"/>
      <c r="CH48" s="75"/>
      <c r="CI48" s="75"/>
      <c r="CJ48" s="75"/>
      <c r="CK48" s="75"/>
      <c r="GO48" s="77"/>
      <c r="GP48" s="77"/>
      <c r="GQ48" s="77"/>
      <c r="GR48" s="77"/>
      <c r="GS48" s="77"/>
      <c r="GT48" s="77"/>
      <c r="GU48" s="77"/>
      <c r="GV48" s="77"/>
    </row>
    <row r="49" spans="1:204" s="76" customFormat="1" ht="34.5" customHeight="1" thickBot="1">
      <c r="A49" s="58"/>
      <c r="B49" s="519" t="s">
        <v>44</v>
      </c>
      <c r="C49" s="851" t="s">
        <v>68</v>
      </c>
      <c r="D49" s="852"/>
      <c r="E49" s="852"/>
      <c r="F49" s="852"/>
      <c r="G49" s="849" t="s">
        <v>69</v>
      </c>
      <c r="H49" s="853"/>
      <c r="I49" s="853"/>
      <c r="J49" s="853"/>
      <c r="K49" s="853"/>
      <c r="L49" s="854"/>
      <c r="M49" s="851" t="s">
        <v>70</v>
      </c>
      <c r="N49" s="851"/>
      <c r="O49" s="851"/>
      <c r="P49" s="851"/>
      <c r="Q49" s="849" t="s">
        <v>71</v>
      </c>
      <c r="R49" s="855"/>
      <c r="S49" s="849" t="s">
        <v>567</v>
      </c>
      <c r="T49" s="851"/>
      <c r="U49" s="851"/>
      <c r="V49" s="855"/>
      <c r="W49" s="849" t="s">
        <v>568</v>
      </c>
      <c r="X49" s="851" t="s">
        <v>71</v>
      </c>
      <c r="Y49" s="851"/>
      <c r="Z49" s="849" t="s">
        <v>569</v>
      </c>
      <c r="AA49" s="850"/>
      <c r="AB49" s="69"/>
      <c r="AC49" s="58"/>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75"/>
      <c r="BV49" s="75"/>
      <c r="BW49" s="75"/>
      <c r="BX49" s="75"/>
      <c r="BY49" s="75"/>
      <c r="BZ49" s="75"/>
      <c r="CA49" s="75"/>
      <c r="CB49" s="75"/>
      <c r="CC49" s="75"/>
      <c r="CD49" s="75"/>
      <c r="CE49" s="75"/>
      <c r="CF49" s="75"/>
      <c r="CG49" s="75"/>
      <c r="CH49" s="75"/>
      <c r="CI49" s="75"/>
      <c r="CJ49" s="75"/>
      <c r="CK49" s="75"/>
      <c r="CL49" s="60"/>
      <c r="CM49" s="60"/>
      <c r="CN49" s="60"/>
      <c r="CO49" s="60"/>
      <c r="CP49" s="60"/>
      <c r="CQ49" s="60"/>
      <c r="CR49" s="60"/>
      <c r="CS49" s="60"/>
      <c r="CT49" s="60"/>
      <c r="CU49" s="60"/>
      <c r="CV49" s="60"/>
      <c r="CW49" s="60"/>
      <c r="CX49" s="60"/>
      <c r="CY49" s="60"/>
      <c r="CZ49" s="60"/>
      <c r="DA49" s="60"/>
      <c r="DB49" s="60"/>
      <c r="DC49" s="60"/>
      <c r="DD49" s="60"/>
      <c r="DE49" s="60"/>
      <c r="DF49" s="60"/>
      <c r="DG49" s="60"/>
      <c r="DH49" s="60"/>
      <c r="DI49" s="60"/>
      <c r="DJ49" s="60"/>
      <c r="DK49" s="60"/>
      <c r="DL49" s="60"/>
      <c r="DM49" s="60"/>
      <c r="DN49" s="60"/>
      <c r="DO49" s="60"/>
      <c r="DP49" s="60"/>
      <c r="GO49" s="77"/>
      <c r="GP49" s="77"/>
      <c r="GQ49" s="77"/>
      <c r="GR49" s="77"/>
      <c r="GS49" s="77"/>
      <c r="GT49" s="77"/>
      <c r="GU49" s="77"/>
      <c r="GV49" s="77"/>
    </row>
    <row r="50" spans="1:204" s="76" customFormat="1" ht="6" customHeight="1">
      <c r="A50" s="58"/>
      <c r="B50" s="156"/>
      <c r="C50" s="520"/>
      <c r="D50" s="521"/>
      <c r="E50" s="521"/>
      <c r="F50" s="521"/>
      <c r="G50" s="520"/>
      <c r="H50" s="119"/>
      <c r="I50" s="119"/>
      <c r="J50" s="119"/>
      <c r="K50" s="119"/>
      <c r="L50" s="119"/>
      <c r="M50" s="520"/>
      <c r="N50" s="520"/>
      <c r="O50" s="520"/>
      <c r="P50" s="520"/>
      <c r="Q50" s="520"/>
      <c r="R50" s="520"/>
      <c r="S50" s="520"/>
      <c r="T50" s="520"/>
      <c r="U50" s="520"/>
      <c r="V50" s="520"/>
      <c r="W50" s="520"/>
      <c r="X50" s="520"/>
      <c r="Y50" s="520"/>
      <c r="Z50" s="520"/>
      <c r="AA50" s="520"/>
      <c r="AB50" s="69"/>
      <c r="AC50" s="58"/>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75"/>
      <c r="BV50" s="75"/>
      <c r="BW50" s="75"/>
      <c r="BX50" s="75"/>
      <c r="BY50" s="75"/>
      <c r="BZ50" s="75"/>
      <c r="CA50" s="75"/>
      <c r="CB50" s="75"/>
      <c r="CC50" s="75"/>
      <c r="CD50" s="75"/>
      <c r="CE50" s="75"/>
      <c r="CF50" s="75"/>
      <c r="CG50" s="75"/>
      <c r="CH50" s="75"/>
      <c r="CI50" s="75"/>
      <c r="CJ50" s="75"/>
      <c r="CK50" s="75"/>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0"/>
      <c r="DJ50" s="60"/>
      <c r="DK50" s="60"/>
      <c r="DL50" s="60"/>
      <c r="DM50" s="60"/>
      <c r="DN50" s="60"/>
      <c r="DO50" s="60"/>
      <c r="DP50" s="60"/>
      <c r="GO50" s="77"/>
      <c r="GP50" s="77"/>
      <c r="GQ50" s="77"/>
      <c r="GR50" s="77"/>
      <c r="GS50" s="77"/>
      <c r="GT50" s="77"/>
      <c r="GU50" s="77"/>
      <c r="GV50" s="77"/>
    </row>
    <row r="51" spans="1:204" s="76" customFormat="1" ht="15">
      <c r="A51" s="58"/>
      <c r="B51" s="495" t="s">
        <v>72</v>
      </c>
      <c r="C51" s="836"/>
      <c r="D51" s="837"/>
      <c r="E51" s="837"/>
      <c r="F51" s="838"/>
      <c r="G51" s="836"/>
      <c r="H51" s="626"/>
      <c r="I51" s="626"/>
      <c r="J51" s="626"/>
      <c r="K51" s="626"/>
      <c r="L51" s="627"/>
      <c r="M51" s="839"/>
      <c r="N51" s="840"/>
      <c r="O51" s="840"/>
      <c r="P51" s="841"/>
      <c r="Q51" s="842"/>
      <c r="R51" s="843"/>
      <c r="S51" s="829"/>
      <c r="T51" s="844"/>
      <c r="U51" s="844"/>
      <c r="V51" s="830"/>
      <c r="W51" s="829"/>
      <c r="X51" s="844"/>
      <c r="Y51" s="844"/>
      <c r="Z51" s="829"/>
      <c r="AA51" s="830"/>
      <c r="AB51" s="69"/>
      <c r="AC51" s="58"/>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75"/>
      <c r="BV51" s="75"/>
      <c r="BW51" s="75"/>
      <c r="BX51" s="75"/>
      <c r="BY51" s="75"/>
      <c r="BZ51" s="75"/>
      <c r="CA51" s="75"/>
      <c r="CB51" s="75"/>
      <c r="CC51" s="75"/>
      <c r="CD51" s="75"/>
      <c r="CE51" s="75"/>
      <c r="CF51" s="75"/>
      <c r="CG51" s="75"/>
      <c r="CH51" s="75"/>
      <c r="CI51" s="75"/>
      <c r="CJ51" s="75"/>
      <c r="CK51" s="75"/>
      <c r="CL51" s="60"/>
      <c r="CM51" s="60"/>
      <c r="CN51" s="60"/>
      <c r="CO51" s="60"/>
      <c r="CP51" s="60"/>
      <c r="CQ51" s="60"/>
      <c r="CR51" s="60"/>
      <c r="CS51" s="60"/>
      <c r="CT51" s="60"/>
      <c r="CU51" s="60"/>
      <c r="CV51" s="60"/>
      <c r="CW51" s="60"/>
      <c r="CX51" s="60"/>
      <c r="CY51" s="60"/>
      <c r="CZ51" s="60"/>
      <c r="DA51" s="60"/>
      <c r="DB51" s="60"/>
      <c r="DC51" s="60"/>
      <c r="DD51" s="60"/>
      <c r="DE51" s="60"/>
      <c r="DF51" s="60"/>
      <c r="DG51" s="60"/>
      <c r="DH51" s="60"/>
      <c r="DI51" s="60"/>
      <c r="DJ51" s="60"/>
      <c r="DK51" s="60"/>
      <c r="DL51" s="60"/>
      <c r="DM51" s="60"/>
      <c r="DN51" s="60"/>
      <c r="DO51" s="60"/>
      <c r="DP51" s="60"/>
      <c r="GO51" s="77"/>
      <c r="GP51" s="77"/>
      <c r="GQ51" s="77"/>
      <c r="GR51" s="77"/>
      <c r="GS51" s="77"/>
      <c r="GT51" s="77"/>
      <c r="GU51" s="77"/>
      <c r="GV51" s="77"/>
    </row>
    <row r="52" spans="1:204" s="76" customFormat="1">
      <c r="A52" s="58"/>
      <c r="B52" s="157"/>
      <c r="C52" s="58"/>
      <c r="D52" s="58"/>
      <c r="E52" s="58"/>
      <c r="F52" s="58"/>
      <c r="G52" s="58"/>
      <c r="H52" s="58"/>
      <c r="I52" s="58"/>
      <c r="J52" s="58"/>
      <c r="K52" s="58"/>
      <c r="L52" s="58"/>
      <c r="M52" s="58"/>
      <c r="N52" s="58"/>
      <c r="O52" s="58"/>
      <c r="P52" s="58"/>
      <c r="Q52" s="58"/>
      <c r="R52" s="58"/>
      <c r="S52" s="58"/>
      <c r="T52" s="58"/>
      <c r="U52" s="58"/>
      <c r="V52" s="58"/>
      <c r="W52" s="58"/>
      <c r="X52" s="58"/>
      <c r="Y52" s="58"/>
      <c r="Z52" s="58"/>
      <c r="AA52" s="154"/>
      <c r="AB52" s="69"/>
      <c r="AC52" s="58"/>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75"/>
      <c r="BV52" s="75"/>
      <c r="BW52" s="75"/>
      <c r="BX52" s="75"/>
      <c r="BY52" s="75"/>
      <c r="BZ52" s="75"/>
      <c r="CA52" s="75"/>
      <c r="CB52" s="75"/>
      <c r="CC52" s="75"/>
      <c r="CD52" s="75"/>
      <c r="CE52" s="75"/>
      <c r="CF52" s="75"/>
      <c r="CG52" s="75"/>
      <c r="CH52" s="75"/>
      <c r="CI52" s="75"/>
      <c r="CJ52" s="75"/>
      <c r="CK52" s="75"/>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I52" s="60"/>
      <c r="DJ52" s="60"/>
      <c r="DK52" s="60"/>
      <c r="DL52" s="60"/>
      <c r="DM52" s="60"/>
      <c r="DN52" s="60"/>
      <c r="DO52" s="60"/>
      <c r="DP52" s="60"/>
      <c r="GO52" s="77"/>
      <c r="GP52" s="77"/>
      <c r="GQ52" s="77"/>
      <c r="GR52" s="77"/>
      <c r="GS52" s="77"/>
      <c r="GT52" s="77"/>
      <c r="GU52" s="77"/>
      <c r="GV52" s="77"/>
    </row>
    <row r="53" spans="1:204" s="76" customFormat="1" ht="15">
      <c r="A53" s="58"/>
      <c r="B53" s="157" t="s">
        <v>73</v>
      </c>
      <c r="C53" s="58"/>
      <c r="D53" s="831"/>
      <c r="E53" s="832"/>
      <c r="F53" s="832"/>
      <c r="G53" s="832"/>
      <c r="H53" s="832"/>
      <c r="I53" s="832"/>
      <c r="J53" s="832"/>
      <c r="K53" s="832"/>
      <c r="L53" s="832"/>
      <c r="M53" s="832"/>
      <c r="N53" s="832"/>
      <c r="O53" s="832"/>
      <c r="P53" s="832"/>
      <c r="Q53" s="833"/>
      <c r="R53" s="458"/>
      <c r="S53" s="834" t="s">
        <v>555</v>
      </c>
      <c r="T53" s="835"/>
      <c r="U53" s="835"/>
      <c r="V53" s="835"/>
      <c r="W53" s="835"/>
      <c r="X53" s="835"/>
      <c r="Y53" s="845"/>
      <c r="Z53" s="845"/>
      <c r="AA53" s="846"/>
      <c r="AB53" s="69"/>
      <c r="AC53" s="58"/>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75"/>
      <c r="BV53" s="75"/>
      <c r="BW53" s="75"/>
      <c r="BX53" s="75"/>
      <c r="BY53" s="75"/>
      <c r="BZ53" s="75"/>
      <c r="CA53" s="75"/>
      <c r="CB53" s="75"/>
      <c r="CC53" s="75"/>
      <c r="CD53" s="75"/>
      <c r="CE53" s="75"/>
      <c r="CF53" s="75"/>
      <c r="CG53" s="75"/>
      <c r="CH53" s="75"/>
      <c r="CI53" s="75"/>
      <c r="CJ53" s="75"/>
      <c r="CK53" s="75"/>
      <c r="CL53" s="60"/>
      <c r="CM53" s="60"/>
      <c r="CN53" s="60"/>
      <c r="CO53" s="60"/>
      <c r="CP53" s="60"/>
      <c r="CQ53" s="60"/>
      <c r="CR53" s="60"/>
      <c r="CS53" s="60"/>
      <c r="CT53" s="60"/>
      <c r="CU53" s="60"/>
      <c r="CV53" s="60"/>
      <c r="CW53" s="60"/>
      <c r="CX53" s="60"/>
      <c r="CY53" s="60"/>
      <c r="CZ53" s="60"/>
      <c r="DA53" s="60"/>
      <c r="DB53" s="60"/>
      <c r="DC53" s="60"/>
      <c r="DD53" s="60"/>
      <c r="DE53" s="60"/>
      <c r="DF53" s="60"/>
      <c r="DG53" s="60"/>
      <c r="DH53" s="60"/>
      <c r="DI53" s="60"/>
      <c r="DJ53" s="60"/>
      <c r="DK53" s="60"/>
      <c r="DL53" s="60"/>
      <c r="DM53" s="60"/>
      <c r="DN53" s="60"/>
      <c r="DO53" s="60"/>
      <c r="DP53" s="60"/>
      <c r="GO53" s="77"/>
      <c r="GP53" s="77"/>
      <c r="GQ53" s="77"/>
      <c r="GR53" s="77"/>
      <c r="GS53" s="77"/>
      <c r="GT53" s="77"/>
      <c r="GU53" s="77"/>
      <c r="GV53" s="77"/>
    </row>
    <row r="54" spans="1:204" s="76" customFormat="1">
      <c r="A54" s="58"/>
      <c r="B54" s="156"/>
      <c r="C54" s="847"/>
      <c r="D54" s="847"/>
      <c r="E54" s="847"/>
      <c r="F54" s="847"/>
      <c r="G54" s="847"/>
      <c r="H54" s="847"/>
      <c r="I54" s="68"/>
      <c r="J54" s="848"/>
      <c r="K54" s="848"/>
      <c r="L54" s="848"/>
      <c r="M54" s="848"/>
      <c r="N54" s="848"/>
      <c r="O54" s="848"/>
      <c r="P54" s="848"/>
      <c r="Q54" s="848"/>
      <c r="R54" s="68"/>
      <c r="S54" s="847"/>
      <c r="T54" s="847"/>
      <c r="U54" s="847"/>
      <c r="V54" s="847"/>
      <c r="W54" s="68"/>
      <c r="X54" s="847"/>
      <c r="Y54" s="847"/>
      <c r="Z54" s="58"/>
      <c r="AA54" s="154"/>
      <c r="AB54" s="69"/>
      <c r="AC54" s="58"/>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75"/>
      <c r="BV54" s="75"/>
      <c r="BW54" s="75"/>
      <c r="BX54" s="75"/>
      <c r="BY54" s="75"/>
      <c r="BZ54" s="75"/>
      <c r="CA54" s="75"/>
      <c r="CB54" s="75"/>
      <c r="CC54" s="75"/>
      <c r="CD54" s="75"/>
      <c r="CE54" s="75"/>
      <c r="CF54" s="75"/>
      <c r="CG54" s="75"/>
      <c r="CH54" s="75"/>
      <c r="CI54" s="75"/>
      <c r="CJ54" s="75"/>
      <c r="CK54" s="75"/>
      <c r="CL54" s="60"/>
      <c r="CM54" s="60"/>
      <c r="CN54" s="60"/>
      <c r="CO54" s="60"/>
      <c r="CP54" s="60"/>
      <c r="CQ54" s="60"/>
      <c r="CR54" s="60"/>
      <c r="CS54" s="60"/>
      <c r="CT54" s="60"/>
      <c r="CU54" s="60"/>
      <c r="CV54" s="60"/>
      <c r="CW54" s="60"/>
      <c r="CX54" s="60"/>
      <c r="CY54" s="60"/>
      <c r="CZ54" s="60"/>
      <c r="DA54" s="60"/>
      <c r="DB54" s="60"/>
      <c r="DC54" s="60"/>
      <c r="DD54" s="60"/>
      <c r="DE54" s="60"/>
      <c r="DF54" s="60"/>
      <c r="DG54" s="60"/>
      <c r="DH54" s="60"/>
      <c r="DI54" s="60"/>
      <c r="DJ54" s="60"/>
      <c r="DK54" s="60"/>
      <c r="DL54" s="60"/>
      <c r="DM54" s="60"/>
      <c r="DN54" s="60"/>
      <c r="DO54" s="60"/>
      <c r="DP54" s="60"/>
      <c r="GO54" s="77"/>
      <c r="GP54" s="77"/>
      <c r="GQ54" s="77"/>
      <c r="GR54" s="77"/>
      <c r="GS54" s="77"/>
      <c r="GT54" s="77"/>
      <c r="GU54" s="77"/>
      <c r="GV54" s="77"/>
    </row>
    <row r="55" spans="1:204" s="76" customFormat="1" ht="15">
      <c r="A55" s="58"/>
      <c r="B55" s="495" t="s">
        <v>74</v>
      </c>
      <c r="C55" s="836"/>
      <c r="D55" s="837"/>
      <c r="E55" s="837"/>
      <c r="F55" s="838"/>
      <c r="G55" s="836"/>
      <c r="H55" s="626"/>
      <c r="I55" s="626"/>
      <c r="J55" s="626"/>
      <c r="K55" s="626"/>
      <c r="L55" s="627"/>
      <c r="M55" s="839"/>
      <c r="N55" s="840"/>
      <c r="O55" s="840"/>
      <c r="P55" s="841"/>
      <c r="Q55" s="842"/>
      <c r="R55" s="843"/>
      <c r="S55" s="829"/>
      <c r="T55" s="844"/>
      <c r="U55" s="844"/>
      <c r="V55" s="830"/>
      <c r="W55" s="829"/>
      <c r="X55" s="844"/>
      <c r="Y55" s="844"/>
      <c r="Z55" s="829"/>
      <c r="AA55" s="830"/>
      <c r="AB55" s="69"/>
      <c r="AC55" s="58"/>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75"/>
      <c r="BV55" s="75"/>
      <c r="BW55" s="75"/>
      <c r="BX55" s="75"/>
      <c r="BY55" s="75"/>
      <c r="BZ55" s="75"/>
      <c r="CA55" s="75"/>
      <c r="CB55" s="75"/>
      <c r="CC55" s="75"/>
      <c r="CD55" s="75"/>
      <c r="CE55" s="75"/>
      <c r="CF55" s="75"/>
      <c r="CG55" s="75"/>
      <c r="CH55" s="75"/>
      <c r="CI55" s="75"/>
      <c r="CJ55" s="75"/>
      <c r="CK55" s="75"/>
      <c r="CL55" s="60"/>
      <c r="CM55" s="60"/>
      <c r="CN55" s="60"/>
      <c r="CO55" s="60"/>
      <c r="CP55" s="60"/>
      <c r="CQ55" s="60"/>
      <c r="CR55" s="60"/>
      <c r="CS55" s="60"/>
      <c r="CT55" s="60"/>
      <c r="CU55" s="60"/>
      <c r="CV55" s="60"/>
      <c r="CW55" s="60"/>
      <c r="CX55" s="60"/>
      <c r="CY55" s="60"/>
      <c r="CZ55" s="60"/>
      <c r="DA55" s="60"/>
      <c r="DB55" s="60"/>
      <c r="DC55" s="60"/>
      <c r="DD55" s="60"/>
      <c r="DE55" s="60"/>
      <c r="DF55" s="60"/>
      <c r="DG55" s="60"/>
      <c r="DH55" s="60"/>
      <c r="DI55" s="60"/>
      <c r="DJ55" s="60"/>
      <c r="DK55" s="60"/>
      <c r="DL55" s="60"/>
      <c r="DM55" s="60"/>
      <c r="DN55" s="60"/>
      <c r="DO55" s="60"/>
      <c r="DP55" s="60"/>
      <c r="GO55" s="77"/>
      <c r="GP55" s="77"/>
      <c r="GQ55" s="77"/>
      <c r="GR55" s="77"/>
      <c r="GS55" s="77"/>
      <c r="GT55" s="77"/>
      <c r="GU55" s="77"/>
      <c r="GV55" s="77"/>
    </row>
    <row r="56" spans="1:204" s="76" customFormat="1">
      <c r="A56" s="58"/>
      <c r="B56" s="157"/>
      <c r="C56" s="58"/>
      <c r="D56" s="58"/>
      <c r="E56" s="58"/>
      <c r="F56" s="58"/>
      <c r="G56" s="58"/>
      <c r="H56" s="58"/>
      <c r="I56" s="58"/>
      <c r="J56" s="58"/>
      <c r="K56" s="58"/>
      <c r="L56" s="58"/>
      <c r="M56" s="58"/>
      <c r="N56" s="58"/>
      <c r="O56" s="58"/>
      <c r="P56" s="58"/>
      <c r="Q56" s="58"/>
      <c r="R56" s="58"/>
      <c r="S56" s="58"/>
      <c r="T56" s="58"/>
      <c r="U56" s="58"/>
      <c r="V56" s="58"/>
      <c r="W56" s="58"/>
      <c r="X56" s="58"/>
      <c r="Y56" s="58"/>
      <c r="Z56" s="58"/>
      <c r="AA56" s="154"/>
      <c r="AB56" s="69"/>
      <c r="AC56" s="58"/>
      <c r="AD56" s="60"/>
      <c r="AE56" s="60"/>
      <c r="AF56" s="60"/>
      <c r="AG56" s="60"/>
      <c r="AH56" s="60"/>
      <c r="AI56" s="60"/>
      <c r="AJ56" s="60"/>
      <c r="AK56" s="60"/>
      <c r="AL56" s="60"/>
      <c r="AM56" s="60"/>
      <c r="AN56" s="60"/>
      <c r="AO56" s="60"/>
      <c r="AP56" s="60"/>
      <c r="AQ56" s="60"/>
      <c r="AR56" s="60"/>
      <c r="AS56" s="60"/>
      <c r="AT56" s="60"/>
      <c r="AU56" s="60"/>
      <c r="AV56" s="60"/>
      <c r="AW56" s="60"/>
      <c r="AX56" s="60"/>
      <c r="AY56" s="60" t="s">
        <v>226</v>
      </c>
      <c r="AZ56" s="60"/>
      <c r="BA56" s="60"/>
      <c r="BB56" s="60"/>
      <c r="BC56" s="60"/>
      <c r="BD56" s="60"/>
      <c r="BE56" s="60"/>
      <c r="BF56" s="60"/>
      <c r="BG56" s="60"/>
      <c r="BH56" s="60"/>
      <c r="BI56" s="60"/>
      <c r="BJ56" s="60"/>
      <c r="BK56" s="60"/>
      <c r="BL56" s="60"/>
      <c r="BM56" s="60"/>
      <c r="BN56" s="60"/>
      <c r="BO56" s="60"/>
      <c r="BP56" s="60"/>
      <c r="BQ56" s="60"/>
      <c r="BR56" s="60"/>
      <c r="BS56" s="60"/>
      <c r="BT56" s="60"/>
      <c r="BU56" s="75"/>
      <c r="BV56" s="75"/>
      <c r="BW56" s="75"/>
      <c r="BX56" s="75"/>
      <c r="BY56" s="75"/>
      <c r="BZ56" s="75"/>
      <c r="CA56" s="75"/>
      <c r="CB56" s="75"/>
      <c r="CC56" s="75"/>
      <c r="CD56" s="75"/>
      <c r="CE56" s="75"/>
      <c r="CF56" s="75"/>
      <c r="CG56" s="75"/>
      <c r="CH56" s="75"/>
      <c r="CI56" s="75"/>
      <c r="CJ56" s="75"/>
      <c r="CK56" s="75"/>
      <c r="CL56" s="60"/>
      <c r="CM56" s="60"/>
      <c r="CN56" s="60"/>
      <c r="CO56" s="60"/>
      <c r="CP56" s="60"/>
      <c r="CQ56" s="60"/>
      <c r="CR56" s="60"/>
      <c r="CS56" s="60"/>
      <c r="CT56" s="60"/>
      <c r="CU56" s="60"/>
      <c r="CV56" s="60"/>
      <c r="CW56" s="60"/>
      <c r="CX56" s="60"/>
      <c r="CY56" s="60"/>
      <c r="CZ56" s="60"/>
      <c r="DA56" s="60"/>
      <c r="DB56" s="60"/>
      <c r="DC56" s="60"/>
      <c r="DD56" s="60"/>
      <c r="DE56" s="60"/>
      <c r="DF56" s="60"/>
      <c r="DG56" s="60"/>
      <c r="DH56" s="60"/>
      <c r="DI56" s="60"/>
      <c r="DJ56" s="60"/>
      <c r="DK56" s="60"/>
      <c r="DL56" s="60"/>
      <c r="DM56" s="60"/>
      <c r="DN56" s="60"/>
      <c r="DO56" s="60"/>
      <c r="DP56" s="60"/>
      <c r="GO56" s="77"/>
      <c r="GP56" s="77"/>
      <c r="GQ56" s="77"/>
      <c r="GR56" s="77"/>
      <c r="GS56" s="77"/>
      <c r="GT56" s="77"/>
      <c r="GU56" s="77"/>
      <c r="GV56" s="77"/>
    </row>
    <row r="57" spans="1:204" s="76" customFormat="1" ht="15" customHeight="1">
      <c r="A57" s="58"/>
      <c r="B57" s="157" t="s">
        <v>73</v>
      </c>
      <c r="C57" s="58"/>
      <c r="D57" s="831"/>
      <c r="E57" s="832"/>
      <c r="F57" s="832"/>
      <c r="G57" s="832"/>
      <c r="H57" s="832"/>
      <c r="I57" s="832"/>
      <c r="J57" s="832"/>
      <c r="K57" s="832"/>
      <c r="L57" s="832"/>
      <c r="M57" s="832"/>
      <c r="N57" s="832"/>
      <c r="O57" s="832"/>
      <c r="P57" s="832"/>
      <c r="Q57" s="833"/>
      <c r="R57" s="458"/>
      <c r="S57" s="834" t="s">
        <v>555</v>
      </c>
      <c r="T57" s="835"/>
      <c r="U57" s="835"/>
      <c r="V57" s="835"/>
      <c r="W57" s="835"/>
      <c r="X57" s="835"/>
      <c r="Y57" s="845"/>
      <c r="Z57" s="845"/>
      <c r="AA57" s="846"/>
      <c r="AB57" s="69"/>
      <c r="AC57" s="58"/>
      <c r="AD57" s="60"/>
      <c r="AE57" s="60"/>
      <c r="AF57" s="60"/>
      <c r="AG57" s="60"/>
      <c r="AH57" s="60"/>
      <c r="AI57" s="60"/>
      <c r="AJ57" s="60"/>
      <c r="AK57" s="60"/>
      <c r="AL57" s="60"/>
      <c r="AM57" s="60"/>
      <c r="AN57" s="60"/>
      <c r="AO57" s="60"/>
      <c r="AP57" s="60"/>
      <c r="AQ57" s="60"/>
      <c r="AR57" s="60"/>
      <c r="AS57" s="60"/>
      <c r="AT57" s="60"/>
      <c r="AU57" s="60"/>
      <c r="AV57" s="60"/>
      <c r="AW57" s="60"/>
      <c r="AX57" s="60"/>
      <c r="AY57" s="60" t="s">
        <v>222</v>
      </c>
      <c r="AZ57" s="60"/>
      <c r="BA57" s="60"/>
      <c r="BB57" s="60"/>
      <c r="BC57" s="60"/>
      <c r="BD57" s="60"/>
      <c r="BE57" s="60"/>
      <c r="BF57" s="60"/>
      <c r="BG57" s="60"/>
      <c r="BH57" s="60"/>
      <c r="BI57" s="60"/>
      <c r="BJ57" s="60"/>
      <c r="BK57" s="60"/>
      <c r="BL57" s="60"/>
      <c r="BM57" s="60"/>
      <c r="BN57" s="60"/>
      <c r="BO57" s="60"/>
      <c r="BP57" s="60"/>
      <c r="BQ57" s="60"/>
      <c r="BR57" s="60"/>
      <c r="BS57" s="60"/>
      <c r="BT57" s="60"/>
      <c r="BU57" s="75"/>
      <c r="BV57" s="75"/>
      <c r="BW57" s="75"/>
      <c r="BX57" s="75"/>
      <c r="BY57" s="75"/>
      <c r="BZ57" s="75"/>
      <c r="CA57" s="75"/>
      <c r="CB57" s="75"/>
      <c r="CC57" s="75"/>
      <c r="CD57" s="75"/>
      <c r="CE57" s="75"/>
      <c r="CF57" s="75"/>
      <c r="CG57" s="75"/>
      <c r="CH57" s="75"/>
      <c r="CI57" s="75"/>
      <c r="CJ57" s="75"/>
      <c r="CK57" s="75"/>
      <c r="CL57" s="60"/>
      <c r="CM57" s="60"/>
      <c r="CN57" s="60"/>
      <c r="CO57" s="60"/>
      <c r="CP57" s="60"/>
      <c r="CQ57" s="60"/>
      <c r="CR57" s="60"/>
      <c r="CS57" s="60"/>
      <c r="CT57" s="60"/>
      <c r="CU57" s="60"/>
      <c r="CV57" s="60"/>
      <c r="CW57" s="60"/>
      <c r="CX57" s="60"/>
      <c r="CY57" s="60"/>
      <c r="CZ57" s="60"/>
      <c r="DA57" s="60"/>
      <c r="DB57" s="60"/>
      <c r="DC57" s="60"/>
      <c r="DD57" s="60"/>
      <c r="DE57" s="60"/>
      <c r="DF57" s="60"/>
      <c r="DG57" s="60"/>
      <c r="DH57" s="60"/>
      <c r="DI57" s="60"/>
      <c r="DJ57" s="60"/>
      <c r="DK57" s="60"/>
      <c r="DL57" s="60"/>
      <c r="DM57" s="60"/>
      <c r="DN57" s="60"/>
      <c r="DO57" s="60"/>
      <c r="DP57" s="60"/>
      <c r="GO57" s="77"/>
      <c r="GP57" s="77"/>
      <c r="GQ57" s="77"/>
      <c r="GR57" s="77"/>
      <c r="GS57" s="77"/>
      <c r="GT57" s="77"/>
      <c r="GU57" s="77"/>
      <c r="GV57" s="77"/>
    </row>
    <row r="58" spans="1:204" s="76" customFormat="1">
      <c r="A58" s="58"/>
      <c r="B58" s="156"/>
      <c r="C58" s="522"/>
      <c r="D58" s="522"/>
      <c r="E58" s="522"/>
      <c r="F58" s="522"/>
      <c r="G58" s="522"/>
      <c r="H58" s="522"/>
      <c r="I58" s="68"/>
      <c r="J58" s="522"/>
      <c r="K58" s="522"/>
      <c r="L58" s="522"/>
      <c r="M58" s="522"/>
      <c r="N58" s="522"/>
      <c r="O58" s="522"/>
      <c r="P58" s="522"/>
      <c r="Q58" s="522"/>
      <c r="R58" s="68"/>
      <c r="S58" s="522"/>
      <c r="T58" s="522"/>
      <c r="U58" s="522"/>
      <c r="V58" s="522"/>
      <c r="W58" s="68"/>
      <c r="X58" s="522"/>
      <c r="Y58" s="522"/>
      <c r="Z58" s="58"/>
      <c r="AA58" s="154"/>
      <c r="AB58" s="69"/>
      <c r="AC58" s="58"/>
      <c r="AD58" s="60"/>
      <c r="AE58" s="60"/>
      <c r="AF58" s="60"/>
      <c r="AG58" s="60"/>
      <c r="AH58" s="60"/>
      <c r="AI58" s="60"/>
      <c r="AJ58" s="60"/>
      <c r="AK58" s="60"/>
      <c r="AL58" s="60"/>
      <c r="AM58" s="60"/>
      <c r="AN58" s="60"/>
      <c r="AO58" s="60"/>
      <c r="AP58" s="60"/>
      <c r="AQ58" s="60"/>
      <c r="AR58" s="60"/>
      <c r="AS58" s="60"/>
      <c r="AT58" s="60"/>
      <c r="AU58" s="60"/>
      <c r="AV58" s="60"/>
      <c r="AW58" s="60"/>
      <c r="AX58" s="60"/>
      <c r="AY58" s="60" t="s">
        <v>223</v>
      </c>
      <c r="AZ58" s="60"/>
      <c r="BA58" s="60"/>
      <c r="BB58" s="60"/>
      <c r="BC58" s="60"/>
      <c r="BD58" s="60"/>
      <c r="BE58" s="60"/>
      <c r="BF58" s="60"/>
      <c r="BG58" s="60"/>
      <c r="BH58" s="60"/>
      <c r="BI58" s="60"/>
      <c r="BJ58" s="60"/>
      <c r="BK58" s="60"/>
      <c r="BL58" s="60"/>
      <c r="BM58" s="60"/>
      <c r="BN58" s="60"/>
      <c r="BO58" s="60"/>
      <c r="BP58" s="60"/>
      <c r="BQ58" s="60"/>
      <c r="BR58" s="60"/>
      <c r="BS58" s="60"/>
      <c r="BT58" s="60"/>
      <c r="BU58" s="75"/>
      <c r="BV58" s="75"/>
      <c r="BW58" s="75"/>
      <c r="BX58" s="75"/>
      <c r="BY58" s="75"/>
      <c r="BZ58" s="75"/>
      <c r="CA58" s="75"/>
      <c r="CB58" s="75"/>
      <c r="CC58" s="75"/>
      <c r="CD58" s="75"/>
      <c r="CE58" s="75"/>
      <c r="CF58" s="75"/>
      <c r="CG58" s="75"/>
      <c r="CH58" s="75"/>
      <c r="CI58" s="75"/>
      <c r="CJ58" s="75"/>
      <c r="CK58" s="75"/>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0"/>
      <c r="DJ58" s="60"/>
      <c r="DK58" s="60"/>
      <c r="DL58" s="60"/>
      <c r="DM58" s="60"/>
      <c r="DN58" s="60"/>
      <c r="DO58" s="60"/>
      <c r="DP58" s="60"/>
      <c r="GO58" s="77"/>
      <c r="GP58" s="77"/>
      <c r="GQ58" s="77"/>
      <c r="GR58" s="77"/>
      <c r="GS58" s="77"/>
      <c r="GT58" s="77"/>
      <c r="GU58" s="77"/>
      <c r="GV58" s="77"/>
    </row>
    <row r="59" spans="1:204" s="76" customFormat="1" ht="15">
      <c r="A59" s="58"/>
      <c r="B59" s="495" t="s">
        <v>75</v>
      </c>
      <c r="C59" s="836"/>
      <c r="D59" s="837"/>
      <c r="E59" s="837"/>
      <c r="F59" s="838"/>
      <c r="G59" s="836"/>
      <c r="H59" s="626"/>
      <c r="I59" s="626"/>
      <c r="J59" s="626"/>
      <c r="K59" s="626"/>
      <c r="L59" s="627"/>
      <c r="M59" s="839"/>
      <c r="N59" s="840"/>
      <c r="O59" s="840"/>
      <c r="P59" s="841"/>
      <c r="Q59" s="842"/>
      <c r="R59" s="843"/>
      <c r="S59" s="829"/>
      <c r="T59" s="844"/>
      <c r="U59" s="844"/>
      <c r="V59" s="830"/>
      <c r="W59" s="829"/>
      <c r="X59" s="844"/>
      <c r="Y59" s="844"/>
      <c r="Z59" s="829"/>
      <c r="AA59" s="830"/>
      <c r="AB59" s="69"/>
      <c r="AC59" s="58"/>
      <c r="AD59" s="60"/>
      <c r="AE59" s="60"/>
      <c r="AF59" s="60"/>
      <c r="AG59" s="60"/>
      <c r="AH59" s="60"/>
      <c r="AI59" s="60"/>
      <c r="AJ59" s="60"/>
      <c r="AK59" s="60"/>
      <c r="AL59" s="60"/>
      <c r="AM59" s="60"/>
      <c r="AN59" s="60"/>
      <c r="AO59" s="60"/>
      <c r="AP59" s="60"/>
      <c r="AQ59" s="60"/>
      <c r="AR59" s="60"/>
      <c r="AS59" s="60"/>
      <c r="AT59" s="60"/>
      <c r="AU59" s="60"/>
      <c r="AV59" s="60"/>
      <c r="AW59" s="60"/>
      <c r="AX59" s="60"/>
      <c r="AY59" s="60" t="s">
        <v>576</v>
      </c>
      <c r="AZ59" s="60"/>
      <c r="BA59" s="60"/>
      <c r="BB59" s="60"/>
      <c r="BC59" s="60"/>
      <c r="BD59" s="60"/>
      <c r="BE59" s="60"/>
      <c r="BF59" s="60"/>
      <c r="BG59" s="60"/>
      <c r="BH59" s="60"/>
      <c r="BI59" s="60"/>
      <c r="BJ59" s="60"/>
      <c r="BK59" s="60"/>
      <c r="BL59" s="60"/>
      <c r="BM59" s="60"/>
      <c r="BN59" s="60"/>
      <c r="BO59" s="60"/>
      <c r="BP59" s="60"/>
      <c r="BQ59" s="60"/>
      <c r="BR59" s="60"/>
      <c r="BS59" s="60"/>
      <c r="BT59" s="60"/>
      <c r="BU59" s="75"/>
      <c r="BV59" s="75"/>
      <c r="BW59" s="75"/>
      <c r="BX59" s="75"/>
      <c r="BY59" s="75"/>
      <c r="BZ59" s="75"/>
      <c r="CA59" s="75"/>
      <c r="CB59" s="75"/>
      <c r="CC59" s="75"/>
      <c r="CD59" s="75"/>
      <c r="CE59" s="75"/>
      <c r="CF59" s="75"/>
      <c r="CG59" s="75"/>
      <c r="CH59" s="75"/>
      <c r="CI59" s="75"/>
      <c r="CJ59" s="75"/>
      <c r="CK59" s="75"/>
      <c r="CL59" s="60"/>
      <c r="CM59" s="60"/>
      <c r="CN59" s="60"/>
      <c r="CO59" s="60"/>
      <c r="CP59" s="60"/>
      <c r="CQ59" s="60"/>
      <c r="CR59" s="60"/>
      <c r="CS59" s="60"/>
      <c r="CT59" s="60"/>
      <c r="CU59" s="60"/>
      <c r="CV59" s="60"/>
      <c r="CW59" s="60"/>
      <c r="CX59" s="60"/>
      <c r="CY59" s="60"/>
      <c r="CZ59" s="60"/>
      <c r="DA59" s="60"/>
      <c r="DB59" s="60"/>
      <c r="DC59" s="60"/>
      <c r="DD59" s="60"/>
      <c r="DE59" s="60"/>
      <c r="DF59" s="60"/>
      <c r="DG59" s="60"/>
      <c r="DH59" s="60"/>
      <c r="DI59" s="60"/>
      <c r="DJ59" s="60"/>
      <c r="DK59" s="60"/>
      <c r="DL59" s="60"/>
      <c r="DM59" s="60"/>
      <c r="DN59" s="60"/>
      <c r="DO59" s="60"/>
      <c r="DP59" s="60"/>
      <c r="GO59" s="77"/>
      <c r="GP59" s="77"/>
      <c r="GQ59" s="77"/>
      <c r="GR59" s="77"/>
      <c r="GS59" s="77"/>
      <c r="GT59" s="77"/>
      <c r="GU59" s="77"/>
      <c r="GV59" s="77"/>
    </row>
    <row r="60" spans="1:204" s="76" customFormat="1">
      <c r="A60" s="58"/>
      <c r="B60" s="157"/>
      <c r="C60" s="58"/>
      <c r="D60" s="58"/>
      <c r="E60" s="58"/>
      <c r="F60" s="58"/>
      <c r="G60" s="58"/>
      <c r="H60" s="58"/>
      <c r="I60" s="58"/>
      <c r="J60" s="58"/>
      <c r="K60" s="58"/>
      <c r="L60" s="58"/>
      <c r="M60" s="58"/>
      <c r="N60" s="58"/>
      <c r="O60" s="58"/>
      <c r="P60" s="58"/>
      <c r="Q60" s="58"/>
      <c r="R60" s="58"/>
      <c r="S60" s="58"/>
      <c r="T60" s="58"/>
      <c r="U60" s="58"/>
      <c r="V60" s="58"/>
      <c r="W60" s="58"/>
      <c r="X60" s="58"/>
      <c r="Y60" s="58"/>
      <c r="Z60" s="58"/>
      <c r="AA60" s="154"/>
      <c r="AB60" s="69"/>
      <c r="AC60" s="58"/>
      <c r="AD60" s="60"/>
      <c r="AE60" s="60"/>
      <c r="AF60" s="60"/>
      <c r="AG60" s="60"/>
      <c r="AH60" s="60"/>
      <c r="AI60" s="60"/>
      <c r="AJ60" s="60"/>
      <c r="AK60" s="60"/>
      <c r="AL60" s="60"/>
      <c r="AM60" s="60"/>
      <c r="AN60" s="60"/>
      <c r="AO60" s="60"/>
      <c r="AP60" s="60"/>
      <c r="AQ60" s="60"/>
      <c r="AR60" s="60"/>
      <c r="AS60" s="60"/>
      <c r="AT60" s="60"/>
      <c r="AU60" s="60"/>
      <c r="AV60" s="60"/>
      <c r="AW60" s="60"/>
      <c r="AX60" s="60"/>
      <c r="AY60" s="60" t="s">
        <v>225</v>
      </c>
      <c r="AZ60" s="60"/>
      <c r="BA60" s="60"/>
      <c r="BB60" s="60"/>
      <c r="BC60" s="60"/>
      <c r="BD60" s="60"/>
      <c r="BE60" s="60"/>
      <c r="BF60" s="60"/>
      <c r="BG60" s="60"/>
      <c r="BH60" s="60"/>
      <c r="BI60" s="60"/>
      <c r="BJ60" s="60"/>
      <c r="BK60" s="60"/>
      <c r="BL60" s="60"/>
      <c r="BM60" s="60"/>
      <c r="BN60" s="60"/>
      <c r="BO60" s="60"/>
      <c r="BP60" s="60"/>
      <c r="BQ60" s="60"/>
      <c r="BR60" s="60"/>
      <c r="BS60" s="60"/>
      <c r="BT60" s="60"/>
      <c r="BU60" s="75"/>
      <c r="BV60" s="75"/>
      <c r="BW60" s="75"/>
      <c r="BX60" s="75"/>
      <c r="BY60" s="75"/>
      <c r="BZ60" s="75"/>
      <c r="CA60" s="75"/>
      <c r="CB60" s="75"/>
      <c r="CC60" s="75"/>
      <c r="CD60" s="75"/>
      <c r="CE60" s="75"/>
      <c r="CF60" s="75"/>
      <c r="CG60" s="75"/>
      <c r="CH60" s="75"/>
      <c r="CI60" s="75"/>
      <c r="CJ60" s="75"/>
      <c r="CK60" s="75"/>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c r="GO60" s="77"/>
      <c r="GP60" s="77"/>
      <c r="GQ60" s="77"/>
      <c r="GR60" s="77"/>
      <c r="GS60" s="77"/>
      <c r="GT60" s="77"/>
      <c r="GU60" s="77"/>
      <c r="GV60" s="77"/>
    </row>
    <row r="61" spans="1:204" s="76" customFormat="1" ht="15">
      <c r="A61" s="58"/>
      <c r="B61" s="157" t="s">
        <v>73</v>
      </c>
      <c r="C61" s="58"/>
      <c r="D61" s="831"/>
      <c r="E61" s="832"/>
      <c r="F61" s="832"/>
      <c r="G61" s="832"/>
      <c r="H61" s="832"/>
      <c r="I61" s="832"/>
      <c r="J61" s="832"/>
      <c r="K61" s="832"/>
      <c r="L61" s="832"/>
      <c r="M61" s="832"/>
      <c r="N61" s="832"/>
      <c r="O61" s="832"/>
      <c r="P61" s="832"/>
      <c r="Q61" s="833"/>
      <c r="R61" s="458"/>
      <c r="S61" s="834" t="s">
        <v>555</v>
      </c>
      <c r="T61" s="835"/>
      <c r="U61" s="835"/>
      <c r="V61" s="835"/>
      <c r="W61" s="835"/>
      <c r="X61" s="835"/>
      <c r="Y61" s="845"/>
      <c r="Z61" s="845"/>
      <c r="AA61" s="846"/>
      <c r="AB61" s="69"/>
      <c r="AC61" s="58"/>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75"/>
      <c r="BV61" s="75"/>
      <c r="BW61" s="75"/>
      <c r="BX61" s="75"/>
      <c r="BY61" s="75"/>
      <c r="BZ61" s="75"/>
      <c r="CA61" s="75"/>
      <c r="CB61" s="75"/>
      <c r="CC61" s="75"/>
      <c r="CD61" s="75"/>
      <c r="CE61" s="75"/>
      <c r="CF61" s="75"/>
      <c r="CG61" s="75"/>
      <c r="CH61" s="75"/>
      <c r="CI61" s="75"/>
      <c r="CJ61" s="75"/>
      <c r="CK61" s="75"/>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c r="GO61" s="77"/>
      <c r="GP61" s="77"/>
      <c r="GQ61" s="77"/>
      <c r="GR61" s="77"/>
      <c r="GS61" s="77"/>
      <c r="GT61" s="77"/>
      <c r="GU61" s="77"/>
      <c r="GV61" s="77"/>
    </row>
    <row r="62" spans="1:204" s="76" customFormat="1">
      <c r="A62" s="58"/>
      <c r="B62" s="156"/>
      <c r="C62" s="847"/>
      <c r="D62" s="847"/>
      <c r="E62" s="847"/>
      <c r="F62" s="847"/>
      <c r="G62" s="847"/>
      <c r="H62" s="847"/>
      <c r="I62" s="68"/>
      <c r="J62" s="848"/>
      <c r="K62" s="848"/>
      <c r="L62" s="848"/>
      <c r="M62" s="848"/>
      <c r="N62" s="848"/>
      <c r="O62" s="848"/>
      <c r="P62" s="848"/>
      <c r="Q62" s="848"/>
      <c r="R62" s="68"/>
      <c r="S62" s="847"/>
      <c r="T62" s="847"/>
      <c r="U62" s="847"/>
      <c r="V62" s="847"/>
      <c r="W62" s="68"/>
      <c r="X62" s="847"/>
      <c r="Y62" s="847"/>
      <c r="Z62" s="58"/>
      <c r="AA62" s="154"/>
      <c r="AB62" s="69"/>
      <c r="AC62" s="58"/>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75"/>
      <c r="BV62" s="75"/>
      <c r="BW62" s="75"/>
      <c r="BX62" s="75"/>
      <c r="BY62" s="75"/>
      <c r="BZ62" s="75"/>
      <c r="CA62" s="75"/>
      <c r="CB62" s="75"/>
      <c r="CC62" s="75"/>
      <c r="CD62" s="75"/>
      <c r="CE62" s="75"/>
      <c r="CF62" s="75"/>
      <c r="CG62" s="75"/>
      <c r="CH62" s="75"/>
      <c r="CI62" s="75"/>
      <c r="CJ62" s="75"/>
      <c r="CK62" s="75"/>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c r="GO62" s="77"/>
      <c r="GP62" s="77"/>
      <c r="GQ62" s="77"/>
      <c r="GR62" s="77"/>
      <c r="GS62" s="77"/>
      <c r="GT62" s="77"/>
      <c r="GU62" s="77"/>
      <c r="GV62" s="77"/>
    </row>
    <row r="63" spans="1:204" s="76" customFormat="1" ht="15">
      <c r="A63" s="58"/>
      <c r="B63" s="495" t="s">
        <v>76</v>
      </c>
      <c r="C63" s="836"/>
      <c r="D63" s="837"/>
      <c r="E63" s="837"/>
      <c r="F63" s="838"/>
      <c r="G63" s="836"/>
      <c r="H63" s="626"/>
      <c r="I63" s="626"/>
      <c r="J63" s="626"/>
      <c r="K63" s="626"/>
      <c r="L63" s="627"/>
      <c r="M63" s="839"/>
      <c r="N63" s="840"/>
      <c r="O63" s="840"/>
      <c r="P63" s="841"/>
      <c r="Q63" s="842"/>
      <c r="R63" s="843"/>
      <c r="S63" s="829"/>
      <c r="T63" s="844"/>
      <c r="U63" s="844"/>
      <c r="V63" s="830"/>
      <c r="W63" s="829"/>
      <c r="X63" s="844"/>
      <c r="Y63" s="844"/>
      <c r="Z63" s="829"/>
      <c r="AA63" s="830"/>
      <c r="AB63" s="69"/>
      <c r="AC63" s="58"/>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75"/>
      <c r="BV63" s="75"/>
      <c r="BW63" s="75"/>
      <c r="BX63" s="75"/>
      <c r="BY63" s="75"/>
      <c r="BZ63" s="75"/>
      <c r="CA63" s="75"/>
      <c r="CB63" s="75"/>
      <c r="CC63" s="75"/>
      <c r="CD63" s="75"/>
      <c r="CE63" s="75"/>
      <c r="CF63" s="75"/>
      <c r="CG63" s="75"/>
      <c r="CH63" s="75"/>
      <c r="CI63" s="75"/>
      <c r="CJ63" s="75"/>
      <c r="CK63" s="75"/>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c r="GO63" s="77"/>
      <c r="GP63" s="77"/>
      <c r="GQ63" s="77"/>
      <c r="GR63" s="77"/>
      <c r="GS63" s="77"/>
      <c r="GT63" s="77"/>
      <c r="GU63" s="77"/>
      <c r="GV63" s="77"/>
    </row>
    <row r="64" spans="1:204" s="76" customFormat="1">
      <c r="A64" s="58"/>
      <c r="B64" s="157"/>
      <c r="C64" s="58"/>
      <c r="D64" s="58"/>
      <c r="E64" s="58"/>
      <c r="F64" s="58"/>
      <c r="G64" s="58"/>
      <c r="H64" s="58"/>
      <c r="I64" s="58"/>
      <c r="J64" s="58"/>
      <c r="K64" s="58"/>
      <c r="L64" s="58"/>
      <c r="M64" s="58"/>
      <c r="N64" s="58"/>
      <c r="O64" s="58"/>
      <c r="P64" s="58"/>
      <c r="Q64" s="58"/>
      <c r="R64" s="58"/>
      <c r="S64" s="58"/>
      <c r="T64" s="58"/>
      <c r="U64" s="58"/>
      <c r="V64" s="58"/>
      <c r="W64" s="58"/>
      <c r="X64" s="58"/>
      <c r="Y64" s="58"/>
      <c r="Z64" s="58"/>
      <c r="AA64" s="154"/>
      <c r="AB64" s="69"/>
      <c r="AC64" s="58"/>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75"/>
      <c r="BV64" s="75"/>
      <c r="BW64" s="75"/>
      <c r="BX64" s="75"/>
      <c r="BY64" s="75"/>
      <c r="BZ64" s="75"/>
      <c r="CA64" s="75"/>
      <c r="CB64" s="75"/>
      <c r="CC64" s="75"/>
      <c r="CD64" s="75"/>
      <c r="CE64" s="75"/>
      <c r="CF64" s="75"/>
      <c r="CG64" s="75"/>
      <c r="CH64" s="75"/>
      <c r="CI64" s="75"/>
      <c r="CJ64" s="75"/>
      <c r="CK64" s="75"/>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c r="GO64" s="77"/>
      <c r="GP64" s="77"/>
      <c r="GQ64" s="77"/>
      <c r="GR64" s="77"/>
      <c r="GS64" s="77"/>
      <c r="GT64" s="77"/>
      <c r="GU64" s="77"/>
      <c r="GV64" s="77"/>
    </row>
    <row r="65" spans="1:204" s="76" customFormat="1" ht="15">
      <c r="A65" s="58"/>
      <c r="B65" s="157" t="s">
        <v>73</v>
      </c>
      <c r="C65" s="58"/>
      <c r="D65" s="831"/>
      <c r="E65" s="832"/>
      <c r="F65" s="832"/>
      <c r="G65" s="832"/>
      <c r="H65" s="832"/>
      <c r="I65" s="832"/>
      <c r="J65" s="832"/>
      <c r="K65" s="832"/>
      <c r="L65" s="832"/>
      <c r="M65" s="832"/>
      <c r="N65" s="832"/>
      <c r="O65" s="832"/>
      <c r="P65" s="832"/>
      <c r="Q65" s="833"/>
      <c r="R65" s="458"/>
      <c r="S65" s="834" t="s">
        <v>555</v>
      </c>
      <c r="T65" s="835"/>
      <c r="U65" s="835"/>
      <c r="V65" s="835"/>
      <c r="W65" s="835"/>
      <c r="X65" s="835"/>
      <c r="Y65" s="845"/>
      <c r="Z65" s="845"/>
      <c r="AA65" s="846"/>
      <c r="AB65" s="69"/>
      <c r="AC65" s="58"/>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75"/>
      <c r="BV65" s="75"/>
      <c r="BW65" s="75"/>
      <c r="BX65" s="75"/>
      <c r="BY65" s="75"/>
      <c r="BZ65" s="75"/>
      <c r="CA65" s="75"/>
      <c r="CB65" s="75"/>
      <c r="CC65" s="75"/>
      <c r="CD65" s="75"/>
      <c r="CE65" s="75"/>
      <c r="CF65" s="75"/>
      <c r="CG65" s="75"/>
      <c r="CH65" s="75"/>
      <c r="CI65" s="75"/>
      <c r="CJ65" s="75"/>
      <c r="CK65" s="75"/>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c r="GO65" s="77"/>
      <c r="GP65" s="77"/>
      <c r="GQ65" s="77"/>
      <c r="GR65" s="77"/>
      <c r="GS65" s="77"/>
      <c r="GT65" s="77"/>
      <c r="GU65" s="77"/>
      <c r="GV65" s="77"/>
    </row>
    <row r="66" spans="1:204" s="76" customFormat="1">
      <c r="A66" s="58"/>
      <c r="B66" s="156"/>
      <c r="C66" s="522"/>
      <c r="D66" s="522"/>
      <c r="E66" s="522"/>
      <c r="F66" s="522"/>
      <c r="G66" s="522"/>
      <c r="H66" s="522"/>
      <c r="I66" s="68"/>
      <c r="J66" s="522"/>
      <c r="K66" s="522"/>
      <c r="L66" s="522"/>
      <c r="M66" s="522"/>
      <c r="N66" s="522"/>
      <c r="O66" s="522"/>
      <c r="P66" s="522"/>
      <c r="Q66" s="522"/>
      <c r="R66" s="68"/>
      <c r="S66" s="522"/>
      <c r="T66" s="522"/>
      <c r="U66" s="522"/>
      <c r="V66" s="522"/>
      <c r="W66" s="68"/>
      <c r="X66" s="522"/>
      <c r="Y66" s="522"/>
      <c r="Z66" s="58"/>
      <c r="AA66" s="154"/>
      <c r="AB66" s="69"/>
      <c r="AC66" s="58"/>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75"/>
      <c r="BV66" s="75"/>
      <c r="BW66" s="75"/>
      <c r="BX66" s="75"/>
      <c r="BY66" s="75"/>
      <c r="BZ66" s="75"/>
      <c r="CA66" s="75"/>
      <c r="CB66" s="75"/>
      <c r="CC66" s="75"/>
      <c r="CD66" s="75"/>
      <c r="CE66" s="75"/>
      <c r="CF66" s="75"/>
      <c r="CG66" s="75"/>
      <c r="CH66" s="75"/>
      <c r="CI66" s="75"/>
      <c r="CJ66" s="75"/>
      <c r="CK66" s="75"/>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c r="GO66" s="77"/>
      <c r="GP66" s="77"/>
      <c r="GQ66" s="77"/>
      <c r="GR66" s="77"/>
      <c r="GS66" s="77"/>
      <c r="GT66" s="77"/>
      <c r="GU66" s="77"/>
      <c r="GV66" s="77"/>
    </row>
    <row r="67" spans="1:204" s="76" customFormat="1" ht="15">
      <c r="A67" s="58"/>
      <c r="B67" s="495" t="s">
        <v>570</v>
      </c>
      <c r="C67" s="836"/>
      <c r="D67" s="837"/>
      <c r="E67" s="837"/>
      <c r="F67" s="838"/>
      <c r="G67" s="836"/>
      <c r="H67" s="626"/>
      <c r="I67" s="626"/>
      <c r="J67" s="626"/>
      <c r="K67" s="626"/>
      <c r="L67" s="627"/>
      <c r="M67" s="839"/>
      <c r="N67" s="840"/>
      <c r="O67" s="840"/>
      <c r="P67" s="841"/>
      <c r="Q67" s="842"/>
      <c r="R67" s="843"/>
      <c r="S67" s="829"/>
      <c r="T67" s="844"/>
      <c r="U67" s="844"/>
      <c r="V67" s="830"/>
      <c r="W67" s="829"/>
      <c r="X67" s="844"/>
      <c r="Y67" s="844"/>
      <c r="Z67" s="829"/>
      <c r="AA67" s="830"/>
      <c r="AB67" s="69"/>
      <c r="AC67" s="58"/>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75"/>
      <c r="BV67" s="75"/>
      <c r="BW67" s="75"/>
      <c r="BX67" s="75"/>
      <c r="BY67" s="75"/>
      <c r="BZ67" s="75"/>
      <c r="CA67" s="75"/>
      <c r="CB67" s="75"/>
      <c r="CC67" s="75"/>
      <c r="CD67" s="75"/>
      <c r="CE67" s="75"/>
      <c r="CF67" s="75"/>
      <c r="CG67" s="75"/>
      <c r="CH67" s="75"/>
      <c r="CI67" s="75"/>
      <c r="CJ67" s="75"/>
      <c r="CK67" s="75"/>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c r="GO67" s="77"/>
      <c r="GP67" s="77"/>
      <c r="GQ67" s="77"/>
      <c r="GR67" s="77"/>
      <c r="GS67" s="77"/>
      <c r="GT67" s="77"/>
      <c r="GU67" s="77"/>
      <c r="GV67" s="77"/>
    </row>
    <row r="68" spans="1:204" s="76" customFormat="1">
      <c r="A68" s="58"/>
      <c r="B68" s="157"/>
      <c r="C68" s="58"/>
      <c r="D68" s="58"/>
      <c r="E68" s="58"/>
      <c r="F68" s="58"/>
      <c r="G68" s="58"/>
      <c r="H68" s="58"/>
      <c r="I68" s="58"/>
      <c r="J68" s="58"/>
      <c r="K68" s="58"/>
      <c r="L68" s="58"/>
      <c r="M68" s="58"/>
      <c r="N68" s="58"/>
      <c r="O68" s="58"/>
      <c r="P68" s="58"/>
      <c r="Q68" s="58"/>
      <c r="R68" s="58"/>
      <c r="S68" s="58"/>
      <c r="T68" s="58"/>
      <c r="U68" s="58"/>
      <c r="V68" s="58"/>
      <c r="W68" s="58"/>
      <c r="X68" s="58"/>
      <c r="Y68" s="58"/>
      <c r="Z68" s="58"/>
      <c r="AA68" s="154"/>
      <c r="AB68" s="69"/>
      <c r="AC68" s="58"/>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75"/>
      <c r="BV68" s="75"/>
      <c r="BW68" s="75"/>
      <c r="BX68" s="75"/>
      <c r="BY68" s="75"/>
      <c r="BZ68" s="75"/>
      <c r="CA68" s="75"/>
      <c r="CB68" s="75"/>
      <c r="CC68" s="75"/>
      <c r="CD68" s="75"/>
      <c r="CE68" s="75"/>
      <c r="CF68" s="75"/>
      <c r="CG68" s="75"/>
      <c r="CH68" s="75"/>
      <c r="CI68" s="75"/>
      <c r="CJ68" s="75"/>
      <c r="CK68" s="75"/>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GO68" s="77"/>
      <c r="GP68" s="77"/>
      <c r="GQ68" s="77"/>
      <c r="GR68" s="77"/>
      <c r="GS68" s="77"/>
      <c r="GT68" s="77"/>
      <c r="GU68" s="77"/>
      <c r="GV68" s="77"/>
    </row>
    <row r="69" spans="1:204" s="76" customFormat="1" ht="15">
      <c r="A69" s="58"/>
      <c r="B69" s="157" t="s">
        <v>73</v>
      </c>
      <c r="C69" s="58"/>
      <c r="D69" s="831"/>
      <c r="E69" s="832"/>
      <c r="F69" s="832"/>
      <c r="G69" s="832"/>
      <c r="H69" s="832"/>
      <c r="I69" s="832"/>
      <c r="J69" s="832"/>
      <c r="K69" s="832"/>
      <c r="L69" s="832"/>
      <c r="M69" s="832"/>
      <c r="N69" s="832"/>
      <c r="O69" s="832"/>
      <c r="P69" s="832"/>
      <c r="Q69" s="833"/>
      <c r="R69" s="458"/>
      <c r="S69" s="834" t="s">
        <v>555</v>
      </c>
      <c r="T69" s="835"/>
      <c r="U69" s="835"/>
      <c r="V69" s="835"/>
      <c r="W69" s="835"/>
      <c r="X69" s="835"/>
      <c r="Y69" s="845"/>
      <c r="Z69" s="845"/>
      <c r="AA69" s="846"/>
      <c r="AB69" s="69"/>
      <c r="AC69" s="58"/>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75"/>
      <c r="BV69" s="75"/>
      <c r="BW69" s="75"/>
      <c r="BX69" s="75"/>
      <c r="BY69" s="75"/>
      <c r="BZ69" s="75"/>
      <c r="CA69" s="75"/>
      <c r="CB69" s="75"/>
      <c r="CC69" s="75"/>
      <c r="CD69" s="75"/>
      <c r="CE69" s="75"/>
      <c r="CF69" s="75"/>
      <c r="CG69" s="75"/>
      <c r="CH69" s="75"/>
      <c r="CI69" s="75"/>
      <c r="CJ69" s="75"/>
      <c r="CK69" s="75"/>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c r="GO69" s="77"/>
      <c r="GP69" s="77"/>
      <c r="GQ69" s="77"/>
      <c r="GR69" s="77"/>
      <c r="GS69" s="77"/>
      <c r="GT69" s="77"/>
      <c r="GU69" s="77"/>
      <c r="GV69" s="77"/>
    </row>
    <row r="70" spans="1:204" s="76" customFormat="1">
      <c r="A70" s="58"/>
      <c r="B70" s="156"/>
      <c r="C70" s="847"/>
      <c r="D70" s="847"/>
      <c r="E70" s="847"/>
      <c r="F70" s="847"/>
      <c r="G70" s="847"/>
      <c r="H70" s="847"/>
      <c r="I70" s="68"/>
      <c r="J70" s="848"/>
      <c r="K70" s="848"/>
      <c r="L70" s="848"/>
      <c r="M70" s="848"/>
      <c r="N70" s="848"/>
      <c r="O70" s="848"/>
      <c r="P70" s="848"/>
      <c r="Q70" s="848"/>
      <c r="R70" s="68"/>
      <c r="S70" s="847"/>
      <c r="T70" s="847"/>
      <c r="U70" s="847"/>
      <c r="V70" s="847"/>
      <c r="W70" s="68"/>
      <c r="X70" s="847"/>
      <c r="Y70" s="847"/>
      <c r="Z70" s="58"/>
      <c r="AA70" s="154"/>
      <c r="AB70" s="69"/>
      <c r="AC70" s="58"/>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75"/>
      <c r="BV70" s="75"/>
      <c r="BW70" s="75"/>
      <c r="BX70" s="75"/>
      <c r="BY70" s="75"/>
      <c r="BZ70" s="75"/>
      <c r="CA70" s="75"/>
      <c r="CB70" s="75"/>
      <c r="CC70" s="75"/>
      <c r="CD70" s="75"/>
      <c r="CE70" s="75"/>
      <c r="CF70" s="75"/>
      <c r="CG70" s="75"/>
      <c r="CH70" s="75"/>
      <c r="CI70" s="75"/>
      <c r="CJ70" s="75"/>
      <c r="CK70" s="75"/>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c r="GO70" s="77"/>
      <c r="GP70" s="77"/>
      <c r="GQ70" s="77"/>
      <c r="GR70" s="77"/>
      <c r="GS70" s="77"/>
      <c r="GT70" s="77"/>
      <c r="GU70" s="77"/>
      <c r="GV70" s="77"/>
    </row>
    <row r="71" spans="1:204" s="76" customFormat="1" ht="15">
      <c r="A71" s="58"/>
      <c r="B71" s="495" t="s">
        <v>571</v>
      </c>
      <c r="C71" s="836"/>
      <c r="D71" s="837"/>
      <c r="E71" s="837"/>
      <c r="F71" s="838"/>
      <c r="G71" s="836"/>
      <c r="H71" s="626"/>
      <c r="I71" s="626"/>
      <c r="J71" s="626"/>
      <c r="K71" s="626"/>
      <c r="L71" s="627"/>
      <c r="M71" s="839"/>
      <c r="N71" s="840"/>
      <c r="O71" s="840"/>
      <c r="P71" s="841"/>
      <c r="Q71" s="842"/>
      <c r="R71" s="843"/>
      <c r="S71" s="829"/>
      <c r="T71" s="844"/>
      <c r="U71" s="844"/>
      <c r="V71" s="830"/>
      <c r="W71" s="829"/>
      <c r="X71" s="844"/>
      <c r="Y71" s="844"/>
      <c r="Z71" s="829"/>
      <c r="AA71" s="830"/>
      <c r="AB71" s="69"/>
      <c r="AC71" s="58"/>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75"/>
      <c r="BV71" s="75"/>
      <c r="BW71" s="75"/>
      <c r="BX71" s="75"/>
      <c r="BY71" s="75"/>
      <c r="BZ71" s="75"/>
      <c r="CA71" s="75"/>
      <c r="CB71" s="75"/>
      <c r="CC71" s="75"/>
      <c r="CD71" s="75"/>
      <c r="CE71" s="75"/>
      <c r="CF71" s="75"/>
      <c r="CG71" s="75"/>
      <c r="CH71" s="75"/>
      <c r="CI71" s="75"/>
      <c r="CJ71" s="75"/>
      <c r="CK71" s="75"/>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c r="GO71" s="77"/>
      <c r="GP71" s="77"/>
      <c r="GQ71" s="77"/>
      <c r="GR71" s="77"/>
      <c r="GS71" s="77"/>
      <c r="GT71" s="77"/>
      <c r="GU71" s="77"/>
      <c r="GV71" s="77"/>
    </row>
    <row r="72" spans="1:204" s="76" customFormat="1">
      <c r="A72" s="58"/>
      <c r="B72" s="157"/>
      <c r="C72" s="58"/>
      <c r="D72" s="58"/>
      <c r="E72" s="58"/>
      <c r="F72" s="58"/>
      <c r="G72" s="58"/>
      <c r="H72" s="58"/>
      <c r="I72" s="58"/>
      <c r="J72" s="58"/>
      <c r="K72" s="58"/>
      <c r="L72" s="58"/>
      <c r="M72" s="58"/>
      <c r="N72" s="58"/>
      <c r="O72" s="58"/>
      <c r="P72" s="58"/>
      <c r="Q72" s="58"/>
      <c r="R72" s="58"/>
      <c r="S72" s="58"/>
      <c r="T72" s="58"/>
      <c r="U72" s="58"/>
      <c r="V72" s="58"/>
      <c r="W72" s="58"/>
      <c r="X72" s="58"/>
      <c r="Y72" s="58"/>
      <c r="Z72" s="58"/>
      <c r="AA72" s="154"/>
      <c r="AB72" s="69"/>
      <c r="AC72" s="58"/>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75"/>
      <c r="BV72" s="75"/>
      <c r="BW72" s="75"/>
      <c r="BX72" s="75"/>
      <c r="BY72" s="75"/>
      <c r="BZ72" s="75"/>
      <c r="CA72" s="75"/>
      <c r="CB72" s="75"/>
      <c r="CC72" s="75"/>
      <c r="CD72" s="75"/>
      <c r="CE72" s="75"/>
      <c r="CF72" s="75"/>
      <c r="CG72" s="75"/>
      <c r="CH72" s="75"/>
      <c r="CI72" s="75"/>
      <c r="CJ72" s="75"/>
      <c r="CK72" s="75"/>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c r="GO72" s="77"/>
      <c r="GP72" s="77"/>
      <c r="GQ72" s="77"/>
      <c r="GR72" s="77"/>
      <c r="GS72" s="77"/>
      <c r="GT72" s="77"/>
      <c r="GU72" s="77"/>
      <c r="GV72" s="77"/>
    </row>
    <row r="73" spans="1:204" s="76" customFormat="1" ht="15">
      <c r="A73" s="58"/>
      <c r="B73" s="157" t="s">
        <v>73</v>
      </c>
      <c r="C73" s="58"/>
      <c r="D73" s="831"/>
      <c r="E73" s="832"/>
      <c r="F73" s="832"/>
      <c r="G73" s="832"/>
      <c r="H73" s="832"/>
      <c r="I73" s="832"/>
      <c r="J73" s="832"/>
      <c r="K73" s="832"/>
      <c r="L73" s="832"/>
      <c r="M73" s="832"/>
      <c r="N73" s="832"/>
      <c r="O73" s="832"/>
      <c r="P73" s="832"/>
      <c r="Q73" s="833"/>
      <c r="R73" s="458"/>
      <c r="S73" s="834" t="s">
        <v>555</v>
      </c>
      <c r="T73" s="835"/>
      <c r="U73" s="835"/>
      <c r="V73" s="835"/>
      <c r="W73" s="835"/>
      <c r="X73" s="835"/>
      <c r="Y73" s="845"/>
      <c r="Z73" s="845"/>
      <c r="AA73" s="846"/>
      <c r="AB73" s="69"/>
      <c r="AC73" s="58"/>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c r="BS73" s="60"/>
      <c r="BT73" s="60"/>
      <c r="BU73" s="75"/>
      <c r="BV73" s="75"/>
      <c r="BW73" s="75"/>
      <c r="BX73" s="75"/>
      <c r="BY73" s="75"/>
      <c r="BZ73" s="75"/>
      <c r="CA73" s="75"/>
      <c r="CB73" s="75"/>
      <c r="CC73" s="75"/>
      <c r="CD73" s="75"/>
      <c r="CE73" s="75"/>
      <c r="CF73" s="75"/>
      <c r="CG73" s="75"/>
      <c r="CH73" s="75"/>
      <c r="CI73" s="75"/>
      <c r="CJ73" s="75"/>
      <c r="CK73" s="75"/>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c r="GO73" s="77"/>
      <c r="GP73" s="77"/>
      <c r="GQ73" s="77"/>
      <c r="GR73" s="77"/>
      <c r="GS73" s="77"/>
      <c r="GT73" s="77"/>
      <c r="GU73" s="77"/>
      <c r="GV73" s="77"/>
    </row>
    <row r="74" spans="1:204" s="76" customFormat="1">
      <c r="A74" s="58"/>
      <c r="B74" s="156"/>
      <c r="C74" s="522"/>
      <c r="D74" s="522"/>
      <c r="E74" s="522"/>
      <c r="F74" s="522"/>
      <c r="G74" s="522"/>
      <c r="H74" s="522"/>
      <c r="I74" s="68"/>
      <c r="J74" s="522"/>
      <c r="K74" s="522"/>
      <c r="L74" s="522"/>
      <c r="M74" s="522"/>
      <c r="N74" s="522"/>
      <c r="O74" s="522"/>
      <c r="P74" s="522"/>
      <c r="Q74" s="522"/>
      <c r="R74" s="68"/>
      <c r="S74" s="522"/>
      <c r="T74" s="522"/>
      <c r="U74" s="522"/>
      <c r="V74" s="522"/>
      <c r="W74" s="68"/>
      <c r="X74" s="522"/>
      <c r="Y74" s="522"/>
      <c r="Z74" s="58"/>
      <c r="AA74" s="154"/>
      <c r="AB74" s="69"/>
      <c r="AC74" s="58"/>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BT74" s="60"/>
      <c r="BU74" s="75"/>
      <c r="BV74" s="75"/>
      <c r="BW74" s="75"/>
      <c r="BX74" s="75"/>
      <c r="BY74" s="75"/>
      <c r="BZ74" s="75"/>
      <c r="CA74" s="75"/>
      <c r="CB74" s="75"/>
      <c r="CC74" s="75"/>
      <c r="CD74" s="75"/>
      <c r="CE74" s="75"/>
      <c r="CF74" s="75"/>
      <c r="CG74" s="75"/>
      <c r="CH74" s="75"/>
      <c r="CI74" s="75"/>
      <c r="CJ74" s="75"/>
      <c r="CK74" s="75"/>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c r="GO74" s="77"/>
      <c r="GP74" s="77"/>
      <c r="GQ74" s="77"/>
      <c r="GR74" s="77"/>
      <c r="GS74" s="77"/>
      <c r="GT74" s="77"/>
      <c r="GU74" s="77"/>
      <c r="GV74" s="77"/>
    </row>
    <row r="75" spans="1:204" s="76" customFormat="1" ht="15">
      <c r="A75" s="58"/>
      <c r="B75" s="495" t="s">
        <v>572</v>
      </c>
      <c r="C75" s="836"/>
      <c r="D75" s="837"/>
      <c r="E75" s="837"/>
      <c r="F75" s="838"/>
      <c r="G75" s="836"/>
      <c r="H75" s="626"/>
      <c r="I75" s="626"/>
      <c r="J75" s="626"/>
      <c r="K75" s="626"/>
      <c r="L75" s="627"/>
      <c r="M75" s="839"/>
      <c r="N75" s="840"/>
      <c r="O75" s="840"/>
      <c r="P75" s="841"/>
      <c r="Q75" s="842"/>
      <c r="R75" s="843"/>
      <c r="S75" s="829"/>
      <c r="T75" s="844"/>
      <c r="U75" s="844"/>
      <c r="V75" s="830"/>
      <c r="W75" s="829"/>
      <c r="X75" s="844"/>
      <c r="Y75" s="844"/>
      <c r="Z75" s="829"/>
      <c r="AA75" s="830"/>
      <c r="AB75" s="69"/>
      <c r="AC75" s="58"/>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75"/>
      <c r="BV75" s="75"/>
      <c r="BW75" s="75"/>
      <c r="BX75" s="75"/>
      <c r="BY75" s="75"/>
      <c r="BZ75" s="75"/>
      <c r="CA75" s="75"/>
      <c r="CB75" s="75"/>
      <c r="CC75" s="75"/>
      <c r="CD75" s="75"/>
      <c r="CE75" s="75"/>
      <c r="CF75" s="75"/>
      <c r="CG75" s="75"/>
      <c r="CH75" s="75"/>
      <c r="CI75" s="75"/>
      <c r="CJ75" s="75"/>
      <c r="CK75" s="75"/>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GO75" s="77"/>
      <c r="GP75" s="77"/>
      <c r="GQ75" s="77"/>
      <c r="GR75" s="77"/>
      <c r="GS75" s="77"/>
      <c r="GT75" s="77"/>
      <c r="GU75" s="77"/>
      <c r="GV75" s="77"/>
    </row>
    <row r="76" spans="1:204" s="76" customFormat="1">
      <c r="A76" s="58"/>
      <c r="B76" s="157"/>
      <c r="C76" s="58"/>
      <c r="D76" s="58"/>
      <c r="E76" s="58"/>
      <c r="F76" s="58"/>
      <c r="G76" s="58"/>
      <c r="H76" s="58"/>
      <c r="I76" s="58"/>
      <c r="J76" s="58"/>
      <c r="K76" s="58"/>
      <c r="L76" s="58"/>
      <c r="M76" s="58"/>
      <c r="N76" s="58"/>
      <c r="O76" s="58"/>
      <c r="P76" s="58"/>
      <c r="Q76" s="58"/>
      <c r="R76" s="58"/>
      <c r="S76" s="58"/>
      <c r="T76" s="58"/>
      <c r="U76" s="58"/>
      <c r="V76" s="58"/>
      <c r="W76" s="58"/>
      <c r="X76" s="58"/>
      <c r="Y76" s="58"/>
      <c r="Z76" s="58"/>
      <c r="AA76" s="154"/>
      <c r="AB76" s="69"/>
      <c r="AC76" s="58"/>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75"/>
      <c r="BV76" s="75"/>
      <c r="BW76" s="75"/>
      <c r="BX76" s="75"/>
      <c r="BY76" s="75"/>
      <c r="BZ76" s="75"/>
      <c r="CA76" s="75"/>
      <c r="CB76" s="75"/>
      <c r="CC76" s="75"/>
      <c r="CD76" s="75"/>
      <c r="CE76" s="75"/>
      <c r="CF76" s="75"/>
      <c r="CG76" s="75"/>
      <c r="CH76" s="75"/>
      <c r="CI76" s="75"/>
      <c r="CJ76" s="75"/>
      <c r="CK76" s="75"/>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GO76" s="77"/>
      <c r="GP76" s="77"/>
      <c r="GQ76" s="77"/>
      <c r="GR76" s="77"/>
      <c r="GS76" s="77"/>
      <c r="GT76" s="77"/>
      <c r="GU76" s="77"/>
      <c r="GV76" s="77"/>
    </row>
    <row r="77" spans="1:204" s="76" customFormat="1" ht="15">
      <c r="A77" s="58"/>
      <c r="B77" s="157" t="s">
        <v>73</v>
      </c>
      <c r="C77" s="58"/>
      <c r="D77" s="831"/>
      <c r="E77" s="832"/>
      <c r="F77" s="832"/>
      <c r="G77" s="832"/>
      <c r="H77" s="832"/>
      <c r="I77" s="832"/>
      <c r="J77" s="832"/>
      <c r="K77" s="832"/>
      <c r="L77" s="832"/>
      <c r="M77" s="832"/>
      <c r="N77" s="832"/>
      <c r="O77" s="832"/>
      <c r="P77" s="832"/>
      <c r="Q77" s="833"/>
      <c r="R77" s="458"/>
      <c r="S77" s="834" t="s">
        <v>555</v>
      </c>
      <c r="T77" s="835"/>
      <c r="U77" s="835"/>
      <c r="V77" s="835"/>
      <c r="W77" s="835"/>
      <c r="X77" s="835"/>
      <c r="Y77" s="845"/>
      <c r="Z77" s="845"/>
      <c r="AA77" s="846"/>
      <c r="AB77" s="69"/>
      <c r="AC77" s="58"/>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60"/>
      <c r="BU77" s="75"/>
      <c r="BV77" s="75"/>
      <c r="BW77" s="75"/>
      <c r="BX77" s="75"/>
      <c r="BY77" s="75"/>
      <c r="BZ77" s="75"/>
      <c r="CA77" s="75"/>
      <c r="CB77" s="75"/>
      <c r="CC77" s="75"/>
      <c r="CD77" s="75"/>
      <c r="CE77" s="75"/>
      <c r="CF77" s="75"/>
      <c r="CG77" s="75"/>
      <c r="CH77" s="75"/>
      <c r="CI77" s="75"/>
      <c r="CJ77" s="75"/>
      <c r="CK77" s="75"/>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c r="GO77" s="77"/>
      <c r="GP77" s="77"/>
      <c r="GQ77" s="77"/>
      <c r="GR77" s="77"/>
      <c r="GS77" s="77"/>
      <c r="GT77" s="77"/>
      <c r="GU77" s="77"/>
      <c r="GV77" s="77"/>
    </row>
    <row r="78" spans="1:204" s="76" customFormat="1">
      <c r="A78" s="58"/>
      <c r="B78" s="156"/>
      <c r="C78" s="847"/>
      <c r="D78" s="847"/>
      <c r="E78" s="847"/>
      <c r="F78" s="847"/>
      <c r="G78" s="847"/>
      <c r="H78" s="847"/>
      <c r="I78" s="68"/>
      <c r="J78" s="848"/>
      <c r="K78" s="848"/>
      <c r="L78" s="848"/>
      <c r="M78" s="848"/>
      <c r="N78" s="848"/>
      <c r="O78" s="848"/>
      <c r="P78" s="848"/>
      <c r="Q78" s="848"/>
      <c r="R78" s="68"/>
      <c r="S78" s="847"/>
      <c r="T78" s="847"/>
      <c r="U78" s="847"/>
      <c r="V78" s="847"/>
      <c r="W78" s="68"/>
      <c r="X78" s="847"/>
      <c r="Y78" s="847"/>
      <c r="Z78" s="58"/>
      <c r="AA78" s="154"/>
      <c r="AB78" s="69"/>
      <c r="AC78" s="58"/>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75"/>
      <c r="BV78" s="75"/>
      <c r="BW78" s="75"/>
      <c r="BX78" s="75"/>
      <c r="BY78" s="75"/>
      <c r="BZ78" s="75"/>
      <c r="CA78" s="75"/>
      <c r="CB78" s="75"/>
      <c r="CC78" s="75"/>
      <c r="CD78" s="75"/>
      <c r="CE78" s="75"/>
      <c r="CF78" s="75"/>
      <c r="CG78" s="75"/>
      <c r="CH78" s="75"/>
      <c r="CI78" s="75"/>
      <c r="CJ78" s="75"/>
      <c r="CK78" s="75"/>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c r="GO78" s="77"/>
      <c r="GP78" s="77"/>
      <c r="GQ78" s="77"/>
      <c r="GR78" s="77"/>
      <c r="GS78" s="77"/>
      <c r="GT78" s="77"/>
      <c r="GU78" s="77"/>
      <c r="GV78" s="77"/>
    </row>
    <row r="79" spans="1:204" s="76" customFormat="1" ht="15">
      <c r="A79" s="58"/>
      <c r="B79" s="495" t="s">
        <v>573</v>
      </c>
      <c r="C79" s="836"/>
      <c r="D79" s="837"/>
      <c r="E79" s="837"/>
      <c r="F79" s="838"/>
      <c r="G79" s="836"/>
      <c r="H79" s="626"/>
      <c r="I79" s="626"/>
      <c r="J79" s="626"/>
      <c r="K79" s="626"/>
      <c r="L79" s="627"/>
      <c r="M79" s="839"/>
      <c r="N79" s="840"/>
      <c r="O79" s="840"/>
      <c r="P79" s="841"/>
      <c r="Q79" s="842"/>
      <c r="R79" s="843"/>
      <c r="S79" s="829"/>
      <c r="T79" s="844"/>
      <c r="U79" s="844"/>
      <c r="V79" s="830"/>
      <c r="W79" s="829"/>
      <c r="X79" s="844"/>
      <c r="Y79" s="844"/>
      <c r="Z79" s="829"/>
      <c r="AA79" s="830"/>
      <c r="AB79" s="69"/>
      <c r="AC79" s="58"/>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75"/>
      <c r="BV79" s="75"/>
      <c r="BW79" s="75"/>
      <c r="BX79" s="75"/>
      <c r="BY79" s="75"/>
      <c r="BZ79" s="75"/>
      <c r="CA79" s="75"/>
      <c r="CB79" s="75"/>
      <c r="CC79" s="75"/>
      <c r="CD79" s="75"/>
      <c r="CE79" s="75"/>
      <c r="CF79" s="75"/>
      <c r="CG79" s="75"/>
      <c r="CH79" s="75"/>
      <c r="CI79" s="75"/>
      <c r="CJ79" s="75"/>
      <c r="CK79" s="75"/>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c r="GO79" s="77"/>
      <c r="GP79" s="77"/>
      <c r="GQ79" s="77"/>
      <c r="GR79" s="77"/>
      <c r="GS79" s="77"/>
      <c r="GT79" s="77"/>
      <c r="GU79" s="77"/>
      <c r="GV79" s="77"/>
    </row>
    <row r="80" spans="1:204" s="76" customFormat="1">
      <c r="A80" s="58"/>
      <c r="B80" s="157"/>
      <c r="C80" s="58"/>
      <c r="D80" s="58"/>
      <c r="E80" s="58"/>
      <c r="F80" s="58"/>
      <c r="G80" s="58"/>
      <c r="H80" s="58"/>
      <c r="I80" s="58"/>
      <c r="J80" s="58"/>
      <c r="K80" s="58"/>
      <c r="L80" s="58"/>
      <c r="M80" s="58"/>
      <c r="N80" s="58"/>
      <c r="O80" s="58"/>
      <c r="P80" s="58"/>
      <c r="Q80" s="58"/>
      <c r="R80" s="58"/>
      <c r="S80" s="58"/>
      <c r="T80" s="58"/>
      <c r="U80" s="58"/>
      <c r="V80" s="58"/>
      <c r="W80" s="58"/>
      <c r="X80" s="58"/>
      <c r="Y80" s="58"/>
      <c r="Z80" s="58"/>
      <c r="AA80" s="154"/>
      <c r="AB80" s="69"/>
      <c r="AC80" s="58"/>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75"/>
      <c r="BV80" s="75"/>
      <c r="BW80" s="75"/>
      <c r="BX80" s="75"/>
      <c r="BY80" s="75"/>
      <c r="BZ80" s="75"/>
      <c r="CA80" s="75"/>
      <c r="CB80" s="75"/>
      <c r="CC80" s="75"/>
      <c r="CD80" s="75"/>
      <c r="CE80" s="75"/>
      <c r="CF80" s="75"/>
      <c r="CG80" s="75"/>
      <c r="CH80" s="75"/>
      <c r="CI80" s="75"/>
      <c r="CJ80" s="75"/>
      <c r="CK80" s="75"/>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c r="GO80" s="77"/>
      <c r="GP80" s="77"/>
      <c r="GQ80" s="77"/>
      <c r="GR80" s="77"/>
      <c r="GS80" s="77"/>
      <c r="GT80" s="77"/>
      <c r="GU80" s="77"/>
      <c r="GV80" s="77"/>
    </row>
    <row r="81" spans="1:204" s="76" customFormat="1" ht="15">
      <c r="A81" s="523"/>
      <c r="B81" s="157" t="s">
        <v>73</v>
      </c>
      <c r="C81" s="58"/>
      <c r="D81" s="831"/>
      <c r="E81" s="832"/>
      <c r="F81" s="832"/>
      <c r="G81" s="832"/>
      <c r="H81" s="832"/>
      <c r="I81" s="832"/>
      <c r="J81" s="832"/>
      <c r="K81" s="832"/>
      <c r="L81" s="832"/>
      <c r="M81" s="832"/>
      <c r="N81" s="832"/>
      <c r="O81" s="832"/>
      <c r="P81" s="832"/>
      <c r="Q81" s="833"/>
      <c r="R81" s="458"/>
      <c r="S81" s="834" t="s">
        <v>555</v>
      </c>
      <c r="T81" s="835"/>
      <c r="U81" s="835"/>
      <c r="V81" s="835"/>
      <c r="W81" s="835"/>
      <c r="X81" s="835"/>
      <c r="Y81" s="783"/>
      <c r="Z81" s="783"/>
      <c r="AA81" s="784"/>
      <c r="AB81" s="69"/>
      <c r="AC81" s="58"/>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75"/>
      <c r="BV81" s="75"/>
      <c r="BW81" s="75"/>
      <c r="BX81" s="75"/>
      <c r="BY81" s="75"/>
      <c r="BZ81" s="75"/>
      <c r="CA81" s="75"/>
      <c r="CB81" s="75"/>
      <c r="CC81" s="75"/>
      <c r="CD81" s="75"/>
      <c r="CE81" s="75"/>
      <c r="CF81" s="75"/>
      <c r="CG81" s="75"/>
      <c r="CH81" s="75"/>
      <c r="CI81" s="75"/>
      <c r="CJ81" s="75"/>
      <c r="CK81" s="75"/>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c r="GO81" s="77"/>
      <c r="GP81" s="77"/>
      <c r="GQ81" s="77"/>
      <c r="GR81" s="77"/>
      <c r="GS81" s="77"/>
      <c r="GT81" s="77"/>
      <c r="GU81" s="77"/>
      <c r="GV81" s="77"/>
    </row>
    <row r="82" spans="1:204" s="76" customFormat="1" ht="13.5" thickBot="1">
      <c r="A82" s="58"/>
      <c r="B82" s="524"/>
      <c r="C82" s="525"/>
      <c r="D82" s="525"/>
      <c r="E82" s="525"/>
      <c r="F82" s="525"/>
      <c r="G82" s="525"/>
      <c r="H82" s="525"/>
      <c r="I82" s="525"/>
      <c r="J82" s="525"/>
      <c r="K82" s="525"/>
      <c r="L82" s="525"/>
      <c r="M82" s="525"/>
      <c r="N82" s="525"/>
      <c r="O82" s="525"/>
      <c r="P82" s="525"/>
      <c r="Q82" s="525"/>
      <c r="R82" s="525"/>
      <c r="S82" s="525"/>
      <c r="T82" s="525"/>
      <c r="U82" s="525"/>
      <c r="V82" s="525"/>
      <c r="W82" s="525"/>
      <c r="X82" s="525"/>
      <c r="Y82" s="525"/>
      <c r="Z82" s="525"/>
      <c r="AA82" s="525"/>
      <c r="AB82" s="159"/>
      <c r="AC82" s="58"/>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75"/>
      <c r="BV82" s="75"/>
      <c r="BW82" s="75"/>
      <c r="BX82" s="75"/>
      <c r="BY82" s="75"/>
      <c r="BZ82" s="75"/>
      <c r="CA82" s="75"/>
      <c r="CB82" s="75"/>
      <c r="CC82" s="75"/>
      <c r="CD82" s="75"/>
      <c r="CE82" s="75"/>
      <c r="CF82" s="75"/>
      <c r="CG82" s="75"/>
      <c r="CH82" s="75"/>
      <c r="CI82" s="75"/>
      <c r="CJ82" s="75"/>
      <c r="CK82" s="75"/>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GO82" s="77"/>
      <c r="GP82" s="77"/>
      <c r="GQ82" s="77"/>
      <c r="GR82" s="77"/>
      <c r="GS82" s="77"/>
      <c r="GT82" s="77"/>
      <c r="GU82" s="77"/>
      <c r="GV82" s="77"/>
    </row>
    <row r="83" spans="1:204" s="76" customFormat="1" ht="13.5" thickTop="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75"/>
      <c r="BV83" s="75"/>
      <c r="BW83" s="75"/>
      <c r="BX83" s="75"/>
      <c r="BY83" s="75"/>
      <c r="BZ83" s="75"/>
      <c r="CA83" s="75"/>
      <c r="CB83" s="75"/>
      <c r="CC83" s="75"/>
      <c r="CD83" s="75"/>
      <c r="CE83" s="75"/>
      <c r="CF83" s="75"/>
      <c r="CG83" s="75"/>
      <c r="CH83" s="75"/>
      <c r="CI83" s="75"/>
      <c r="CJ83" s="75"/>
      <c r="CK83" s="75"/>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c r="GO83" s="77"/>
      <c r="GP83" s="77"/>
      <c r="GQ83" s="77"/>
      <c r="GR83" s="77"/>
      <c r="GS83" s="77"/>
      <c r="GT83" s="77"/>
      <c r="GU83" s="77"/>
      <c r="GV83" s="77"/>
    </row>
    <row r="84" spans="1:204" s="76" customFormat="1">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75"/>
      <c r="BV84" s="75"/>
      <c r="BW84" s="75"/>
      <c r="BX84" s="75"/>
      <c r="BY84" s="75"/>
      <c r="BZ84" s="75"/>
      <c r="CA84" s="75"/>
      <c r="CB84" s="75"/>
      <c r="CC84" s="75"/>
      <c r="CD84" s="75"/>
      <c r="CE84" s="75"/>
      <c r="CF84" s="75"/>
      <c r="CG84" s="75"/>
      <c r="CH84" s="75"/>
      <c r="CI84" s="75"/>
      <c r="CJ84" s="75"/>
      <c r="CK84" s="75"/>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GO84" s="77"/>
      <c r="GP84" s="77"/>
      <c r="GQ84" s="77"/>
      <c r="GR84" s="77"/>
      <c r="GS84" s="77"/>
      <c r="GT84" s="77"/>
      <c r="GU84" s="77"/>
      <c r="GV84" s="77"/>
    </row>
    <row r="85" spans="1:204" s="76" customFormat="1">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75"/>
      <c r="BV85" s="75"/>
      <c r="BW85" s="75"/>
      <c r="BX85" s="75"/>
      <c r="BY85" s="75"/>
      <c r="BZ85" s="75"/>
      <c r="CA85" s="75"/>
      <c r="CB85" s="75"/>
      <c r="CC85" s="75"/>
      <c r="CD85" s="75"/>
      <c r="CE85" s="75"/>
      <c r="CF85" s="75"/>
      <c r="CG85" s="75"/>
      <c r="CH85" s="75"/>
      <c r="CI85" s="75"/>
      <c r="CJ85" s="75"/>
      <c r="CK85" s="75"/>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c r="GO85" s="77"/>
      <c r="GP85" s="77"/>
      <c r="GQ85" s="77"/>
      <c r="GR85" s="77"/>
      <c r="GS85" s="77"/>
      <c r="GT85" s="77"/>
      <c r="GU85" s="77"/>
      <c r="GV85" s="77"/>
    </row>
    <row r="86" spans="1:204" s="76" customFormat="1">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75"/>
      <c r="BV86" s="75"/>
      <c r="BW86" s="75"/>
      <c r="BX86" s="75"/>
      <c r="BY86" s="75"/>
      <c r="BZ86" s="75"/>
      <c r="CA86" s="75"/>
      <c r="CB86" s="75"/>
      <c r="CC86" s="75"/>
      <c r="CD86" s="75"/>
      <c r="CE86" s="75"/>
      <c r="CF86" s="75"/>
      <c r="CG86" s="75"/>
      <c r="CH86" s="75"/>
      <c r="CI86" s="75"/>
      <c r="CJ86" s="75"/>
      <c r="CK86" s="75"/>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c r="GO86" s="77"/>
      <c r="GP86" s="77"/>
      <c r="GQ86" s="77"/>
      <c r="GR86" s="77"/>
      <c r="GS86" s="77"/>
      <c r="GT86" s="77"/>
      <c r="GU86" s="77"/>
      <c r="GV86" s="77"/>
    </row>
    <row r="87" spans="1:204" s="76" customFormat="1">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0"/>
      <c r="BU87" s="75"/>
      <c r="BV87" s="75"/>
      <c r="BW87" s="75"/>
      <c r="BX87" s="75"/>
      <c r="BY87" s="75"/>
      <c r="BZ87" s="75"/>
      <c r="CA87" s="75"/>
      <c r="CB87" s="75"/>
      <c r="CC87" s="75"/>
      <c r="CD87" s="75"/>
      <c r="CE87" s="75"/>
      <c r="CF87" s="75"/>
      <c r="CG87" s="75"/>
      <c r="CH87" s="75"/>
      <c r="CI87" s="75"/>
      <c r="CJ87" s="75"/>
      <c r="CK87" s="75"/>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c r="GO87" s="77"/>
      <c r="GP87" s="77"/>
      <c r="GQ87" s="77"/>
      <c r="GR87" s="77"/>
      <c r="GS87" s="77"/>
      <c r="GT87" s="77"/>
      <c r="GU87" s="77"/>
      <c r="GV87" s="77"/>
    </row>
    <row r="88" spans="1:204" s="76" customFormat="1">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60"/>
      <c r="BU88" s="75"/>
      <c r="BV88" s="75"/>
      <c r="BW88" s="75"/>
      <c r="BX88" s="75"/>
      <c r="BY88" s="75"/>
      <c r="BZ88" s="75"/>
      <c r="CA88" s="75"/>
      <c r="CB88" s="75"/>
      <c r="CC88" s="75"/>
      <c r="CD88" s="75"/>
      <c r="CE88" s="75"/>
      <c r="CF88" s="75"/>
      <c r="CG88" s="75"/>
      <c r="CH88" s="75"/>
      <c r="CI88" s="75"/>
      <c r="CJ88" s="75"/>
      <c r="CK88" s="75"/>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c r="GO88" s="77"/>
      <c r="GP88" s="77"/>
      <c r="GQ88" s="77"/>
      <c r="GR88" s="77"/>
      <c r="GS88" s="77"/>
      <c r="GT88" s="77"/>
      <c r="GU88" s="77"/>
      <c r="GV88" s="77"/>
    </row>
    <row r="89" spans="1:204" s="76" customFormat="1">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c r="BR89" s="60"/>
      <c r="BS89" s="60"/>
      <c r="BT89" s="60"/>
      <c r="BU89" s="75"/>
      <c r="BV89" s="75"/>
      <c r="BW89" s="75"/>
      <c r="BX89" s="75"/>
      <c r="BY89" s="75"/>
      <c r="BZ89" s="75"/>
      <c r="CA89" s="75"/>
      <c r="CB89" s="75"/>
      <c r="CC89" s="75"/>
      <c r="CD89" s="75"/>
      <c r="CE89" s="75"/>
      <c r="CF89" s="75"/>
      <c r="CG89" s="75"/>
      <c r="CH89" s="75"/>
      <c r="CI89" s="75"/>
      <c r="CJ89" s="75"/>
      <c r="CK89" s="75"/>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c r="GO89" s="77"/>
      <c r="GP89" s="77"/>
      <c r="GQ89" s="77"/>
      <c r="GR89" s="77"/>
      <c r="GS89" s="77"/>
      <c r="GT89" s="77"/>
      <c r="GU89" s="77"/>
      <c r="GV89" s="77"/>
    </row>
    <row r="90" spans="1:204" s="76" customFormat="1">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60"/>
      <c r="BT90" s="60"/>
      <c r="BU90" s="75"/>
      <c r="BV90" s="75"/>
      <c r="BW90" s="75"/>
      <c r="BX90" s="75"/>
      <c r="BY90" s="75"/>
      <c r="BZ90" s="75"/>
      <c r="CA90" s="75"/>
      <c r="CB90" s="75"/>
      <c r="CC90" s="75"/>
      <c r="CD90" s="75"/>
      <c r="CE90" s="75"/>
      <c r="CF90" s="75"/>
      <c r="CG90" s="75"/>
      <c r="CH90" s="75"/>
      <c r="CI90" s="75"/>
      <c r="CJ90" s="75"/>
      <c r="CK90" s="75"/>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c r="GO90" s="77"/>
      <c r="GP90" s="77"/>
      <c r="GQ90" s="77"/>
      <c r="GR90" s="77"/>
      <c r="GS90" s="77"/>
      <c r="GT90" s="77"/>
      <c r="GU90" s="77"/>
      <c r="GV90" s="77"/>
    </row>
    <row r="91" spans="1:204" s="76" customFormat="1">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60"/>
      <c r="BU91" s="75"/>
      <c r="BV91" s="75"/>
      <c r="BW91" s="75"/>
      <c r="BX91" s="75"/>
      <c r="BY91" s="75"/>
      <c r="BZ91" s="75"/>
      <c r="CA91" s="75"/>
      <c r="CB91" s="75"/>
      <c r="CC91" s="75"/>
      <c r="CD91" s="75"/>
      <c r="CE91" s="75"/>
      <c r="CF91" s="75"/>
      <c r="CG91" s="75"/>
      <c r="CH91" s="75"/>
      <c r="CI91" s="75"/>
      <c r="CJ91" s="75"/>
      <c r="CK91" s="75"/>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c r="GO91" s="77"/>
      <c r="GP91" s="77"/>
      <c r="GQ91" s="77"/>
      <c r="GR91" s="77"/>
      <c r="GS91" s="77"/>
      <c r="GT91" s="77"/>
      <c r="GU91" s="77"/>
      <c r="GV91" s="77"/>
    </row>
    <row r="92" spans="1:204" s="76" customFormat="1">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c r="BS92" s="60"/>
      <c r="BT92" s="60"/>
      <c r="BU92" s="75"/>
      <c r="BV92" s="75"/>
      <c r="BW92" s="75"/>
      <c r="BX92" s="75"/>
      <c r="BY92" s="75"/>
      <c r="BZ92" s="75"/>
      <c r="CA92" s="75"/>
      <c r="CB92" s="75"/>
      <c r="CC92" s="75"/>
      <c r="CD92" s="75"/>
      <c r="CE92" s="75"/>
      <c r="CF92" s="75"/>
      <c r="CG92" s="75"/>
      <c r="CH92" s="75"/>
      <c r="CI92" s="75"/>
      <c r="CJ92" s="75"/>
      <c r="CK92" s="75"/>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c r="GO92" s="77"/>
      <c r="GP92" s="77"/>
      <c r="GQ92" s="77"/>
      <c r="GR92" s="77"/>
      <c r="GS92" s="77"/>
      <c r="GT92" s="77"/>
      <c r="GU92" s="77"/>
      <c r="GV92" s="77"/>
    </row>
    <row r="93" spans="1:204" s="76" customFormat="1">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c r="BU93" s="75"/>
      <c r="BV93" s="75"/>
      <c r="BW93" s="75"/>
      <c r="BX93" s="75"/>
      <c r="BY93" s="75"/>
      <c r="BZ93" s="75"/>
      <c r="CA93" s="75"/>
      <c r="CB93" s="75"/>
      <c r="CC93" s="75"/>
      <c r="CD93" s="75"/>
      <c r="CE93" s="75"/>
      <c r="CF93" s="75"/>
      <c r="CG93" s="75"/>
      <c r="CH93" s="75"/>
      <c r="CI93" s="75"/>
      <c r="CJ93" s="75"/>
      <c r="CK93" s="75"/>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c r="GO93" s="77"/>
      <c r="GP93" s="77"/>
      <c r="GQ93" s="77"/>
      <c r="GR93" s="77"/>
      <c r="GS93" s="77"/>
      <c r="GT93" s="77"/>
      <c r="GU93" s="77"/>
      <c r="GV93" s="77"/>
    </row>
    <row r="94" spans="1:204" s="76" customFormat="1">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60"/>
      <c r="BT94" s="60"/>
      <c r="BU94" s="75"/>
      <c r="BV94" s="75"/>
      <c r="BW94" s="75"/>
      <c r="BX94" s="75"/>
      <c r="BY94" s="75"/>
      <c r="BZ94" s="75"/>
      <c r="CA94" s="75"/>
      <c r="CB94" s="75"/>
      <c r="CC94" s="75"/>
      <c r="CD94" s="75"/>
      <c r="CE94" s="75"/>
      <c r="CF94" s="75"/>
      <c r="CG94" s="75"/>
      <c r="CH94" s="75"/>
      <c r="CI94" s="75"/>
      <c r="CJ94" s="75"/>
      <c r="CK94" s="75"/>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c r="GO94" s="77"/>
      <c r="GP94" s="77"/>
      <c r="GQ94" s="77"/>
      <c r="GR94" s="77"/>
      <c r="GS94" s="77"/>
      <c r="GT94" s="77"/>
      <c r="GU94" s="77"/>
      <c r="GV94" s="77"/>
    </row>
    <row r="95" spans="1:204" s="76" customFormat="1">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c r="BS95" s="60"/>
      <c r="BT95" s="60"/>
      <c r="BU95" s="75"/>
      <c r="BV95" s="75"/>
      <c r="BW95" s="75"/>
      <c r="BX95" s="75"/>
      <c r="BY95" s="75"/>
      <c r="BZ95" s="75"/>
      <c r="CA95" s="75"/>
      <c r="CB95" s="75"/>
      <c r="CC95" s="75"/>
      <c r="CD95" s="75"/>
      <c r="CE95" s="75"/>
      <c r="CF95" s="75"/>
      <c r="CG95" s="75"/>
      <c r="CH95" s="75"/>
      <c r="CI95" s="75"/>
      <c r="CJ95" s="75"/>
      <c r="CK95" s="75"/>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c r="GO95" s="77"/>
      <c r="GP95" s="77"/>
      <c r="GQ95" s="77"/>
      <c r="GR95" s="77"/>
      <c r="GS95" s="77"/>
      <c r="GT95" s="77"/>
      <c r="GU95" s="77"/>
      <c r="GV95" s="77"/>
    </row>
    <row r="96" spans="1:204" s="76" customFormat="1">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c r="BJ96" s="60"/>
      <c r="BK96" s="60"/>
      <c r="BL96" s="60"/>
      <c r="BM96" s="60"/>
      <c r="BN96" s="60"/>
      <c r="BO96" s="60"/>
      <c r="BP96" s="60"/>
      <c r="BQ96" s="60"/>
      <c r="BR96" s="60"/>
      <c r="BS96" s="60"/>
      <c r="BT96" s="60"/>
      <c r="BU96" s="75"/>
      <c r="BV96" s="75"/>
      <c r="BW96" s="75"/>
      <c r="BX96" s="75"/>
      <c r="BY96" s="75"/>
      <c r="BZ96" s="75"/>
      <c r="CA96" s="75"/>
      <c r="CB96" s="75"/>
      <c r="CC96" s="75"/>
      <c r="CD96" s="75"/>
      <c r="CE96" s="75"/>
      <c r="CF96" s="75"/>
      <c r="CG96" s="75"/>
      <c r="CH96" s="75"/>
      <c r="CI96" s="75"/>
      <c r="CJ96" s="75"/>
      <c r="CK96" s="75"/>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0"/>
      <c r="DJ96" s="60"/>
      <c r="DK96" s="60"/>
      <c r="DL96" s="60"/>
      <c r="DM96" s="60"/>
      <c r="DN96" s="60"/>
      <c r="DO96" s="60"/>
      <c r="DP96" s="60"/>
      <c r="GO96" s="77"/>
      <c r="GP96" s="77"/>
      <c r="GQ96" s="77"/>
      <c r="GR96" s="77"/>
      <c r="GS96" s="77"/>
      <c r="GT96" s="77"/>
      <c r="GU96" s="77"/>
      <c r="GV96" s="77"/>
    </row>
    <row r="97" spans="1:204" s="76" customFormat="1">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c r="BC97" s="60"/>
      <c r="BD97" s="60"/>
      <c r="BE97" s="60"/>
      <c r="BF97" s="60"/>
      <c r="BG97" s="60"/>
      <c r="BH97" s="60"/>
      <c r="BI97" s="60"/>
      <c r="BJ97" s="60"/>
      <c r="BK97" s="60"/>
      <c r="BL97" s="60"/>
      <c r="BM97" s="60"/>
      <c r="BN97" s="60"/>
      <c r="BO97" s="60"/>
      <c r="BP97" s="60"/>
      <c r="BQ97" s="60"/>
      <c r="BR97" s="60"/>
      <c r="BS97" s="60"/>
      <c r="BT97" s="60"/>
      <c r="BU97" s="75"/>
      <c r="BV97" s="75"/>
      <c r="BW97" s="75"/>
      <c r="BX97" s="75"/>
      <c r="BY97" s="75"/>
      <c r="BZ97" s="75"/>
      <c r="CA97" s="75"/>
      <c r="CB97" s="75"/>
      <c r="CC97" s="75"/>
      <c r="CD97" s="75"/>
      <c r="CE97" s="75"/>
      <c r="CF97" s="75"/>
      <c r="CG97" s="75"/>
      <c r="CH97" s="75"/>
      <c r="CI97" s="75"/>
      <c r="CJ97" s="75"/>
      <c r="CK97" s="75"/>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c r="GO97" s="77"/>
      <c r="GP97" s="77"/>
      <c r="GQ97" s="77"/>
      <c r="GR97" s="77"/>
      <c r="GS97" s="77"/>
      <c r="GT97" s="77"/>
      <c r="GU97" s="77"/>
      <c r="GV97" s="77"/>
    </row>
    <row r="98" spans="1:204" s="76" customFormat="1">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c r="BJ98" s="60"/>
      <c r="BK98" s="60"/>
      <c r="BL98" s="60"/>
      <c r="BM98" s="60"/>
      <c r="BN98" s="60"/>
      <c r="BO98" s="60"/>
      <c r="BP98" s="60"/>
      <c r="BQ98" s="60"/>
      <c r="BR98" s="60"/>
      <c r="BS98" s="60"/>
      <c r="BT98" s="60"/>
      <c r="BU98" s="75"/>
      <c r="BV98" s="75"/>
      <c r="BW98" s="75"/>
      <c r="BX98" s="75"/>
      <c r="BY98" s="75"/>
      <c r="BZ98" s="75"/>
      <c r="CA98" s="75"/>
      <c r="CB98" s="75"/>
      <c r="CC98" s="75"/>
      <c r="CD98" s="75"/>
      <c r="CE98" s="75"/>
      <c r="CF98" s="75"/>
      <c r="CG98" s="75"/>
      <c r="CH98" s="75"/>
      <c r="CI98" s="75"/>
      <c r="CJ98" s="75"/>
      <c r="CK98" s="75"/>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0"/>
      <c r="DJ98" s="60"/>
      <c r="DK98" s="60"/>
      <c r="DL98" s="60"/>
      <c r="DM98" s="60"/>
      <c r="DN98" s="60"/>
      <c r="DO98" s="60"/>
      <c r="DP98" s="60"/>
      <c r="GO98" s="77"/>
      <c r="GP98" s="77"/>
      <c r="GQ98" s="77"/>
      <c r="GR98" s="77"/>
      <c r="GS98" s="77"/>
      <c r="GT98" s="77"/>
      <c r="GU98" s="77"/>
      <c r="GV98" s="77"/>
    </row>
    <row r="99" spans="1:204" s="76" customFormat="1">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c r="BJ99" s="60"/>
      <c r="BK99" s="60"/>
      <c r="BL99" s="60"/>
      <c r="BM99" s="60"/>
      <c r="BN99" s="60"/>
      <c r="BO99" s="60"/>
      <c r="BP99" s="60"/>
      <c r="BQ99" s="60"/>
      <c r="BR99" s="60"/>
      <c r="BS99" s="60"/>
      <c r="BT99" s="60"/>
      <c r="BU99" s="75"/>
      <c r="BV99" s="75"/>
      <c r="BW99" s="75"/>
      <c r="BX99" s="75"/>
      <c r="BY99" s="75"/>
      <c r="BZ99" s="75"/>
      <c r="CA99" s="75"/>
      <c r="CB99" s="75"/>
      <c r="CC99" s="75"/>
      <c r="CD99" s="75"/>
      <c r="CE99" s="75"/>
      <c r="CF99" s="75"/>
      <c r="CG99" s="75"/>
      <c r="CH99" s="75"/>
      <c r="CI99" s="75"/>
      <c r="CJ99" s="75"/>
      <c r="CK99" s="75"/>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c r="GO99" s="77"/>
      <c r="GP99" s="77"/>
      <c r="GQ99" s="77"/>
      <c r="GR99" s="77"/>
      <c r="GS99" s="77"/>
      <c r="GT99" s="77"/>
      <c r="GU99" s="77"/>
      <c r="GV99" s="77"/>
    </row>
    <row r="100" spans="1:204" s="76" customFormat="1">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c r="BC100" s="60"/>
      <c r="BD100" s="60"/>
      <c r="BE100" s="60"/>
      <c r="BF100" s="60"/>
      <c r="BG100" s="60"/>
      <c r="BH100" s="60"/>
      <c r="BI100" s="60"/>
      <c r="BJ100" s="60"/>
      <c r="BK100" s="60"/>
      <c r="BL100" s="60"/>
      <c r="BM100" s="60"/>
      <c r="BN100" s="60"/>
      <c r="BO100" s="60"/>
      <c r="BP100" s="60"/>
      <c r="BQ100" s="60"/>
      <c r="BR100" s="60"/>
      <c r="BS100" s="60"/>
      <c r="BT100" s="60"/>
      <c r="BU100" s="75"/>
      <c r="BV100" s="75"/>
      <c r="BW100" s="75"/>
      <c r="BX100" s="75"/>
      <c r="BY100" s="75"/>
      <c r="BZ100" s="75"/>
      <c r="CA100" s="75"/>
      <c r="CB100" s="75"/>
      <c r="CC100" s="75"/>
      <c r="CD100" s="75"/>
      <c r="CE100" s="75"/>
      <c r="CF100" s="75"/>
      <c r="CG100" s="75"/>
      <c r="CH100" s="75"/>
      <c r="CI100" s="75"/>
      <c r="CJ100" s="75"/>
      <c r="CK100" s="75"/>
      <c r="CL100" s="60"/>
      <c r="CM100" s="60"/>
      <c r="CN100" s="60"/>
      <c r="CO100" s="60"/>
      <c r="CP100" s="60"/>
      <c r="CQ100" s="60"/>
      <c r="CR100" s="60"/>
      <c r="CS100" s="60"/>
      <c r="CT100" s="60"/>
      <c r="CU100" s="60"/>
      <c r="CV100" s="60"/>
      <c r="CW100" s="60"/>
      <c r="CX100" s="60"/>
      <c r="CY100" s="60"/>
      <c r="CZ100" s="60"/>
      <c r="DA100" s="60"/>
      <c r="DB100" s="60"/>
      <c r="DC100" s="60"/>
      <c r="DD100" s="60"/>
      <c r="DE100" s="60"/>
      <c r="DF100" s="60"/>
      <c r="DG100" s="60"/>
      <c r="DH100" s="60"/>
      <c r="DI100" s="60"/>
      <c r="DJ100" s="60"/>
      <c r="DK100" s="60"/>
      <c r="DL100" s="60"/>
      <c r="DM100" s="60"/>
      <c r="DN100" s="60"/>
      <c r="DO100" s="60"/>
      <c r="DP100" s="60"/>
      <c r="GO100" s="77"/>
      <c r="GP100" s="77"/>
      <c r="GQ100" s="77"/>
      <c r="GR100" s="77"/>
      <c r="GS100" s="77"/>
      <c r="GT100" s="77"/>
      <c r="GU100" s="77"/>
      <c r="GV100" s="77"/>
    </row>
    <row r="101" spans="1:204" s="76" customFormat="1">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c r="BC101" s="60"/>
      <c r="BD101" s="60"/>
      <c r="BE101" s="60"/>
      <c r="BF101" s="60"/>
      <c r="BG101" s="60"/>
      <c r="BH101" s="60"/>
      <c r="BI101" s="60"/>
      <c r="BJ101" s="60"/>
      <c r="BK101" s="60"/>
      <c r="BL101" s="60"/>
      <c r="BM101" s="60"/>
      <c r="BN101" s="60"/>
      <c r="BO101" s="60"/>
      <c r="BP101" s="60"/>
      <c r="BQ101" s="60"/>
      <c r="BR101" s="60"/>
      <c r="BS101" s="60"/>
      <c r="BT101" s="60"/>
      <c r="BU101" s="75"/>
      <c r="BV101" s="75"/>
      <c r="BW101" s="75"/>
      <c r="BX101" s="75"/>
      <c r="BY101" s="75"/>
      <c r="BZ101" s="75"/>
      <c r="CA101" s="75"/>
      <c r="CB101" s="75"/>
      <c r="CC101" s="75"/>
      <c r="CD101" s="75"/>
      <c r="CE101" s="75"/>
      <c r="CF101" s="75"/>
      <c r="CG101" s="75"/>
      <c r="CH101" s="75"/>
      <c r="CI101" s="75"/>
      <c r="CJ101" s="75"/>
      <c r="CK101" s="75"/>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60"/>
      <c r="DJ101" s="60"/>
      <c r="DK101" s="60"/>
      <c r="DL101" s="60"/>
      <c r="DM101" s="60"/>
      <c r="DN101" s="60"/>
      <c r="DO101" s="60"/>
      <c r="DP101" s="60"/>
      <c r="GO101" s="77"/>
      <c r="GP101" s="77"/>
      <c r="GQ101" s="77"/>
      <c r="GR101" s="77"/>
      <c r="GS101" s="77"/>
      <c r="GT101" s="77"/>
      <c r="GU101" s="77"/>
      <c r="GV101" s="77"/>
    </row>
    <row r="102" spans="1:204" s="76" customFormat="1">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c r="BJ102" s="60"/>
      <c r="BK102" s="60"/>
      <c r="BL102" s="60"/>
      <c r="BM102" s="60"/>
      <c r="BN102" s="60"/>
      <c r="BO102" s="60"/>
      <c r="BP102" s="60"/>
      <c r="BQ102" s="60"/>
      <c r="BR102" s="60"/>
      <c r="BS102" s="60"/>
      <c r="BT102" s="60"/>
      <c r="BU102" s="75"/>
      <c r="BV102" s="75"/>
      <c r="BW102" s="75"/>
      <c r="BX102" s="75"/>
      <c r="BY102" s="75"/>
      <c r="BZ102" s="75"/>
      <c r="CA102" s="75"/>
      <c r="CB102" s="75"/>
      <c r="CC102" s="75"/>
      <c r="CD102" s="75"/>
      <c r="CE102" s="75"/>
      <c r="CF102" s="75"/>
      <c r="CG102" s="75"/>
      <c r="CH102" s="75"/>
      <c r="CI102" s="75"/>
      <c r="CJ102" s="75"/>
      <c r="CK102" s="75"/>
      <c r="CL102" s="60"/>
      <c r="CM102" s="60"/>
      <c r="CN102" s="60"/>
      <c r="CO102" s="60"/>
      <c r="CP102" s="60"/>
      <c r="CQ102" s="60"/>
      <c r="CR102" s="60"/>
      <c r="CS102" s="60"/>
      <c r="CT102" s="60"/>
      <c r="CU102" s="60"/>
      <c r="CV102" s="60"/>
      <c r="CW102" s="60"/>
      <c r="CX102" s="60"/>
      <c r="CY102" s="60"/>
      <c r="CZ102" s="60"/>
      <c r="DA102" s="60"/>
      <c r="DB102" s="60"/>
      <c r="DC102" s="60"/>
      <c r="DD102" s="60"/>
      <c r="DE102" s="60"/>
      <c r="DF102" s="60"/>
      <c r="DG102" s="60"/>
      <c r="DH102" s="60"/>
      <c r="DI102" s="60"/>
      <c r="DJ102" s="60"/>
      <c r="DK102" s="60"/>
      <c r="DL102" s="60"/>
      <c r="DM102" s="60"/>
      <c r="DN102" s="60"/>
      <c r="DO102" s="60"/>
      <c r="DP102" s="60"/>
      <c r="GO102" s="77"/>
      <c r="GP102" s="77"/>
      <c r="GQ102" s="77"/>
      <c r="GR102" s="77"/>
      <c r="GS102" s="77"/>
      <c r="GT102" s="77"/>
      <c r="GU102" s="77"/>
      <c r="GV102" s="77"/>
    </row>
    <row r="103" spans="1:204" s="76" customFormat="1">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c r="BS103" s="60"/>
      <c r="BT103" s="60"/>
      <c r="BU103" s="75"/>
      <c r="BV103" s="75"/>
      <c r="BW103" s="75"/>
      <c r="BX103" s="75"/>
      <c r="BY103" s="75"/>
      <c r="BZ103" s="75"/>
      <c r="CA103" s="75"/>
      <c r="CB103" s="75"/>
      <c r="CC103" s="75"/>
      <c r="CD103" s="75"/>
      <c r="CE103" s="75"/>
      <c r="CF103" s="75"/>
      <c r="CG103" s="75"/>
      <c r="CH103" s="75"/>
      <c r="CI103" s="75"/>
      <c r="CJ103" s="75"/>
      <c r="CK103" s="75"/>
      <c r="CL103" s="60"/>
      <c r="CM103" s="60"/>
      <c r="CN103" s="60"/>
      <c r="CO103" s="60"/>
      <c r="CP103" s="60"/>
      <c r="CQ103" s="60"/>
      <c r="CR103" s="60"/>
      <c r="CS103" s="60"/>
      <c r="CT103" s="60"/>
      <c r="CU103" s="60"/>
      <c r="CV103" s="60"/>
      <c r="CW103" s="60"/>
      <c r="CX103" s="60"/>
      <c r="CY103" s="60"/>
      <c r="CZ103" s="60"/>
      <c r="DA103" s="60"/>
      <c r="DB103" s="60"/>
      <c r="DC103" s="60"/>
      <c r="DD103" s="60"/>
      <c r="DE103" s="60"/>
      <c r="DF103" s="60"/>
      <c r="DG103" s="60"/>
      <c r="DH103" s="60"/>
      <c r="DI103" s="60"/>
      <c r="DJ103" s="60"/>
      <c r="DK103" s="60"/>
      <c r="DL103" s="60"/>
      <c r="DM103" s="60"/>
      <c r="DN103" s="60"/>
      <c r="DO103" s="60"/>
      <c r="DP103" s="60"/>
      <c r="GO103" s="77"/>
      <c r="GP103" s="77"/>
      <c r="GQ103" s="77"/>
      <c r="GR103" s="77"/>
      <c r="GS103" s="77"/>
      <c r="GT103" s="77"/>
      <c r="GU103" s="77"/>
      <c r="GV103" s="77"/>
    </row>
    <row r="104" spans="1:204" s="76" customFormat="1">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c r="BJ104" s="60"/>
      <c r="BK104" s="60"/>
      <c r="BL104" s="60"/>
      <c r="BM104" s="60"/>
      <c r="BN104" s="60"/>
      <c r="BO104" s="60"/>
      <c r="BP104" s="60"/>
      <c r="BQ104" s="60"/>
      <c r="BR104" s="60"/>
      <c r="BS104" s="60"/>
      <c r="BT104" s="60"/>
      <c r="BU104" s="75"/>
      <c r="BV104" s="75"/>
      <c r="BW104" s="75"/>
      <c r="BX104" s="75"/>
      <c r="BY104" s="75"/>
      <c r="BZ104" s="75"/>
      <c r="CA104" s="75"/>
      <c r="CB104" s="75"/>
      <c r="CC104" s="75"/>
      <c r="CD104" s="75"/>
      <c r="CE104" s="75"/>
      <c r="CF104" s="75"/>
      <c r="CG104" s="75"/>
      <c r="CH104" s="75"/>
      <c r="CI104" s="75"/>
      <c r="CJ104" s="75"/>
      <c r="CK104" s="75"/>
      <c r="CL104" s="60"/>
      <c r="CM104" s="60"/>
      <c r="CN104" s="60"/>
      <c r="CO104" s="60"/>
      <c r="CP104" s="60"/>
      <c r="CQ104" s="60"/>
      <c r="CR104" s="60"/>
      <c r="CS104" s="60"/>
      <c r="CT104" s="60"/>
      <c r="CU104" s="60"/>
      <c r="CV104" s="60"/>
      <c r="CW104" s="60"/>
      <c r="CX104" s="60"/>
      <c r="CY104" s="60"/>
      <c r="CZ104" s="60"/>
      <c r="DA104" s="60"/>
      <c r="DB104" s="60"/>
      <c r="DC104" s="60"/>
      <c r="DD104" s="60"/>
      <c r="DE104" s="60"/>
      <c r="DF104" s="60"/>
      <c r="DG104" s="60"/>
      <c r="DH104" s="60"/>
      <c r="DI104" s="60"/>
      <c r="DJ104" s="60"/>
      <c r="DK104" s="60"/>
      <c r="DL104" s="60"/>
      <c r="DM104" s="60"/>
      <c r="DN104" s="60"/>
      <c r="DO104" s="60"/>
      <c r="DP104" s="60"/>
      <c r="GO104" s="77"/>
      <c r="GP104" s="77"/>
      <c r="GQ104" s="77"/>
      <c r="GR104" s="77"/>
      <c r="GS104" s="77"/>
      <c r="GT104" s="77"/>
      <c r="GU104" s="77"/>
      <c r="GV104" s="77"/>
    </row>
    <row r="105" spans="1:204" s="76" customFormat="1">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0"/>
      <c r="BF105" s="60"/>
      <c r="BG105" s="60"/>
      <c r="BH105" s="60"/>
      <c r="BI105" s="60"/>
      <c r="BJ105" s="60"/>
      <c r="BK105" s="60"/>
      <c r="BL105" s="60"/>
      <c r="BM105" s="60"/>
      <c r="BN105" s="60"/>
      <c r="BO105" s="60"/>
      <c r="BP105" s="60"/>
      <c r="BQ105" s="60"/>
      <c r="BR105" s="60"/>
      <c r="BS105" s="60"/>
      <c r="BT105" s="60"/>
      <c r="BU105" s="75"/>
      <c r="BV105" s="75"/>
      <c r="BW105" s="75"/>
      <c r="BX105" s="75"/>
      <c r="BY105" s="75"/>
      <c r="BZ105" s="75"/>
      <c r="CA105" s="75"/>
      <c r="CB105" s="75"/>
      <c r="CC105" s="75"/>
      <c r="CD105" s="75"/>
      <c r="CE105" s="75"/>
      <c r="CF105" s="75"/>
      <c r="CG105" s="75"/>
      <c r="CH105" s="75"/>
      <c r="CI105" s="75"/>
      <c r="CJ105" s="75"/>
      <c r="CK105" s="75"/>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0"/>
      <c r="DJ105" s="60"/>
      <c r="DK105" s="60"/>
      <c r="DL105" s="60"/>
      <c r="DM105" s="60"/>
      <c r="DN105" s="60"/>
      <c r="DO105" s="60"/>
      <c r="DP105" s="60"/>
      <c r="GO105" s="77"/>
      <c r="GP105" s="77"/>
      <c r="GQ105" s="77"/>
      <c r="GR105" s="77"/>
      <c r="GS105" s="77"/>
      <c r="GT105" s="77"/>
      <c r="GU105" s="77"/>
      <c r="GV105" s="77"/>
    </row>
    <row r="106" spans="1:204" s="76" customFormat="1">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c r="BJ106" s="60"/>
      <c r="BK106" s="60"/>
      <c r="BL106" s="60"/>
      <c r="BM106" s="60"/>
      <c r="BN106" s="60"/>
      <c r="BO106" s="60"/>
      <c r="BP106" s="60"/>
      <c r="BQ106" s="60"/>
      <c r="BR106" s="60"/>
      <c r="BS106" s="60"/>
      <c r="BT106" s="60"/>
      <c r="BU106" s="75"/>
      <c r="BV106" s="75"/>
      <c r="BW106" s="75"/>
      <c r="BX106" s="75"/>
      <c r="BY106" s="75"/>
      <c r="BZ106" s="75"/>
      <c r="CA106" s="75"/>
      <c r="CB106" s="75"/>
      <c r="CC106" s="75"/>
      <c r="CD106" s="75"/>
      <c r="CE106" s="75"/>
      <c r="CF106" s="75"/>
      <c r="CG106" s="75"/>
      <c r="CH106" s="75"/>
      <c r="CI106" s="75"/>
      <c r="CJ106" s="75"/>
      <c r="CK106" s="75"/>
      <c r="CL106" s="60"/>
      <c r="CM106" s="60"/>
      <c r="CN106" s="60"/>
      <c r="CO106" s="60"/>
      <c r="CP106" s="60"/>
      <c r="CQ106" s="60"/>
      <c r="CR106" s="60"/>
      <c r="CS106" s="60"/>
      <c r="CT106" s="60"/>
      <c r="CU106" s="60"/>
      <c r="CV106" s="60"/>
      <c r="CW106" s="60"/>
      <c r="CX106" s="60"/>
      <c r="CY106" s="60"/>
      <c r="CZ106" s="60"/>
      <c r="DA106" s="60"/>
      <c r="DB106" s="60"/>
      <c r="DC106" s="60"/>
      <c r="DD106" s="60"/>
      <c r="DE106" s="60"/>
      <c r="DF106" s="60"/>
      <c r="DG106" s="60"/>
      <c r="DH106" s="60"/>
      <c r="DI106" s="60"/>
      <c r="DJ106" s="60"/>
      <c r="DK106" s="60"/>
      <c r="DL106" s="60"/>
      <c r="DM106" s="60"/>
      <c r="DN106" s="60"/>
      <c r="DO106" s="60"/>
      <c r="DP106" s="60"/>
      <c r="GO106" s="77"/>
      <c r="GP106" s="77"/>
      <c r="GQ106" s="77"/>
      <c r="GR106" s="77"/>
      <c r="GS106" s="77"/>
      <c r="GT106" s="77"/>
      <c r="GU106" s="77"/>
      <c r="GV106" s="77"/>
    </row>
    <row r="107" spans="1:204" s="76" customFormat="1">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0"/>
      <c r="AR107" s="60"/>
      <c r="AS107" s="60"/>
      <c r="AT107" s="60"/>
      <c r="AU107" s="60"/>
      <c r="AV107" s="60"/>
      <c r="AW107" s="60"/>
      <c r="AX107" s="60"/>
      <c r="AY107" s="60"/>
      <c r="AZ107" s="60"/>
      <c r="BA107" s="60"/>
      <c r="BB107" s="60"/>
      <c r="BC107" s="60"/>
      <c r="BD107" s="60"/>
      <c r="BE107" s="60"/>
      <c r="BF107" s="60"/>
      <c r="BG107" s="60"/>
      <c r="BH107" s="60"/>
      <c r="BI107" s="60"/>
      <c r="BJ107" s="60"/>
      <c r="BK107" s="60"/>
      <c r="BL107" s="60"/>
      <c r="BM107" s="60"/>
      <c r="BN107" s="60"/>
      <c r="BO107" s="60"/>
      <c r="BP107" s="60"/>
      <c r="BQ107" s="60"/>
      <c r="BR107" s="60"/>
      <c r="BS107" s="60"/>
      <c r="BT107" s="60"/>
      <c r="BU107" s="75"/>
      <c r="BV107" s="75"/>
      <c r="BW107" s="75"/>
      <c r="BX107" s="75"/>
      <c r="BY107" s="75"/>
      <c r="BZ107" s="75"/>
      <c r="CA107" s="75"/>
      <c r="CB107" s="75"/>
      <c r="CC107" s="75"/>
      <c r="CD107" s="75"/>
      <c r="CE107" s="75"/>
      <c r="CF107" s="75"/>
      <c r="CG107" s="75"/>
      <c r="CH107" s="75"/>
      <c r="CI107" s="75"/>
      <c r="CJ107" s="75"/>
      <c r="CK107" s="75"/>
      <c r="CL107" s="60"/>
      <c r="CM107" s="60"/>
      <c r="CN107" s="60"/>
      <c r="CO107" s="60"/>
      <c r="CP107" s="60"/>
      <c r="CQ107" s="60"/>
      <c r="CR107" s="60"/>
      <c r="CS107" s="60"/>
      <c r="CT107" s="60"/>
      <c r="CU107" s="60"/>
      <c r="CV107" s="60"/>
      <c r="CW107" s="60"/>
      <c r="CX107" s="60"/>
      <c r="CY107" s="60"/>
      <c r="CZ107" s="60"/>
      <c r="DA107" s="60"/>
      <c r="DB107" s="60"/>
      <c r="DC107" s="60"/>
      <c r="DD107" s="60"/>
      <c r="DE107" s="60"/>
      <c r="DF107" s="60"/>
      <c r="DG107" s="60"/>
      <c r="DH107" s="60"/>
      <c r="DI107" s="60"/>
      <c r="DJ107" s="60"/>
      <c r="DK107" s="60"/>
      <c r="DL107" s="60"/>
      <c r="DM107" s="60"/>
      <c r="DN107" s="60"/>
      <c r="DO107" s="60"/>
      <c r="DP107" s="60"/>
      <c r="GO107" s="77"/>
      <c r="GP107" s="77"/>
      <c r="GQ107" s="77"/>
      <c r="GR107" s="77"/>
      <c r="GS107" s="77"/>
      <c r="GT107" s="77"/>
      <c r="GU107" s="77"/>
      <c r="GV107" s="77"/>
    </row>
    <row r="108" spans="1:204" s="76" customFormat="1">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c r="BJ108" s="60"/>
      <c r="BK108" s="60"/>
      <c r="BL108" s="60"/>
      <c r="BM108" s="60"/>
      <c r="BN108" s="60"/>
      <c r="BO108" s="60"/>
      <c r="BP108" s="60"/>
      <c r="BQ108" s="60"/>
      <c r="BR108" s="60"/>
      <c r="BS108" s="60"/>
      <c r="BT108" s="60"/>
      <c r="BU108" s="75"/>
      <c r="BV108" s="75"/>
      <c r="BW108" s="75"/>
      <c r="BX108" s="75"/>
      <c r="BY108" s="75"/>
      <c r="BZ108" s="75"/>
      <c r="CA108" s="75"/>
      <c r="CB108" s="75"/>
      <c r="CC108" s="75"/>
      <c r="CD108" s="75"/>
      <c r="CE108" s="75"/>
      <c r="CF108" s="75"/>
      <c r="CG108" s="75"/>
      <c r="CH108" s="75"/>
      <c r="CI108" s="75"/>
      <c r="CJ108" s="75"/>
      <c r="CK108" s="75"/>
      <c r="CL108" s="60"/>
      <c r="CM108" s="60"/>
      <c r="CN108" s="60"/>
      <c r="CO108" s="60"/>
      <c r="CP108" s="60"/>
      <c r="CQ108" s="60"/>
      <c r="CR108" s="60"/>
      <c r="CS108" s="60"/>
      <c r="CT108" s="60"/>
      <c r="CU108" s="60"/>
      <c r="CV108" s="60"/>
      <c r="CW108" s="60"/>
      <c r="CX108" s="60"/>
      <c r="CY108" s="60"/>
      <c r="CZ108" s="60"/>
      <c r="DA108" s="60"/>
      <c r="DB108" s="60"/>
      <c r="DC108" s="60"/>
      <c r="DD108" s="60"/>
      <c r="DE108" s="60"/>
      <c r="DF108" s="60"/>
      <c r="DG108" s="60"/>
      <c r="DH108" s="60"/>
      <c r="DI108" s="60"/>
      <c r="DJ108" s="60"/>
      <c r="DK108" s="60"/>
      <c r="DL108" s="60"/>
      <c r="DM108" s="60"/>
      <c r="DN108" s="60"/>
      <c r="DO108" s="60"/>
      <c r="DP108" s="60"/>
      <c r="GO108" s="77"/>
      <c r="GP108" s="77"/>
      <c r="GQ108" s="77"/>
      <c r="GR108" s="77"/>
      <c r="GS108" s="77"/>
      <c r="GT108" s="77"/>
      <c r="GU108" s="77"/>
      <c r="GV108" s="77"/>
    </row>
    <row r="109" spans="1:204" s="76" customFormat="1">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c r="BJ109" s="60"/>
      <c r="BK109" s="60"/>
      <c r="BL109" s="60"/>
      <c r="BM109" s="60"/>
      <c r="BN109" s="60"/>
      <c r="BO109" s="60"/>
      <c r="BP109" s="60"/>
      <c r="BQ109" s="60"/>
      <c r="BR109" s="60"/>
      <c r="BS109" s="60"/>
      <c r="BT109" s="60"/>
      <c r="BU109" s="75"/>
      <c r="BV109" s="75"/>
      <c r="BW109" s="75"/>
      <c r="BX109" s="75"/>
      <c r="BY109" s="75"/>
      <c r="BZ109" s="75"/>
      <c r="CA109" s="75"/>
      <c r="CB109" s="75"/>
      <c r="CC109" s="75"/>
      <c r="CD109" s="75"/>
      <c r="CE109" s="75"/>
      <c r="CF109" s="75"/>
      <c r="CG109" s="75"/>
      <c r="CH109" s="75"/>
      <c r="CI109" s="75"/>
      <c r="CJ109" s="75"/>
      <c r="CK109" s="75"/>
      <c r="CL109" s="60"/>
      <c r="CM109" s="60"/>
      <c r="CN109" s="60"/>
      <c r="CO109" s="60"/>
      <c r="CP109" s="60"/>
      <c r="CQ109" s="60"/>
      <c r="CR109" s="60"/>
      <c r="CS109" s="60"/>
      <c r="CT109" s="60"/>
      <c r="CU109" s="60"/>
      <c r="CV109" s="60"/>
      <c r="CW109" s="60"/>
      <c r="CX109" s="60"/>
      <c r="CY109" s="60"/>
      <c r="CZ109" s="60"/>
      <c r="DA109" s="60"/>
      <c r="DB109" s="60"/>
      <c r="DC109" s="60"/>
      <c r="DD109" s="60"/>
      <c r="DE109" s="60"/>
      <c r="DF109" s="60"/>
      <c r="DG109" s="60"/>
      <c r="DH109" s="60"/>
      <c r="DI109" s="60"/>
      <c r="DJ109" s="60"/>
      <c r="DK109" s="60"/>
      <c r="DL109" s="60"/>
      <c r="DM109" s="60"/>
      <c r="DN109" s="60"/>
      <c r="DO109" s="60"/>
      <c r="DP109" s="60"/>
      <c r="GO109" s="77"/>
      <c r="GP109" s="77"/>
      <c r="GQ109" s="77"/>
      <c r="GR109" s="77"/>
      <c r="GS109" s="77"/>
      <c r="GT109" s="77"/>
      <c r="GU109" s="77"/>
      <c r="GV109" s="77"/>
    </row>
    <row r="110" spans="1:204" s="76" customFormat="1">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0"/>
      <c r="AR110" s="60"/>
      <c r="AS110" s="60"/>
      <c r="AT110" s="60"/>
      <c r="AU110" s="60"/>
      <c r="AV110" s="60"/>
      <c r="AW110" s="60"/>
      <c r="AX110" s="60"/>
      <c r="AY110" s="60"/>
      <c r="AZ110" s="60"/>
      <c r="BA110" s="60"/>
      <c r="BB110" s="60"/>
      <c r="BC110" s="60"/>
      <c r="BD110" s="60"/>
      <c r="BE110" s="60"/>
      <c r="BF110" s="60"/>
      <c r="BG110" s="60"/>
      <c r="BH110" s="60"/>
      <c r="BI110" s="60"/>
      <c r="BJ110" s="60"/>
      <c r="BK110" s="60"/>
      <c r="BL110" s="60"/>
      <c r="BM110" s="60"/>
      <c r="BN110" s="60"/>
      <c r="BO110" s="60"/>
      <c r="BP110" s="60"/>
      <c r="BQ110" s="60"/>
      <c r="BR110" s="60"/>
      <c r="BS110" s="60"/>
      <c r="BT110" s="60"/>
      <c r="BU110" s="75"/>
      <c r="BV110" s="75"/>
      <c r="BW110" s="75"/>
      <c r="BX110" s="75"/>
      <c r="BY110" s="75"/>
      <c r="BZ110" s="75"/>
      <c r="CA110" s="75"/>
      <c r="CB110" s="75"/>
      <c r="CC110" s="75"/>
      <c r="CD110" s="75"/>
      <c r="CE110" s="75"/>
      <c r="CF110" s="75"/>
      <c r="CG110" s="75"/>
      <c r="CH110" s="75"/>
      <c r="CI110" s="75"/>
      <c r="CJ110" s="75"/>
      <c r="CK110" s="75"/>
      <c r="CL110" s="60"/>
      <c r="CM110" s="60"/>
      <c r="CN110" s="60"/>
      <c r="CO110" s="60"/>
      <c r="CP110" s="60"/>
      <c r="CQ110" s="60"/>
      <c r="CR110" s="60"/>
      <c r="CS110" s="60"/>
      <c r="CT110" s="60"/>
      <c r="CU110" s="60"/>
      <c r="CV110" s="60"/>
      <c r="CW110" s="60"/>
      <c r="CX110" s="60"/>
      <c r="CY110" s="60"/>
      <c r="CZ110" s="60"/>
      <c r="DA110" s="60"/>
      <c r="DB110" s="60"/>
      <c r="DC110" s="60"/>
      <c r="DD110" s="60"/>
      <c r="DE110" s="60"/>
      <c r="DF110" s="60"/>
      <c r="DG110" s="60"/>
      <c r="DH110" s="60"/>
      <c r="DI110" s="60"/>
      <c r="DJ110" s="60"/>
      <c r="DK110" s="60"/>
      <c r="DL110" s="60"/>
      <c r="DM110" s="60"/>
      <c r="DN110" s="60"/>
      <c r="DO110" s="60"/>
      <c r="DP110" s="60"/>
      <c r="GO110" s="77"/>
      <c r="GP110" s="77"/>
      <c r="GQ110" s="77"/>
      <c r="GR110" s="77"/>
      <c r="GS110" s="77"/>
      <c r="GT110" s="77"/>
      <c r="GU110" s="77"/>
      <c r="GV110" s="77"/>
    </row>
    <row r="111" spans="1:204" s="76" customFormat="1">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0"/>
      <c r="AR111" s="60"/>
      <c r="AS111" s="60"/>
      <c r="AT111" s="60"/>
      <c r="AU111" s="60"/>
      <c r="AV111" s="60"/>
      <c r="AW111" s="60"/>
      <c r="AX111" s="60"/>
      <c r="AY111" s="60"/>
      <c r="AZ111" s="60"/>
      <c r="BA111" s="60"/>
      <c r="BB111" s="60"/>
      <c r="BC111" s="60"/>
      <c r="BD111" s="60"/>
      <c r="BE111" s="60"/>
      <c r="BF111" s="60"/>
      <c r="BG111" s="60"/>
      <c r="BH111" s="60"/>
      <c r="BI111" s="60"/>
      <c r="BJ111" s="60"/>
      <c r="BK111" s="60"/>
      <c r="BL111" s="60"/>
      <c r="BM111" s="60"/>
      <c r="BN111" s="60"/>
      <c r="BO111" s="60"/>
      <c r="BP111" s="60"/>
      <c r="BQ111" s="60"/>
      <c r="BR111" s="60"/>
      <c r="BS111" s="60"/>
      <c r="BT111" s="60"/>
      <c r="BU111" s="75"/>
      <c r="BV111" s="75"/>
      <c r="BW111" s="75"/>
      <c r="BX111" s="75"/>
      <c r="BY111" s="75"/>
      <c r="BZ111" s="75"/>
      <c r="CA111" s="75"/>
      <c r="CB111" s="75"/>
      <c r="CC111" s="75"/>
      <c r="CD111" s="75"/>
      <c r="CE111" s="75"/>
      <c r="CF111" s="75"/>
      <c r="CG111" s="75"/>
      <c r="CH111" s="75"/>
      <c r="CI111" s="75"/>
      <c r="CJ111" s="75"/>
      <c r="CK111" s="75"/>
      <c r="CL111" s="60"/>
      <c r="CM111" s="60"/>
      <c r="CN111" s="60"/>
      <c r="CO111" s="60"/>
      <c r="CP111" s="60"/>
      <c r="CQ111" s="60"/>
      <c r="CR111" s="60"/>
      <c r="CS111" s="60"/>
      <c r="CT111" s="60"/>
      <c r="CU111" s="60"/>
      <c r="CV111" s="60"/>
      <c r="CW111" s="60"/>
      <c r="CX111" s="60"/>
      <c r="CY111" s="60"/>
      <c r="CZ111" s="60"/>
      <c r="DA111" s="60"/>
      <c r="DB111" s="60"/>
      <c r="DC111" s="60"/>
      <c r="DD111" s="60"/>
      <c r="DE111" s="60"/>
      <c r="DF111" s="60"/>
      <c r="DG111" s="60"/>
      <c r="DH111" s="60"/>
      <c r="DI111" s="60"/>
      <c r="DJ111" s="60"/>
      <c r="DK111" s="60"/>
      <c r="DL111" s="60"/>
      <c r="DM111" s="60"/>
      <c r="DN111" s="60"/>
      <c r="DO111" s="60"/>
      <c r="DP111" s="60"/>
      <c r="GO111" s="77"/>
      <c r="GP111" s="77"/>
      <c r="GQ111" s="77"/>
      <c r="GR111" s="77"/>
      <c r="GS111" s="77"/>
      <c r="GT111" s="77"/>
      <c r="GU111" s="77"/>
      <c r="GV111" s="77"/>
    </row>
    <row r="112" spans="1:204" s="76" customFormat="1">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c r="BS112" s="60"/>
      <c r="BT112" s="60"/>
      <c r="BU112" s="75"/>
      <c r="BV112" s="75"/>
      <c r="BW112" s="75"/>
      <c r="BX112" s="75"/>
      <c r="BY112" s="75"/>
      <c r="BZ112" s="75"/>
      <c r="CA112" s="75"/>
      <c r="CB112" s="75"/>
      <c r="CC112" s="75"/>
      <c r="CD112" s="75"/>
      <c r="CE112" s="75"/>
      <c r="CF112" s="75"/>
      <c r="CG112" s="75"/>
      <c r="CH112" s="75"/>
      <c r="CI112" s="75"/>
      <c r="CJ112" s="75"/>
      <c r="CK112" s="75"/>
      <c r="CL112" s="60"/>
      <c r="CM112" s="60"/>
      <c r="CN112" s="60"/>
      <c r="CO112" s="60"/>
      <c r="CP112" s="60"/>
      <c r="CQ112" s="60"/>
      <c r="CR112" s="60"/>
      <c r="CS112" s="60"/>
      <c r="CT112" s="60"/>
      <c r="CU112" s="60"/>
      <c r="CV112" s="60"/>
      <c r="CW112" s="60"/>
      <c r="CX112" s="60"/>
      <c r="CY112" s="60"/>
      <c r="CZ112" s="60"/>
      <c r="DA112" s="60"/>
      <c r="DB112" s="60"/>
      <c r="DC112" s="60"/>
      <c r="DD112" s="60"/>
      <c r="DE112" s="60"/>
      <c r="DF112" s="60"/>
      <c r="DG112" s="60"/>
      <c r="DH112" s="60"/>
      <c r="DI112" s="60"/>
      <c r="DJ112" s="60"/>
      <c r="DK112" s="60"/>
      <c r="DL112" s="60"/>
      <c r="DM112" s="60"/>
      <c r="DN112" s="60"/>
      <c r="DO112" s="60"/>
      <c r="DP112" s="60"/>
      <c r="GO112" s="77"/>
      <c r="GP112" s="77"/>
      <c r="GQ112" s="77"/>
      <c r="GR112" s="77"/>
      <c r="GS112" s="77"/>
      <c r="GT112" s="77"/>
      <c r="GU112" s="77"/>
      <c r="GV112" s="77"/>
    </row>
    <row r="113" spans="1:204" s="76" customFormat="1">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0"/>
      <c r="AR113" s="60"/>
      <c r="AS113" s="60"/>
      <c r="AT113" s="60"/>
      <c r="AU113" s="60"/>
      <c r="AV113" s="60"/>
      <c r="AW113" s="60"/>
      <c r="AX113" s="60"/>
      <c r="AY113" s="60"/>
      <c r="AZ113" s="60"/>
      <c r="BA113" s="60"/>
      <c r="BB113" s="60"/>
      <c r="BC113" s="60"/>
      <c r="BD113" s="60"/>
      <c r="BE113" s="60"/>
      <c r="BF113" s="60"/>
      <c r="BG113" s="60"/>
      <c r="BH113" s="60"/>
      <c r="BI113" s="60"/>
      <c r="BJ113" s="60"/>
      <c r="BK113" s="60"/>
      <c r="BL113" s="60"/>
      <c r="BM113" s="60"/>
      <c r="BN113" s="60"/>
      <c r="BO113" s="60"/>
      <c r="BP113" s="60"/>
      <c r="BQ113" s="60"/>
      <c r="BR113" s="60"/>
      <c r="BS113" s="60"/>
      <c r="BT113" s="60"/>
      <c r="BU113" s="75"/>
      <c r="BV113" s="75"/>
      <c r="BW113" s="75"/>
      <c r="BX113" s="75"/>
      <c r="BY113" s="75"/>
      <c r="BZ113" s="75"/>
      <c r="CA113" s="75"/>
      <c r="CB113" s="75"/>
      <c r="CC113" s="75"/>
      <c r="CD113" s="75"/>
      <c r="CE113" s="75"/>
      <c r="CF113" s="75"/>
      <c r="CG113" s="75"/>
      <c r="CH113" s="75"/>
      <c r="CI113" s="75"/>
      <c r="CJ113" s="75"/>
      <c r="CK113" s="75"/>
      <c r="CL113" s="60"/>
      <c r="CM113" s="60"/>
      <c r="CN113" s="60"/>
      <c r="CO113" s="60"/>
      <c r="CP113" s="60"/>
      <c r="CQ113" s="60"/>
      <c r="CR113" s="60"/>
      <c r="CS113" s="60"/>
      <c r="CT113" s="60"/>
      <c r="CU113" s="60"/>
      <c r="CV113" s="60"/>
      <c r="CW113" s="60"/>
      <c r="CX113" s="60"/>
      <c r="CY113" s="60"/>
      <c r="CZ113" s="60"/>
      <c r="DA113" s="60"/>
      <c r="DB113" s="60"/>
      <c r="DC113" s="60"/>
      <c r="DD113" s="60"/>
      <c r="DE113" s="60"/>
      <c r="DF113" s="60"/>
      <c r="DG113" s="60"/>
      <c r="DH113" s="60"/>
      <c r="DI113" s="60"/>
      <c r="DJ113" s="60"/>
      <c r="DK113" s="60"/>
      <c r="DL113" s="60"/>
      <c r="DM113" s="60"/>
      <c r="DN113" s="60"/>
      <c r="DO113" s="60"/>
      <c r="DP113" s="60"/>
      <c r="GO113" s="77"/>
      <c r="GP113" s="77"/>
      <c r="GQ113" s="77"/>
      <c r="GR113" s="77"/>
      <c r="GS113" s="77"/>
      <c r="GT113" s="77"/>
      <c r="GU113" s="77"/>
      <c r="GV113" s="77"/>
    </row>
    <row r="114" spans="1:204" s="76" customFormat="1">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0"/>
      <c r="AR114" s="60"/>
      <c r="AS114" s="60"/>
      <c r="AT114" s="60"/>
      <c r="AU114" s="60"/>
      <c r="AV114" s="60"/>
      <c r="AW114" s="60"/>
      <c r="AX114" s="60"/>
      <c r="AY114" s="60"/>
      <c r="AZ114" s="60"/>
      <c r="BA114" s="60"/>
      <c r="BB114" s="60"/>
      <c r="BC114" s="60"/>
      <c r="BD114" s="60"/>
      <c r="BE114" s="60"/>
      <c r="BF114" s="60"/>
      <c r="BG114" s="60"/>
      <c r="BH114" s="60"/>
      <c r="BI114" s="60"/>
      <c r="BJ114" s="60"/>
      <c r="BK114" s="60"/>
      <c r="BL114" s="60"/>
      <c r="BM114" s="60"/>
      <c r="BN114" s="60"/>
      <c r="BO114" s="60"/>
      <c r="BP114" s="60"/>
      <c r="BQ114" s="60"/>
      <c r="BR114" s="60"/>
      <c r="BS114" s="60"/>
      <c r="BT114" s="60"/>
      <c r="BU114" s="75"/>
      <c r="BV114" s="75"/>
      <c r="BW114" s="75"/>
      <c r="BX114" s="75"/>
      <c r="BY114" s="75"/>
      <c r="BZ114" s="75"/>
      <c r="CA114" s="75"/>
      <c r="CB114" s="75"/>
      <c r="CC114" s="75"/>
      <c r="CD114" s="75"/>
      <c r="CE114" s="75"/>
      <c r="CF114" s="75"/>
      <c r="CG114" s="75"/>
      <c r="CH114" s="75"/>
      <c r="CI114" s="75"/>
      <c r="CJ114" s="75"/>
      <c r="CK114" s="75"/>
      <c r="CL114" s="60"/>
      <c r="CM114" s="60"/>
      <c r="CN114" s="60"/>
      <c r="CO114" s="60"/>
      <c r="CP114" s="60"/>
      <c r="CQ114" s="60"/>
      <c r="CR114" s="60"/>
      <c r="CS114" s="60"/>
      <c r="CT114" s="60"/>
      <c r="CU114" s="60"/>
      <c r="CV114" s="60"/>
      <c r="CW114" s="60"/>
      <c r="CX114" s="60"/>
      <c r="CY114" s="60"/>
      <c r="CZ114" s="60"/>
      <c r="DA114" s="60"/>
      <c r="DB114" s="60"/>
      <c r="DC114" s="60"/>
      <c r="DD114" s="60"/>
      <c r="DE114" s="60"/>
      <c r="DF114" s="60"/>
      <c r="DG114" s="60"/>
      <c r="DH114" s="60"/>
      <c r="DI114" s="60"/>
      <c r="DJ114" s="60"/>
      <c r="DK114" s="60"/>
      <c r="DL114" s="60"/>
      <c r="DM114" s="60"/>
      <c r="DN114" s="60"/>
      <c r="DO114" s="60"/>
      <c r="DP114" s="60"/>
      <c r="GO114" s="77"/>
      <c r="GP114" s="77"/>
      <c r="GQ114" s="77"/>
      <c r="GR114" s="77"/>
      <c r="GS114" s="77"/>
      <c r="GT114" s="77"/>
      <c r="GU114" s="77"/>
      <c r="GV114" s="77"/>
    </row>
    <row r="115" spans="1:204" s="76" customFormat="1">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c r="BH115" s="60"/>
      <c r="BI115" s="60"/>
      <c r="BJ115" s="60"/>
      <c r="BK115" s="60"/>
      <c r="BL115" s="60"/>
      <c r="BM115" s="60"/>
      <c r="BN115" s="60"/>
      <c r="BO115" s="60"/>
      <c r="BP115" s="60"/>
      <c r="BQ115" s="60"/>
      <c r="BR115" s="60"/>
      <c r="BS115" s="60"/>
      <c r="BT115" s="60"/>
      <c r="BU115" s="75"/>
      <c r="BV115" s="75"/>
      <c r="BW115" s="75"/>
      <c r="BX115" s="75"/>
      <c r="BY115" s="75"/>
      <c r="BZ115" s="75"/>
      <c r="CA115" s="75"/>
      <c r="CB115" s="75"/>
      <c r="CC115" s="75"/>
      <c r="CD115" s="75"/>
      <c r="CE115" s="75"/>
      <c r="CF115" s="75"/>
      <c r="CG115" s="75"/>
      <c r="CH115" s="75"/>
      <c r="CI115" s="75"/>
      <c r="CJ115" s="75"/>
      <c r="CK115" s="75"/>
      <c r="CL115" s="60"/>
      <c r="CM115" s="60"/>
      <c r="CN115" s="60"/>
      <c r="CO115" s="60"/>
      <c r="CP115" s="60"/>
      <c r="CQ115" s="60"/>
      <c r="CR115" s="60"/>
      <c r="CS115" s="60"/>
      <c r="CT115" s="60"/>
      <c r="CU115" s="60"/>
      <c r="CV115" s="60"/>
      <c r="CW115" s="60"/>
      <c r="CX115" s="60"/>
      <c r="CY115" s="60"/>
      <c r="CZ115" s="60"/>
      <c r="DA115" s="60"/>
      <c r="DB115" s="60"/>
      <c r="DC115" s="60"/>
      <c r="DD115" s="60"/>
      <c r="DE115" s="60"/>
      <c r="DF115" s="60"/>
      <c r="DG115" s="60"/>
      <c r="DH115" s="60"/>
      <c r="DI115" s="60"/>
      <c r="DJ115" s="60"/>
      <c r="DK115" s="60"/>
      <c r="DL115" s="60"/>
      <c r="DM115" s="60"/>
      <c r="DN115" s="60"/>
      <c r="DO115" s="60"/>
      <c r="DP115" s="60"/>
      <c r="GO115" s="77"/>
      <c r="GP115" s="77"/>
      <c r="GQ115" s="77"/>
      <c r="GR115" s="77"/>
      <c r="GS115" s="77"/>
      <c r="GT115" s="77"/>
      <c r="GU115" s="77"/>
      <c r="GV115" s="77"/>
    </row>
    <row r="116" spans="1:204" s="76" customFormat="1">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75"/>
      <c r="BV116" s="75"/>
      <c r="BW116" s="75"/>
      <c r="BX116" s="75"/>
      <c r="BY116" s="75"/>
      <c r="BZ116" s="75"/>
      <c r="CA116" s="75"/>
      <c r="CB116" s="75"/>
      <c r="CC116" s="75"/>
      <c r="CD116" s="75"/>
      <c r="CE116" s="75"/>
      <c r="CF116" s="75"/>
      <c r="CG116" s="75"/>
      <c r="CH116" s="75"/>
      <c r="CI116" s="75"/>
      <c r="CJ116" s="75"/>
      <c r="CK116" s="75"/>
      <c r="CL116" s="60"/>
      <c r="CM116" s="60"/>
      <c r="CN116" s="60"/>
      <c r="CO116" s="60"/>
      <c r="CP116" s="60"/>
      <c r="CQ116" s="60"/>
      <c r="CR116" s="60"/>
      <c r="CS116" s="60"/>
      <c r="CT116" s="60"/>
      <c r="CU116" s="60"/>
      <c r="CV116" s="60"/>
      <c r="CW116" s="60"/>
      <c r="CX116" s="60"/>
      <c r="CY116" s="60"/>
      <c r="CZ116" s="60"/>
      <c r="DA116" s="60"/>
      <c r="DB116" s="60"/>
      <c r="DC116" s="60"/>
      <c r="DD116" s="60"/>
      <c r="DE116" s="60"/>
      <c r="DF116" s="60"/>
      <c r="DG116" s="60"/>
      <c r="DH116" s="60"/>
      <c r="DI116" s="60"/>
      <c r="DJ116" s="60"/>
      <c r="DK116" s="60"/>
      <c r="DL116" s="60"/>
      <c r="DM116" s="60"/>
      <c r="DN116" s="60"/>
      <c r="DO116" s="60"/>
      <c r="DP116" s="60"/>
      <c r="GO116" s="77"/>
      <c r="GP116" s="77"/>
      <c r="GQ116" s="77"/>
      <c r="GR116" s="77"/>
      <c r="GS116" s="77"/>
      <c r="GT116" s="77"/>
      <c r="GU116" s="77"/>
      <c r="GV116" s="77"/>
    </row>
    <row r="117" spans="1:204" s="76" customFormat="1">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c r="BS117" s="60"/>
      <c r="BT117" s="60"/>
      <c r="BU117" s="75"/>
      <c r="BV117" s="75"/>
      <c r="BW117" s="75"/>
      <c r="BX117" s="75"/>
      <c r="BY117" s="75"/>
      <c r="BZ117" s="75"/>
      <c r="CA117" s="75"/>
      <c r="CB117" s="75"/>
      <c r="CC117" s="75"/>
      <c r="CD117" s="75"/>
      <c r="CE117" s="75"/>
      <c r="CF117" s="75"/>
      <c r="CG117" s="75"/>
      <c r="CH117" s="75"/>
      <c r="CI117" s="75"/>
      <c r="CJ117" s="75"/>
      <c r="CK117" s="75"/>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c r="GO117" s="77"/>
      <c r="GP117" s="77"/>
      <c r="GQ117" s="77"/>
      <c r="GR117" s="77"/>
      <c r="GS117" s="77"/>
      <c r="GT117" s="77"/>
      <c r="GU117" s="77"/>
      <c r="GV117" s="77"/>
    </row>
    <row r="118" spans="1:204" s="76" customFormat="1">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75"/>
      <c r="BV118" s="75"/>
      <c r="BW118" s="75"/>
      <c r="BX118" s="75"/>
      <c r="BY118" s="75"/>
      <c r="BZ118" s="75"/>
      <c r="CA118" s="75"/>
      <c r="CB118" s="75"/>
      <c r="CC118" s="75"/>
      <c r="CD118" s="75"/>
      <c r="CE118" s="75"/>
      <c r="CF118" s="75"/>
      <c r="CG118" s="75"/>
      <c r="CH118" s="75"/>
      <c r="CI118" s="75"/>
      <c r="CJ118" s="75"/>
      <c r="CK118" s="75"/>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0"/>
      <c r="DJ118" s="60"/>
      <c r="DK118" s="60"/>
      <c r="DL118" s="60"/>
      <c r="DM118" s="60"/>
      <c r="DN118" s="60"/>
      <c r="DO118" s="60"/>
      <c r="DP118" s="60"/>
      <c r="GO118" s="77"/>
      <c r="GP118" s="77"/>
      <c r="GQ118" s="77"/>
      <c r="GR118" s="77"/>
      <c r="GS118" s="77"/>
      <c r="GT118" s="77"/>
      <c r="GU118" s="77"/>
      <c r="GV118" s="77"/>
    </row>
    <row r="119" spans="1:204" s="76" customFormat="1">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0"/>
      <c r="BF119" s="60"/>
      <c r="BG119" s="60"/>
      <c r="BH119" s="60"/>
      <c r="BI119" s="60"/>
      <c r="BJ119" s="60"/>
      <c r="BK119" s="60"/>
      <c r="BL119" s="60"/>
      <c r="BM119" s="60"/>
      <c r="BN119" s="60"/>
      <c r="BO119" s="60"/>
      <c r="BP119" s="60"/>
      <c r="BQ119" s="60"/>
      <c r="BR119" s="60"/>
      <c r="BS119" s="60"/>
      <c r="BT119" s="60"/>
      <c r="BU119" s="75"/>
      <c r="BV119" s="75"/>
      <c r="BW119" s="75"/>
      <c r="BX119" s="75"/>
      <c r="BY119" s="75"/>
      <c r="BZ119" s="75"/>
      <c r="CA119" s="75"/>
      <c r="CB119" s="75"/>
      <c r="CC119" s="75"/>
      <c r="CD119" s="75"/>
      <c r="CE119" s="75"/>
      <c r="CF119" s="75"/>
      <c r="CG119" s="75"/>
      <c r="CH119" s="75"/>
      <c r="CI119" s="75"/>
      <c r="CJ119" s="75"/>
      <c r="CK119" s="75"/>
      <c r="CL119" s="60"/>
      <c r="CM119" s="60"/>
      <c r="CN119" s="60"/>
      <c r="CO119" s="60"/>
      <c r="CP119" s="60"/>
      <c r="CQ119" s="60"/>
      <c r="CR119" s="60"/>
      <c r="CS119" s="60"/>
      <c r="CT119" s="60"/>
      <c r="CU119" s="60"/>
      <c r="CV119" s="60"/>
      <c r="CW119" s="60"/>
      <c r="CX119" s="60"/>
      <c r="CY119" s="60"/>
      <c r="CZ119" s="60"/>
      <c r="DA119" s="60"/>
      <c r="DB119" s="60"/>
      <c r="DC119" s="60"/>
      <c r="DD119" s="60"/>
      <c r="DE119" s="60"/>
      <c r="DF119" s="60"/>
      <c r="DG119" s="60"/>
      <c r="DH119" s="60"/>
      <c r="DI119" s="60"/>
      <c r="DJ119" s="60"/>
      <c r="DK119" s="60"/>
      <c r="DL119" s="60"/>
      <c r="DM119" s="60"/>
      <c r="DN119" s="60"/>
      <c r="DO119" s="60"/>
      <c r="DP119" s="60"/>
      <c r="GO119" s="77"/>
      <c r="GP119" s="77"/>
      <c r="GQ119" s="77"/>
      <c r="GR119" s="77"/>
      <c r="GS119" s="77"/>
      <c r="GT119" s="77"/>
      <c r="GU119" s="77"/>
      <c r="GV119" s="77"/>
    </row>
    <row r="120" spans="1:204" s="76" customFormat="1">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c r="BJ120" s="60"/>
      <c r="BK120" s="60"/>
      <c r="BL120" s="60"/>
      <c r="BM120" s="60"/>
      <c r="BN120" s="60"/>
      <c r="BO120" s="60"/>
      <c r="BP120" s="60"/>
      <c r="BQ120" s="60"/>
      <c r="BR120" s="60"/>
      <c r="BS120" s="60"/>
      <c r="BT120" s="60"/>
      <c r="BU120" s="75"/>
      <c r="BV120" s="75"/>
      <c r="BW120" s="75"/>
      <c r="BX120" s="75"/>
      <c r="BY120" s="75"/>
      <c r="BZ120" s="75"/>
      <c r="CA120" s="75"/>
      <c r="CB120" s="75"/>
      <c r="CC120" s="75"/>
      <c r="CD120" s="75"/>
      <c r="CE120" s="75"/>
      <c r="CF120" s="75"/>
      <c r="CG120" s="75"/>
      <c r="CH120" s="75"/>
      <c r="CI120" s="75"/>
      <c r="CJ120" s="75"/>
      <c r="CK120" s="75"/>
      <c r="CL120" s="60"/>
      <c r="CM120" s="60"/>
      <c r="CN120" s="60"/>
      <c r="CO120" s="60"/>
      <c r="CP120" s="60"/>
      <c r="CQ120" s="60"/>
      <c r="CR120" s="60"/>
      <c r="CS120" s="60"/>
      <c r="CT120" s="60"/>
      <c r="CU120" s="60"/>
      <c r="CV120" s="60"/>
      <c r="CW120" s="60"/>
      <c r="CX120" s="60"/>
      <c r="CY120" s="60"/>
      <c r="CZ120" s="60"/>
      <c r="DA120" s="60"/>
      <c r="DB120" s="60"/>
      <c r="DC120" s="60"/>
      <c r="DD120" s="60"/>
      <c r="DE120" s="60"/>
      <c r="DF120" s="60"/>
      <c r="DG120" s="60"/>
      <c r="DH120" s="60"/>
      <c r="DI120" s="60"/>
      <c r="DJ120" s="60"/>
      <c r="DK120" s="60"/>
      <c r="DL120" s="60"/>
      <c r="DM120" s="60"/>
      <c r="DN120" s="60"/>
      <c r="DO120" s="60"/>
      <c r="DP120" s="60"/>
      <c r="GO120" s="77"/>
      <c r="GP120" s="77"/>
      <c r="GQ120" s="77"/>
      <c r="GR120" s="77"/>
      <c r="GS120" s="77"/>
      <c r="GT120" s="77"/>
      <c r="GU120" s="77"/>
      <c r="GV120" s="77"/>
    </row>
    <row r="121" spans="1:204" s="76" customFormat="1">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75"/>
      <c r="BV121" s="75"/>
      <c r="BW121" s="75"/>
      <c r="BX121" s="75"/>
      <c r="BY121" s="75"/>
      <c r="BZ121" s="75"/>
      <c r="CA121" s="75"/>
      <c r="CB121" s="75"/>
      <c r="CC121" s="75"/>
      <c r="CD121" s="75"/>
      <c r="CE121" s="75"/>
      <c r="CF121" s="75"/>
      <c r="CG121" s="75"/>
      <c r="CH121" s="75"/>
      <c r="CI121" s="75"/>
      <c r="CJ121" s="75"/>
      <c r="CK121" s="75"/>
      <c r="CL121" s="60"/>
      <c r="CM121" s="60"/>
      <c r="CN121" s="60"/>
      <c r="CO121" s="60"/>
      <c r="CP121" s="60"/>
      <c r="CQ121" s="60"/>
      <c r="CR121" s="60"/>
      <c r="CS121" s="60"/>
      <c r="CT121" s="60"/>
      <c r="CU121" s="60"/>
      <c r="CV121" s="60"/>
      <c r="CW121" s="60"/>
      <c r="CX121" s="60"/>
      <c r="CY121" s="60"/>
      <c r="CZ121" s="60"/>
      <c r="DA121" s="60"/>
      <c r="DB121" s="60"/>
      <c r="DC121" s="60"/>
      <c r="DD121" s="60"/>
      <c r="DE121" s="60"/>
      <c r="DF121" s="60"/>
      <c r="DG121" s="60"/>
      <c r="DH121" s="60"/>
      <c r="DI121" s="60"/>
      <c r="DJ121" s="60"/>
      <c r="DK121" s="60"/>
      <c r="DL121" s="60"/>
      <c r="DM121" s="60"/>
      <c r="DN121" s="60"/>
      <c r="DO121" s="60"/>
      <c r="DP121" s="60"/>
      <c r="GO121" s="77"/>
      <c r="GP121" s="77"/>
      <c r="GQ121" s="77"/>
      <c r="GR121" s="77"/>
      <c r="GS121" s="77"/>
      <c r="GT121" s="77"/>
      <c r="GU121" s="77"/>
      <c r="GV121" s="77"/>
    </row>
    <row r="122" spans="1:204" s="76" customFormat="1">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0"/>
      <c r="BF122" s="60"/>
      <c r="BG122" s="60"/>
      <c r="BH122" s="60"/>
      <c r="BI122" s="60"/>
      <c r="BJ122" s="60"/>
      <c r="BK122" s="60"/>
      <c r="BL122" s="60"/>
      <c r="BM122" s="60"/>
      <c r="BN122" s="60"/>
      <c r="BO122" s="60"/>
      <c r="BP122" s="60"/>
      <c r="BQ122" s="60"/>
      <c r="BR122" s="60"/>
      <c r="BS122" s="60"/>
      <c r="BT122" s="60"/>
      <c r="BU122" s="75"/>
      <c r="BV122" s="75"/>
      <c r="BW122" s="75"/>
      <c r="BX122" s="75"/>
      <c r="BY122" s="75"/>
      <c r="BZ122" s="75"/>
      <c r="CA122" s="75"/>
      <c r="CB122" s="75"/>
      <c r="CC122" s="75"/>
      <c r="CD122" s="75"/>
      <c r="CE122" s="75"/>
      <c r="CF122" s="75"/>
      <c r="CG122" s="75"/>
      <c r="CH122" s="75"/>
      <c r="CI122" s="75"/>
      <c r="CJ122" s="75"/>
      <c r="CK122" s="75"/>
      <c r="CL122" s="60"/>
      <c r="CM122" s="60"/>
      <c r="CN122" s="60"/>
      <c r="CO122" s="60"/>
      <c r="CP122" s="60"/>
      <c r="CQ122" s="60"/>
      <c r="CR122" s="60"/>
      <c r="CS122" s="60"/>
      <c r="CT122" s="60"/>
      <c r="CU122" s="60"/>
      <c r="CV122" s="60"/>
      <c r="CW122" s="60"/>
      <c r="CX122" s="60"/>
      <c r="CY122" s="60"/>
      <c r="CZ122" s="60"/>
      <c r="DA122" s="60"/>
      <c r="DB122" s="60"/>
      <c r="DC122" s="60"/>
      <c r="DD122" s="60"/>
      <c r="DE122" s="60"/>
      <c r="DF122" s="60"/>
      <c r="DG122" s="60"/>
      <c r="DH122" s="60"/>
      <c r="DI122" s="60"/>
      <c r="DJ122" s="60"/>
      <c r="DK122" s="60"/>
      <c r="DL122" s="60"/>
      <c r="DM122" s="60"/>
      <c r="DN122" s="60"/>
      <c r="DO122" s="60"/>
      <c r="DP122" s="60"/>
      <c r="GO122" s="77"/>
      <c r="GP122" s="77"/>
      <c r="GQ122" s="77"/>
      <c r="GR122" s="77"/>
      <c r="GS122" s="77"/>
      <c r="GT122" s="77"/>
      <c r="GU122" s="77"/>
      <c r="GV122" s="77"/>
    </row>
    <row r="123" spans="1:204" s="76" customFormat="1">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0"/>
      <c r="AR123" s="60"/>
      <c r="AS123" s="60"/>
      <c r="AT123" s="60"/>
      <c r="AU123" s="60"/>
      <c r="AV123" s="60"/>
      <c r="AW123" s="60"/>
      <c r="AX123" s="60"/>
      <c r="AY123" s="60"/>
      <c r="AZ123" s="60"/>
      <c r="BA123" s="60"/>
      <c r="BB123" s="60"/>
      <c r="BC123" s="60"/>
      <c r="BD123" s="60"/>
      <c r="BE123" s="60"/>
      <c r="BF123" s="60"/>
      <c r="BG123" s="60"/>
      <c r="BH123" s="60"/>
      <c r="BI123" s="60"/>
      <c r="BJ123" s="60"/>
      <c r="BK123" s="60"/>
      <c r="BL123" s="60"/>
      <c r="BM123" s="60"/>
      <c r="BN123" s="60"/>
      <c r="BO123" s="60"/>
      <c r="BP123" s="60"/>
      <c r="BQ123" s="60"/>
      <c r="BR123" s="60"/>
      <c r="BS123" s="60"/>
      <c r="BT123" s="60"/>
      <c r="BU123" s="75"/>
      <c r="BV123" s="75"/>
      <c r="BW123" s="75"/>
      <c r="BX123" s="75"/>
      <c r="BY123" s="75"/>
      <c r="BZ123" s="75"/>
      <c r="CA123" s="75"/>
      <c r="CB123" s="75"/>
      <c r="CC123" s="75"/>
      <c r="CD123" s="75"/>
      <c r="CE123" s="75"/>
      <c r="CF123" s="75"/>
      <c r="CG123" s="75"/>
      <c r="CH123" s="75"/>
      <c r="CI123" s="75"/>
      <c r="CJ123" s="75"/>
      <c r="CK123" s="75"/>
      <c r="CL123" s="60"/>
      <c r="CM123" s="60"/>
      <c r="CN123" s="60"/>
      <c r="CO123" s="60"/>
      <c r="CP123" s="60"/>
      <c r="CQ123" s="60"/>
      <c r="CR123" s="60"/>
      <c r="CS123" s="60"/>
      <c r="CT123" s="60"/>
      <c r="CU123" s="60"/>
      <c r="CV123" s="60"/>
      <c r="CW123" s="60"/>
      <c r="CX123" s="60"/>
      <c r="CY123" s="60"/>
      <c r="CZ123" s="60"/>
      <c r="DA123" s="60"/>
      <c r="DB123" s="60"/>
      <c r="DC123" s="60"/>
      <c r="DD123" s="60"/>
      <c r="DE123" s="60"/>
      <c r="DF123" s="60"/>
      <c r="DG123" s="60"/>
      <c r="DH123" s="60"/>
      <c r="DI123" s="60"/>
      <c r="DJ123" s="60"/>
      <c r="DK123" s="60"/>
      <c r="DL123" s="60"/>
      <c r="DM123" s="60"/>
      <c r="DN123" s="60"/>
      <c r="DO123" s="60"/>
      <c r="DP123" s="60"/>
      <c r="GO123" s="77"/>
      <c r="GP123" s="77"/>
      <c r="GQ123" s="77"/>
      <c r="GR123" s="77"/>
      <c r="GS123" s="77"/>
      <c r="GT123" s="77"/>
      <c r="GU123" s="77"/>
      <c r="GV123" s="77"/>
    </row>
    <row r="124" spans="1:204" s="76" customFormat="1">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0"/>
      <c r="BF124" s="60"/>
      <c r="BG124" s="60"/>
      <c r="BH124" s="60"/>
      <c r="BI124" s="60"/>
      <c r="BJ124" s="60"/>
      <c r="BK124" s="60"/>
      <c r="BL124" s="60"/>
      <c r="BM124" s="60"/>
      <c r="BN124" s="60"/>
      <c r="BO124" s="60"/>
      <c r="BP124" s="60"/>
      <c r="BQ124" s="60"/>
      <c r="BR124" s="60"/>
      <c r="BS124" s="60"/>
      <c r="BT124" s="60"/>
      <c r="BU124" s="75"/>
      <c r="BV124" s="75"/>
      <c r="BW124" s="75"/>
      <c r="BX124" s="75"/>
      <c r="BY124" s="75"/>
      <c r="BZ124" s="75"/>
      <c r="CA124" s="75"/>
      <c r="CB124" s="75"/>
      <c r="CC124" s="75"/>
      <c r="CD124" s="75"/>
      <c r="CE124" s="75"/>
      <c r="CF124" s="75"/>
      <c r="CG124" s="75"/>
      <c r="CH124" s="75"/>
      <c r="CI124" s="75"/>
      <c r="CJ124" s="75"/>
      <c r="CK124" s="75"/>
      <c r="CL124" s="60"/>
      <c r="CM124" s="60"/>
      <c r="CN124" s="60"/>
      <c r="CO124" s="60"/>
      <c r="CP124" s="60"/>
      <c r="CQ124" s="60"/>
      <c r="CR124" s="60"/>
      <c r="CS124" s="60"/>
      <c r="CT124" s="60"/>
      <c r="CU124" s="60"/>
      <c r="CV124" s="60"/>
      <c r="CW124" s="60"/>
      <c r="CX124" s="60"/>
      <c r="CY124" s="60"/>
      <c r="CZ124" s="60"/>
      <c r="DA124" s="60"/>
      <c r="DB124" s="60"/>
      <c r="DC124" s="60"/>
      <c r="DD124" s="60"/>
      <c r="DE124" s="60"/>
      <c r="DF124" s="60"/>
      <c r="DG124" s="60"/>
      <c r="DH124" s="60"/>
      <c r="DI124" s="60"/>
      <c r="DJ124" s="60"/>
      <c r="DK124" s="60"/>
      <c r="DL124" s="60"/>
      <c r="DM124" s="60"/>
      <c r="DN124" s="60"/>
      <c r="DO124" s="60"/>
      <c r="DP124" s="60"/>
      <c r="GO124" s="77"/>
      <c r="GP124" s="77"/>
      <c r="GQ124" s="77"/>
      <c r="GR124" s="77"/>
      <c r="GS124" s="77"/>
      <c r="GT124" s="77"/>
      <c r="GU124" s="77"/>
      <c r="GV124" s="77"/>
    </row>
    <row r="125" spans="1:204" s="76" customFormat="1">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c r="BJ125" s="60"/>
      <c r="BK125" s="60"/>
      <c r="BL125" s="60"/>
      <c r="BM125" s="60"/>
      <c r="BN125" s="60"/>
      <c r="BO125" s="60"/>
      <c r="BP125" s="60"/>
      <c r="BQ125" s="60"/>
      <c r="BR125" s="60"/>
      <c r="BS125" s="60"/>
      <c r="BT125" s="60"/>
      <c r="BU125" s="75"/>
      <c r="BV125" s="75"/>
      <c r="BW125" s="75"/>
      <c r="BX125" s="75"/>
      <c r="BY125" s="75"/>
      <c r="BZ125" s="75"/>
      <c r="CA125" s="75"/>
      <c r="CB125" s="75"/>
      <c r="CC125" s="75"/>
      <c r="CD125" s="75"/>
      <c r="CE125" s="75"/>
      <c r="CF125" s="75"/>
      <c r="CG125" s="75"/>
      <c r="CH125" s="75"/>
      <c r="CI125" s="75"/>
      <c r="CJ125" s="75"/>
      <c r="CK125" s="75"/>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c r="GO125" s="77"/>
      <c r="GP125" s="77"/>
      <c r="GQ125" s="77"/>
      <c r="GR125" s="77"/>
      <c r="GS125" s="77"/>
      <c r="GT125" s="77"/>
      <c r="GU125" s="77"/>
      <c r="GV125" s="77"/>
    </row>
    <row r="126" spans="1:204" s="76" customFormat="1">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0"/>
      <c r="AR126" s="60"/>
      <c r="AS126" s="60"/>
      <c r="AT126" s="60"/>
      <c r="AU126" s="60"/>
      <c r="AV126" s="60"/>
      <c r="AW126" s="60"/>
      <c r="AX126" s="60"/>
      <c r="AY126" s="60"/>
      <c r="AZ126" s="60"/>
      <c r="BA126" s="60"/>
      <c r="BB126" s="60"/>
      <c r="BC126" s="60"/>
      <c r="BD126" s="60"/>
      <c r="BE126" s="60"/>
      <c r="BF126" s="60"/>
      <c r="BG126" s="60"/>
      <c r="BH126" s="60"/>
      <c r="BI126" s="60"/>
      <c r="BJ126" s="60"/>
      <c r="BK126" s="60"/>
      <c r="BL126" s="60"/>
      <c r="BM126" s="60"/>
      <c r="BN126" s="60"/>
      <c r="BO126" s="60"/>
      <c r="BP126" s="60"/>
      <c r="BQ126" s="60"/>
      <c r="BR126" s="60"/>
      <c r="BS126" s="60"/>
      <c r="BT126" s="60"/>
      <c r="BU126" s="75"/>
      <c r="BV126" s="75"/>
      <c r="BW126" s="75"/>
      <c r="BX126" s="75"/>
      <c r="BY126" s="75"/>
      <c r="BZ126" s="75"/>
      <c r="CA126" s="75"/>
      <c r="CB126" s="75"/>
      <c r="CC126" s="75"/>
      <c r="CD126" s="75"/>
      <c r="CE126" s="75"/>
      <c r="CF126" s="75"/>
      <c r="CG126" s="75"/>
      <c r="CH126" s="75"/>
      <c r="CI126" s="75"/>
      <c r="CJ126" s="75"/>
      <c r="CK126" s="75"/>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c r="GO126" s="77"/>
      <c r="GP126" s="77"/>
      <c r="GQ126" s="77"/>
      <c r="GR126" s="77"/>
      <c r="GS126" s="77"/>
      <c r="GT126" s="77"/>
      <c r="GU126" s="77"/>
      <c r="GV126" s="77"/>
    </row>
    <row r="127" spans="1:204" s="76" customFormat="1">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c r="BJ127" s="60"/>
      <c r="BK127" s="60"/>
      <c r="BL127" s="60"/>
      <c r="BM127" s="60"/>
      <c r="BN127" s="60"/>
      <c r="BO127" s="60"/>
      <c r="BP127" s="60"/>
      <c r="BQ127" s="60"/>
      <c r="BR127" s="60"/>
      <c r="BS127" s="60"/>
      <c r="BT127" s="60"/>
      <c r="BU127" s="75"/>
      <c r="BV127" s="75"/>
      <c r="BW127" s="75"/>
      <c r="BX127" s="75"/>
      <c r="BY127" s="75"/>
      <c r="BZ127" s="75"/>
      <c r="CA127" s="75"/>
      <c r="CB127" s="75"/>
      <c r="CC127" s="75"/>
      <c r="CD127" s="75"/>
      <c r="CE127" s="75"/>
      <c r="CF127" s="75"/>
      <c r="CG127" s="75"/>
      <c r="CH127" s="75"/>
      <c r="CI127" s="75"/>
      <c r="CJ127" s="75"/>
      <c r="CK127" s="75"/>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c r="GO127" s="77"/>
      <c r="GP127" s="77"/>
      <c r="GQ127" s="77"/>
      <c r="GR127" s="77"/>
      <c r="GS127" s="77"/>
      <c r="GT127" s="77"/>
      <c r="GU127" s="77"/>
      <c r="GV127" s="77"/>
    </row>
    <row r="128" spans="1:204" s="76" customFormat="1">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c r="BJ128" s="60"/>
      <c r="BK128" s="60"/>
      <c r="BL128" s="60"/>
      <c r="BM128" s="60"/>
      <c r="BN128" s="60"/>
      <c r="BO128" s="60"/>
      <c r="BP128" s="60"/>
      <c r="BQ128" s="60"/>
      <c r="BR128" s="60"/>
      <c r="BS128" s="60"/>
      <c r="BT128" s="60"/>
      <c r="BU128" s="75"/>
      <c r="BV128" s="75"/>
      <c r="BW128" s="75"/>
      <c r="BX128" s="75"/>
      <c r="BY128" s="75"/>
      <c r="BZ128" s="75"/>
      <c r="CA128" s="75"/>
      <c r="CB128" s="75"/>
      <c r="CC128" s="75"/>
      <c r="CD128" s="75"/>
      <c r="CE128" s="75"/>
      <c r="CF128" s="75"/>
      <c r="CG128" s="75"/>
      <c r="CH128" s="75"/>
      <c r="CI128" s="75"/>
      <c r="CJ128" s="75"/>
      <c r="CK128" s="75"/>
      <c r="CL128" s="60"/>
      <c r="CM128" s="60"/>
      <c r="CN128" s="60"/>
      <c r="CO128" s="60"/>
      <c r="CP128" s="60"/>
      <c r="CQ128" s="60"/>
      <c r="CR128" s="60"/>
      <c r="CS128" s="60"/>
      <c r="CT128" s="60"/>
      <c r="CU128" s="60"/>
      <c r="CV128" s="60"/>
      <c r="CW128" s="60"/>
      <c r="CX128" s="60"/>
      <c r="CY128" s="60"/>
      <c r="CZ128" s="60"/>
      <c r="DA128" s="60"/>
      <c r="DB128" s="60"/>
      <c r="DC128" s="60"/>
      <c r="DD128" s="60"/>
      <c r="DE128" s="60"/>
      <c r="DF128" s="60"/>
      <c r="DG128" s="60"/>
      <c r="DH128" s="60"/>
      <c r="DI128" s="60"/>
      <c r="DJ128" s="60"/>
      <c r="DK128" s="60"/>
      <c r="DL128" s="60"/>
      <c r="DM128" s="60"/>
      <c r="DN128" s="60"/>
      <c r="DO128" s="60"/>
      <c r="DP128" s="60"/>
      <c r="GO128" s="77"/>
      <c r="GP128" s="77"/>
      <c r="GQ128" s="77"/>
      <c r="GR128" s="77"/>
      <c r="GS128" s="77"/>
      <c r="GT128" s="77"/>
      <c r="GU128" s="77"/>
      <c r="GV128" s="77"/>
    </row>
    <row r="129" spans="1:204" s="76" customFormat="1">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0"/>
      <c r="AR129" s="60"/>
      <c r="AS129" s="60"/>
      <c r="AT129" s="60"/>
      <c r="AU129" s="60"/>
      <c r="AV129" s="60"/>
      <c r="AW129" s="60"/>
      <c r="AX129" s="60"/>
      <c r="AY129" s="60"/>
      <c r="AZ129" s="60"/>
      <c r="BA129" s="60"/>
      <c r="BB129" s="60"/>
      <c r="BC129" s="60"/>
      <c r="BD129" s="60"/>
      <c r="BE129" s="60"/>
      <c r="BF129" s="60"/>
      <c r="BG129" s="60"/>
      <c r="BH129" s="60"/>
      <c r="BI129" s="60"/>
      <c r="BJ129" s="60"/>
      <c r="BK129" s="60"/>
      <c r="BL129" s="60"/>
      <c r="BM129" s="60"/>
      <c r="BN129" s="60"/>
      <c r="BO129" s="60"/>
      <c r="BP129" s="60"/>
      <c r="BQ129" s="60"/>
      <c r="BR129" s="60"/>
      <c r="BS129" s="60"/>
      <c r="BT129" s="60"/>
      <c r="BU129" s="75"/>
      <c r="BV129" s="75"/>
      <c r="BW129" s="75"/>
      <c r="BX129" s="75"/>
      <c r="BY129" s="75"/>
      <c r="BZ129" s="75"/>
      <c r="CA129" s="75"/>
      <c r="CB129" s="75"/>
      <c r="CC129" s="75"/>
      <c r="CD129" s="75"/>
      <c r="CE129" s="75"/>
      <c r="CF129" s="75"/>
      <c r="CG129" s="75"/>
      <c r="CH129" s="75"/>
      <c r="CI129" s="75"/>
      <c r="CJ129" s="75"/>
      <c r="CK129" s="75"/>
      <c r="CL129" s="60"/>
      <c r="CM129" s="60"/>
      <c r="CN129" s="60"/>
      <c r="CO129" s="60"/>
      <c r="CP129" s="60"/>
      <c r="CQ129" s="60"/>
      <c r="CR129" s="60"/>
      <c r="CS129" s="60"/>
      <c r="CT129" s="60"/>
      <c r="CU129" s="60"/>
      <c r="CV129" s="60"/>
      <c r="CW129" s="60"/>
      <c r="CX129" s="60"/>
      <c r="CY129" s="60"/>
      <c r="CZ129" s="60"/>
      <c r="DA129" s="60"/>
      <c r="DB129" s="60"/>
      <c r="DC129" s="60"/>
      <c r="DD129" s="60"/>
      <c r="DE129" s="60"/>
      <c r="DF129" s="60"/>
      <c r="DG129" s="60"/>
      <c r="DH129" s="60"/>
      <c r="DI129" s="60"/>
      <c r="DJ129" s="60"/>
      <c r="DK129" s="60"/>
      <c r="DL129" s="60"/>
      <c r="DM129" s="60"/>
      <c r="DN129" s="60"/>
      <c r="DO129" s="60"/>
      <c r="DP129" s="60"/>
      <c r="GO129" s="77"/>
      <c r="GP129" s="77"/>
      <c r="GQ129" s="77"/>
      <c r="GR129" s="77"/>
      <c r="GS129" s="77"/>
      <c r="GT129" s="77"/>
      <c r="GU129" s="77"/>
      <c r="GV129" s="77"/>
    </row>
    <row r="130" spans="1:204" s="76" customFormat="1">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0"/>
      <c r="AR130" s="60"/>
      <c r="AS130" s="60"/>
      <c r="AT130" s="60"/>
      <c r="AU130" s="60"/>
      <c r="AV130" s="60"/>
      <c r="AW130" s="60"/>
      <c r="AX130" s="60"/>
      <c r="AY130" s="60"/>
      <c r="AZ130" s="60"/>
      <c r="BA130" s="60"/>
      <c r="BB130" s="60"/>
      <c r="BC130" s="60"/>
      <c r="BD130" s="60"/>
      <c r="BE130" s="60"/>
      <c r="BF130" s="60"/>
      <c r="BG130" s="60"/>
      <c r="BH130" s="60"/>
      <c r="BI130" s="60"/>
      <c r="BJ130" s="60"/>
      <c r="BK130" s="60"/>
      <c r="BL130" s="60"/>
      <c r="BM130" s="60"/>
      <c r="BN130" s="60"/>
      <c r="BO130" s="60"/>
      <c r="BP130" s="60"/>
      <c r="BQ130" s="60"/>
      <c r="BR130" s="60"/>
      <c r="BS130" s="60"/>
      <c r="BT130" s="60"/>
      <c r="BU130" s="75"/>
      <c r="BV130" s="75"/>
      <c r="BW130" s="75"/>
      <c r="BX130" s="75"/>
      <c r="BY130" s="75"/>
      <c r="BZ130" s="75"/>
      <c r="CA130" s="75"/>
      <c r="CB130" s="75"/>
      <c r="CC130" s="75"/>
      <c r="CD130" s="75"/>
      <c r="CE130" s="75"/>
      <c r="CF130" s="75"/>
      <c r="CG130" s="75"/>
      <c r="CH130" s="75"/>
      <c r="CI130" s="75"/>
      <c r="CJ130" s="75"/>
      <c r="CK130" s="75"/>
      <c r="CL130" s="60"/>
      <c r="CM130" s="60"/>
      <c r="CN130" s="60"/>
      <c r="CO130" s="60"/>
      <c r="CP130" s="60"/>
      <c r="CQ130" s="60"/>
      <c r="CR130" s="60"/>
      <c r="CS130" s="60"/>
      <c r="CT130" s="60"/>
      <c r="CU130" s="60"/>
      <c r="CV130" s="60"/>
      <c r="CW130" s="60"/>
      <c r="CX130" s="60"/>
      <c r="CY130" s="60"/>
      <c r="CZ130" s="60"/>
      <c r="DA130" s="60"/>
      <c r="DB130" s="60"/>
      <c r="DC130" s="60"/>
      <c r="DD130" s="60"/>
      <c r="DE130" s="60"/>
      <c r="DF130" s="60"/>
      <c r="DG130" s="60"/>
      <c r="DH130" s="60"/>
      <c r="DI130" s="60"/>
      <c r="DJ130" s="60"/>
      <c r="DK130" s="60"/>
      <c r="DL130" s="60"/>
      <c r="DM130" s="60"/>
      <c r="DN130" s="60"/>
      <c r="DO130" s="60"/>
      <c r="DP130" s="60"/>
      <c r="GO130" s="77"/>
      <c r="GP130" s="77"/>
      <c r="GQ130" s="77"/>
      <c r="GR130" s="77"/>
      <c r="GS130" s="77"/>
      <c r="GT130" s="77"/>
      <c r="GU130" s="77"/>
      <c r="GV130" s="77"/>
    </row>
    <row r="131" spans="1:204" s="76" customFormat="1">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O131" s="60"/>
      <c r="AP131" s="60"/>
      <c r="AQ131" s="60"/>
      <c r="AR131" s="60"/>
      <c r="AS131" s="60"/>
      <c r="AT131" s="60"/>
      <c r="AU131" s="60"/>
      <c r="AV131" s="60"/>
      <c r="AW131" s="60"/>
      <c r="AX131" s="60"/>
      <c r="AY131" s="60"/>
      <c r="AZ131" s="60"/>
      <c r="BA131" s="60"/>
      <c r="BB131" s="60"/>
      <c r="BC131" s="60"/>
      <c r="BD131" s="60"/>
      <c r="BE131" s="60"/>
      <c r="BF131" s="60"/>
      <c r="BG131" s="60"/>
      <c r="BH131" s="60"/>
      <c r="BI131" s="60"/>
      <c r="BJ131" s="60"/>
      <c r="BK131" s="60"/>
      <c r="BL131" s="60"/>
      <c r="BM131" s="60"/>
      <c r="BN131" s="60"/>
      <c r="BO131" s="60"/>
      <c r="BP131" s="60"/>
      <c r="BQ131" s="60"/>
      <c r="BR131" s="60"/>
      <c r="BS131" s="60"/>
      <c r="BT131" s="60"/>
      <c r="BU131" s="75"/>
      <c r="BV131" s="75"/>
      <c r="BW131" s="75"/>
      <c r="BX131" s="75"/>
      <c r="BY131" s="75"/>
      <c r="BZ131" s="75"/>
      <c r="CA131" s="75"/>
      <c r="CB131" s="75"/>
      <c r="CC131" s="75"/>
      <c r="CD131" s="75"/>
      <c r="CE131" s="75"/>
      <c r="CF131" s="75"/>
      <c r="CG131" s="75"/>
      <c r="CH131" s="75"/>
      <c r="CI131" s="75"/>
      <c r="CJ131" s="75"/>
      <c r="CK131" s="75"/>
      <c r="CL131" s="60"/>
      <c r="CM131" s="60"/>
      <c r="CN131" s="60"/>
      <c r="CO131" s="60"/>
      <c r="CP131" s="60"/>
      <c r="CQ131" s="60"/>
      <c r="CR131" s="60"/>
      <c r="CS131" s="60"/>
      <c r="CT131" s="60"/>
      <c r="CU131" s="60"/>
      <c r="CV131" s="60"/>
      <c r="CW131" s="60"/>
      <c r="CX131" s="60"/>
      <c r="CY131" s="60"/>
      <c r="CZ131" s="60"/>
      <c r="DA131" s="60"/>
      <c r="DB131" s="60"/>
      <c r="DC131" s="60"/>
      <c r="DD131" s="60"/>
      <c r="DE131" s="60"/>
      <c r="DF131" s="60"/>
      <c r="DG131" s="60"/>
      <c r="DH131" s="60"/>
      <c r="DI131" s="60"/>
      <c r="DJ131" s="60"/>
      <c r="DK131" s="60"/>
      <c r="DL131" s="60"/>
      <c r="DM131" s="60"/>
      <c r="DN131" s="60"/>
      <c r="DO131" s="60"/>
      <c r="DP131" s="60"/>
      <c r="GO131" s="77"/>
      <c r="GP131" s="77"/>
      <c r="GQ131" s="77"/>
      <c r="GR131" s="77"/>
      <c r="GS131" s="77"/>
      <c r="GT131" s="77"/>
      <c r="GU131" s="77"/>
      <c r="GV131" s="77"/>
    </row>
    <row r="132" spans="1:204" s="76" customFormat="1">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0"/>
      <c r="BF132" s="60"/>
      <c r="BG132" s="60"/>
      <c r="BH132" s="60"/>
      <c r="BI132" s="60"/>
      <c r="BJ132" s="60"/>
      <c r="BK132" s="60"/>
      <c r="BL132" s="60"/>
      <c r="BM132" s="60"/>
      <c r="BN132" s="60"/>
      <c r="BO132" s="60"/>
      <c r="BP132" s="60"/>
      <c r="BQ132" s="60"/>
      <c r="BR132" s="60"/>
      <c r="BS132" s="60"/>
      <c r="BT132" s="60"/>
      <c r="BU132" s="75"/>
      <c r="BV132" s="75"/>
      <c r="BW132" s="75"/>
      <c r="BX132" s="75"/>
      <c r="BY132" s="75"/>
      <c r="BZ132" s="75"/>
      <c r="CA132" s="75"/>
      <c r="CB132" s="75"/>
      <c r="CC132" s="75"/>
      <c r="CD132" s="75"/>
      <c r="CE132" s="75"/>
      <c r="CF132" s="75"/>
      <c r="CG132" s="75"/>
      <c r="CH132" s="75"/>
      <c r="CI132" s="75"/>
      <c r="CJ132" s="75"/>
      <c r="CK132" s="75"/>
      <c r="CL132" s="60"/>
      <c r="CM132" s="60"/>
      <c r="CN132" s="60"/>
      <c r="CO132" s="60"/>
      <c r="CP132" s="60"/>
      <c r="CQ132" s="60"/>
      <c r="CR132" s="60"/>
      <c r="CS132" s="60"/>
      <c r="CT132" s="60"/>
      <c r="CU132" s="60"/>
      <c r="CV132" s="60"/>
      <c r="CW132" s="60"/>
      <c r="CX132" s="60"/>
      <c r="CY132" s="60"/>
      <c r="CZ132" s="60"/>
      <c r="DA132" s="60"/>
      <c r="DB132" s="60"/>
      <c r="DC132" s="60"/>
      <c r="DD132" s="60"/>
      <c r="DE132" s="60"/>
      <c r="DF132" s="60"/>
      <c r="DG132" s="60"/>
      <c r="DH132" s="60"/>
      <c r="DI132" s="60"/>
      <c r="DJ132" s="60"/>
      <c r="DK132" s="60"/>
      <c r="DL132" s="60"/>
      <c r="DM132" s="60"/>
      <c r="DN132" s="60"/>
      <c r="DO132" s="60"/>
      <c r="DP132" s="60"/>
      <c r="GO132" s="77"/>
      <c r="GP132" s="77"/>
      <c r="GQ132" s="77"/>
      <c r="GR132" s="77"/>
      <c r="GS132" s="77"/>
      <c r="GT132" s="77"/>
      <c r="GU132" s="77"/>
      <c r="GV132" s="77"/>
    </row>
    <row r="133" spans="1:204" s="76" customFormat="1">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c r="BJ133" s="60"/>
      <c r="BK133" s="60"/>
      <c r="BL133" s="60"/>
      <c r="BM133" s="60"/>
      <c r="BN133" s="60"/>
      <c r="BO133" s="60"/>
      <c r="BP133" s="60"/>
      <c r="BQ133" s="60"/>
      <c r="BR133" s="60"/>
      <c r="BS133" s="60"/>
      <c r="BT133" s="60"/>
      <c r="BU133" s="75"/>
      <c r="BV133" s="75"/>
      <c r="BW133" s="75"/>
      <c r="BX133" s="75"/>
      <c r="BY133" s="75"/>
      <c r="BZ133" s="75"/>
      <c r="CA133" s="75"/>
      <c r="CB133" s="75"/>
      <c r="CC133" s="75"/>
      <c r="CD133" s="75"/>
      <c r="CE133" s="75"/>
      <c r="CF133" s="75"/>
      <c r="CG133" s="75"/>
      <c r="CH133" s="75"/>
      <c r="CI133" s="75"/>
      <c r="CJ133" s="75"/>
      <c r="CK133" s="75"/>
      <c r="CL133" s="60"/>
      <c r="CM133" s="60"/>
      <c r="CN133" s="60"/>
      <c r="CO133" s="60"/>
      <c r="CP133" s="60"/>
      <c r="CQ133" s="60"/>
      <c r="CR133" s="60"/>
      <c r="CS133" s="60"/>
      <c r="CT133" s="60"/>
      <c r="CU133" s="60"/>
      <c r="CV133" s="60"/>
      <c r="CW133" s="60"/>
      <c r="CX133" s="60"/>
      <c r="CY133" s="60"/>
      <c r="CZ133" s="60"/>
      <c r="DA133" s="60"/>
      <c r="DB133" s="60"/>
      <c r="DC133" s="60"/>
      <c r="DD133" s="60"/>
      <c r="DE133" s="60"/>
      <c r="DF133" s="60"/>
      <c r="DG133" s="60"/>
      <c r="DH133" s="60"/>
      <c r="DI133" s="60"/>
      <c r="DJ133" s="60"/>
      <c r="DK133" s="60"/>
      <c r="DL133" s="60"/>
      <c r="DM133" s="60"/>
      <c r="DN133" s="60"/>
      <c r="DO133" s="60"/>
      <c r="DP133" s="60"/>
      <c r="GO133" s="77"/>
      <c r="GP133" s="77"/>
      <c r="GQ133" s="77"/>
      <c r="GR133" s="77"/>
      <c r="GS133" s="77"/>
      <c r="GT133" s="77"/>
      <c r="GU133" s="77"/>
      <c r="GV133" s="77"/>
    </row>
    <row r="134" spans="1:204" s="76" customFormat="1">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c r="BJ134" s="60"/>
      <c r="BK134" s="60"/>
      <c r="BL134" s="60"/>
      <c r="BM134" s="60"/>
      <c r="BN134" s="60"/>
      <c r="BO134" s="60"/>
      <c r="BP134" s="60"/>
      <c r="BQ134" s="60"/>
      <c r="BR134" s="60"/>
      <c r="BS134" s="60"/>
      <c r="BT134" s="60"/>
      <c r="BU134" s="75"/>
      <c r="BV134" s="75"/>
      <c r="BW134" s="75"/>
      <c r="BX134" s="75"/>
      <c r="BY134" s="75"/>
      <c r="BZ134" s="75"/>
      <c r="CA134" s="75"/>
      <c r="CB134" s="75"/>
      <c r="CC134" s="75"/>
      <c r="CD134" s="75"/>
      <c r="CE134" s="75"/>
      <c r="CF134" s="75"/>
      <c r="CG134" s="75"/>
      <c r="CH134" s="75"/>
      <c r="CI134" s="75"/>
      <c r="CJ134" s="75"/>
      <c r="CK134" s="75"/>
      <c r="CL134" s="60"/>
      <c r="CM134" s="60"/>
      <c r="CN134" s="60"/>
      <c r="CO134" s="60"/>
      <c r="CP134" s="60"/>
      <c r="CQ134" s="60"/>
      <c r="CR134" s="60"/>
      <c r="CS134" s="60"/>
      <c r="CT134" s="60"/>
      <c r="CU134" s="60"/>
      <c r="CV134" s="60"/>
      <c r="CW134" s="60"/>
      <c r="CX134" s="60"/>
      <c r="CY134" s="60"/>
      <c r="CZ134" s="60"/>
      <c r="DA134" s="60"/>
      <c r="DB134" s="60"/>
      <c r="DC134" s="60"/>
      <c r="DD134" s="60"/>
      <c r="DE134" s="60"/>
      <c r="DF134" s="60"/>
      <c r="DG134" s="60"/>
      <c r="DH134" s="60"/>
      <c r="DI134" s="60"/>
      <c r="DJ134" s="60"/>
      <c r="DK134" s="60"/>
      <c r="DL134" s="60"/>
      <c r="DM134" s="60"/>
      <c r="DN134" s="60"/>
      <c r="DO134" s="60"/>
      <c r="DP134" s="60"/>
      <c r="GO134" s="77"/>
      <c r="GP134" s="77"/>
      <c r="GQ134" s="77"/>
      <c r="GR134" s="77"/>
      <c r="GS134" s="77"/>
      <c r="GT134" s="77"/>
      <c r="GU134" s="77"/>
      <c r="GV134" s="77"/>
    </row>
    <row r="135" spans="1:204" s="76" customFormat="1">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S135" s="60"/>
      <c r="BT135" s="60"/>
      <c r="BU135" s="75"/>
      <c r="BV135" s="75"/>
      <c r="BW135" s="75"/>
      <c r="BX135" s="75"/>
      <c r="BY135" s="75"/>
      <c r="BZ135" s="75"/>
      <c r="CA135" s="75"/>
      <c r="CB135" s="75"/>
      <c r="CC135" s="75"/>
      <c r="CD135" s="75"/>
      <c r="CE135" s="75"/>
      <c r="CF135" s="75"/>
      <c r="CG135" s="75"/>
      <c r="CH135" s="75"/>
      <c r="CI135" s="75"/>
      <c r="CJ135" s="75"/>
      <c r="CK135" s="75"/>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60"/>
      <c r="DI135" s="60"/>
      <c r="DJ135" s="60"/>
      <c r="DK135" s="60"/>
      <c r="DL135" s="60"/>
      <c r="DM135" s="60"/>
      <c r="DN135" s="60"/>
      <c r="DO135" s="60"/>
      <c r="DP135" s="60"/>
      <c r="GO135" s="77"/>
      <c r="GP135" s="77"/>
      <c r="GQ135" s="77"/>
      <c r="GR135" s="77"/>
      <c r="GS135" s="77"/>
      <c r="GT135" s="77"/>
      <c r="GU135" s="77"/>
      <c r="GV135" s="77"/>
    </row>
    <row r="136" spans="1:204" s="76" customFormat="1">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c r="BJ136" s="60"/>
      <c r="BK136" s="60"/>
      <c r="BL136" s="60"/>
      <c r="BM136" s="60"/>
      <c r="BN136" s="60"/>
      <c r="BO136" s="60"/>
      <c r="BP136" s="60"/>
      <c r="BQ136" s="60"/>
      <c r="BR136" s="60"/>
      <c r="BS136" s="60"/>
      <c r="BT136" s="60"/>
      <c r="BU136" s="75"/>
      <c r="BV136" s="75"/>
      <c r="BW136" s="75"/>
      <c r="BX136" s="75"/>
      <c r="BY136" s="75"/>
      <c r="BZ136" s="75"/>
      <c r="CA136" s="75"/>
      <c r="CB136" s="75"/>
      <c r="CC136" s="75"/>
      <c r="CD136" s="75"/>
      <c r="CE136" s="75"/>
      <c r="CF136" s="75"/>
      <c r="CG136" s="75"/>
      <c r="CH136" s="75"/>
      <c r="CI136" s="75"/>
      <c r="CJ136" s="75"/>
      <c r="CK136" s="75"/>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60"/>
      <c r="DJ136" s="60"/>
      <c r="DK136" s="60"/>
      <c r="DL136" s="60"/>
      <c r="DM136" s="60"/>
      <c r="DN136" s="60"/>
      <c r="DO136" s="60"/>
      <c r="DP136" s="60"/>
      <c r="GO136" s="77"/>
      <c r="GP136" s="77"/>
      <c r="GQ136" s="77"/>
      <c r="GR136" s="77"/>
      <c r="GS136" s="77"/>
      <c r="GT136" s="77"/>
      <c r="GU136" s="77"/>
      <c r="GV136" s="77"/>
    </row>
    <row r="137" spans="1:204" s="76" customFormat="1">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0"/>
      <c r="AR137" s="60"/>
      <c r="AS137" s="60"/>
      <c r="AT137" s="60"/>
      <c r="AU137" s="60"/>
      <c r="AV137" s="60"/>
      <c r="AW137" s="60"/>
      <c r="AX137" s="60"/>
      <c r="AY137" s="60"/>
      <c r="AZ137" s="60"/>
      <c r="BA137" s="60"/>
      <c r="BB137" s="60"/>
      <c r="BC137" s="60"/>
      <c r="BD137" s="60"/>
      <c r="BE137" s="60"/>
      <c r="BF137" s="60"/>
      <c r="BG137" s="60"/>
      <c r="BH137" s="60"/>
      <c r="BI137" s="60"/>
      <c r="BJ137" s="60"/>
      <c r="BK137" s="60"/>
      <c r="BL137" s="60"/>
      <c r="BM137" s="60"/>
      <c r="BN137" s="60"/>
      <c r="BO137" s="60"/>
      <c r="BP137" s="60"/>
      <c r="BQ137" s="60"/>
      <c r="BR137" s="60"/>
      <c r="BS137" s="60"/>
      <c r="BT137" s="60"/>
      <c r="BU137" s="75"/>
      <c r="BV137" s="75"/>
      <c r="BW137" s="75"/>
      <c r="BX137" s="75"/>
      <c r="BY137" s="75"/>
      <c r="BZ137" s="75"/>
      <c r="CA137" s="75"/>
      <c r="CB137" s="75"/>
      <c r="CC137" s="75"/>
      <c r="CD137" s="75"/>
      <c r="CE137" s="75"/>
      <c r="CF137" s="75"/>
      <c r="CG137" s="75"/>
      <c r="CH137" s="75"/>
      <c r="CI137" s="75"/>
      <c r="CJ137" s="75"/>
      <c r="CK137" s="75"/>
      <c r="CL137" s="60"/>
      <c r="CM137" s="60"/>
      <c r="CN137" s="60"/>
      <c r="CO137" s="60"/>
      <c r="CP137" s="60"/>
      <c r="CQ137" s="60"/>
      <c r="CR137" s="60"/>
      <c r="CS137" s="60"/>
      <c r="CT137" s="60"/>
      <c r="CU137" s="60"/>
      <c r="CV137" s="60"/>
      <c r="CW137" s="60"/>
      <c r="CX137" s="60"/>
      <c r="CY137" s="60"/>
      <c r="CZ137" s="60"/>
      <c r="DA137" s="60"/>
      <c r="DB137" s="60"/>
      <c r="DC137" s="60"/>
      <c r="DD137" s="60"/>
      <c r="DE137" s="60"/>
      <c r="DF137" s="60"/>
      <c r="DG137" s="60"/>
      <c r="DH137" s="60"/>
      <c r="DI137" s="60"/>
      <c r="DJ137" s="60"/>
      <c r="DK137" s="60"/>
      <c r="DL137" s="60"/>
      <c r="DM137" s="60"/>
      <c r="DN137" s="60"/>
      <c r="DO137" s="60"/>
      <c r="DP137" s="60"/>
      <c r="GO137" s="77"/>
      <c r="GP137" s="77"/>
      <c r="GQ137" s="77"/>
      <c r="GR137" s="77"/>
      <c r="GS137" s="77"/>
      <c r="GT137" s="77"/>
      <c r="GU137" s="77"/>
      <c r="GV137" s="77"/>
    </row>
    <row r="138" spans="1:204" s="76" customFormat="1">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0"/>
      <c r="AR138" s="60"/>
      <c r="AS138" s="60"/>
      <c r="AT138" s="60"/>
      <c r="AU138" s="60"/>
      <c r="AV138" s="60"/>
      <c r="AW138" s="60"/>
      <c r="AX138" s="60"/>
      <c r="AY138" s="60"/>
      <c r="AZ138" s="60"/>
      <c r="BA138" s="60"/>
      <c r="BB138" s="60"/>
      <c r="BC138" s="60"/>
      <c r="BD138" s="60"/>
      <c r="BE138" s="60"/>
      <c r="BF138" s="60"/>
      <c r="BG138" s="60"/>
      <c r="BH138" s="60"/>
      <c r="BI138" s="60"/>
      <c r="BJ138" s="60"/>
      <c r="BK138" s="60"/>
      <c r="BL138" s="60"/>
      <c r="BM138" s="60"/>
      <c r="BN138" s="60"/>
      <c r="BO138" s="60"/>
      <c r="BP138" s="60"/>
      <c r="BQ138" s="60"/>
      <c r="BR138" s="60"/>
      <c r="BS138" s="60"/>
      <c r="BT138" s="60"/>
      <c r="BU138" s="75"/>
      <c r="BV138" s="75"/>
      <c r="BW138" s="75"/>
      <c r="BX138" s="75"/>
      <c r="BY138" s="75"/>
      <c r="BZ138" s="75"/>
      <c r="CA138" s="75"/>
      <c r="CB138" s="75"/>
      <c r="CC138" s="75"/>
      <c r="CD138" s="75"/>
      <c r="CE138" s="75"/>
      <c r="CF138" s="75"/>
      <c r="CG138" s="75"/>
      <c r="CH138" s="75"/>
      <c r="CI138" s="75"/>
      <c r="CJ138" s="75"/>
      <c r="CK138" s="75"/>
      <c r="CL138" s="60"/>
      <c r="CM138" s="60"/>
      <c r="CN138" s="60"/>
      <c r="CO138" s="60"/>
      <c r="CP138" s="60"/>
      <c r="CQ138" s="60"/>
      <c r="CR138" s="60"/>
      <c r="CS138" s="60"/>
      <c r="CT138" s="60"/>
      <c r="CU138" s="60"/>
      <c r="CV138" s="60"/>
      <c r="CW138" s="60"/>
      <c r="CX138" s="60"/>
      <c r="CY138" s="60"/>
      <c r="CZ138" s="60"/>
      <c r="DA138" s="60"/>
      <c r="DB138" s="60"/>
      <c r="DC138" s="60"/>
      <c r="DD138" s="60"/>
      <c r="DE138" s="60"/>
      <c r="DF138" s="60"/>
      <c r="DG138" s="60"/>
      <c r="DH138" s="60"/>
      <c r="DI138" s="60"/>
      <c r="DJ138" s="60"/>
      <c r="DK138" s="60"/>
      <c r="DL138" s="60"/>
      <c r="DM138" s="60"/>
      <c r="DN138" s="60"/>
      <c r="DO138" s="60"/>
      <c r="DP138" s="60"/>
      <c r="GO138" s="77"/>
      <c r="GP138" s="77"/>
      <c r="GQ138" s="77"/>
      <c r="GR138" s="77"/>
      <c r="GS138" s="77"/>
      <c r="GT138" s="77"/>
      <c r="GU138" s="77"/>
      <c r="GV138" s="77"/>
    </row>
    <row r="139" spans="1:204" s="76" customFormat="1">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0"/>
      <c r="BF139" s="60"/>
      <c r="BG139" s="60"/>
      <c r="BH139" s="60"/>
      <c r="BI139" s="60"/>
      <c r="BJ139" s="60"/>
      <c r="BK139" s="60"/>
      <c r="BL139" s="60"/>
      <c r="BM139" s="60"/>
      <c r="BN139" s="60"/>
      <c r="BO139" s="60"/>
      <c r="BP139" s="60"/>
      <c r="BQ139" s="60"/>
      <c r="BR139" s="60"/>
      <c r="BS139" s="60"/>
      <c r="BT139" s="60"/>
      <c r="BU139" s="75"/>
      <c r="BV139" s="75"/>
      <c r="BW139" s="75"/>
      <c r="BX139" s="75"/>
      <c r="BY139" s="75"/>
      <c r="BZ139" s="75"/>
      <c r="CA139" s="75"/>
      <c r="CB139" s="75"/>
      <c r="CC139" s="75"/>
      <c r="CD139" s="75"/>
      <c r="CE139" s="75"/>
      <c r="CF139" s="75"/>
      <c r="CG139" s="75"/>
      <c r="CH139" s="75"/>
      <c r="CI139" s="75"/>
      <c r="CJ139" s="75"/>
      <c r="CK139" s="75"/>
      <c r="CL139" s="60"/>
      <c r="CM139" s="60"/>
      <c r="CN139" s="60"/>
      <c r="CO139" s="60"/>
      <c r="CP139" s="60"/>
      <c r="CQ139" s="60"/>
      <c r="CR139" s="60"/>
      <c r="CS139" s="60"/>
      <c r="CT139" s="60"/>
      <c r="CU139" s="60"/>
      <c r="CV139" s="60"/>
      <c r="CW139" s="60"/>
      <c r="CX139" s="60"/>
      <c r="CY139" s="60"/>
      <c r="CZ139" s="60"/>
      <c r="DA139" s="60"/>
      <c r="DB139" s="60"/>
      <c r="DC139" s="60"/>
      <c r="DD139" s="60"/>
      <c r="DE139" s="60"/>
      <c r="DF139" s="60"/>
      <c r="DG139" s="60"/>
      <c r="DH139" s="60"/>
      <c r="DI139" s="60"/>
      <c r="DJ139" s="60"/>
      <c r="DK139" s="60"/>
      <c r="DL139" s="60"/>
      <c r="DM139" s="60"/>
      <c r="DN139" s="60"/>
      <c r="DO139" s="60"/>
      <c r="DP139" s="60"/>
      <c r="GO139" s="77"/>
      <c r="GP139" s="77"/>
      <c r="GQ139" s="77"/>
      <c r="GR139" s="77"/>
      <c r="GS139" s="77"/>
      <c r="GT139" s="77"/>
      <c r="GU139" s="77"/>
      <c r="GV139" s="77"/>
    </row>
    <row r="140" spans="1:204" s="76" customFormat="1">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c r="BJ140" s="60"/>
      <c r="BK140" s="60"/>
      <c r="BL140" s="60"/>
      <c r="BM140" s="60"/>
      <c r="BN140" s="60"/>
      <c r="BO140" s="60"/>
      <c r="BP140" s="60"/>
      <c r="BQ140" s="60"/>
      <c r="BR140" s="60"/>
      <c r="BS140" s="60"/>
      <c r="BT140" s="60"/>
      <c r="BU140" s="75"/>
      <c r="BV140" s="75"/>
      <c r="BW140" s="75"/>
      <c r="BX140" s="75"/>
      <c r="BY140" s="75"/>
      <c r="BZ140" s="75"/>
      <c r="CA140" s="75"/>
      <c r="CB140" s="75"/>
      <c r="CC140" s="75"/>
      <c r="CD140" s="75"/>
      <c r="CE140" s="75"/>
      <c r="CF140" s="75"/>
      <c r="CG140" s="75"/>
      <c r="CH140" s="75"/>
      <c r="CI140" s="75"/>
      <c r="CJ140" s="75"/>
      <c r="CK140" s="75"/>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c r="GO140" s="77"/>
      <c r="GP140" s="77"/>
      <c r="GQ140" s="77"/>
      <c r="GR140" s="77"/>
      <c r="GS140" s="77"/>
      <c r="GT140" s="77"/>
      <c r="GU140" s="77"/>
      <c r="GV140" s="77"/>
    </row>
    <row r="141" spans="1:204" s="76" customFormat="1">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0"/>
      <c r="BF141" s="60"/>
      <c r="BG141" s="60"/>
      <c r="BH141" s="60"/>
      <c r="BI141" s="60"/>
      <c r="BJ141" s="60"/>
      <c r="BK141" s="60"/>
      <c r="BL141" s="60"/>
      <c r="BM141" s="60"/>
      <c r="BN141" s="60"/>
      <c r="BO141" s="60"/>
      <c r="BP141" s="60"/>
      <c r="BQ141" s="60"/>
      <c r="BR141" s="60"/>
      <c r="BS141" s="60"/>
      <c r="BT141" s="60"/>
      <c r="BU141" s="75"/>
      <c r="BV141" s="75"/>
      <c r="BW141" s="75"/>
      <c r="BX141" s="75"/>
      <c r="BY141" s="75"/>
      <c r="BZ141" s="75"/>
      <c r="CA141" s="75"/>
      <c r="CB141" s="75"/>
      <c r="CC141" s="75"/>
      <c r="CD141" s="75"/>
      <c r="CE141" s="75"/>
      <c r="CF141" s="75"/>
      <c r="CG141" s="75"/>
      <c r="CH141" s="75"/>
      <c r="CI141" s="75"/>
      <c r="CJ141" s="75"/>
      <c r="CK141" s="75"/>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60"/>
      <c r="DN141" s="60"/>
      <c r="DO141" s="60"/>
      <c r="DP141" s="60"/>
      <c r="GO141" s="77"/>
      <c r="GP141" s="77"/>
      <c r="GQ141" s="77"/>
      <c r="GR141" s="77"/>
      <c r="GS141" s="77"/>
      <c r="GT141" s="77"/>
      <c r="GU141" s="77"/>
      <c r="GV141" s="77"/>
    </row>
    <row r="142" spans="1:204" s="76" customFormat="1">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c r="BJ142" s="60"/>
      <c r="BK142" s="60"/>
      <c r="BL142" s="60"/>
      <c r="BM142" s="60"/>
      <c r="BN142" s="60"/>
      <c r="BO142" s="60"/>
      <c r="BP142" s="60"/>
      <c r="BQ142" s="60"/>
      <c r="BR142" s="60"/>
      <c r="BS142" s="60"/>
      <c r="BT142" s="60"/>
      <c r="BU142" s="75"/>
      <c r="BV142" s="75"/>
      <c r="BW142" s="75"/>
      <c r="BX142" s="75"/>
      <c r="BY142" s="75"/>
      <c r="BZ142" s="75"/>
      <c r="CA142" s="75"/>
      <c r="CB142" s="75"/>
      <c r="CC142" s="75"/>
      <c r="CD142" s="75"/>
      <c r="CE142" s="75"/>
      <c r="CF142" s="75"/>
      <c r="CG142" s="75"/>
      <c r="CH142" s="75"/>
      <c r="CI142" s="75"/>
      <c r="CJ142" s="75"/>
      <c r="CK142" s="75"/>
      <c r="CL142" s="60"/>
      <c r="CM142" s="60"/>
      <c r="CN142" s="60"/>
      <c r="CO142" s="60"/>
      <c r="CP142" s="60"/>
      <c r="CQ142" s="60"/>
      <c r="CR142" s="60"/>
      <c r="CS142" s="60"/>
      <c r="CT142" s="60"/>
      <c r="CU142" s="60"/>
      <c r="CV142" s="60"/>
      <c r="CW142" s="60"/>
      <c r="CX142" s="60"/>
      <c r="CY142" s="60"/>
      <c r="CZ142" s="60"/>
      <c r="DA142" s="60"/>
      <c r="DB142" s="60"/>
      <c r="DC142" s="60"/>
      <c r="DD142" s="60"/>
      <c r="DE142" s="60"/>
      <c r="DF142" s="60"/>
      <c r="DG142" s="60"/>
      <c r="DH142" s="60"/>
      <c r="DI142" s="60"/>
      <c r="DJ142" s="60"/>
      <c r="DK142" s="60"/>
      <c r="DL142" s="60"/>
      <c r="DM142" s="60"/>
      <c r="DN142" s="60"/>
      <c r="DO142" s="60"/>
      <c r="DP142" s="60"/>
      <c r="GO142" s="77"/>
      <c r="GP142" s="77"/>
      <c r="GQ142" s="77"/>
      <c r="GR142" s="77"/>
      <c r="GS142" s="77"/>
      <c r="GT142" s="77"/>
      <c r="GU142" s="77"/>
      <c r="GV142" s="77"/>
    </row>
    <row r="143" spans="1:204" s="76" customFormat="1">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c r="BJ143" s="60"/>
      <c r="BK143" s="60"/>
      <c r="BL143" s="60"/>
      <c r="BM143" s="60"/>
      <c r="BN143" s="60"/>
      <c r="BO143" s="60"/>
      <c r="BP143" s="60"/>
      <c r="BQ143" s="60"/>
      <c r="BR143" s="60"/>
      <c r="BS143" s="60"/>
      <c r="BT143" s="60"/>
      <c r="BU143" s="75"/>
      <c r="BV143" s="75"/>
      <c r="BW143" s="75"/>
      <c r="BX143" s="75"/>
      <c r="BY143" s="75"/>
      <c r="BZ143" s="75"/>
      <c r="CA143" s="75"/>
      <c r="CB143" s="75"/>
      <c r="CC143" s="75"/>
      <c r="CD143" s="75"/>
      <c r="CE143" s="75"/>
      <c r="CF143" s="75"/>
      <c r="CG143" s="75"/>
      <c r="CH143" s="75"/>
      <c r="CI143" s="75"/>
      <c r="CJ143" s="75"/>
      <c r="CK143" s="75"/>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c r="GO143" s="77"/>
      <c r="GP143" s="77"/>
      <c r="GQ143" s="77"/>
      <c r="GR143" s="77"/>
      <c r="GS143" s="77"/>
      <c r="GT143" s="77"/>
      <c r="GU143" s="77"/>
      <c r="GV143" s="77"/>
    </row>
    <row r="144" spans="1:204" s="76" customFormat="1">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c r="BJ144" s="60"/>
      <c r="BK144" s="60"/>
      <c r="BL144" s="60"/>
      <c r="BM144" s="60"/>
      <c r="BN144" s="60"/>
      <c r="BO144" s="60"/>
      <c r="BP144" s="60"/>
      <c r="BQ144" s="60"/>
      <c r="BR144" s="60"/>
      <c r="BS144" s="60"/>
      <c r="BT144" s="60"/>
      <c r="BU144" s="75"/>
      <c r="BV144" s="75"/>
      <c r="BW144" s="75"/>
      <c r="BX144" s="75"/>
      <c r="BY144" s="75"/>
      <c r="BZ144" s="75"/>
      <c r="CA144" s="75"/>
      <c r="CB144" s="75"/>
      <c r="CC144" s="75"/>
      <c r="CD144" s="75"/>
      <c r="CE144" s="75"/>
      <c r="CF144" s="75"/>
      <c r="CG144" s="75"/>
      <c r="CH144" s="75"/>
      <c r="CI144" s="75"/>
      <c r="CJ144" s="75"/>
      <c r="CK144" s="75"/>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60"/>
      <c r="DI144" s="60"/>
      <c r="DJ144" s="60"/>
      <c r="DK144" s="60"/>
      <c r="DL144" s="60"/>
      <c r="DM144" s="60"/>
      <c r="DN144" s="60"/>
      <c r="DO144" s="60"/>
      <c r="DP144" s="60"/>
      <c r="GO144" s="77"/>
      <c r="GP144" s="77"/>
      <c r="GQ144" s="77"/>
      <c r="GR144" s="77"/>
      <c r="GS144" s="77"/>
      <c r="GT144" s="77"/>
      <c r="GU144" s="77"/>
      <c r="GV144" s="77"/>
    </row>
    <row r="145" spans="1:204" s="76" customFormat="1">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c r="BS145" s="60"/>
      <c r="BT145" s="60"/>
      <c r="BU145" s="75"/>
      <c r="BV145" s="75"/>
      <c r="BW145" s="75"/>
      <c r="BX145" s="75"/>
      <c r="BY145" s="75"/>
      <c r="BZ145" s="75"/>
      <c r="CA145" s="75"/>
      <c r="CB145" s="75"/>
      <c r="CC145" s="75"/>
      <c r="CD145" s="75"/>
      <c r="CE145" s="75"/>
      <c r="CF145" s="75"/>
      <c r="CG145" s="75"/>
      <c r="CH145" s="75"/>
      <c r="CI145" s="75"/>
      <c r="CJ145" s="75"/>
      <c r="CK145" s="75"/>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c r="GO145" s="77"/>
      <c r="GP145" s="77"/>
      <c r="GQ145" s="77"/>
      <c r="GR145" s="77"/>
      <c r="GS145" s="77"/>
      <c r="GT145" s="77"/>
      <c r="GU145" s="77"/>
      <c r="GV145" s="77"/>
    </row>
    <row r="146" spans="1:204" s="76" customFormat="1">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60"/>
      <c r="BT146" s="60"/>
      <c r="BU146" s="75"/>
      <c r="BV146" s="75"/>
      <c r="BW146" s="75"/>
      <c r="BX146" s="75"/>
      <c r="BY146" s="75"/>
      <c r="BZ146" s="75"/>
      <c r="CA146" s="75"/>
      <c r="CB146" s="75"/>
      <c r="CC146" s="75"/>
      <c r="CD146" s="75"/>
      <c r="CE146" s="75"/>
      <c r="CF146" s="75"/>
      <c r="CG146" s="75"/>
      <c r="CH146" s="75"/>
      <c r="CI146" s="75"/>
      <c r="CJ146" s="75"/>
      <c r="CK146" s="75"/>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c r="GO146" s="77"/>
      <c r="GP146" s="77"/>
      <c r="GQ146" s="77"/>
      <c r="GR146" s="77"/>
      <c r="GS146" s="77"/>
      <c r="GT146" s="77"/>
      <c r="GU146" s="77"/>
      <c r="GV146" s="77"/>
    </row>
    <row r="147" spans="1:204" s="76" customFormat="1">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c r="BJ147" s="60"/>
      <c r="BK147" s="60"/>
      <c r="BL147" s="60"/>
      <c r="BM147" s="60"/>
      <c r="BN147" s="60"/>
      <c r="BO147" s="60"/>
      <c r="BP147" s="60"/>
      <c r="BQ147" s="60"/>
      <c r="BR147" s="60"/>
      <c r="BS147" s="60"/>
      <c r="BT147" s="60"/>
      <c r="BU147" s="75"/>
      <c r="BV147" s="75"/>
      <c r="BW147" s="75"/>
      <c r="BX147" s="75"/>
      <c r="BY147" s="75"/>
      <c r="BZ147" s="75"/>
      <c r="CA147" s="75"/>
      <c r="CB147" s="75"/>
      <c r="CC147" s="75"/>
      <c r="CD147" s="75"/>
      <c r="CE147" s="75"/>
      <c r="CF147" s="75"/>
      <c r="CG147" s="75"/>
      <c r="CH147" s="75"/>
      <c r="CI147" s="75"/>
      <c r="CJ147" s="75"/>
      <c r="CK147" s="75"/>
      <c r="CL147" s="60"/>
      <c r="CM147" s="60"/>
      <c r="CN147" s="60"/>
      <c r="CO147" s="60"/>
      <c r="CP147" s="60"/>
      <c r="CQ147" s="60"/>
      <c r="CR147" s="60"/>
      <c r="CS147" s="60"/>
      <c r="CT147" s="60"/>
      <c r="CU147" s="60"/>
      <c r="CV147" s="60"/>
      <c r="CW147" s="60"/>
      <c r="CX147" s="60"/>
      <c r="CY147" s="60"/>
      <c r="CZ147" s="60"/>
      <c r="DA147" s="60"/>
      <c r="DB147" s="60"/>
      <c r="DC147" s="60"/>
      <c r="DD147" s="60"/>
      <c r="DE147" s="60"/>
      <c r="DF147" s="60"/>
      <c r="DG147" s="60"/>
      <c r="DH147" s="60"/>
      <c r="DI147" s="60"/>
      <c r="DJ147" s="60"/>
      <c r="DK147" s="60"/>
      <c r="DL147" s="60"/>
      <c r="DM147" s="60"/>
      <c r="DN147" s="60"/>
      <c r="DO147" s="60"/>
      <c r="DP147" s="60"/>
      <c r="GO147" s="77"/>
      <c r="GP147" s="77"/>
      <c r="GQ147" s="77"/>
      <c r="GR147" s="77"/>
      <c r="GS147" s="77"/>
      <c r="GT147" s="77"/>
      <c r="GU147" s="77"/>
      <c r="GV147" s="77"/>
    </row>
    <row r="148" spans="1:204" s="76" customFormat="1">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c r="BO148" s="60"/>
      <c r="BP148" s="60"/>
      <c r="BQ148" s="60"/>
      <c r="BR148" s="60"/>
      <c r="BS148" s="60"/>
      <c r="BT148" s="60"/>
      <c r="BU148" s="75"/>
      <c r="BV148" s="75"/>
      <c r="BW148" s="75"/>
      <c r="BX148" s="75"/>
      <c r="BY148" s="75"/>
      <c r="BZ148" s="75"/>
      <c r="CA148" s="75"/>
      <c r="CB148" s="75"/>
      <c r="CC148" s="75"/>
      <c r="CD148" s="75"/>
      <c r="CE148" s="75"/>
      <c r="CF148" s="75"/>
      <c r="CG148" s="75"/>
      <c r="CH148" s="75"/>
      <c r="CI148" s="75"/>
      <c r="CJ148" s="75"/>
      <c r="CK148" s="75"/>
      <c r="CL148" s="60"/>
      <c r="CM148" s="60"/>
      <c r="CN148" s="60"/>
      <c r="CO148" s="60"/>
      <c r="CP148" s="60"/>
      <c r="CQ148" s="60"/>
      <c r="CR148" s="60"/>
      <c r="CS148" s="60"/>
      <c r="CT148" s="60"/>
      <c r="CU148" s="60"/>
      <c r="CV148" s="60"/>
      <c r="CW148" s="60"/>
      <c r="CX148" s="60"/>
      <c r="CY148" s="60"/>
      <c r="CZ148" s="60"/>
      <c r="DA148" s="60"/>
      <c r="DB148" s="60"/>
      <c r="DC148" s="60"/>
      <c r="DD148" s="60"/>
      <c r="DE148" s="60"/>
      <c r="DF148" s="60"/>
      <c r="DG148" s="60"/>
      <c r="DH148" s="60"/>
      <c r="DI148" s="60"/>
      <c r="DJ148" s="60"/>
      <c r="DK148" s="60"/>
      <c r="DL148" s="60"/>
      <c r="DM148" s="60"/>
      <c r="DN148" s="60"/>
      <c r="DO148" s="60"/>
      <c r="DP148" s="60"/>
      <c r="GO148" s="77"/>
      <c r="GP148" s="77"/>
      <c r="GQ148" s="77"/>
      <c r="GR148" s="77"/>
      <c r="GS148" s="77"/>
      <c r="GT148" s="77"/>
      <c r="GU148" s="77"/>
      <c r="GV148" s="77"/>
    </row>
    <row r="149" spans="1:204" s="76" customFormat="1">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c r="BJ149" s="60"/>
      <c r="BK149" s="60"/>
      <c r="BL149" s="60"/>
      <c r="BM149" s="60"/>
      <c r="BN149" s="60"/>
      <c r="BO149" s="60"/>
      <c r="BP149" s="60"/>
      <c r="BQ149" s="60"/>
      <c r="BR149" s="60"/>
      <c r="BS149" s="60"/>
      <c r="BT149" s="60"/>
      <c r="BU149" s="75"/>
      <c r="BV149" s="75"/>
      <c r="BW149" s="75"/>
      <c r="BX149" s="75"/>
      <c r="BY149" s="75"/>
      <c r="BZ149" s="75"/>
      <c r="CA149" s="75"/>
      <c r="CB149" s="75"/>
      <c r="CC149" s="75"/>
      <c r="CD149" s="75"/>
      <c r="CE149" s="75"/>
      <c r="CF149" s="75"/>
      <c r="CG149" s="75"/>
      <c r="CH149" s="75"/>
      <c r="CI149" s="75"/>
      <c r="CJ149" s="75"/>
      <c r="CK149" s="75"/>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c r="GO149" s="77"/>
      <c r="GP149" s="77"/>
      <c r="GQ149" s="77"/>
      <c r="GR149" s="77"/>
      <c r="GS149" s="77"/>
      <c r="GT149" s="77"/>
      <c r="GU149" s="77"/>
      <c r="GV149" s="77"/>
    </row>
    <row r="150" spans="1:204" s="76" customFormat="1">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75"/>
      <c r="BV150" s="75"/>
      <c r="BW150" s="75"/>
      <c r="BX150" s="75"/>
      <c r="BY150" s="75"/>
      <c r="BZ150" s="75"/>
      <c r="CA150" s="75"/>
      <c r="CB150" s="75"/>
      <c r="CC150" s="75"/>
      <c r="CD150" s="75"/>
      <c r="CE150" s="75"/>
      <c r="CF150" s="75"/>
      <c r="CG150" s="75"/>
      <c r="CH150" s="75"/>
      <c r="CI150" s="75"/>
      <c r="CJ150" s="75"/>
      <c r="CK150" s="75"/>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c r="GO150" s="77"/>
      <c r="GP150" s="77"/>
      <c r="GQ150" s="77"/>
      <c r="GR150" s="77"/>
      <c r="GS150" s="77"/>
      <c r="GT150" s="77"/>
      <c r="GU150" s="77"/>
      <c r="GV150" s="77"/>
    </row>
    <row r="151" spans="1:204" s="76" customFormat="1">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60"/>
      <c r="BU151" s="75"/>
      <c r="BV151" s="75"/>
      <c r="BW151" s="75"/>
      <c r="BX151" s="75"/>
      <c r="BY151" s="75"/>
      <c r="BZ151" s="75"/>
      <c r="CA151" s="75"/>
      <c r="CB151" s="75"/>
      <c r="CC151" s="75"/>
      <c r="CD151" s="75"/>
      <c r="CE151" s="75"/>
      <c r="CF151" s="75"/>
      <c r="CG151" s="75"/>
      <c r="CH151" s="75"/>
      <c r="CI151" s="75"/>
      <c r="CJ151" s="75"/>
      <c r="CK151" s="75"/>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c r="GO151" s="77"/>
      <c r="GP151" s="77"/>
      <c r="GQ151" s="77"/>
      <c r="GR151" s="77"/>
      <c r="GS151" s="77"/>
      <c r="GT151" s="77"/>
      <c r="GU151" s="77"/>
      <c r="GV151" s="77"/>
    </row>
    <row r="152" spans="1:204" s="76" customFormat="1">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c r="BT152" s="60"/>
      <c r="BU152" s="75"/>
      <c r="BV152" s="75"/>
      <c r="BW152" s="75"/>
      <c r="BX152" s="75"/>
      <c r="BY152" s="75"/>
      <c r="BZ152" s="75"/>
      <c r="CA152" s="75"/>
      <c r="CB152" s="75"/>
      <c r="CC152" s="75"/>
      <c r="CD152" s="75"/>
      <c r="CE152" s="75"/>
      <c r="CF152" s="75"/>
      <c r="CG152" s="75"/>
      <c r="CH152" s="75"/>
      <c r="CI152" s="75"/>
      <c r="CJ152" s="75"/>
      <c r="CK152" s="75"/>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0"/>
      <c r="DO152" s="60"/>
      <c r="DP152" s="60"/>
      <c r="GO152" s="77"/>
      <c r="GP152" s="77"/>
      <c r="GQ152" s="77"/>
      <c r="GR152" s="77"/>
      <c r="GS152" s="77"/>
      <c r="GT152" s="77"/>
      <c r="GU152" s="77"/>
      <c r="GV152" s="77"/>
    </row>
    <row r="153" spans="1:204" s="76" customFormat="1">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c r="BJ153" s="60"/>
      <c r="BK153" s="60"/>
      <c r="BL153" s="60"/>
      <c r="BM153" s="60"/>
      <c r="BN153" s="60"/>
      <c r="BO153" s="60"/>
      <c r="BP153" s="60"/>
      <c r="BQ153" s="60"/>
      <c r="BR153" s="60"/>
      <c r="BS153" s="60"/>
      <c r="BT153" s="60"/>
      <c r="BU153" s="75"/>
      <c r="BV153" s="75"/>
      <c r="BW153" s="75"/>
      <c r="BX153" s="75"/>
      <c r="BY153" s="75"/>
      <c r="BZ153" s="75"/>
      <c r="CA153" s="75"/>
      <c r="CB153" s="75"/>
      <c r="CC153" s="75"/>
      <c r="CD153" s="75"/>
      <c r="CE153" s="75"/>
      <c r="CF153" s="75"/>
      <c r="CG153" s="75"/>
      <c r="CH153" s="75"/>
      <c r="CI153" s="75"/>
      <c r="CJ153" s="75"/>
      <c r="CK153" s="75"/>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c r="GO153" s="77"/>
      <c r="GP153" s="77"/>
      <c r="GQ153" s="77"/>
      <c r="GR153" s="77"/>
      <c r="GS153" s="77"/>
      <c r="GT153" s="77"/>
      <c r="GU153" s="77"/>
      <c r="GV153" s="77"/>
    </row>
    <row r="154" spans="1:204" s="76" customFormat="1">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c r="BJ154" s="60"/>
      <c r="BK154" s="60"/>
      <c r="BL154" s="60"/>
      <c r="BM154" s="60"/>
      <c r="BN154" s="60"/>
      <c r="BO154" s="60"/>
      <c r="BP154" s="60"/>
      <c r="BQ154" s="60"/>
      <c r="BR154" s="60"/>
      <c r="BS154" s="60"/>
      <c r="BT154" s="60"/>
      <c r="BU154" s="75"/>
      <c r="BV154" s="75"/>
      <c r="BW154" s="75"/>
      <c r="BX154" s="75"/>
      <c r="BY154" s="75"/>
      <c r="BZ154" s="75"/>
      <c r="CA154" s="75"/>
      <c r="CB154" s="75"/>
      <c r="CC154" s="75"/>
      <c r="CD154" s="75"/>
      <c r="CE154" s="75"/>
      <c r="CF154" s="75"/>
      <c r="CG154" s="75"/>
      <c r="CH154" s="75"/>
      <c r="CI154" s="75"/>
      <c r="CJ154" s="75"/>
      <c r="CK154" s="75"/>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c r="GO154" s="77"/>
      <c r="GP154" s="77"/>
      <c r="GQ154" s="77"/>
      <c r="GR154" s="77"/>
      <c r="GS154" s="77"/>
      <c r="GT154" s="77"/>
      <c r="GU154" s="77"/>
      <c r="GV154" s="77"/>
    </row>
    <row r="155" spans="1:204" s="76" customFormat="1">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c r="BJ155" s="60"/>
      <c r="BK155" s="60"/>
      <c r="BL155" s="60"/>
      <c r="BM155" s="60"/>
      <c r="BN155" s="60"/>
      <c r="BO155" s="60"/>
      <c r="BP155" s="60"/>
      <c r="BQ155" s="60"/>
      <c r="BR155" s="60"/>
      <c r="BS155" s="60"/>
      <c r="BT155" s="60"/>
      <c r="BU155" s="75"/>
      <c r="BV155" s="75"/>
      <c r="BW155" s="75"/>
      <c r="BX155" s="75"/>
      <c r="BY155" s="75"/>
      <c r="BZ155" s="75"/>
      <c r="CA155" s="75"/>
      <c r="CB155" s="75"/>
      <c r="CC155" s="75"/>
      <c r="CD155" s="75"/>
      <c r="CE155" s="75"/>
      <c r="CF155" s="75"/>
      <c r="CG155" s="75"/>
      <c r="CH155" s="75"/>
      <c r="CI155" s="75"/>
      <c r="CJ155" s="75"/>
      <c r="CK155" s="75"/>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c r="GO155" s="77"/>
      <c r="GP155" s="77"/>
      <c r="GQ155" s="77"/>
      <c r="GR155" s="77"/>
      <c r="GS155" s="77"/>
      <c r="GT155" s="77"/>
      <c r="GU155" s="77"/>
      <c r="GV155" s="77"/>
    </row>
    <row r="156" spans="1:204" s="76" customFormat="1">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75"/>
      <c r="BV156" s="75"/>
      <c r="BW156" s="75"/>
      <c r="BX156" s="75"/>
      <c r="BY156" s="75"/>
      <c r="BZ156" s="75"/>
      <c r="CA156" s="75"/>
      <c r="CB156" s="75"/>
      <c r="CC156" s="75"/>
      <c r="CD156" s="75"/>
      <c r="CE156" s="75"/>
      <c r="CF156" s="75"/>
      <c r="CG156" s="75"/>
      <c r="CH156" s="75"/>
      <c r="CI156" s="75"/>
      <c r="CJ156" s="75"/>
      <c r="CK156" s="75"/>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c r="GO156" s="77"/>
      <c r="GP156" s="77"/>
      <c r="GQ156" s="77"/>
      <c r="GR156" s="77"/>
      <c r="GS156" s="77"/>
      <c r="GT156" s="77"/>
      <c r="GU156" s="77"/>
      <c r="GV156" s="77"/>
    </row>
    <row r="157" spans="1:204" s="76" customFormat="1">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75"/>
      <c r="BV157" s="75"/>
      <c r="BW157" s="75"/>
      <c r="BX157" s="75"/>
      <c r="BY157" s="75"/>
      <c r="BZ157" s="75"/>
      <c r="CA157" s="75"/>
      <c r="CB157" s="75"/>
      <c r="CC157" s="75"/>
      <c r="CD157" s="75"/>
      <c r="CE157" s="75"/>
      <c r="CF157" s="75"/>
      <c r="CG157" s="75"/>
      <c r="CH157" s="75"/>
      <c r="CI157" s="75"/>
      <c r="CJ157" s="75"/>
      <c r="CK157" s="75"/>
      <c r="CL157" s="60"/>
      <c r="CM157" s="60"/>
      <c r="CN157" s="60"/>
      <c r="CO157" s="60"/>
      <c r="CP157" s="60"/>
      <c r="CQ157" s="60"/>
      <c r="CR157" s="60"/>
      <c r="CS157" s="60"/>
      <c r="CT157" s="60"/>
      <c r="CU157" s="60"/>
      <c r="CV157" s="60"/>
      <c r="CW157" s="60"/>
      <c r="CX157" s="60"/>
      <c r="CY157" s="60"/>
      <c r="CZ157" s="60"/>
      <c r="DA157" s="60"/>
      <c r="DB157" s="60"/>
      <c r="DC157" s="60"/>
      <c r="DD157" s="60"/>
      <c r="DE157" s="60"/>
      <c r="DF157" s="60"/>
      <c r="DG157" s="60"/>
      <c r="DH157" s="60"/>
      <c r="DI157" s="60"/>
      <c r="DJ157" s="60"/>
      <c r="DK157" s="60"/>
      <c r="DL157" s="60"/>
      <c r="DM157" s="60"/>
      <c r="DN157" s="60"/>
      <c r="DO157" s="60"/>
      <c r="DP157" s="60"/>
      <c r="GO157" s="77"/>
      <c r="GP157" s="77"/>
      <c r="GQ157" s="77"/>
      <c r="GR157" s="77"/>
      <c r="GS157" s="77"/>
      <c r="GT157" s="77"/>
      <c r="GU157" s="77"/>
      <c r="GV157" s="77"/>
    </row>
    <row r="158" spans="1:204" s="76" customFormat="1">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0"/>
      <c r="BF158" s="60"/>
      <c r="BG158" s="60"/>
      <c r="BH158" s="60"/>
      <c r="BI158" s="60"/>
      <c r="BJ158" s="60"/>
      <c r="BK158" s="60"/>
      <c r="BL158" s="60"/>
      <c r="BM158" s="60"/>
      <c r="BN158" s="60"/>
      <c r="BO158" s="60"/>
      <c r="BP158" s="60"/>
      <c r="BQ158" s="60"/>
      <c r="BR158" s="60"/>
      <c r="BS158" s="60"/>
      <c r="BT158" s="60"/>
      <c r="BU158" s="75"/>
      <c r="BV158" s="75"/>
      <c r="BW158" s="75"/>
      <c r="BX158" s="75"/>
      <c r="BY158" s="75"/>
      <c r="BZ158" s="75"/>
      <c r="CA158" s="75"/>
      <c r="CB158" s="75"/>
      <c r="CC158" s="75"/>
      <c r="CD158" s="75"/>
      <c r="CE158" s="75"/>
      <c r="CF158" s="75"/>
      <c r="CG158" s="75"/>
      <c r="CH158" s="75"/>
      <c r="CI158" s="75"/>
      <c r="CJ158" s="75"/>
      <c r="CK158" s="75"/>
      <c r="CL158" s="60"/>
      <c r="CM158" s="60"/>
      <c r="CN158" s="60"/>
      <c r="CO158" s="60"/>
      <c r="CP158" s="60"/>
      <c r="CQ158" s="60"/>
      <c r="CR158" s="60"/>
      <c r="CS158" s="60"/>
      <c r="CT158" s="60"/>
      <c r="CU158" s="60"/>
      <c r="CV158" s="60"/>
      <c r="CW158" s="60"/>
      <c r="CX158" s="60"/>
      <c r="CY158" s="60"/>
      <c r="CZ158" s="60"/>
      <c r="DA158" s="60"/>
      <c r="DB158" s="60"/>
      <c r="DC158" s="60"/>
      <c r="DD158" s="60"/>
      <c r="DE158" s="60"/>
      <c r="DF158" s="60"/>
      <c r="DG158" s="60"/>
      <c r="DH158" s="60"/>
      <c r="DI158" s="60"/>
      <c r="DJ158" s="60"/>
      <c r="DK158" s="60"/>
      <c r="DL158" s="60"/>
      <c r="DM158" s="60"/>
      <c r="DN158" s="60"/>
      <c r="DO158" s="60"/>
      <c r="DP158" s="60"/>
      <c r="GO158" s="77"/>
      <c r="GP158" s="77"/>
      <c r="GQ158" s="77"/>
      <c r="GR158" s="77"/>
      <c r="GS158" s="77"/>
      <c r="GT158" s="77"/>
      <c r="GU158" s="77"/>
      <c r="GV158" s="77"/>
    </row>
    <row r="159" spans="1:204" s="76" customFormat="1">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0"/>
      <c r="BF159" s="60"/>
      <c r="BG159" s="60"/>
      <c r="BH159" s="60"/>
      <c r="BI159" s="60"/>
      <c r="BJ159" s="60"/>
      <c r="BK159" s="60"/>
      <c r="BL159" s="60"/>
      <c r="BM159" s="60"/>
      <c r="BN159" s="60"/>
      <c r="BO159" s="60"/>
      <c r="BP159" s="60"/>
      <c r="BQ159" s="60"/>
      <c r="BR159" s="60"/>
      <c r="BS159" s="60"/>
      <c r="BT159" s="60"/>
      <c r="BU159" s="75"/>
      <c r="BV159" s="75"/>
      <c r="BW159" s="75"/>
      <c r="BX159" s="75"/>
      <c r="BY159" s="75"/>
      <c r="BZ159" s="75"/>
      <c r="CA159" s="75"/>
      <c r="CB159" s="75"/>
      <c r="CC159" s="75"/>
      <c r="CD159" s="75"/>
      <c r="CE159" s="75"/>
      <c r="CF159" s="75"/>
      <c r="CG159" s="75"/>
      <c r="CH159" s="75"/>
      <c r="CI159" s="75"/>
      <c r="CJ159" s="75"/>
      <c r="CK159" s="75"/>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c r="GO159" s="77"/>
      <c r="GP159" s="77"/>
      <c r="GQ159" s="77"/>
      <c r="GR159" s="77"/>
      <c r="GS159" s="77"/>
      <c r="GT159" s="77"/>
      <c r="GU159" s="77"/>
      <c r="GV159" s="77"/>
    </row>
    <row r="160" spans="1:204" s="76" customFormat="1">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75"/>
      <c r="BV160" s="75"/>
      <c r="BW160" s="75"/>
      <c r="BX160" s="75"/>
      <c r="BY160" s="75"/>
      <c r="BZ160" s="75"/>
      <c r="CA160" s="75"/>
      <c r="CB160" s="75"/>
      <c r="CC160" s="75"/>
      <c r="CD160" s="75"/>
      <c r="CE160" s="75"/>
      <c r="CF160" s="75"/>
      <c r="CG160" s="75"/>
      <c r="CH160" s="75"/>
      <c r="CI160" s="75"/>
      <c r="CJ160" s="75"/>
      <c r="CK160" s="75"/>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c r="GO160" s="77"/>
      <c r="GP160" s="77"/>
      <c r="GQ160" s="77"/>
      <c r="GR160" s="77"/>
      <c r="GS160" s="77"/>
      <c r="GT160" s="77"/>
      <c r="GU160" s="77"/>
      <c r="GV160" s="77"/>
    </row>
    <row r="161" spans="1:204" s="76" customFormat="1">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c r="BJ161" s="60"/>
      <c r="BK161" s="60"/>
      <c r="BL161" s="60"/>
      <c r="BM161" s="60"/>
      <c r="BN161" s="60"/>
      <c r="BO161" s="60"/>
      <c r="BP161" s="60"/>
      <c r="BQ161" s="60"/>
      <c r="BR161" s="60"/>
      <c r="BS161" s="60"/>
      <c r="BT161" s="60"/>
      <c r="BU161" s="75"/>
      <c r="BV161" s="75"/>
      <c r="BW161" s="75"/>
      <c r="BX161" s="75"/>
      <c r="BY161" s="75"/>
      <c r="BZ161" s="75"/>
      <c r="CA161" s="75"/>
      <c r="CB161" s="75"/>
      <c r="CC161" s="75"/>
      <c r="CD161" s="75"/>
      <c r="CE161" s="75"/>
      <c r="CF161" s="75"/>
      <c r="CG161" s="75"/>
      <c r="CH161" s="75"/>
      <c r="CI161" s="75"/>
      <c r="CJ161" s="75"/>
      <c r="CK161" s="75"/>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c r="GO161" s="77"/>
      <c r="GP161" s="77"/>
      <c r="GQ161" s="77"/>
      <c r="GR161" s="77"/>
      <c r="GS161" s="77"/>
      <c r="GT161" s="77"/>
      <c r="GU161" s="77"/>
      <c r="GV161" s="77"/>
    </row>
    <row r="162" spans="1:204" s="76" customFormat="1">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75"/>
      <c r="BV162" s="75"/>
      <c r="BW162" s="75"/>
      <c r="BX162" s="75"/>
      <c r="BY162" s="75"/>
      <c r="BZ162" s="75"/>
      <c r="CA162" s="75"/>
      <c r="CB162" s="75"/>
      <c r="CC162" s="75"/>
      <c r="CD162" s="75"/>
      <c r="CE162" s="75"/>
      <c r="CF162" s="75"/>
      <c r="CG162" s="75"/>
      <c r="CH162" s="75"/>
      <c r="CI162" s="75"/>
      <c r="CJ162" s="75"/>
      <c r="CK162" s="75"/>
      <c r="CL162" s="60"/>
      <c r="CM162" s="60"/>
      <c r="CN162" s="60"/>
      <c r="CO162" s="60"/>
      <c r="CP162" s="60"/>
      <c r="CQ162" s="60"/>
      <c r="CR162" s="60"/>
      <c r="CS162" s="60"/>
      <c r="CT162" s="60"/>
      <c r="CU162" s="60"/>
      <c r="CV162" s="60"/>
      <c r="CW162" s="60"/>
      <c r="CX162" s="60"/>
      <c r="CY162" s="60"/>
      <c r="CZ162" s="60"/>
      <c r="DA162" s="60"/>
      <c r="DB162" s="60"/>
      <c r="DC162" s="60"/>
      <c r="DD162" s="60"/>
      <c r="DE162" s="60"/>
      <c r="DF162" s="60"/>
      <c r="DG162" s="60"/>
      <c r="DH162" s="60"/>
      <c r="DI162" s="60"/>
      <c r="DJ162" s="60"/>
      <c r="DK162" s="60"/>
      <c r="DL162" s="60"/>
      <c r="DM162" s="60"/>
      <c r="DN162" s="60"/>
      <c r="DO162" s="60"/>
      <c r="DP162" s="60"/>
      <c r="GO162" s="77"/>
      <c r="GP162" s="77"/>
      <c r="GQ162" s="77"/>
      <c r="GR162" s="77"/>
      <c r="GS162" s="77"/>
      <c r="GT162" s="77"/>
      <c r="GU162" s="77"/>
      <c r="GV162" s="77"/>
    </row>
    <row r="163" spans="1:204" s="76" customFormat="1">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0"/>
      <c r="AR163" s="60"/>
      <c r="AS163" s="60"/>
      <c r="AT163" s="60"/>
      <c r="AU163" s="60"/>
      <c r="AV163" s="60"/>
      <c r="AW163" s="60"/>
      <c r="AX163" s="60"/>
      <c r="AY163" s="60"/>
      <c r="AZ163" s="60"/>
      <c r="BA163" s="60"/>
      <c r="BB163" s="60"/>
      <c r="BC163" s="60"/>
      <c r="BD163" s="60"/>
      <c r="BE163" s="60"/>
      <c r="BF163" s="60"/>
      <c r="BG163" s="60"/>
      <c r="BH163" s="60"/>
      <c r="BI163" s="60"/>
      <c r="BJ163" s="60"/>
      <c r="BK163" s="60"/>
      <c r="BL163" s="60"/>
      <c r="BM163" s="60"/>
      <c r="BN163" s="60"/>
      <c r="BO163" s="60"/>
      <c r="BP163" s="60"/>
      <c r="BQ163" s="60"/>
      <c r="BR163" s="60"/>
      <c r="BS163" s="60"/>
      <c r="BT163" s="60"/>
      <c r="BU163" s="75"/>
      <c r="BV163" s="75"/>
      <c r="BW163" s="75"/>
      <c r="BX163" s="75"/>
      <c r="BY163" s="75"/>
      <c r="BZ163" s="75"/>
      <c r="CA163" s="75"/>
      <c r="CB163" s="75"/>
      <c r="CC163" s="75"/>
      <c r="CD163" s="75"/>
      <c r="CE163" s="75"/>
      <c r="CF163" s="75"/>
      <c r="CG163" s="75"/>
      <c r="CH163" s="75"/>
      <c r="CI163" s="75"/>
      <c r="CJ163" s="75"/>
      <c r="CK163" s="75"/>
      <c r="CL163" s="60"/>
      <c r="CM163" s="60"/>
      <c r="CN163" s="60"/>
      <c r="CO163" s="60"/>
      <c r="CP163" s="60"/>
      <c r="CQ163" s="60"/>
      <c r="CR163" s="60"/>
      <c r="CS163" s="60"/>
      <c r="CT163" s="60"/>
      <c r="CU163" s="60"/>
      <c r="CV163" s="60"/>
      <c r="CW163" s="60"/>
      <c r="CX163" s="60"/>
      <c r="CY163" s="60"/>
      <c r="CZ163" s="60"/>
      <c r="DA163" s="60"/>
      <c r="DB163" s="60"/>
      <c r="DC163" s="60"/>
      <c r="DD163" s="60"/>
      <c r="DE163" s="60"/>
      <c r="DF163" s="60"/>
      <c r="DG163" s="60"/>
      <c r="DH163" s="60"/>
      <c r="DI163" s="60"/>
      <c r="DJ163" s="60"/>
      <c r="DK163" s="60"/>
      <c r="DL163" s="60"/>
      <c r="DM163" s="60"/>
      <c r="DN163" s="60"/>
      <c r="DO163" s="60"/>
      <c r="DP163" s="60"/>
      <c r="GO163" s="77"/>
      <c r="GP163" s="77"/>
      <c r="GQ163" s="77"/>
      <c r="GR163" s="77"/>
      <c r="GS163" s="77"/>
      <c r="GT163" s="77"/>
      <c r="GU163" s="77"/>
      <c r="GV163" s="77"/>
    </row>
    <row r="164" spans="1:204" s="76" customFormat="1">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c r="BJ164" s="60"/>
      <c r="BK164" s="60"/>
      <c r="BL164" s="60"/>
      <c r="BM164" s="60"/>
      <c r="BN164" s="60"/>
      <c r="BO164" s="60"/>
      <c r="BP164" s="60"/>
      <c r="BQ164" s="60"/>
      <c r="BR164" s="60"/>
      <c r="BS164" s="60"/>
      <c r="BT164" s="60"/>
      <c r="BU164" s="75"/>
      <c r="BV164" s="75"/>
      <c r="BW164" s="75"/>
      <c r="BX164" s="75"/>
      <c r="BY164" s="75"/>
      <c r="BZ164" s="75"/>
      <c r="CA164" s="75"/>
      <c r="CB164" s="75"/>
      <c r="CC164" s="75"/>
      <c r="CD164" s="75"/>
      <c r="CE164" s="75"/>
      <c r="CF164" s="75"/>
      <c r="CG164" s="75"/>
      <c r="CH164" s="75"/>
      <c r="CI164" s="75"/>
      <c r="CJ164" s="75"/>
      <c r="CK164" s="75"/>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c r="GO164" s="77"/>
      <c r="GP164" s="77"/>
      <c r="GQ164" s="77"/>
      <c r="GR164" s="77"/>
      <c r="GS164" s="77"/>
      <c r="GT164" s="77"/>
      <c r="GU164" s="77"/>
      <c r="GV164" s="77"/>
    </row>
    <row r="165" spans="1:204" s="76" customFormat="1">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75"/>
      <c r="BV165" s="75"/>
      <c r="BW165" s="75"/>
      <c r="BX165" s="75"/>
      <c r="BY165" s="75"/>
      <c r="BZ165" s="75"/>
      <c r="CA165" s="75"/>
      <c r="CB165" s="75"/>
      <c r="CC165" s="75"/>
      <c r="CD165" s="75"/>
      <c r="CE165" s="75"/>
      <c r="CF165" s="75"/>
      <c r="CG165" s="75"/>
      <c r="CH165" s="75"/>
      <c r="CI165" s="75"/>
      <c r="CJ165" s="75"/>
      <c r="CK165" s="75"/>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c r="GO165" s="77"/>
      <c r="GP165" s="77"/>
      <c r="GQ165" s="77"/>
      <c r="GR165" s="77"/>
      <c r="GS165" s="77"/>
      <c r="GT165" s="77"/>
      <c r="GU165" s="77"/>
      <c r="GV165" s="77"/>
    </row>
    <row r="166" spans="1:204" s="76" customFormat="1">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75"/>
      <c r="BV166" s="75"/>
      <c r="BW166" s="75"/>
      <c r="BX166" s="75"/>
      <c r="BY166" s="75"/>
      <c r="BZ166" s="75"/>
      <c r="CA166" s="75"/>
      <c r="CB166" s="75"/>
      <c r="CC166" s="75"/>
      <c r="CD166" s="75"/>
      <c r="CE166" s="75"/>
      <c r="CF166" s="75"/>
      <c r="CG166" s="75"/>
      <c r="CH166" s="75"/>
      <c r="CI166" s="75"/>
      <c r="CJ166" s="75"/>
      <c r="CK166" s="75"/>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c r="GO166" s="77"/>
      <c r="GP166" s="77"/>
      <c r="GQ166" s="77"/>
      <c r="GR166" s="77"/>
      <c r="GS166" s="77"/>
      <c r="GT166" s="77"/>
      <c r="GU166" s="77"/>
      <c r="GV166" s="77"/>
    </row>
    <row r="167" spans="1:204" s="76" customFormat="1">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75"/>
      <c r="BV167" s="75"/>
      <c r="BW167" s="75"/>
      <c r="BX167" s="75"/>
      <c r="BY167" s="75"/>
      <c r="BZ167" s="75"/>
      <c r="CA167" s="75"/>
      <c r="CB167" s="75"/>
      <c r="CC167" s="75"/>
      <c r="CD167" s="75"/>
      <c r="CE167" s="75"/>
      <c r="CF167" s="75"/>
      <c r="CG167" s="75"/>
      <c r="CH167" s="75"/>
      <c r="CI167" s="75"/>
      <c r="CJ167" s="75"/>
      <c r="CK167" s="75"/>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0"/>
      <c r="DJ167" s="60"/>
      <c r="DK167" s="60"/>
      <c r="DL167" s="60"/>
      <c r="DM167" s="60"/>
      <c r="DN167" s="60"/>
      <c r="DO167" s="60"/>
      <c r="DP167" s="60"/>
      <c r="GO167" s="77"/>
      <c r="GP167" s="77"/>
      <c r="GQ167" s="77"/>
      <c r="GR167" s="77"/>
      <c r="GS167" s="77"/>
      <c r="GT167" s="77"/>
      <c r="GU167" s="77"/>
      <c r="GV167" s="77"/>
    </row>
    <row r="168" spans="1:204" s="76" customFormat="1">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c r="BJ168" s="60"/>
      <c r="BK168" s="60"/>
      <c r="BL168" s="60"/>
      <c r="BM168" s="60"/>
      <c r="BN168" s="60"/>
      <c r="BO168" s="60"/>
      <c r="BP168" s="60"/>
      <c r="BQ168" s="60"/>
      <c r="BR168" s="60"/>
      <c r="BS168" s="60"/>
      <c r="BT168" s="60"/>
      <c r="BU168" s="75"/>
      <c r="BV168" s="75"/>
      <c r="BW168" s="75"/>
      <c r="BX168" s="75"/>
      <c r="BY168" s="75"/>
      <c r="BZ168" s="75"/>
      <c r="CA168" s="75"/>
      <c r="CB168" s="75"/>
      <c r="CC168" s="75"/>
      <c r="CD168" s="75"/>
      <c r="CE168" s="75"/>
      <c r="CF168" s="75"/>
      <c r="CG168" s="75"/>
      <c r="CH168" s="75"/>
      <c r="CI168" s="75"/>
      <c r="CJ168" s="75"/>
      <c r="CK168" s="75"/>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0"/>
      <c r="DJ168" s="60"/>
      <c r="DK168" s="60"/>
      <c r="DL168" s="60"/>
      <c r="DM168" s="60"/>
      <c r="DN168" s="60"/>
      <c r="DO168" s="60"/>
      <c r="DP168" s="60"/>
      <c r="GO168" s="77"/>
      <c r="GP168" s="77"/>
      <c r="GQ168" s="77"/>
      <c r="GR168" s="77"/>
      <c r="GS168" s="77"/>
      <c r="GT168" s="77"/>
      <c r="GU168" s="77"/>
      <c r="GV168" s="77"/>
    </row>
    <row r="169" spans="1:204" s="76" customFormat="1">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c r="BJ169" s="60"/>
      <c r="BK169" s="60"/>
      <c r="BL169" s="60"/>
      <c r="BM169" s="60"/>
      <c r="BN169" s="60"/>
      <c r="BO169" s="60"/>
      <c r="BP169" s="60"/>
      <c r="BQ169" s="60"/>
      <c r="BR169" s="60"/>
      <c r="BS169" s="60"/>
      <c r="BT169" s="60"/>
      <c r="BU169" s="75"/>
      <c r="BV169" s="75"/>
      <c r="BW169" s="75"/>
      <c r="BX169" s="75"/>
      <c r="BY169" s="75"/>
      <c r="BZ169" s="75"/>
      <c r="CA169" s="75"/>
      <c r="CB169" s="75"/>
      <c r="CC169" s="75"/>
      <c r="CD169" s="75"/>
      <c r="CE169" s="75"/>
      <c r="CF169" s="75"/>
      <c r="CG169" s="75"/>
      <c r="CH169" s="75"/>
      <c r="CI169" s="75"/>
      <c r="CJ169" s="75"/>
      <c r="CK169" s="75"/>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c r="GO169" s="77"/>
      <c r="GP169" s="77"/>
      <c r="GQ169" s="77"/>
      <c r="GR169" s="77"/>
      <c r="GS169" s="77"/>
      <c r="GT169" s="77"/>
      <c r="GU169" s="77"/>
      <c r="GV169" s="77"/>
    </row>
    <row r="170" spans="1:204" s="76" customFormat="1">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60"/>
      <c r="BK170" s="60"/>
      <c r="BL170" s="60"/>
      <c r="BM170" s="60"/>
      <c r="BN170" s="60"/>
      <c r="BO170" s="60"/>
      <c r="BP170" s="60"/>
      <c r="BQ170" s="60"/>
      <c r="BR170" s="60"/>
      <c r="BS170" s="60"/>
      <c r="BT170" s="60"/>
      <c r="BU170" s="75"/>
      <c r="BV170" s="75"/>
      <c r="BW170" s="75"/>
      <c r="BX170" s="75"/>
      <c r="BY170" s="75"/>
      <c r="BZ170" s="75"/>
      <c r="CA170" s="75"/>
      <c r="CB170" s="75"/>
      <c r="CC170" s="75"/>
      <c r="CD170" s="75"/>
      <c r="CE170" s="75"/>
      <c r="CF170" s="75"/>
      <c r="CG170" s="75"/>
      <c r="CH170" s="75"/>
      <c r="CI170" s="75"/>
      <c r="CJ170" s="75"/>
      <c r="CK170" s="75"/>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c r="GO170" s="77"/>
      <c r="GP170" s="77"/>
      <c r="GQ170" s="77"/>
      <c r="GR170" s="77"/>
      <c r="GS170" s="77"/>
      <c r="GT170" s="77"/>
      <c r="GU170" s="77"/>
      <c r="GV170" s="77"/>
    </row>
    <row r="171" spans="1:204" s="76" customFormat="1">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60"/>
      <c r="BP171" s="60"/>
      <c r="BQ171" s="60"/>
      <c r="BR171" s="60"/>
      <c r="BS171" s="60"/>
      <c r="BT171" s="60"/>
      <c r="BU171" s="75"/>
      <c r="BV171" s="75"/>
      <c r="BW171" s="75"/>
      <c r="BX171" s="75"/>
      <c r="BY171" s="75"/>
      <c r="BZ171" s="75"/>
      <c r="CA171" s="75"/>
      <c r="CB171" s="75"/>
      <c r="CC171" s="75"/>
      <c r="CD171" s="75"/>
      <c r="CE171" s="75"/>
      <c r="CF171" s="75"/>
      <c r="CG171" s="75"/>
      <c r="CH171" s="75"/>
      <c r="CI171" s="75"/>
      <c r="CJ171" s="75"/>
      <c r="CK171" s="75"/>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GO171" s="77"/>
      <c r="GP171" s="77"/>
      <c r="GQ171" s="77"/>
      <c r="GR171" s="77"/>
      <c r="GS171" s="77"/>
      <c r="GT171" s="77"/>
      <c r="GU171" s="77"/>
      <c r="GV171" s="77"/>
    </row>
    <row r="172" spans="1:204" s="76" customFormat="1">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c r="BJ172" s="60"/>
      <c r="BK172" s="60"/>
      <c r="BL172" s="60"/>
      <c r="BM172" s="60"/>
      <c r="BN172" s="60"/>
      <c r="BO172" s="60"/>
      <c r="BP172" s="60"/>
      <c r="BQ172" s="60"/>
      <c r="BR172" s="60"/>
      <c r="BS172" s="60"/>
      <c r="BT172" s="60"/>
      <c r="BU172" s="75"/>
      <c r="BV172" s="75"/>
      <c r="BW172" s="75"/>
      <c r="BX172" s="75"/>
      <c r="BY172" s="75"/>
      <c r="BZ172" s="75"/>
      <c r="CA172" s="75"/>
      <c r="CB172" s="75"/>
      <c r="CC172" s="75"/>
      <c r="CD172" s="75"/>
      <c r="CE172" s="75"/>
      <c r="CF172" s="75"/>
      <c r="CG172" s="75"/>
      <c r="CH172" s="75"/>
      <c r="CI172" s="75"/>
      <c r="CJ172" s="75"/>
      <c r="CK172" s="75"/>
      <c r="CL172" s="60"/>
      <c r="CM172" s="60"/>
      <c r="CN172" s="60"/>
      <c r="CO172" s="60"/>
      <c r="CP172" s="60"/>
      <c r="CQ172" s="60"/>
      <c r="CR172" s="60"/>
      <c r="CS172" s="60"/>
      <c r="CT172" s="60"/>
      <c r="CU172" s="60"/>
      <c r="CV172" s="60"/>
      <c r="CW172" s="60"/>
      <c r="CX172" s="60"/>
      <c r="CY172" s="60"/>
      <c r="CZ172" s="60"/>
      <c r="DA172" s="60"/>
      <c r="DB172" s="60"/>
      <c r="DC172" s="60"/>
      <c r="DD172" s="60"/>
      <c r="DE172" s="60"/>
      <c r="DF172" s="60"/>
      <c r="DG172" s="60"/>
      <c r="DH172" s="60"/>
      <c r="DI172" s="60"/>
      <c r="DJ172" s="60"/>
      <c r="DK172" s="60"/>
      <c r="DL172" s="60"/>
      <c r="DM172" s="60"/>
      <c r="DN172" s="60"/>
      <c r="DO172" s="60"/>
      <c r="DP172" s="60"/>
      <c r="GO172" s="77"/>
      <c r="GP172" s="77"/>
      <c r="GQ172" s="77"/>
      <c r="GR172" s="77"/>
      <c r="GS172" s="77"/>
      <c r="GT172" s="77"/>
      <c r="GU172" s="77"/>
      <c r="GV172" s="77"/>
    </row>
    <row r="173" spans="1:204" s="76" customFormat="1">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c r="BJ173" s="60"/>
      <c r="BK173" s="60"/>
      <c r="BL173" s="60"/>
      <c r="BM173" s="60"/>
      <c r="BN173" s="60"/>
      <c r="BO173" s="60"/>
      <c r="BP173" s="60"/>
      <c r="BQ173" s="60"/>
      <c r="BR173" s="60"/>
      <c r="BS173" s="60"/>
      <c r="BT173" s="60"/>
      <c r="BU173" s="75"/>
      <c r="BV173" s="75"/>
      <c r="BW173" s="75"/>
      <c r="BX173" s="75"/>
      <c r="BY173" s="75"/>
      <c r="BZ173" s="75"/>
      <c r="CA173" s="75"/>
      <c r="CB173" s="75"/>
      <c r="CC173" s="75"/>
      <c r="CD173" s="75"/>
      <c r="CE173" s="75"/>
      <c r="CF173" s="75"/>
      <c r="CG173" s="75"/>
      <c r="CH173" s="75"/>
      <c r="CI173" s="75"/>
      <c r="CJ173" s="75"/>
      <c r="CK173" s="75"/>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60"/>
      <c r="DJ173" s="60"/>
      <c r="DK173" s="60"/>
      <c r="DL173" s="60"/>
      <c r="DM173" s="60"/>
      <c r="DN173" s="60"/>
      <c r="DO173" s="60"/>
      <c r="DP173" s="60"/>
      <c r="GO173" s="77"/>
      <c r="GP173" s="77"/>
      <c r="GQ173" s="77"/>
      <c r="GR173" s="77"/>
      <c r="GS173" s="77"/>
      <c r="GT173" s="77"/>
      <c r="GU173" s="77"/>
      <c r="GV173" s="77"/>
    </row>
    <row r="174" spans="1:204" s="76" customFormat="1">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c r="BS174" s="60"/>
      <c r="BT174" s="60"/>
      <c r="BU174" s="75"/>
      <c r="BV174" s="75"/>
      <c r="BW174" s="75"/>
      <c r="BX174" s="75"/>
      <c r="BY174" s="75"/>
      <c r="BZ174" s="75"/>
      <c r="CA174" s="75"/>
      <c r="CB174" s="75"/>
      <c r="CC174" s="75"/>
      <c r="CD174" s="75"/>
      <c r="CE174" s="75"/>
      <c r="CF174" s="75"/>
      <c r="CG174" s="75"/>
      <c r="CH174" s="75"/>
      <c r="CI174" s="75"/>
      <c r="CJ174" s="75"/>
      <c r="CK174" s="75"/>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c r="GO174" s="77"/>
      <c r="GP174" s="77"/>
      <c r="GQ174" s="77"/>
      <c r="GR174" s="77"/>
      <c r="GS174" s="77"/>
      <c r="GT174" s="77"/>
      <c r="GU174" s="77"/>
      <c r="GV174" s="77"/>
    </row>
    <row r="175" spans="1:204" s="76" customFormat="1">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c r="BJ175" s="60"/>
      <c r="BK175" s="60"/>
      <c r="BL175" s="60"/>
      <c r="BM175" s="60"/>
      <c r="BN175" s="60"/>
      <c r="BO175" s="60"/>
      <c r="BP175" s="60"/>
      <c r="BQ175" s="60"/>
      <c r="BR175" s="60"/>
      <c r="BS175" s="60"/>
      <c r="BT175" s="60"/>
      <c r="BU175" s="75"/>
      <c r="BV175" s="75"/>
      <c r="BW175" s="75"/>
      <c r="BX175" s="75"/>
      <c r="BY175" s="75"/>
      <c r="BZ175" s="75"/>
      <c r="CA175" s="75"/>
      <c r="CB175" s="75"/>
      <c r="CC175" s="75"/>
      <c r="CD175" s="75"/>
      <c r="CE175" s="75"/>
      <c r="CF175" s="75"/>
      <c r="CG175" s="75"/>
      <c r="CH175" s="75"/>
      <c r="CI175" s="75"/>
      <c r="CJ175" s="75"/>
      <c r="CK175" s="75"/>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c r="GO175" s="77"/>
      <c r="GP175" s="77"/>
      <c r="GQ175" s="77"/>
      <c r="GR175" s="77"/>
      <c r="GS175" s="77"/>
      <c r="GT175" s="77"/>
      <c r="GU175" s="77"/>
      <c r="GV175" s="77"/>
    </row>
    <row r="176" spans="1:204" s="76" customFormat="1">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c r="BM176" s="60"/>
      <c r="BN176" s="60"/>
      <c r="BO176" s="60"/>
      <c r="BP176" s="60"/>
      <c r="BQ176" s="60"/>
      <c r="BR176" s="60"/>
      <c r="BS176" s="60"/>
      <c r="BT176" s="60"/>
      <c r="BU176" s="75"/>
      <c r="BV176" s="75"/>
      <c r="BW176" s="75"/>
      <c r="BX176" s="75"/>
      <c r="BY176" s="75"/>
      <c r="BZ176" s="75"/>
      <c r="CA176" s="75"/>
      <c r="CB176" s="75"/>
      <c r="CC176" s="75"/>
      <c r="CD176" s="75"/>
      <c r="CE176" s="75"/>
      <c r="CF176" s="75"/>
      <c r="CG176" s="75"/>
      <c r="CH176" s="75"/>
      <c r="CI176" s="75"/>
      <c r="CJ176" s="75"/>
      <c r="CK176" s="75"/>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c r="GO176" s="77"/>
      <c r="GP176" s="77"/>
      <c r="GQ176" s="77"/>
      <c r="GR176" s="77"/>
      <c r="GS176" s="77"/>
      <c r="GT176" s="77"/>
      <c r="GU176" s="77"/>
      <c r="GV176" s="77"/>
    </row>
    <row r="177" spans="1:204" s="76" customFormat="1">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60"/>
      <c r="BT177" s="60"/>
      <c r="BU177" s="75"/>
      <c r="BV177" s="75"/>
      <c r="BW177" s="75"/>
      <c r="BX177" s="75"/>
      <c r="BY177" s="75"/>
      <c r="BZ177" s="75"/>
      <c r="CA177" s="75"/>
      <c r="CB177" s="75"/>
      <c r="CC177" s="75"/>
      <c r="CD177" s="75"/>
      <c r="CE177" s="75"/>
      <c r="CF177" s="75"/>
      <c r="CG177" s="75"/>
      <c r="CH177" s="75"/>
      <c r="CI177" s="75"/>
      <c r="CJ177" s="75"/>
      <c r="CK177" s="75"/>
      <c r="CL177" s="60"/>
      <c r="CM177" s="60"/>
      <c r="CN177" s="60"/>
      <c r="CO177" s="60"/>
      <c r="CP177" s="60"/>
      <c r="CQ177" s="60"/>
      <c r="CR177" s="60"/>
      <c r="CS177" s="60"/>
      <c r="CT177" s="60"/>
      <c r="CU177" s="60"/>
      <c r="CV177" s="60"/>
      <c r="CW177" s="60"/>
      <c r="CX177" s="60"/>
      <c r="CY177" s="60"/>
      <c r="CZ177" s="60"/>
      <c r="DA177" s="60"/>
      <c r="DB177" s="60"/>
      <c r="DC177" s="60"/>
      <c r="DD177" s="60"/>
      <c r="DE177" s="60"/>
      <c r="DF177" s="60"/>
      <c r="DG177" s="60"/>
      <c r="DH177" s="60"/>
      <c r="DI177" s="60"/>
      <c r="DJ177" s="60"/>
      <c r="DK177" s="60"/>
      <c r="DL177" s="60"/>
      <c r="DM177" s="60"/>
      <c r="DN177" s="60"/>
      <c r="DO177" s="60"/>
      <c r="DP177" s="60"/>
      <c r="GO177" s="77"/>
      <c r="GP177" s="77"/>
      <c r="GQ177" s="77"/>
      <c r="GR177" s="77"/>
      <c r="GS177" s="77"/>
      <c r="GT177" s="77"/>
      <c r="GU177" s="77"/>
      <c r="GV177" s="77"/>
    </row>
    <row r="178" spans="1:204" s="76" customFormat="1">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c r="BM178" s="60"/>
      <c r="BN178" s="60"/>
      <c r="BO178" s="60"/>
      <c r="BP178" s="60"/>
      <c r="BQ178" s="60"/>
      <c r="BR178" s="60"/>
      <c r="BS178" s="60"/>
      <c r="BT178" s="60"/>
      <c r="BU178" s="75"/>
      <c r="BV178" s="75"/>
      <c r="BW178" s="75"/>
      <c r="BX178" s="75"/>
      <c r="BY178" s="75"/>
      <c r="BZ178" s="75"/>
      <c r="CA178" s="75"/>
      <c r="CB178" s="75"/>
      <c r="CC178" s="75"/>
      <c r="CD178" s="75"/>
      <c r="CE178" s="75"/>
      <c r="CF178" s="75"/>
      <c r="CG178" s="75"/>
      <c r="CH178" s="75"/>
      <c r="CI178" s="75"/>
      <c r="CJ178" s="75"/>
      <c r="CK178" s="75"/>
      <c r="CL178" s="60"/>
      <c r="CM178" s="60"/>
      <c r="CN178" s="60"/>
      <c r="CO178" s="60"/>
      <c r="CP178" s="60"/>
      <c r="CQ178" s="60"/>
      <c r="CR178" s="60"/>
      <c r="CS178" s="60"/>
      <c r="CT178" s="60"/>
      <c r="CU178" s="60"/>
      <c r="CV178" s="60"/>
      <c r="CW178" s="60"/>
      <c r="CX178" s="60"/>
      <c r="CY178" s="60"/>
      <c r="CZ178" s="60"/>
      <c r="DA178" s="60"/>
      <c r="DB178" s="60"/>
      <c r="DC178" s="60"/>
      <c r="DD178" s="60"/>
      <c r="DE178" s="60"/>
      <c r="DF178" s="60"/>
      <c r="DG178" s="60"/>
      <c r="DH178" s="60"/>
      <c r="DI178" s="60"/>
      <c r="DJ178" s="60"/>
      <c r="DK178" s="60"/>
      <c r="DL178" s="60"/>
      <c r="DM178" s="60"/>
      <c r="DN178" s="60"/>
      <c r="DO178" s="60"/>
      <c r="DP178" s="60"/>
      <c r="GO178" s="77"/>
      <c r="GP178" s="77"/>
      <c r="GQ178" s="77"/>
      <c r="GR178" s="77"/>
      <c r="GS178" s="77"/>
      <c r="GT178" s="77"/>
      <c r="GU178" s="77"/>
      <c r="GV178" s="77"/>
    </row>
    <row r="179" spans="1:204" s="76" customFormat="1">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c r="BM179" s="60"/>
      <c r="BN179" s="60"/>
      <c r="BO179" s="60"/>
      <c r="BP179" s="60"/>
      <c r="BQ179" s="60"/>
      <c r="BR179" s="60"/>
      <c r="BS179" s="60"/>
      <c r="BT179" s="60"/>
      <c r="BU179" s="75"/>
      <c r="BV179" s="75"/>
      <c r="BW179" s="75"/>
      <c r="BX179" s="75"/>
      <c r="BY179" s="75"/>
      <c r="BZ179" s="75"/>
      <c r="CA179" s="75"/>
      <c r="CB179" s="75"/>
      <c r="CC179" s="75"/>
      <c r="CD179" s="75"/>
      <c r="CE179" s="75"/>
      <c r="CF179" s="75"/>
      <c r="CG179" s="75"/>
      <c r="CH179" s="75"/>
      <c r="CI179" s="75"/>
      <c r="CJ179" s="75"/>
      <c r="CK179" s="75"/>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c r="GO179" s="77"/>
      <c r="GP179" s="77"/>
      <c r="GQ179" s="77"/>
      <c r="GR179" s="77"/>
      <c r="GS179" s="77"/>
      <c r="GT179" s="77"/>
      <c r="GU179" s="77"/>
      <c r="GV179" s="77"/>
    </row>
    <row r="180" spans="1:204" s="76" customFormat="1">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c r="BJ180" s="60"/>
      <c r="BK180" s="60"/>
      <c r="BL180" s="60"/>
      <c r="BM180" s="60"/>
      <c r="BN180" s="60"/>
      <c r="BO180" s="60"/>
      <c r="BP180" s="60"/>
      <c r="BQ180" s="60"/>
      <c r="BR180" s="60"/>
      <c r="BS180" s="60"/>
      <c r="BT180" s="60"/>
      <c r="BU180" s="75"/>
      <c r="BV180" s="75"/>
      <c r="BW180" s="75"/>
      <c r="BX180" s="75"/>
      <c r="BY180" s="75"/>
      <c r="BZ180" s="75"/>
      <c r="CA180" s="75"/>
      <c r="CB180" s="75"/>
      <c r="CC180" s="75"/>
      <c r="CD180" s="75"/>
      <c r="CE180" s="75"/>
      <c r="CF180" s="75"/>
      <c r="CG180" s="75"/>
      <c r="CH180" s="75"/>
      <c r="CI180" s="75"/>
      <c r="CJ180" s="75"/>
      <c r="CK180" s="75"/>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c r="GO180" s="77"/>
      <c r="GP180" s="77"/>
      <c r="GQ180" s="77"/>
      <c r="GR180" s="77"/>
      <c r="GS180" s="77"/>
      <c r="GT180" s="77"/>
      <c r="GU180" s="77"/>
      <c r="GV180" s="77"/>
    </row>
    <row r="181" spans="1:204" s="76" customFormat="1">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c r="BJ181" s="60"/>
      <c r="BK181" s="60"/>
      <c r="BL181" s="60"/>
      <c r="BM181" s="60"/>
      <c r="BN181" s="60"/>
      <c r="BO181" s="60"/>
      <c r="BP181" s="60"/>
      <c r="BQ181" s="60"/>
      <c r="BR181" s="60"/>
      <c r="BS181" s="60"/>
      <c r="BT181" s="60"/>
      <c r="BU181" s="75"/>
      <c r="BV181" s="75"/>
      <c r="BW181" s="75"/>
      <c r="BX181" s="75"/>
      <c r="BY181" s="75"/>
      <c r="BZ181" s="75"/>
      <c r="CA181" s="75"/>
      <c r="CB181" s="75"/>
      <c r="CC181" s="75"/>
      <c r="CD181" s="75"/>
      <c r="CE181" s="75"/>
      <c r="CF181" s="75"/>
      <c r="CG181" s="75"/>
      <c r="CH181" s="75"/>
      <c r="CI181" s="75"/>
      <c r="CJ181" s="75"/>
      <c r="CK181" s="75"/>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c r="GO181" s="77"/>
      <c r="GP181" s="77"/>
      <c r="GQ181" s="77"/>
      <c r="GR181" s="77"/>
      <c r="GS181" s="77"/>
      <c r="GT181" s="77"/>
      <c r="GU181" s="77"/>
      <c r="GV181" s="77"/>
    </row>
    <row r="182" spans="1:204" s="76" customFormat="1">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c r="BJ182" s="60"/>
      <c r="BK182" s="60"/>
      <c r="BL182" s="60"/>
      <c r="BM182" s="60"/>
      <c r="BN182" s="60"/>
      <c r="BO182" s="60"/>
      <c r="BP182" s="60"/>
      <c r="BQ182" s="60"/>
      <c r="BR182" s="60"/>
      <c r="BS182" s="60"/>
      <c r="BT182" s="60"/>
      <c r="BU182" s="75"/>
      <c r="BV182" s="75"/>
      <c r="BW182" s="75"/>
      <c r="BX182" s="75"/>
      <c r="BY182" s="75"/>
      <c r="BZ182" s="75"/>
      <c r="CA182" s="75"/>
      <c r="CB182" s="75"/>
      <c r="CC182" s="75"/>
      <c r="CD182" s="75"/>
      <c r="CE182" s="75"/>
      <c r="CF182" s="75"/>
      <c r="CG182" s="75"/>
      <c r="CH182" s="75"/>
      <c r="CI182" s="75"/>
      <c r="CJ182" s="75"/>
      <c r="CK182" s="75"/>
      <c r="CL182" s="60"/>
      <c r="CM182" s="60"/>
      <c r="CN182" s="60"/>
      <c r="CO182" s="60"/>
      <c r="CP182" s="60"/>
      <c r="CQ182" s="60"/>
      <c r="CR182" s="60"/>
      <c r="CS182" s="60"/>
      <c r="CT182" s="60"/>
      <c r="CU182" s="60"/>
      <c r="CV182" s="60"/>
      <c r="CW182" s="60"/>
      <c r="CX182" s="60"/>
      <c r="CY182" s="60"/>
      <c r="CZ182" s="60"/>
      <c r="DA182" s="60"/>
      <c r="DB182" s="60"/>
      <c r="DC182" s="60"/>
      <c r="DD182" s="60"/>
      <c r="DE182" s="60"/>
      <c r="DF182" s="60"/>
      <c r="DG182" s="60"/>
      <c r="DH182" s="60"/>
      <c r="DI182" s="60"/>
      <c r="DJ182" s="60"/>
      <c r="DK182" s="60"/>
      <c r="DL182" s="60"/>
      <c r="DM182" s="60"/>
      <c r="DN182" s="60"/>
      <c r="DO182" s="60"/>
      <c r="DP182" s="60"/>
      <c r="GO182" s="77"/>
      <c r="GP182" s="77"/>
      <c r="GQ182" s="77"/>
      <c r="GR182" s="77"/>
      <c r="GS182" s="77"/>
      <c r="GT182" s="77"/>
      <c r="GU182" s="77"/>
      <c r="GV182" s="77"/>
    </row>
    <row r="183" spans="1:204" s="76" customFormat="1">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c r="BJ183" s="60"/>
      <c r="BK183" s="60"/>
      <c r="BL183" s="60"/>
      <c r="BM183" s="60"/>
      <c r="BN183" s="60"/>
      <c r="BO183" s="60"/>
      <c r="BP183" s="60"/>
      <c r="BQ183" s="60"/>
      <c r="BR183" s="60"/>
      <c r="BS183" s="60"/>
      <c r="BT183" s="60"/>
      <c r="BU183" s="75"/>
      <c r="BV183" s="75"/>
      <c r="BW183" s="75"/>
      <c r="BX183" s="75"/>
      <c r="BY183" s="75"/>
      <c r="BZ183" s="75"/>
      <c r="CA183" s="75"/>
      <c r="CB183" s="75"/>
      <c r="CC183" s="75"/>
      <c r="CD183" s="75"/>
      <c r="CE183" s="75"/>
      <c r="CF183" s="75"/>
      <c r="CG183" s="75"/>
      <c r="CH183" s="75"/>
      <c r="CI183" s="75"/>
      <c r="CJ183" s="75"/>
      <c r="CK183" s="75"/>
      <c r="CL183" s="60"/>
      <c r="CM183" s="60"/>
      <c r="CN183" s="60"/>
      <c r="CO183" s="60"/>
      <c r="CP183" s="60"/>
      <c r="CQ183" s="60"/>
      <c r="CR183" s="60"/>
      <c r="CS183" s="60"/>
      <c r="CT183" s="60"/>
      <c r="CU183" s="60"/>
      <c r="CV183" s="60"/>
      <c r="CW183" s="60"/>
      <c r="CX183" s="60"/>
      <c r="CY183" s="60"/>
      <c r="CZ183" s="60"/>
      <c r="DA183" s="60"/>
      <c r="DB183" s="60"/>
      <c r="DC183" s="60"/>
      <c r="DD183" s="60"/>
      <c r="DE183" s="60"/>
      <c r="DF183" s="60"/>
      <c r="DG183" s="60"/>
      <c r="DH183" s="60"/>
      <c r="DI183" s="60"/>
      <c r="DJ183" s="60"/>
      <c r="DK183" s="60"/>
      <c r="DL183" s="60"/>
      <c r="DM183" s="60"/>
      <c r="DN183" s="60"/>
      <c r="DO183" s="60"/>
      <c r="DP183" s="60"/>
      <c r="GO183" s="77"/>
      <c r="GP183" s="77"/>
      <c r="GQ183" s="77"/>
      <c r="GR183" s="77"/>
      <c r="GS183" s="77"/>
      <c r="GT183" s="77"/>
      <c r="GU183" s="77"/>
      <c r="GV183" s="77"/>
    </row>
    <row r="184" spans="1:204" s="76" customFormat="1">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c r="BS184" s="60"/>
      <c r="BT184" s="60"/>
      <c r="BU184" s="75"/>
      <c r="BV184" s="75"/>
      <c r="BW184" s="75"/>
      <c r="BX184" s="75"/>
      <c r="BY184" s="75"/>
      <c r="BZ184" s="75"/>
      <c r="CA184" s="75"/>
      <c r="CB184" s="75"/>
      <c r="CC184" s="75"/>
      <c r="CD184" s="75"/>
      <c r="CE184" s="75"/>
      <c r="CF184" s="75"/>
      <c r="CG184" s="75"/>
      <c r="CH184" s="75"/>
      <c r="CI184" s="75"/>
      <c r="CJ184" s="75"/>
      <c r="CK184" s="75"/>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c r="GO184" s="77"/>
      <c r="GP184" s="77"/>
      <c r="GQ184" s="77"/>
      <c r="GR184" s="77"/>
      <c r="GS184" s="77"/>
      <c r="GT184" s="77"/>
      <c r="GU184" s="77"/>
      <c r="GV184" s="77"/>
    </row>
    <row r="185" spans="1:204" s="76" customFormat="1">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c r="BM185" s="60"/>
      <c r="BN185" s="60"/>
      <c r="BO185" s="60"/>
      <c r="BP185" s="60"/>
      <c r="BQ185" s="60"/>
      <c r="BR185" s="60"/>
      <c r="BS185" s="60"/>
      <c r="BT185" s="60"/>
      <c r="BU185" s="75"/>
      <c r="BV185" s="75"/>
      <c r="BW185" s="75"/>
      <c r="BX185" s="75"/>
      <c r="BY185" s="75"/>
      <c r="BZ185" s="75"/>
      <c r="CA185" s="75"/>
      <c r="CB185" s="75"/>
      <c r="CC185" s="75"/>
      <c r="CD185" s="75"/>
      <c r="CE185" s="75"/>
      <c r="CF185" s="75"/>
      <c r="CG185" s="75"/>
      <c r="CH185" s="75"/>
      <c r="CI185" s="75"/>
      <c r="CJ185" s="75"/>
      <c r="CK185" s="75"/>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c r="GO185" s="77"/>
      <c r="GP185" s="77"/>
      <c r="GQ185" s="77"/>
      <c r="GR185" s="77"/>
      <c r="GS185" s="77"/>
      <c r="GT185" s="77"/>
      <c r="GU185" s="77"/>
      <c r="GV185" s="77"/>
    </row>
    <row r="186" spans="1:204" s="76" customFormat="1">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c r="BJ186" s="60"/>
      <c r="BK186" s="60"/>
      <c r="BL186" s="60"/>
      <c r="BM186" s="60"/>
      <c r="BN186" s="60"/>
      <c r="BO186" s="60"/>
      <c r="BP186" s="60"/>
      <c r="BQ186" s="60"/>
      <c r="BR186" s="60"/>
      <c r="BS186" s="60"/>
      <c r="BT186" s="60"/>
      <c r="BU186" s="75"/>
      <c r="BV186" s="75"/>
      <c r="BW186" s="75"/>
      <c r="BX186" s="75"/>
      <c r="BY186" s="75"/>
      <c r="BZ186" s="75"/>
      <c r="CA186" s="75"/>
      <c r="CB186" s="75"/>
      <c r="CC186" s="75"/>
      <c r="CD186" s="75"/>
      <c r="CE186" s="75"/>
      <c r="CF186" s="75"/>
      <c r="CG186" s="75"/>
      <c r="CH186" s="75"/>
      <c r="CI186" s="75"/>
      <c r="CJ186" s="75"/>
      <c r="CK186" s="75"/>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c r="GO186" s="77"/>
      <c r="GP186" s="77"/>
      <c r="GQ186" s="77"/>
      <c r="GR186" s="77"/>
      <c r="GS186" s="77"/>
      <c r="GT186" s="77"/>
      <c r="GU186" s="77"/>
      <c r="GV186" s="77"/>
    </row>
    <row r="187" spans="1:204" s="76" customFormat="1">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c r="BJ187" s="60"/>
      <c r="BK187" s="60"/>
      <c r="BL187" s="60"/>
      <c r="BM187" s="60"/>
      <c r="BN187" s="60"/>
      <c r="BO187" s="60"/>
      <c r="BP187" s="60"/>
      <c r="BQ187" s="60"/>
      <c r="BR187" s="60"/>
      <c r="BS187" s="60"/>
      <c r="BT187" s="60"/>
      <c r="BU187" s="75"/>
      <c r="BV187" s="75"/>
      <c r="BW187" s="75"/>
      <c r="BX187" s="75"/>
      <c r="BY187" s="75"/>
      <c r="BZ187" s="75"/>
      <c r="CA187" s="75"/>
      <c r="CB187" s="75"/>
      <c r="CC187" s="75"/>
      <c r="CD187" s="75"/>
      <c r="CE187" s="75"/>
      <c r="CF187" s="75"/>
      <c r="CG187" s="75"/>
      <c r="CH187" s="75"/>
      <c r="CI187" s="75"/>
      <c r="CJ187" s="75"/>
      <c r="CK187" s="75"/>
      <c r="CL187" s="60"/>
      <c r="CM187" s="60"/>
      <c r="CN187" s="60"/>
      <c r="CO187" s="60"/>
      <c r="CP187" s="60"/>
      <c r="CQ187" s="60"/>
      <c r="CR187" s="60"/>
      <c r="CS187" s="60"/>
      <c r="CT187" s="60"/>
      <c r="CU187" s="60"/>
      <c r="CV187" s="60"/>
      <c r="CW187" s="60"/>
      <c r="CX187" s="60"/>
      <c r="CY187" s="60"/>
      <c r="CZ187" s="60"/>
      <c r="DA187" s="60"/>
      <c r="DB187" s="60"/>
      <c r="DC187" s="60"/>
      <c r="DD187" s="60"/>
      <c r="DE187" s="60"/>
      <c r="DF187" s="60"/>
      <c r="DG187" s="60"/>
      <c r="DH187" s="60"/>
      <c r="DI187" s="60"/>
      <c r="DJ187" s="60"/>
      <c r="DK187" s="60"/>
      <c r="DL187" s="60"/>
      <c r="DM187" s="60"/>
      <c r="DN187" s="60"/>
      <c r="DO187" s="60"/>
      <c r="DP187" s="60"/>
      <c r="GO187" s="77"/>
      <c r="GP187" s="77"/>
      <c r="GQ187" s="77"/>
      <c r="GR187" s="77"/>
      <c r="GS187" s="77"/>
      <c r="GT187" s="77"/>
      <c r="GU187" s="77"/>
      <c r="GV187" s="77"/>
    </row>
    <row r="188" spans="1:204" s="76" customFormat="1">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0"/>
      <c r="BF188" s="60"/>
      <c r="BG188" s="60"/>
      <c r="BH188" s="60"/>
      <c r="BI188" s="60"/>
      <c r="BJ188" s="60"/>
      <c r="BK188" s="60"/>
      <c r="BL188" s="60"/>
      <c r="BM188" s="60"/>
      <c r="BN188" s="60"/>
      <c r="BO188" s="60"/>
      <c r="BP188" s="60"/>
      <c r="BQ188" s="60"/>
      <c r="BR188" s="60"/>
      <c r="BS188" s="60"/>
      <c r="BT188" s="60"/>
      <c r="BU188" s="75"/>
      <c r="BV188" s="75"/>
      <c r="BW188" s="75"/>
      <c r="BX188" s="75"/>
      <c r="BY188" s="75"/>
      <c r="BZ188" s="75"/>
      <c r="CA188" s="75"/>
      <c r="CB188" s="75"/>
      <c r="CC188" s="75"/>
      <c r="CD188" s="75"/>
      <c r="CE188" s="75"/>
      <c r="CF188" s="75"/>
      <c r="CG188" s="75"/>
      <c r="CH188" s="75"/>
      <c r="CI188" s="75"/>
      <c r="CJ188" s="75"/>
      <c r="CK188" s="75"/>
      <c r="CL188" s="60"/>
      <c r="CM188" s="60"/>
      <c r="CN188" s="60"/>
      <c r="CO188" s="60"/>
      <c r="CP188" s="60"/>
      <c r="CQ188" s="60"/>
      <c r="CR188" s="60"/>
      <c r="CS188" s="60"/>
      <c r="CT188" s="60"/>
      <c r="CU188" s="60"/>
      <c r="CV188" s="60"/>
      <c r="CW188" s="60"/>
      <c r="CX188" s="60"/>
      <c r="CY188" s="60"/>
      <c r="CZ188" s="60"/>
      <c r="DA188" s="60"/>
      <c r="DB188" s="60"/>
      <c r="DC188" s="60"/>
      <c r="DD188" s="60"/>
      <c r="DE188" s="60"/>
      <c r="DF188" s="60"/>
      <c r="DG188" s="60"/>
      <c r="DH188" s="60"/>
      <c r="DI188" s="60"/>
      <c r="DJ188" s="60"/>
      <c r="DK188" s="60"/>
      <c r="DL188" s="60"/>
      <c r="DM188" s="60"/>
      <c r="DN188" s="60"/>
      <c r="DO188" s="60"/>
      <c r="DP188" s="60"/>
      <c r="GO188" s="77"/>
      <c r="GP188" s="77"/>
      <c r="GQ188" s="77"/>
      <c r="GR188" s="77"/>
      <c r="GS188" s="77"/>
      <c r="GT188" s="77"/>
      <c r="GU188" s="77"/>
      <c r="GV188" s="77"/>
    </row>
    <row r="189" spans="1:204" s="76" customFormat="1">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c r="BJ189" s="60"/>
      <c r="BK189" s="60"/>
      <c r="BL189" s="60"/>
      <c r="BM189" s="60"/>
      <c r="BN189" s="60"/>
      <c r="BO189" s="60"/>
      <c r="BP189" s="60"/>
      <c r="BQ189" s="60"/>
      <c r="BR189" s="60"/>
      <c r="BS189" s="60"/>
      <c r="BT189" s="60"/>
      <c r="BU189" s="75"/>
      <c r="BV189" s="75"/>
      <c r="BW189" s="75"/>
      <c r="BX189" s="75"/>
      <c r="BY189" s="75"/>
      <c r="BZ189" s="75"/>
      <c r="CA189" s="75"/>
      <c r="CB189" s="75"/>
      <c r="CC189" s="75"/>
      <c r="CD189" s="75"/>
      <c r="CE189" s="75"/>
      <c r="CF189" s="75"/>
      <c r="CG189" s="75"/>
      <c r="CH189" s="75"/>
      <c r="CI189" s="75"/>
      <c r="CJ189" s="75"/>
      <c r="CK189" s="75"/>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c r="GO189" s="77"/>
      <c r="GP189" s="77"/>
      <c r="GQ189" s="77"/>
      <c r="GR189" s="77"/>
      <c r="GS189" s="77"/>
      <c r="GT189" s="77"/>
      <c r="GU189" s="77"/>
      <c r="GV189" s="77"/>
    </row>
    <row r="190" spans="1:204" s="76" customFormat="1">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0"/>
      <c r="BF190" s="60"/>
      <c r="BG190" s="60"/>
      <c r="BH190" s="60"/>
      <c r="BI190" s="60"/>
      <c r="BJ190" s="60"/>
      <c r="BK190" s="60"/>
      <c r="BL190" s="60"/>
      <c r="BM190" s="60"/>
      <c r="BN190" s="60"/>
      <c r="BO190" s="60"/>
      <c r="BP190" s="60"/>
      <c r="BQ190" s="60"/>
      <c r="BR190" s="60"/>
      <c r="BS190" s="60"/>
      <c r="BT190" s="60"/>
      <c r="BU190" s="75"/>
      <c r="BV190" s="75"/>
      <c r="BW190" s="75"/>
      <c r="BX190" s="75"/>
      <c r="BY190" s="75"/>
      <c r="BZ190" s="75"/>
      <c r="CA190" s="75"/>
      <c r="CB190" s="75"/>
      <c r="CC190" s="75"/>
      <c r="CD190" s="75"/>
      <c r="CE190" s="75"/>
      <c r="CF190" s="75"/>
      <c r="CG190" s="75"/>
      <c r="CH190" s="75"/>
      <c r="CI190" s="75"/>
      <c r="CJ190" s="75"/>
      <c r="CK190" s="75"/>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c r="GO190" s="77"/>
      <c r="GP190" s="77"/>
      <c r="GQ190" s="77"/>
      <c r="GR190" s="77"/>
      <c r="GS190" s="77"/>
      <c r="GT190" s="77"/>
      <c r="GU190" s="77"/>
      <c r="GV190" s="77"/>
    </row>
    <row r="191" spans="1:204" s="76" customFormat="1">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c r="BJ191" s="60"/>
      <c r="BK191" s="60"/>
      <c r="BL191" s="60"/>
      <c r="BM191" s="60"/>
      <c r="BN191" s="60"/>
      <c r="BO191" s="60"/>
      <c r="BP191" s="60"/>
      <c r="BQ191" s="60"/>
      <c r="BR191" s="60"/>
      <c r="BS191" s="60"/>
      <c r="BT191" s="60"/>
      <c r="BU191" s="75"/>
      <c r="BV191" s="75"/>
      <c r="BW191" s="75"/>
      <c r="BX191" s="75"/>
      <c r="BY191" s="75"/>
      <c r="BZ191" s="75"/>
      <c r="CA191" s="75"/>
      <c r="CB191" s="75"/>
      <c r="CC191" s="75"/>
      <c r="CD191" s="75"/>
      <c r="CE191" s="75"/>
      <c r="CF191" s="75"/>
      <c r="CG191" s="75"/>
      <c r="CH191" s="75"/>
      <c r="CI191" s="75"/>
      <c r="CJ191" s="75"/>
      <c r="CK191" s="75"/>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c r="GO191" s="77"/>
      <c r="GP191" s="77"/>
      <c r="GQ191" s="77"/>
      <c r="GR191" s="77"/>
      <c r="GS191" s="77"/>
      <c r="GT191" s="77"/>
      <c r="GU191" s="77"/>
      <c r="GV191" s="77"/>
    </row>
    <row r="192" spans="1:204" s="76" customFormat="1">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75"/>
      <c r="BV192" s="75"/>
      <c r="BW192" s="75"/>
      <c r="BX192" s="75"/>
      <c r="BY192" s="75"/>
      <c r="BZ192" s="75"/>
      <c r="CA192" s="75"/>
      <c r="CB192" s="75"/>
      <c r="CC192" s="75"/>
      <c r="CD192" s="75"/>
      <c r="CE192" s="75"/>
      <c r="CF192" s="75"/>
      <c r="CG192" s="75"/>
      <c r="CH192" s="75"/>
      <c r="CI192" s="75"/>
      <c r="CJ192" s="75"/>
      <c r="CK192" s="75"/>
      <c r="CL192" s="60"/>
      <c r="CM192" s="60"/>
      <c r="CN192" s="60"/>
      <c r="CO192" s="60"/>
      <c r="CP192" s="60"/>
      <c r="CQ192" s="60"/>
      <c r="CR192" s="60"/>
      <c r="CS192" s="60"/>
      <c r="CT192" s="60"/>
      <c r="CU192" s="60"/>
      <c r="CV192" s="60"/>
      <c r="CW192" s="60"/>
      <c r="CX192" s="60"/>
      <c r="CY192" s="60"/>
      <c r="CZ192" s="60"/>
      <c r="DA192" s="60"/>
      <c r="DB192" s="60"/>
      <c r="DC192" s="60"/>
      <c r="DD192" s="60"/>
      <c r="DE192" s="60"/>
      <c r="DF192" s="60"/>
      <c r="DG192" s="60"/>
      <c r="DH192" s="60"/>
      <c r="DI192" s="60"/>
      <c r="DJ192" s="60"/>
      <c r="DK192" s="60"/>
      <c r="DL192" s="60"/>
      <c r="DM192" s="60"/>
      <c r="DN192" s="60"/>
      <c r="DO192" s="60"/>
      <c r="DP192" s="60"/>
      <c r="GO192" s="77"/>
      <c r="GP192" s="77"/>
      <c r="GQ192" s="77"/>
      <c r="GR192" s="77"/>
      <c r="GS192" s="77"/>
      <c r="GT192" s="77"/>
      <c r="GU192" s="77"/>
      <c r="GV192" s="77"/>
    </row>
    <row r="193" spans="1:204" s="76" customFormat="1">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60"/>
      <c r="BJ193" s="60"/>
      <c r="BK193" s="60"/>
      <c r="BL193" s="60"/>
      <c r="BM193" s="60"/>
      <c r="BN193" s="60"/>
      <c r="BO193" s="60"/>
      <c r="BP193" s="60"/>
      <c r="BQ193" s="60"/>
      <c r="BR193" s="60"/>
      <c r="BS193" s="60"/>
      <c r="BT193" s="60"/>
      <c r="BU193" s="75"/>
      <c r="BV193" s="75"/>
      <c r="BW193" s="75"/>
      <c r="BX193" s="75"/>
      <c r="BY193" s="75"/>
      <c r="BZ193" s="75"/>
      <c r="CA193" s="75"/>
      <c r="CB193" s="75"/>
      <c r="CC193" s="75"/>
      <c r="CD193" s="75"/>
      <c r="CE193" s="75"/>
      <c r="CF193" s="75"/>
      <c r="CG193" s="75"/>
      <c r="CH193" s="75"/>
      <c r="CI193" s="75"/>
      <c r="CJ193" s="75"/>
      <c r="CK193" s="75"/>
      <c r="CL193" s="60"/>
      <c r="CM193" s="60"/>
      <c r="CN193" s="60"/>
      <c r="CO193" s="60"/>
      <c r="CP193" s="60"/>
      <c r="CQ193" s="60"/>
      <c r="CR193" s="60"/>
      <c r="CS193" s="60"/>
      <c r="CT193" s="60"/>
      <c r="CU193" s="60"/>
      <c r="CV193" s="60"/>
      <c r="CW193" s="60"/>
      <c r="CX193" s="60"/>
      <c r="CY193" s="60"/>
      <c r="CZ193" s="60"/>
      <c r="DA193" s="60"/>
      <c r="DB193" s="60"/>
      <c r="DC193" s="60"/>
      <c r="DD193" s="60"/>
      <c r="DE193" s="60"/>
      <c r="DF193" s="60"/>
      <c r="DG193" s="60"/>
      <c r="DH193" s="60"/>
      <c r="DI193" s="60"/>
      <c r="DJ193" s="60"/>
      <c r="DK193" s="60"/>
      <c r="DL193" s="60"/>
      <c r="DM193" s="60"/>
      <c r="DN193" s="60"/>
      <c r="DO193" s="60"/>
      <c r="DP193" s="60"/>
      <c r="GO193" s="77"/>
      <c r="GP193" s="77"/>
      <c r="GQ193" s="77"/>
      <c r="GR193" s="77"/>
      <c r="GS193" s="77"/>
      <c r="GT193" s="77"/>
      <c r="GU193" s="77"/>
      <c r="GV193" s="77"/>
    </row>
    <row r="194" spans="1:204" s="76" customFormat="1">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60"/>
      <c r="BT194" s="60"/>
      <c r="BU194" s="75"/>
      <c r="BV194" s="75"/>
      <c r="BW194" s="75"/>
      <c r="BX194" s="75"/>
      <c r="BY194" s="75"/>
      <c r="BZ194" s="75"/>
      <c r="CA194" s="75"/>
      <c r="CB194" s="75"/>
      <c r="CC194" s="75"/>
      <c r="CD194" s="75"/>
      <c r="CE194" s="75"/>
      <c r="CF194" s="75"/>
      <c r="CG194" s="75"/>
      <c r="CH194" s="75"/>
      <c r="CI194" s="75"/>
      <c r="CJ194" s="75"/>
      <c r="CK194" s="75"/>
      <c r="CL194" s="60"/>
      <c r="CM194" s="60"/>
      <c r="CN194" s="60"/>
      <c r="CO194" s="60"/>
      <c r="CP194" s="60"/>
      <c r="CQ194" s="60"/>
      <c r="CR194" s="60"/>
      <c r="CS194" s="60"/>
      <c r="CT194" s="60"/>
      <c r="CU194" s="60"/>
      <c r="CV194" s="60"/>
      <c r="CW194" s="60"/>
      <c r="CX194" s="60"/>
      <c r="CY194" s="60"/>
      <c r="CZ194" s="60"/>
      <c r="DA194" s="60"/>
      <c r="DB194" s="60"/>
      <c r="DC194" s="60"/>
      <c r="DD194" s="60"/>
      <c r="DE194" s="60"/>
      <c r="DF194" s="60"/>
      <c r="DG194" s="60"/>
      <c r="DH194" s="60"/>
      <c r="DI194" s="60"/>
      <c r="DJ194" s="60"/>
      <c r="DK194" s="60"/>
      <c r="DL194" s="60"/>
      <c r="DM194" s="60"/>
      <c r="DN194" s="60"/>
      <c r="DO194" s="60"/>
      <c r="DP194" s="60"/>
      <c r="GO194" s="77"/>
      <c r="GP194" s="77"/>
      <c r="GQ194" s="77"/>
      <c r="GR194" s="77"/>
      <c r="GS194" s="77"/>
      <c r="GT194" s="77"/>
      <c r="GU194" s="77"/>
      <c r="GV194" s="77"/>
    </row>
    <row r="195" spans="1:204" s="76" customFormat="1">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0"/>
      <c r="BF195" s="60"/>
      <c r="BG195" s="60"/>
      <c r="BH195" s="60"/>
      <c r="BI195" s="60"/>
      <c r="BJ195" s="60"/>
      <c r="BK195" s="60"/>
      <c r="BL195" s="60"/>
      <c r="BM195" s="60"/>
      <c r="BN195" s="60"/>
      <c r="BO195" s="60"/>
      <c r="BP195" s="60"/>
      <c r="BQ195" s="60"/>
      <c r="BR195" s="60"/>
      <c r="BS195" s="60"/>
      <c r="BT195" s="60"/>
      <c r="BU195" s="75"/>
      <c r="BV195" s="75"/>
      <c r="BW195" s="75"/>
      <c r="BX195" s="75"/>
      <c r="BY195" s="75"/>
      <c r="BZ195" s="75"/>
      <c r="CA195" s="75"/>
      <c r="CB195" s="75"/>
      <c r="CC195" s="75"/>
      <c r="CD195" s="75"/>
      <c r="CE195" s="75"/>
      <c r="CF195" s="75"/>
      <c r="CG195" s="75"/>
      <c r="CH195" s="75"/>
      <c r="CI195" s="75"/>
      <c r="CJ195" s="75"/>
      <c r="CK195" s="75"/>
      <c r="CL195" s="60"/>
      <c r="CM195" s="60"/>
      <c r="CN195" s="60"/>
      <c r="CO195" s="60"/>
      <c r="CP195" s="60"/>
      <c r="CQ195" s="60"/>
      <c r="CR195" s="60"/>
      <c r="CS195" s="60"/>
      <c r="CT195" s="60"/>
      <c r="CU195" s="60"/>
      <c r="CV195" s="60"/>
      <c r="CW195" s="60"/>
      <c r="CX195" s="60"/>
      <c r="CY195" s="60"/>
      <c r="CZ195" s="60"/>
      <c r="DA195" s="60"/>
      <c r="DB195" s="60"/>
      <c r="DC195" s="60"/>
      <c r="DD195" s="60"/>
      <c r="DE195" s="60"/>
      <c r="DF195" s="60"/>
      <c r="DG195" s="60"/>
      <c r="DH195" s="60"/>
      <c r="DI195" s="60"/>
      <c r="DJ195" s="60"/>
      <c r="DK195" s="60"/>
      <c r="DL195" s="60"/>
      <c r="DM195" s="60"/>
      <c r="DN195" s="60"/>
      <c r="DO195" s="60"/>
      <c r="DP195" s="60"/>
      <c r="GO195" s="77"/>
      <c r="GP195" s="77"/>
      <c r="GQ195" s="77"/>
      <c r="GR195" s="77"/>
      <c r="GS195" s="77"/>
      <c r="GT195" s="77"/>
      <c r="GU195" s="77"/>
      <c r="GV195" s="77"/>
    </row>
    <row r="196" spans="1:204" s="76" customFormat="1">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0"/>
      <c r="AR196" s="60"/>
      <c r="AS196" s="60"/>
      <c r="AT196" s="60"/>
      <c r="AU196" s="60"/>
      <c r="AV196" s="60"/>
      <c r="AW196" s="60"/>
      <c r="AX196" s="60"/>
      <c r="AY196" s="60"/>
      <c r="AZ196" s="60"/>
      <c r="BA196" s="60"/>
      <c r="BB196" s="60"/>
      <c r="BC196" s="60"/>
      <c r="BD196" s="60"/>
      <c r="BE196" s="60"/>
      <c r="BF196" s="60"/>
      <c r="BG196" s="60"/>
      <c r="BH196" s="60"/>
      <c r="BI196" s="60"/>
      <c r="BJ196" s="60"/>
      <c r="BK196" s="60"/>
      <c r="BL196" s="60"/>
      <c r="BM196" s="60"/>
      <c r="BN196" s="60"/>
      <c r="BO196" s="60"/>
      <c r="BP196" s="60"/>
      <c r="BQ196" s="60"/>
      <c r="BR196" s="60"/>
      <c r="BS196" s="60"/>
      <c r="BT196" s="60"/>
      <c r="BU196" s="75"/>
      <c r="BV196" s="75"/>
      <c r="BW196" s="75"/>
      <c r="BX196" s="75"/>
      <c r="BY196" s="75"/>
      <c r="BZ196" s="75"/>
      <c r="CA196" s="75"/>
      <c r="CB196" s="75"/>
      <c r="CC196" s="75"/>
      <c r="CD196" s="75"/>
      <c r="CE196" s="75"/>
      <c r="CF196" s="75"/>
      <c r="CG196" s="75"/>
      <c r="CH196" s="75"/>
      <c r="CI196" s="75"/>
      <c r="CJ196" s="75"/>
      <c r="CK196" s="75"/>
      <c r="CL196" s="60"/>
      <c r="CM196" s="60"/>
      <c r="CN196" s="60"/>
      <c r="CO196" s="60"/>
      <c r="CP196" s="60"/>
      <c r="CQ196" s="60"/>
      <c r="CR196" s="60"/>
      <c r="CS196" s="60"/>
      <c r="CT196" s="60"/>
      <c r="CU196" s="60"/>
      <c r="CV196" s="60"/>
      <c r="CW196" s="60"/>
      <c r="CX196" s="60"/>
      <c r="CY196" s="60"/>
      <c r="CZ196" s="60"/>
      <c r="DA196" s="60"/>
      <c r="DB196" s="60"/>
      <c r="DC196" s="60"/>
      <c r="DD196" s="60"/>
      <c r="DE196" s="60"/>
      <c r="DF196" s="60"/>
      <c r="DG196" s="60"/>
      <c r="DH196" s="60"/>
      <c r="DI196" s="60"/>
      <c r="DJ196" s="60"/>
      <c r="DK196" s="60"/>
      <c r="DL196" s="60"/>
      <c r="DM196" s="60"/>
      <c r="DN196" s="60"/>
      <c r="DO196" s="60"/>
      <c r="DP196" s="60"/>
      <c r="GO196" s="77"/>
      <c r="GP196" s="77"/>
      <c r="GQ196" s="77"/>
      <c r="GR196" s="77"/>
      <c r="GS196" s="77"/>
      <c r="GT196" s="77"/>
      <c r="GU196" s="77"/>
      <c r="GV196" s="77"/>
    </row>
    <row r="197" spans="1:204" s="76" customFormat="1">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75"/>
      <c r="BV197" s="75"/>
      <c r="BW197" s="75"/>
      <c r="BX197" s="75"/>
      <c r="BY197" s="75"/>
      <c r="BZ197" s="75"/>
      <c r="CA197" s="75"/>
      <c r="CB197" s="75"/>
      <c r="CC197" s="75"/>
      <c r="CD197" s="75"/>
      <c r="CE197" s="75"/>
      <c r="CF197" s="75"/>
      <c r="CG197" s="75"/>
      <c r="CH197" s="75"/>
      <c r="CI197" s="75"/>
      <c r="CJ197" s="75"/>
      <c r="CK197" s="75"/>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0"/>
      <c r="DJ197" s="60"/>
      <c r="DK197" s="60"/>
      <c r="DL197" s="60"/>
      <c r="DM197" s="60"/>
      <c r="DN197" s="60"/>
      <c r="DO197" s="60"/>
      <c r="DP197" s="60"/>
      <c r="GO197" s="77"/>
      <c r="GP197" s="77"/>
      <c r="GQ197" s="77"/>
      <c r="GR197" s="77"/>
      <c r="GS197" s="77"/>
      <c r="GT197" s="77"/>
      <c r="GU197" s="77"/>
      <c r="GV197" s="77"/>
    </row>
    <row r="198" spans="1:204" s="76" customFormat="1">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0"/>
      <c r="BF198" s="60"/>
      <c r="BG198" s="60"/>
      <c r="BH198" s="60"/>
      <c r="BI198" s="60"/>
      <c r="BJ198" s="60"/>
      <c r="BK198" s="60"/>
      <c r="BL198" s="60"/>
      <c r="BM198" s="60"/>
      <c r="BN198" s="60"/>
      <c r="BO198" s="60"/>
      <c r="BP198" s="60"/>
      <c r="BQ198" s="60"/>
      <c r="BR198" s="60"/>
      <c r="BS198" s="60"/>
      <c r="BT198" s="60"/>
      <c r="BU198" s="75"/>
      <c r="BV198" s="75"/>
      <c r="BW198" s="75"/>
      <c r="BX198" s="75"/>
      <c r="BY198" s="75"/>
      <c r="BZ198" s="75"/>
      <c r="CA198" s="75"/>
      <c r="CB198" s="75"/>
      <c r="CC198" s="75"/>
      <c r="CD198" s="75"/>
      <c r="CE198" s="75"/>
      <c r="CF198" s="75"/>
      <c r="CG198" s="75"/>
      <c r="CH198" s="75"/>
      <c r="CI198" s="75"/>
      <c r="CJ198" s="75"/>
      <c r="CK198" s="75"/>
      <c r="CL198" s="60"/>
      <c r="CM198" s="60"/>
      <c r="CN198" s="60"/>
      <c r="CO198" s="60"/>
      <c r="CP198" s="60"/>
      <c r="CQ198" s="60"/>
      <c r="CR198" s="60"/>
      <c r="CS198" s="60"/>
      <c r="CT198" s="60"/>
      <c r="CU198" s="60"/>
      <c r="CV198" s="60"/>
      <c r="CW198" s="60"/>
      <c r="CX198" s="60"/>
      <c r="CY198" s="60"/>
      <c r="CZ198" s="60"/>
      <c r="DA198" s="60"/>
      <c r="DB198" s="60"/>
      <c r="DC198" s="60"/>
      <c r="DD198" s="60"/>
      <c r="DE198" s="60"/>
      <c r="DF198" s="60"/>
      <c r="DG198" s="60"/>
      <c r="DH198" s="60"/>
      <c r="DI198" s="60"/>
      <c r="DJ198" s="60"/>
      <c r="DK198" s="60"/>
      <c r="DL198" s="60"/>
      <c r="DM198" s="60"/>
      <c r="DN198" s="60"/>
      <c r="DO198" s="60"/>
      <c r="DP198" s="60"/>
      <c r="GO198" s="77"/>
      <c r="GP198" s="77"/>
      <c r="GQ198" s="77"/>
      <c r="GR198" s="77"/>
      <c r="GS198" s="77"/>
      <c r="GT198" s="77"/>
      <c r="GU198" s="77"/>
      <c r="GV198" s="77"/>
    </row>
    <row r="199" spans="1:204" s="76" customFormat="1">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0"/>
      <c r="AR199" s="60"/>
      <c r="AS199" s="60"/>
      <c r="AT199" s="60"/>
      <c r="AU199" s="60"/>
      <c r="AV199" s="60"/>
      <c r="AW199" s="60"/>
      <c r="AX199" s="60"/>
      <c r="AY199" s="60"/>
      <c r="AZ199" s="60"/>
      <c r="BA199" s="60"/>
      <c r="BB199" s="60"/>
      <c r="BC199" s="60"/>
      <c r="BD199" s="60"/>
      <c r="BE199" s="60"/>
      <c r="BF199" s="60"/>
      <c r="BG199" s="60"/>
      <c r="BH199" s="60"/>
      <c r="BI199" s="60"/>
      <c r="BJ199" s="60"/>
      <c r="BK199" s="60"/>
      <c r="BL199" s="60"/>
      <c r="BM199" s="60"/>
      <c r="BN199" s="60"/>
      <c r="BO199" s="60"/>
      <c r="BP199" s="60"/>
      <c r="BQ199" s="60"/>
      <c r="BR199" s="60"/>
      <c r="BS199" s="60"/>
      <c r="BT199" s="60"/>
      <c r="BU199" s="75"/>
      <c r="BV199" s="75"/>
      <c r="BW199" s="75"/>
      <c r="BX199" s="75"/>
      <c r="BY199" s="75"/>
      <c r="BZ199" s="75"/>
      <c r="CA199" s="75"/>
      <c r="CB199" s="75"/>
      <c r="CC199" s="75"/>
      <c r="CD199" s="75"/>
      <c r="CE199" s="75"/>
      <c r="CF199" s="75"/>
      <c r="CG199" s="75"/>
      <c r="CH199" s="75"/>
      <c r="CI199" s="75"/>
      <c r="CJ199" s="75"/>
      <c r="CK199" s="75"/>
      <c r="CL199" s="60"/>
      <c r="CM199" s="60"/>
      <c r="CN199" s="60"/>
      <c r="CO199" s="60"/>
      <c r="CP199" s="60"/>
      <c r="CQ199" s="60"/>
      <c r="CR199" s="60"/>
      <c r="CS199" s="60"/>
      <c r="CT199" s="60"/>
      <c r="CU199" s="60"/>
      <c r="CV199" s="60"/>
      <c r="CW199" s="60"/>
      <c r="CX199" s="60"/>
      <c r="CY199" s="60"/>
      <c r="CZ199" s="60"/>
      <c r="DA199" s="60"/>
      <c r="DB199" s="60"/>
      <c r="DC199" s="60"/>
      <c r="DD199" s="60"/>
      <c r="DE199" s="60"/>
      <c r="DF199" s="60"/>
      <c r="DG199" s="60"/>
      <c r="DH199" s="60"/>
      <c r="DI199" s="60"/>
      <c r="DJ199" s="60"/>
      <c r="DK199" s="60"/>
      <c r="DL199" s="60"/>
      <c r="DM199" s="60"/>
      <c r="DN199" s="60"/>
      <c r="DO199" s="60"/>
      <c r="DP199" s="60"/>
      <c r="GO199" s="77"/>
      <c r="GP199" s="77"/>
      <c r="GQ199" s="77"/>
      <c r="GR199" s="77"/>
      <c r="GS199" s="77"/>
      <c r="GT199" s="77"/>
      <c r="GU199" s="77"/>
      <c r="GV199" s="77"/>
    </row>
    <row r="200" spans="1:204" s="76" customFormat="1">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0"/>
      <c r="BF200" s="60"/>
      <c r="BG200" s="60"/>
      <c r="BH200" s="60"/>
      <c r="BI200" s="60"/>
      <c r="BJ200" s="60"/>
      <c r="BK200" s="60"/>
      <c r="BL200" s="60"/>
      <c r="BM200" s="60"/>
      <c r="BN200" s="60"/>
      <c r="BO200" s="60"/>
      <c r="BP200" s="60"/>
      <c r="BQ200" s="60"/>
      <c r="BR200" s="60"/>
      <c r="BS200" s="60"/>
      <c r="BT200" s="60"/>
      <c r="BU200" s="75"/>
      <c r="BV200" s="75"/>
      <c r="BW200" s="75"/>
      <c r="BX200" s="75"/>
      <c r="BY200" s="75"/>
      <c r="BZ200" s="75"/>
      <c r="CA200" s="75"/>
      <c r="CB200" s="75"/>
      <c r="CC200" s="75"/>
      <c r="CD200" s="75"/>
      <c r="CE200" s="75"/>
      <c r="CF200" s="75"/>
      <c r="CG200" s="75"/>
      <c r="CH200" s="75"/>
      <c r="CI200" s="75"/>
      <c r="CJ200" s="75"/>
      <c r="CK200" s="75"/>
      <c r="CL200" s="60"/>
      <c r="CM200" s="60"/>
      <c r="CN200" s="60"/>
      <c r="CO200" s="60"/>
      <c r="CP200" s="60"/>
      <c r="CQ200" s="60"/>
      <c r="CR200" s="60"/>
      <c r="CS200" s="60"/>
      <c r="CT200" s="60"/>
      <c r="CU200" s="60"/>
      <c r="CV200" s="60"/>
      <c r="CW200" s="60"/>
      <c r="CX200" s="60"/>
      <c r="CY200" s="60"/>
      <c r="CZ200" s="60"/>
      <c r="DA200" s="60"/>
      <c r="DB200" s="60"/>
      <c r="DC200" s="60"/>
      <c r="DD200" s="60"/>
      <c r="DE200" s="60"/>
      <c r="DF200" s="60"/>
      <c r="DG200" s="60"/>
      <c r="DH200" s="60"/>
      <c r="DI200" s="60"/>
      <c r="DJ200" s="60"/>
      <c r="DK200" s="60"/>
      <c r="DL200" s="60"/>
      <c r="DM200" s="60"/>
      <c r="DN200" s="60"/>
      <c r="DO200" s="60"/>
      <c r="DP200" s="60"/>
      <c r="GO200" s="77"/>
      <c r="GP200" s="77"/>
      <c r="GQ200" s="77"/>
      <c r="GR200" s="77"/>
      <c r="GS200" s="77"/>
      <c r="GT200" s="77"/>
      <c r="GU200" s="77"/>
      <c r="GV200" s="77"/>
    </row>
    <row r="201" spans="1:204" s="76" customFormat="1">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60"/>
      <c r="BJ201" s="60"/>
      <c r="BK201" s="60"/>
      <c r="BL201" s="60"/>
      <c r="BM201" s="60"/>
      <c r="BN201" s="60"/>
      <c r="BO201" s="60"/>
      <c r="BP201" s="60"/>
      <c r="BQ201" s="60"/>
      <c r="BR201" s="60"/>
      <c r="BS201" s="60"/>
      <c r="BT201" s="60"/>
      <c r="BU201" s="75"/>
      <c r="BV201" s="75"/>
      <c r="BW201" s="75"/>
      <c r="BX201" s="75"/>
      <c r="BY201" s="75"/>
      <c r="BZ201" s="75"/>
      <c r="CA201" s="75"/>
      <c r="CB201" s="75"/>
      <c r="CC201" s="75"/>
      <c r="CD201" s="75"/>
      <c r="CE201" s="75"/>
      <c r="CF201" s="75"/>
      <c r="CG201" s="75"/>
      <c r="CH201" s="75"/>
      <c r="CI201" s="75"/>
      <c r="CJ201" s="75"/>
      <c r="CK201" s="75"/>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0"/>
      <c r="DJ201" s="60"/>
      <c r="DK201" s="60"/>
      <c r="DL201" s="60"/>
      <c r="DM201" s="60"/>
      <c r="DN201" s="60"/>
      <c r="DO201" s="60"/>
      <c r="DP201" s="60"/>
      <c r="GO201" s="77"/>
      <c r="GP201" s="77"/>
      <c r="GQ201" s="77"/>
      <c r="GR201" s="77"/>
      <c r="GS201" s="77"/>
      <c r="GT201" s="77"/>
      <c r="GU201" s="77"/>
      <c r="GV201" s="77"/>
    </row>
    <row r="202" spans="1:204" s="76" customFormat="1">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60"/>
      <c r="BG202" s="60"/>
      <c r="BH202" s="60"/>
      <c r="BI202" s="60"/>
      <c r="BJ202" s="60"/>
      <c r="BK202" s="60"/>
      <c r="BL202" s="60"/>
      <c r="BM202" s="60"/>
      <c r="BN202" s="60"/>
      <c r="BO202" s="60"/>
      <c r="BP202" s="60"/>
      <c r="BQ202" s="60"/>
      <c r="BR202" s="60"/>
      <c r="BS202" s="60"/>
      <c r="BT202" s="60"/>
      <c r="BU202" s="75"/>
      <c r="BV202" s="75"/>
      <c r="BW202" s="75"/>
      <c r="BX202" s="75"/>
      <c r="BY202" s="75"/>
      <c r="BZ202" s="75"/>
      <c r="CA202" s="75"/>
      <c r="CB202" s="75"/>
      <c r="CC202" s="75"/>
      <c r="CD202" s="75"/>
      <c r="CE202" s="75"/>
      <c r="CF202" s="75"/>
      <c r="CG202" s="75"/>
      <c r="CH202" s="75"/>
      <c r="CI202" s="75"/>
      <c r="CJ202" s="75"/>
      <c r="CK202" s="75"/>
      <c r="CL202" s="60"/>
      <c r="CM202" s="60"/>
      <c r="CN202" s="60"/>
      <c r="CO202" s="60"/>
      <c r="CP202" s="60"/>
      <c r="CQ202" s="60"/>
      <c r="CR202" s="60"/>
      <c r="CS202" s="60"/>
      <c r="CT202" s="60"/>
      <c r="CU202" s="60"/>
      <c r="CV202" s="60"/>
      <c r="CW202" s="60"/>
      <c r="CX202" s="60"/>
      <c r="CY202" s="60"/>
      <c r="CZ202" s="60"/>
      <c r="DA202" s="60"/>
      <c r="DB202" s="60"/>
      <c r="DC202" s="60"/>
      <c r="DD202" s="60"/>
      <c r="DE202" s="60"/>
      <c r="DF202" s="60"/>
      <c r="DG202" s="60"/>
      <c r="DH202" s="60"/>
      <c r="DI202" s="60"/>
      <c r="DJ202" s="60"/>
      <c r="DK202" s="60"/>
      <c r="DL202" s="60"/>
      <c r="DM202" s="60"/>
      <c r="DN202" s="60"/>
      <c r="DO202" s="60"/>
      <c r="DP202" s="60"/>
      <c r="GO202" s="77"/>
      <c r="GP202" s="77"/>
      <c r="GQ202" s="77"/>
      <c r="GR202" s="77"/>
      <c r="GS202" s="77"/>
      <c r="GT202" s="77"/>
      <c r="GU202" s="77"/>
      <c r="GV202" s="77"/>
    </row>
    <row r="203" spans="1:204" s="76" customFormat="1">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60"/>
      <c r="BG203" s="60"/>
      <c r="BH203" s="60"/>
      <c r="BI203" s="60"/>
      <c r="BJ203" s="60"/>
      <c r="BK203" s="60"/>
      <c r="BL203" s="60"/>
      <c r="BM203" s="60"/>
      <c r="BN203" s="60"/>
      <c r="BO203" s="60"/>
      <c r="BP203" s="60"/>
      <c r="BQ203" s="60"/>
      <c r="BR203" s="60"/>
      <c r="BS203" s="60"/>
      <c r="BT203" s="60"/>
      <c r="BU203" s="75"/>
      <c r="BV203" s="75"/>
      <c r="BW203" s="75"/>
      <c r="BX203" s="75"/>
      <c r="BY203" s="75"/>
      <c r="BZ203" s="75"/>
      <c r="CA203" s="75"/>
      <c r="CB203" s="75"/>
      <c r="CC203" s="75"/>
      <c r="CD203" s="75"/>
      <c r="CE203" s="75"/>
      <c r="CF203" s="75"/>
      <c r="CG203" s="75"/>
      <c r="CH203" s="75"/>
      <c r="CI203" s="75"/>
      <c r="CJ203" s="75"/>
      <c r="CK203" s="75"/>
      <c r="CL203" s="60"/>
      <c r="CM203" s="60"/>
      <c r="CN203" s="60"/>
      <c r="CO203" s="60"/>
      <c r="CP203" s="60"/>
      <c r="CQ203" s="60"/>
      <c r="CR203" s="60"/>
      <c r="CS203" s="60"/>
      <c r="CT203" s="60"/>
      <c r="CU203" s="60"/>
      <c r="CV203" s="60"/>
      <c r="CW203" s="60"/>
      <c r="CX203" s="60"/>
      <c r="CY203" s="60"/>
      <c r="CZ203" s="60"/>
      <c r="DA203" s="60"/>
      <c r="DB203" s="60"/>
      <c r="DC203" s="60"/>
      <c r="DD203" s="60"/>
      <c r="DE203" s="60"/>
      <c r="DF203" s="60"/>
      <c r="DG203" s="60"/>
      <c r="DH203" s="60"/>
      <c r="DI203" s="60"/>
      <c r="DJ203" s="60"/>
      <c r="DK203" s="60"/>
      <c r="DL203" s="60"/>
      <c r="DM203" s="60"/>
      <c r="DN203" s="60"/>
      <c r="DO203" s="60"/>
      <c r="DP203" s="60"/>
      <c r="GO203" s="77"/>
      <c r="GP203" s="77"/>
      <c r="GQ203" s="77"/>
      <c r="GR203" s="77"/>
      <c r="GS203" s="77"/>
      <c r="GT203" s="77"/>
      <c r="GU203" s="77"/>
      <c r="GV203" s="77"/>
    </row>
    <row r="204" spans="1:204" s="76" customFormat="1">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60"/>
      <c r="BG204" s="60"/>
      <c r="BH204" s="60"/>
      <c r="BI204" s="60"/>
      <c r="BJ204" s="60"/>
      <c r="BK204" s="60"/>
      <c r="BL204" s="60"/>
      <c r="BM204" s="60"/>
      <c r="BN204" s="60"/>
      <c r="BO204" s="60"/>
      <c r="BP204" s="60"/>
      <c r="BQ204" s="60"/>
      <c r="BR204" s="60"/>
      <c r="BS204" s="60"/>
      <c r="BT204" s="60"/>
      <c r="BU204" s="75"/>
      <c r="BV204" s="75"/>
      <c r="BW204" s="75"/>
      <c r="BX204" s="75"/>
      <c r="BY204" s="75"/>
      <c r="BZ204" s="75"/>
      <c r="CA204" s="75"/>
      <c r="CB204" s="75"/>
      <c r="CC204" s="75"/>
      <c r="CD204" s="75"/>
      <c r="CE204" s="75"/>
      <c r="CF204" s="75"/>
      <c r="CG204" s="75"/>
      <c r="CH204" s="75"/>
      <c r="CI204" s="75"/>
      <c r="CJ204" s="75"/>
      <c r="CK204" s="75"/>
      <c r="CL204" s="60"/>
      <c r="CM204" s="60"/>
      <c r="CN204" s="60"/>
      <c r="CO204" s="60"/>
      <c r="CP204" s="60"/>
      <c r="CQ204" s="60"/>
      <c r="CR204" s="60"/>
      <c r="CS204" s="60"/>
      <c r="CT204" s="60"/>
      <c r="CU204" s="60"/>
      <c r="CV204" s="60"/>
      <c r="CW204" s="60"/>
      <c r="CX204" s="60"/>
      <c r="CY204" s="60"/>
      <c r="CZ204" s="60"/>
      <c r="DA204" s="60"/>
      <c r="DB204" s="60"/>
      <c r="DC204" s="60"/>
      <c r="DD204" s="60"/>
      <c r="DE204" s="60"/>
      <c r="DF204" s="60"/>
      <c r="DG204" s="60"/>
      <c r="DH204" s="60"/>
      <c r="DI204" s="60"/>
      <c r="DJ204" s="60"/>
      <c r="DK204" s="60"/>
      <c r="DL204" s="60"/>
      <c r="DM204" s="60"/>
      <c r="DN204" s="60"/>
      <c r="DO204" s="60"/>
      <c r="DP204" s="60"/>
      <c r="GO204" s="77"/>
      <c r="GP204" s="77"/>
      <c r="GQ204" s="77"/>
      <c r="GR204" s="77"/>
      <c r="GS204" s="77"/>
      <c r="GT204" s="77"/>
      <c r="GU204" s="77"/>
      <c r="GV204" s="77"/>
    </row>
    <row r="205" spans="1:204" s="76" customFormat="1">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c r="BJ205" s="60"/>
      <c r="BK205" s="60"/>
      <c r="BL205" s="60"/>
      <c r="BM205" s="60"/>
      <c r="BN205" s="60"/>
      <c r="BO205" s="60"/>
      <c r="BP205" s="60"/>
      <c r="BQ205" s="60"/>
      <c r="BR205" s="60"/>
      <c r="BS205" s="60"/>
      <c r="BT205" s="60"/>
      <c r="BU205" s="75"/>
      <c r="BV205" s="75"/>
      <c r="BW205" s="75"/>
      <c r="BX205" s="75"/>
      <c r="BY205" s="75"/>
      <c r="BZ205" s="75"/>
      <c r="CA205" s="75"/>
      <c r="CB205" s="75"/>
      <c r="CC205" s="75"/>
      <c r="CD205" s="75"/>
      <c r="CE205" s="75"/>
      <c r="CF205" s="75"/>
      <c r="CG205" s="75"/>
      <c r="CH205" s="75"/>
      <c r="CI205" s="75"/>
      <c r="CJ205" s="75"/>
      <c r="CK205" s="75"/>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c r="GO205" s="77"/>
      <c r="GP205" s="77"/>
      <c r="GQ205" s="77"/>
      <c r="GR205" s="77"/>
      <c r="GS205" s="77"/>
      <c r="GT205" s="77"/>
      <c r="GU205" s="77"/>
      <c r="GV205" s="77"/>
    </row>
    <row r="206" spans="1:204" s="76" customFormat="1">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c r="BJ206" s="60"/>
      <c r="BK206" s="60"/>
      <c r="BL206" s="60"/>
      <c r="BM206" s="60"/>
      <c r="BN206" s="60"/>
      <c r="BO206" s="60"/>
      <c r="BP206" s="60"/>
      <c r="BQ206" s="60"/>
      <c r="BR206" s="60"/>
      <c r="BS206" s="60"/>
      <c r="BT206" s="60"/>
      <c r="BU206" s="75"/>
      <c r="BV206" s="75"/>
      <c r="BW206" s="75"/>
      <c r="BX206" s="75"/>
      <c r="BY206" s="75"/>
      <c r="BZ206" s="75"/>
      <c r="CA206" s="75"/>
      <c r="CB206" s="75"/>
      <c r="CC206" s="75"/>
      <c r="CD206" s="75"/>
      <c r="CE206" s="75"/>
      <c r="CF206" s="75"/>
      <c r="CG206" s="75"/>
      <c r="CH206" s="75"/>
      <c r="CI206" s="75"/>
      <c r="CJ206" s="75"/>
      <c r="CK206" s="75"/>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c r="GO206" s="77"/>
      <c r="GP206" s="77"/>
      <c r="GQ206" s="77"/>
      <c r="GR206" s="77"/>
      <c r="GS206" s="77"/>
      <c r="GT206" s="77"/>
      <c r="GU206" s="77"/>
      <c r="GV206" s="77"/>
    </row>
    <row r="207" spans="1:204" s="76" customFormat="1">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c r="BJ207" s="60"/>
      <c r="BK207" s="60"/>
      <c r="BL207" s="60"/>
      <c r="BM207" s="60"/>
      <c r="BN207" s="60"/>
      <c r="BO207" s="60"/>
      <c r="BP207" s="60"/>
      <c r="BQ207" s="60"/>
      <c r="BR207" s="60"/>
      <c r="BS207" s="60"/>
      <c r="BT207" s="60"/>
      <c r="BU207" s="75"/>
      <c r="BV207" s="75"/>
      <c r="BW207" s="75"/>
      <c r="BX207" s="75"/>
      <c r="BY207" s="75"/>
      <c r="BZ207" s="75"/>
      <c r="CA207" s="75"/>
      <c r="CB207" s="75"/>
      <c r="CC207" s="75"/>
      <c r="CD207" s="75"/>
      <c r="CE207" s="75"/>
      <c r="CF207" s="75"/>
      <c r="CG207" s="75"/>
      <c r="CH207" s="75"/>
      <c r="CI207" s="75"/>
      <c r="CJ207" s="75"/>
      <c r="CK207" s="75"/>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c r="GO207" s="77"/>
      <c r="GP207" s="77"/>
      <c r="GQ207" s="77"/>
      <c r="GR207" s="77"/>
      <c r="GS207" s="77"/>
      <c r="GT207" s="77"/>
      <c r="GU207" s="77"/>
      <c r="GV207" s="77"/>
    </row>
    <row r="208" spans="1:204" s="76" customFormat="1">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60"/>
      <c r="BJ208" s="60"/>
      <c r="BK208" s="60"/>
      <c r="BL208" s="60"/>
      <c r="BM208" s="60"/>
      <c r="BN208" s="60"/>
      <c r="BO208" s="60"/>
      <c r="BP208" s="60"/>
      <c r="BQ208" s="60"/>
      <c r="BR208" s="60"/>
      <c r="BS208" s="60"/>
      <c r="BT208" s="60"/>
      <c r="BU208" s="75"/>
      <c r="BV208" s="75"/>
      <c r="BW208" s="75"/>
      <c r="BX208" s="75"/>
      <c r="BY208" s="75"/>
      <c r="BZ208" s="75"/>
      <c r="CA208" s="75"/>
      <c r="CB208" s="75"/>
      <c r="CC208" s="75"/>
      <c r="CD208" s="75"/>
      <c r="CE208" s="75"/>
      <c r="CF208" s="75"/>
      <c r="CG208" s="75"/>
      <c r="CH208" s="75"/>
      <c r="CI208" s="75"/>
      <c r="CJ208" s="75"/>
      <c r="CK208" s="75"/>
      <c r="CL208" s="60"/>
      <c r="CM208" s="60"/>
      <c r="CN208" s="60"/>
      <c r="CO208" s="60"/>
      <c r="CP208" s="60"/>
      <c r="CQ208" s="60"/>
      <c r="CR208" s="60"/>
      <c r="CS208" s="60"/>
      <c r="CT208" s="60"/>
      <c r="CU208" s="60"/>
      <c r="CV208" s="60"/>
      <c r="CW208" s="60"/>
      <c r="CX208" s="60"/>
      <c r="CY208" s="60"/>
      <c r="CZ208" s="60"/>
      <c r="DA208" s="60"/>
      <c r="DB208" s="60"/>
      <c r="DC208" s="60"/>
      <c r="DD208" s="60"/>
      <c r="DE208" s="60"/>
      <c r="DF208" s="60"/>
      <c r="DG208" s="60"/>
      <c r="DH208" s="60"/>
      <c r="DI208" s="60"/>
      <c r="DJ208" s="60"/>
      <c r="DK208" s="60"/>
      <c r="DL208" s="60"/>
      <c r="DM208" s="60"/>
      <c r="DN208" s="60"/>
      <c r="DO208" s="60"/>
      <c r="DP208" s="60"/>
      <c r="GO208" s="77"/>
      <c r="GP208" s="77"/>
      <c r="GQ208" s="77"/>
      <c r="GR208" s="77"/>
      <c r="GS208" s="77"/>
      <c r="GT208" s="77"/>
      <c r="GU208" s="77"/>
      <c r="GV208" s="77"/>
    </row>
    <row r="209" spans="1:204" s="76" customFormat="1">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c r="BJ209" s="60"/>
      <c r="BK209" s="60"/>
      <c r="BL209" s="60"/>
      <c r="BM209" s="60"/>
      <c r="BN209" s="60"/>
      <c r="BO209" s="60"/>
      <c r="BP209" s="60"/>
      <c r="BQ209" s="60"/>
      <c r="BR209" s="60"/>
      <c r="BS209" s="60"/>
      <c r="BT209" s="60"/>
      <c r="BU209" s="75"/>
      <c r="BV209" s="75"/>
      <c r="BW209" s="75"/>
      <c r="BX209" s="75"/>
      <c r="BY209" s="75"/>
      <c r="BZ209" s="75"/>
      <c r="CA209" s="75"/>
      <c r="CB209" s="75"/>
      <c r="CC209" s="75"/>
      <c r="CD209" s="75"/>
      <c r="CE209" s="75"/>
      <c r="CF209" s="75"/>
      <c r="CG209" s="75"/>
      <c r="CH209" s="75"/>
      <c r="CI209" s="75"/>
      <c r="CJ209" s="75"/>
      <c r="CK209" s="75"/>
      <c r="CL209" s="60"/>
      <c r="CM209" s="60"/>
      <c r="CN209" s="60"/>
      <c r="CO209" s="60"/>
      <c r="CP209" s="60"/>
      <c r="CQ209" s="60"/>
      <c r="CR209" s="60"/>
      <c r="CS209" s="60"/>
      <c r="CT209" s="60"/>
      <c r="CU209" s="60"/>
      <c r="CV209" s="60"/>
      <c r="CW209" s="60"/>
      <c r="CX209" s="60"/>
      <c r="CY209" s="60"/>
      <c r="CZ209" s="60"/>
      <c r="DA209" s="60"/>
      <c r="DB209" s="60"/>
      <c r="DC209" s="60"/>
      <c r="DD209" s="60"/>
      <c r="DE209" s="60"/>
      <c r="DF209" s="60"/>
      <c r="DG209" s="60"/>
      <c r="DH209" s="60"/>
      <c r="DI209" s="60"/>
      <c r="DJ209" s="60"/>
      <c r="DK209" s="60"/>
      <c r="DL209" s="60"/>
      <c r="DM209" s="60"/>
      <c r="DN209" s="60"/>
      <c r="DO209" s="60"/>
      <c r="DP209" s="60"/>
      <c r="GO209" s="77"/>
      <c r="GP209" s="77"/>
      <c r="GQ209" s="77"/>
      <c r="GR209" s="77"/>
      <c r="GS209" s="77"/>
      <c r="GT209" s="77"/>
      <c r="GU209" s="77"/>
      <c r="GV209" s="77"/>
    </row>
    <row r="210" spans="1:204" s="76" customFormat="1">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c r="BJ210" s="60"/>
      <c r="BK210" s="60"/>
      <c r="BL210" s="60"/>
      <c r="BM210" s="60"/>
      <c r="BN210" s="60"/>
      <c r="BO210" s="60"/>
      <c r="BP210" s="60"/>
      <c r="BQ210" s="60"/>
      <c r="BR210" s="60"/>
      <c r="BS210" s="60"/>
      <c r="BT210" s="60"/>
      <c r="BU210" s="75"/>
      <c r="BV210" s="75"/>
      <c r="BW210" s="75"/>
      <c r="BX210" s="75"/>
      <c r="BY210" s="75"/>
      <c r="BZ210" s="75"/>
      <c r="CA210" s="75"/>
      <c r="CB210" s="75"/>
      <c r="CC210" s="75"/>
      <c r="CD210" s="75"/>
      <c r="CE210" s="75"/>
      <c r="CF210" s="75"/>
      <c r="CG210" s="75"/>
      <c r="CH210" s="75"/>
      <c r="CI210" s="75"/>
      <c r="CJ210" s="75"/>
      <c r="CK210" s="75"/>
      <c r="CL210" s="60"/>
      <c r="CM210" s="60"/>
      <c r="CN210" s="60"/>
      <c r="CO210" s="60"/>
      <c r="CP210" s="60"/>
      <c r="CQ210" s="60"/>
      <c r="CR210" s="60"/>
      <c r="CS210" s="60"/>
      <c r="CT210" s="60"/>
      <c r="CU210" s="60"/>
      <c r="CV210" s="60"/>
      <c r="CW210" s="60"/>
      <c r="CX210" s="60"/>
      <c r="CY210" s="60"/>
      <c r="CZ210" s="60"/>
      <c r="DA210" s="60"/>
      <c r="DB210" s="60"/>
      <c r="DC210" s="60"/>
      <c r="DD210" s="60"/>
      <c r="DE210" s="60"/>
      <c r="DF210" s="60"/>
      <c r="DG210" s="60"/>
      <c r="DH210" s="60"/>
      <c r="DI210" s="60"/>
      <c r="DJ210" s="60"/>
      <c r="DK210" s="60"/>
      <c r="DL210" s="60"/>
      <c r="DM210" s="60"/>
      <c r="DN210" s="60"/>
      <c r="DO210" s="60"/>
      <c r="DP210" s="60"/>
      <c r="GO210" s="77"/>
      <c r="GP210" s="77"/>
      <c r="GQ210" s="77"/>
      <c r="GR210" s="77"/>
      <c r="GS210" s="77"/>
      <c r="GT210" s="77"/>
      <c r="GU210" s="77"/>
      <c r="GV210" s="77"/>
    </row>
    <row r="211" spans="1:204" s="76" customFormat="1">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c r="BJ211" s="60"/>
      <c r="BK211" s="60"/>
      <c r="BL211" s="60"/>
      <c r="BM211" s="60"/>
      <c r="BN211" s="60"/>
      <c r="BO211" s="60"/>
      <c r="BP211" s="60"/>
      <c r="BQ211" s="60"/>
      <c r="BR211" s="60"/>
      <c r="BS211" s="60"/>
      <c r="BT211" s="60"/>
      <c r="BU211" s="75"/>
      <c r="BV211" s="75"/>
      <c r="BW211" s="75"/>
      <c r="BX211" s="75"/>
      <c r="BY211" s="75"/>
      <c r="BZ211" s="75"/>
      <c r="CA211" s="75"/>
      <c r="CB211" s="75"/>
      <c r="CC211" s="75"/>
      <c r="CD211" s="75"/>
      <c r="CE211" s="75"/>
      <c r="CF211" s="75"/>
      <c r="CG211" s="75"/>
      <c r="CH211" s="75"/>
      <c r="CI211" s="75"/>
      <c r="CJ211" s="75"/>
      <c r="CK211" s="75"/>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60"/>
      <c r="DI211" s="60"/>
      <c r="DJ211" s="60"/>
      <c r="DK211" s="60"/>
      <c r="DL211" s="60"/>
      <c r="DM211" s="60"/>
      <c r="DN211" s="60"/>
      <c r="DO211" s="60"/>
      <c r="DP211" s="60"/>
      <c r="GO211" s="77"/>
      <c r="GP211" s="77"/>
      <c r="GQ211" s="77"/>
      <c r="GR211" s="77"/>
      <c r="GS211" s="77"/>
      <c r="GT211" s="77"/>
      <c r="GU211" s="77"/>
      <c r="GV211" s="77"/>
    </row>
    <row r="212" spans="1:204" s="76" customFormat="1">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c r="BJ212" s="60"/>
      <c r="BK212" s="60"/>
      <c r="BL212" s="60"/>
      <c r="BM212" s="60"/>
      <c r="BN212" s="60"/>
      <c r="BO212" s="60"/>
      <c r="BP212" s="60"/>
      <c r="BQ212" s="60"/>
      <c r="BR212" s="60"/>
      <c r="BS212" s="60"/>
      <c r="BT212" s="60"/>
      <c r="BU212" s="75"/>
      <c r="BV212" s="75"/>
      <c r="BW212" s="75"/>
      <c r="BX212" s="75"/>
      <c r="BY212" s="75"/>
      <c r="BZ212" s="75"/>
      <c r="CA212" s="75"/>
      <c r="CB212" s="75"/>
      <c r="CC212" s="75"/>
      <c r="CD212" s="75"/>
      <c r="CE212" s="75"/>
      <c r="CF212" s="75"/>
      <c r="CG212" s="75"/>
      <c r="CH212" s="75"/>
      <c r="CI212" s="75"/>
      <c r="CJ212" s="75"/>
      <c r="CK212" s="75"/>
      <c r="CL212" s="60"/>
      <c r="CM212" s="60"/>
      <c r="CN212" s="60"/>
      <c r="CO212" s="60"/>
      <c r="CP212" s="60"/>
      <c r="CQ212" s="60"/>
      <c r="CR212" s="60"/>
      <c r="CS212" s="60"/>
      <c r="CT212" s="60"/>
      <c r="CU212" s="60"/>
      <c r="CV212" s="60"/>
      <c r="CW212" s="60"/>
      <c r="CX212" s="60"/>
      <c r="CY212" s="60"/>
      <c r="CZ212" s="60"/>
      <c r="DA212" s="60"/>
      <c r="DB212" s="60"/>
      <c r="DC212" s="60"/>
      <c r="DD212" s="60"/>
      <c r="DE212" s="60"/>
      <c r="DF212" s="60"/>
      <c r="DG212" s="60"/>
      <c r="DH212" s="60"/>
      <c r="DI212" s="60"/>
      <c r="DJ212" s="60"/>
      <c r="DK212" s="60"/>
      <c r="DL212" s="60"/>
      <c r="DM212" s="60"/>
      <c r="DN212" s="60"/>
      <c r="DO212" s="60"/>
      <c r="DP212" s="60"/>
      <c r="GO212" s="77"/>
      <c r="GP212" s="77"/>
      <c r="GQ212" s="77"/>
      <c r="GR212" s="77"/>
      <c r="GS212" s="77"/>
      <c r="GT212" s="77"/>
      <c r="GU212" s="77"/>
      <c r="GV212" s="77"/>
    </row>
    <row r="213" spans="1:204" s="76" customFormat="1">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0"/>
      <c r="BF213" s="60"/>
      <c r="BG213" s="60"/>
      <c r="BH213" s="60"/>
      <c r="BI213" s="60"/>
      <c r="BJ213" s="60"/>
      <c r="BK213" s="60"/>
      <c r="BL213" s="60"/>
      <c r="BM213" s="60"/>
      <c r="BN213" s="60"/>
      <c r="BO213" s="60"/>
      <c r="BP213" s="60"/>
      <c r="BQ213" s="60"/>
      <c r="BR213" s="60"/>
      <c r="BS213" s="60"/>
      <c r="BT213" s="60"/>
      <c r="BU213" s="75"/>
      <c r="BV213" s="75"/>
      <c r="BW213" s="75"/>
      <c r="BX213" s="75"/>
      <c r="BY213" s="75"/>
      <c r="BZ213" s="75"/>
      <c r="CA213" s="75"/>
      <c r="CB213" s="75"/>
      <c r="CC213" s="75"/>
      <c r="CD213" s="75"/>
      <c r="CE213" s="75"/>
      <c r="CF213" s="75"/>
      <c r="CG213" s="75"/>
      <c r="CH213" s="75"/>
      <c r="CI213" s="75"/>
      <c r="CJ213" s="75"/>
      <c r="CK213" s="75"/>
      <c r="CL213" s="60"/>
      <c r="CM213" s="60"/>
      <c r="CN213" s="60"/>
      <c r="CO213" s="60"/>
      <c r="CP213" s="60"/>
      <c r="CQ213" s="60"/>
      <c r="CR213" s="60"/>
      <c r="CS213" s="60"/>
      <c r="CT213" s="60"/>
      <c r="CU213" s="60"/>
      <c r="CV213" s="60"/>
      <c r="CW213" s="60"/>
      <c r="CX213" s="60"/>
      <c r="CY213" s="60"/>
      <c r="CZ213" s="60"/>
      <c r="DA213" s="60"/>
      <c r="DB213" s="60"/>
      <c r="DC213" s="60"/>
      <c r="DD213" s="60"/>
      <c r="DE213" s="60"/>
      <c r="DF213" s="60"/>
      <c r="DG213" s="60"/>
      <c r="DH213" s="60"/>
      <c r="DI213" s="60"/>
      <c r="DJ213" s="60"/>
      <c r="DK213" s="60"/>
      <c r="DL213" s="60"/>
      <c r="DM213" s="60"/>
      <c r="DN213" s="60"/>
      <c r="DO213" s="60"/>
      <c r="DP213" s="60"/>
      <c r="GO213" s="77"/>
      <c r="GP213" s="77"/>
      <c r="GQ213" s="77"/>
      <c r="GR213" s="77"/>
      <c r="GS213" s="77"/>
      <c r="GT213" s="77"/>
      <c r="GU213" s="77"/>
      <c r="GV213" s="77"/>
    </row>
    <row r="214" spans="1:204" s="76" customFormat="1">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c r="BJ214" s="60"/>
      <c r="BK214" s="60"/>
      <c r="BL214" s="60"/>
      <c r="BM214" s="60"/>
      <c r="BN214" s="60"/>
      <c r="BO214" s="60"/>
      <c r="BP214" s="60"/>
      <c r="BQ214" s="60"/>
      <c r="BR214" s="60"/>
      <c r="BS214" s="60"/>
      <c r="BT214" s="60"/>
      <c r="BU214" s="75"/>
      <c r="BV214" s="75"/>
      <c r="BW214" s="75"/>
      <c r="BX214" s="75"/>
      <c r="BY214" s="75"/>
      <c r="BZ214" s="75"/>
      <c r="CA214" s="75"/>
      <c r="CB214" s="75"/>
      <c r="CC214" s="75"/>
      <c r="CD214" s="75"/>
      <c r="CE214" s="75"/>
      <c r="CF214" s="75"/>
      <c r="CG214" s="75"/>
      <c r="CH214" s="75"/>
      <c r="CI214" s="75"/>
      <c r="CJ214" s="75"/>
      <c r="CK214" s="75"/>
      <c r="CL214" s="60"/>
      <c r="CM214" s="60"/>
      <c r="CN214" s="60"/>
      <c r="CO214" s="60"/>
      <c r="CP214" s="60"/>
      <c r="CQ214" s="60"/>
      <c r="CR214" s="60"/>
      <c r="CS214" s="60"/>
      <c r="CT214" s="60"/>
      <c r="CU214" s="60"/>
      <c r="CV214" s="60"/>
      <c r="CW214" s="60"/>
      <c r="CX214" s="60"/>
      <c r="CY214" s="60"/>
      <c r="CZ214" s="60"/>
      <c r="DA214" s="60"/>
      <c r="DB214" s="60"/>
      <c r="DC214" s="60"/>
      <c r="DD214" s="60"/>
      <c r="DE214" s="60"/>
      <c r="DF214" s="60"/>
      <c r="DG214" s="60"/>
      <c r="DH214" s="60"/>
      <c r="DI214" s="60"/>
      <c r="DJ214" s="60"/>
      <c r="DK214" s="60"/>
      <c r="DL214" s="60"/>
      <c r="DM214" s="60"/>
      <c r="DN214" s="60"/>
      <c r="DO214" s="60"/>
      <c r="DP214" s="60"/>
      <c r="GO214" s="77"/>
      <c r="GP214" s="77"/>
      <c r="GQ214" s="77"/>
      <c r="GR214" s="77"/>
      <c r="GS214" s="77"/>
      <c r="GT214" s="77"/>
      <c r="GU214" s="77"/>
      <c r="GV214" s="77"/>
    </row>
    <row r="215" spans="1:204" s="76" customFormat="1">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60"/>
      <c r="BJ215" s="60"/>
      <c r="BK215" s="60"/>
      <c r="BL215" s="60"/>
      <c r="BM215" s="60"/>
      <c r="BN215" s="60"/>
      <c r="BO215" s="60"/>
      <c r="BP215" s="60"/>
      <c r="BQ215" s="60"/>
      <c r="BR215" s="60"/>
      <c r="BS215" s="60"/>
      <c r="BT215" s="60"/>
      <c r="BU215" s="75"/>
      <c r="BV215" s="75"/>
      <c r="BW215" s="75"/>
      <c r="BX215" s="75"/>
      <c r="BY215" s="75"/>
      <c r="BZ215" s="75"/>
      <c r="CA215" s="75"/>
      <c r="CB215" s="75"/>
      <c r="CC215" s="75"/>
      <c r="CD215" s="75"/>
      <c r="CE215" s="75"/>
      <c r="CF215" s="75"/>
      <c r="CG215" s="75"/>
      <c r="CH215" s="75"/>
      <c r="CI215" s="75"/>
      <c r="CJ215" s="75"/>
      <c r="CK215" s="75"/>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60"/>
      <c r="DI215" s="60"/>
      <c r="DJ215" s="60"/>
      <c r="DK215" s="60"/>
      <c r="DL215" s="60"/>
      <c r="DM215" s="60"/>
      <c r="DN215" s="60"/>
      <c r="DO215" s="60"/>
      <c r="DP215" s="60"/>
      <c r="GO215" s="77"/>
      <c r="GP215" s="77"/>
      <c r="GQ215" s="77"/>
      <c r="GR215" s="77"/>
      <c r="GS215" s="77"/>
      <c r="GT215" s="77"/>
      <c r="GU215" s="77"/>
      <c r="GV215" s="77"/>
    </row>
    <row r="216" spans="1:204" s="76" customFormat="1">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c r="BJ216" s="60"/>
      <c r="BK216" s="60"/>
      <c r="BL216" s="60"/>
      <c r="BM216" s="60"/>
      <c r="BN216" s="60"/>
      <c r="BO216" s="60"/>
      <c r="BP216" s="60"/>
      <c r="BQ216" s="60"/>
      <c r="BR216" s="60"/>
      <c r="BS216" s="60"/>
      <c r="BT216" s="60"/>
      <c r="BU216" s="75"/>
      <c r="BV216" s="75"/>
      <c r="BW216" s="75"/>
      <c r="BX216" s="75"/>
      <c r="BY216" s="75"/>
      <c r="BZ216" s="75"/>
      <c r="CA216" s="75"/>
      <c r="CB216" s="75"/>
      <c r="CC216" s="75"/>
      <c r="CD216" s="75"/>
      <c r="CE216" s="75"/>
      <c r="CF216" s="75"/>
      <c r="CG216" s="75"/>
      <c r="CH216" s="75"/>
      <c r="CI216" s="75"/>
      <c r="CJ216" s="75"/>
      <c r="CK216" s="75"/>
      <c r="CL216" s="60"/>
      <c r="CM216" s="60"/>
      <c r="CN216" s="60"/>
      <c r="CO216" s="60"/>
      <c r="CP216" s="60"/>
      <c r="CQ216" s="60"/>
      <c r="CR216" s="60"/>
      <c r="CS216" s="60"/>
      <c r="CT216" s="60"/>
      <c r="CU216" s="60"/>
      <c r="CV216" s="60"/>
      <c r="CW216" s="60"/>
      <c r="CX216" s="60"/>
      <c r="CY216" s="60"/>
      <c r="CZ216" s="60"/>
      <c r="DA216" s="60"/>
      <c r="DB216" s="60"/>
      <c r="DC216" s="60"/>
      <c r="DD216" s="60"/>
      <c r="DE216" s="60"/>
      <c r="DF216" s="60"/>
      <c r="DG216" s="60"/>
      <c r="DH216" s="60"/>
      <c r="DI216" s="60"/>
      <c r="DJ216" s="60"/>
      <c r="DK216" s="60"/>
      <c r="DL216" s="60"/>
      <c r="DM216" s="60"/>
      <c r="DN216" s="60"/>
      <c r="DO216" s="60"/>
      <c r="DP216" s="60"/>
      <c r="GO216" s="77"/>
      <c r="GP216" s="77"/>
      <c r="GQ216" s="77"/>
      <c r="GR216" s="77"/>
      <c r="GS216" s="77"/>
      <c r="GT216" s="77"/>
      <c r="GU216" s="77"/>
      <c r="GV216" s="77"/>
    </row>
    <row r="217" spans="1:204" s="76" customFormat="1">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AD217" s="60"/>
      <c r="AE217" s="60"/>
      <c r="AF217" s="60"/>
      <c r="AG217" s="60"/>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60"/>
      <c r="BJ217" s="60"/>
      <c r="BK217" s="60"/>
      <c r="BL217" s="60"/>
      <c r="BM217" s="60"/>
      <c r="BN217" s="60"/>
      <c r="BO217" s="60"/>
      <c r="BP217" s="60"/>
      <c r="BQ217" s="60"/>
      <c r="BR217" s="60"/>
      <c r="BS217" s="60"/>
      <c r="BT217" s="60"/>
      <c r="BU217" s="75"/>
      <c r="BV217" s="75"/>
      <c r="BW217" s="75"/>
      <c r="BX217" s="75"/>
      <c r="BY217" s="75"/>
      <c r="BZ217" s="75"/>
      <c r="CA217" s="75"/>
      <c r="CB217" s="75"/>
      <c r="CC217" s="75"/>
      <c r="CD217" s="75"/>
      <c r="CE217" s="75"/>
      <c r="CF217" s="75"/>
      <c r="CG217" s="75"/>
      <c r="CH217" s="75"/>
      <c r="CI217" s="75"/>
      <c r="CJ217" s="75"/>
      <c r="CK217" s="75"/>
      <c r="CL217" s="60"/>
      <c r="CM217" s="60"/>
      <c r="CN217" s="60"/>
      <c r="CO217" s="60"/>
      <c r="CP217" s="60"/>
      <c r="CQ217" s="60"/>
      <c r="CR217" s="60"/>
      <c r="CS217" s="60"/>
      <c r="CT217" s="60"/>
      <c r="CU217" s="60"/>
      <c r="CV217" s="60"/>
      <c r="CW217" s="60"/>
      <c r="CX217" s="60"/>
      <c r="CY217" s="60"/>
      <c r="CZ217" s="60"/>
      <c r="DA217" s="60"/>
      <c r="DB217" s="60"/>
      <c r="DC217" s="60"/>
      <c r="DD217" s="60"/>
      <c r="DE217" s="60"/>
      <c r="DF217" s="60"/>
      <c r="DG217" s="60"/>
      <c r="DH217" s="60"/>
      <c r="DI217" s="60"/>
      <c r="DJ217" s="60"/>
      <c r="DK217" s="60"/>
      <c r="DL217" s="60"/>
      <c r="DM217" s="60"/>
      <c r="DN217" s="60"/>
      <c r="DO217" s="60"/>
      <c r="DP217" s="60"/>
      <c r="GO217" s="77"/>
      <c r="GP217" s="77"/>
      <c r="GQ217" s="77"/>
      <c r="GR217" s="77"/>
      <c r="GS217" s="77"/>
      <c r="GT217" s="77"/>
      <c r="GU217" s="77"/>
      <c r="GV217" s="77"/>
    </row>
    <row r="218" spans="1:204" s="76" customFormat="1">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c r="BJ218" s="60"/>
      <c r="BK218" s="60"/>
      <c r="BL218" s="60"/>
      <c r="BM218" s="60"/>
      <c r="BN218" s="60"/>
      <c r="BO218" s="60"/>
      <c r="BP218" s="60"/>
      <c r="BQ218" s="60"/>
      <c r="BR218" s="60"/>
      <c r="BS218" s="60"/>
      <c r="BT218" s="60"/>
      <c r="BU218" s="75"/>
      <c r="BV218" s="75"/>
      <c r="BW218" s="75"/>
      <c r="BX218" s="75"/>
      <c r="BY218" s="75"/>
      <c r="BZ218" s="75"/>
      <c r="CA218" s="75"/>
      <c r="CB218" s="75"/>
      <c r="CC218" s="75"/>
      <c r="CD218" s="75"/>
      <c r="CE218" s="75"/>
      <c r="CF218" s="75"/>
      <c r="CG218" s="75"/>
      <c r="CH218" s="75"/>
      <c r="CI218" s="75"/>
      <c r="CJ218" s="75"/>
      <c r="CK218" s="75"/>
      <c r="CL218" s="60"/>
      <c r="CM218" s="60"/>
      <c r="CN218" s="60"/>
      <c r="CO218" s="60"/>
      <c r="CP218" s="60"/>
      <c r="CQ218" s="60"/>
      <c r="CR218" s="60"/>
      <c r="CS218" s="60"/>
      <c r="CT218" s="60"/>
      <c r="CU218" s="60"/>
      <c r="CV218" s="60"/>
      <c r="CW218" s="60"/>
      <c r="CX218" s="60"/>
      <c r="CY218" s="60"/>
      <c r="CZ218" s="60"/>
      <c r="DA218" s="60"/>
      <c r="DB218" s="60"/>
      <c r="DC218" s="60"/>
      <c r="DD218" s="60"/>
      <c r="DE218" s="60"/>
      <c r="DF218" s="60"/>
      <c r="DG218" s="60"/>
      <c r="DH218" s="60"/>
      <c r="DI218" s="60"/>
      <c r="DJ218" s="60"/>
      <c r="DK218" s="60"/>
      <c r="DL218" s="60"/>
      <c r="DM218" s="60"/>
      <c r="DN218" s="60"/>
      <c r="DO218" s="60"/>
      <c r="DP218" s="60"/>
      <c r="GO218" s="77"/>
      <c r="GP218" s="77"/>
      <c r="GQ218" s="77"/>
      <c r="GR218" s="77"/>
      <c r="GS218" s="77"/>
      <c r="GT218" s="77"/>
      <c r="GU218" s="77"/>
      <c r="GV218" s="77"/>
    </row>
    <row r="219" spans="1:204" s="76" customFormat="1">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60"/>
      <c r="BJ219" s="60"/>
      <c r="BK219" s="60"/>
      <c r="BL219" s="60"/>
      <c r="BM219" s="60"/>
      <c r="BN219" s="60"/>
      <c r="BO219" s="60"/>
      <c r="BP219" s="60"/>
      <c r="BQ219" s="60"/>
      <c r="BR219" s="60"/>
      <c r="BS219" s="60"/>
      <c r="BT219" s="60"/>
      <c r="BU219" s="75"/>
      <c r="BV219" s="75"/>
      <c r="BW219" s="75"/>
      <c r="BX219" s="75"/>
      <c r="BY219" s="75"/>
      <c r="BZ219" s="75"/>
      <c r="CA219" s="75"/>
      <c r="CB219" s="75"/>
      <c r="CC219" s="75"/>
      <c r="CD219" s="75"/>
      <c r="CE219" s="75"/>
      <c r="CF219" s="75"/>
      <c r="CG219" s="75"/>
      <c r="CH219" s="75"/>
      <c r="CI219" s="75"/>
      <c r="CJ219" s="75"/>
      <c r="CK219" s="75"/>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0"/>
      <c r="DO219" s="60"/>
      <c r="DP219" s="60"/>
      <c r="GO219" s="77"/>
      <c r="GP219" s="77"/>
      <c r="GQ219" s="77"/>
      <c r="GR219" s="77"/>
      <c r="GS219" s="77"/>
      <c r="GT219" s="77"/>
      <c r="GU219" s="77"/>
      <c r="GV219" s="77"/>
    </row>
    <row r="220" spans="1:204" s="76" customFormat="1">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60"/>
      <c r="BJ220" s="60"/>
      <c r="BK220" s="60"/>
      <c r="BL220" s="60"/>
      <c r="BM220" s="60"/>
      <c r="BN220" s="60"/>
      <c r="BO220" s="60"/>
      <c r="BP220" s="60"/>
      <c r="BQ220" s="60"/>
      <c r="BR220" s="60"/>
      <c r="BS220" s="60"/>
      <c r="BT220" s="60"/>
      <c r="BU220" s="75"/>
      <c r="BV220" s="75"/>
      <c r="BW220" s="75"/>
      <c r="BX220" s="75"/>
      <c r="BY220" s="75"/>
      <c r="BZ220" s="75"/>
      <c r="CA220" s="75"/>
      <c r="CB220" s="75"/>
      <c r="CC220" s="75"/>
      <c r="CD220" s="75"/>
      <c r="CE220" s="75"/>
      <c r="CF220" s="75"/>
      <c r="CG220" s="75"/>
      <c r="CH220" s="75"/>
      <c r="CI220" s="75"/>
      <c r="CJ220" s="75"/>
      <c r="CK220" s="75"/>
      <c r="CL220" s="60"/>
      <c r="CM220" s="60"/>
      <c r="CN220" s="60"/>
      <c r="CO220" s="60"/>
      <c r="CP220" s="60"/>
      <c r="CQ220" s="60"/>
      <c r="CR220" s="60"/>
      <c r="CS220" s="60"/>
      <c r="CT220" s="60"/>
      <c r="CU220" s="60"/>
      <c r="CV220" s="60"/>
      <c r="CW220" s="60"/>
      <c r="CX220" s="60"/>
      <c r="CY220" s="60"/>
      <c r="CZ220" s="60"/>
      <c r="DA220" s="60"/>
      <c r="DB220" s="60"/>
      <c r="DC220" s="60"/>
      <c r="DD220" s="60"/>
      <c r="DE220" s="60"/>
      <c r="DF220" s="60"/>
      <c r="DG220" s="60"/>
      <c r="DH220" s="60"/>
      <c r="DI220" s="60"/>
      <c r="DJ220" s="60"/>
      <c r="DK220" s="60"/>
      <c r="DL220" s="60"/>
      <c r="DM220" s="60"/>
      <c r="DN220" s="60"/>
      <c r="DO220" s="60"/>
      <c r="DP220" s="60"/>
      <c r="GO220" s="77"/>
      <c r="GP220" s="77"/>
      <c r="GQ220" s="77"/>
      <c r="GR220" s="77"/>
      <c r="GS220" s="77"/>
      <c r="GT220" s="77"/>
      <c r="GU220" s="77"/>
      <c r="GV220" s="77"/>
    </row>
    <row r="221" spans="1:204" s="76" customFormat="1">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c r="BJ221" s="60"/>
      <c r="BK221" s="60"/>
      <c r="BL221" s="60"/>
      <c r="BM221" s="60"/>
      <c r="BN221" s="60"/>
      <c r="BO221" s="60"/>
      <c r="BP221" s="60"/>
      <c r="BQ221" s="60"/>
      <c r="BR221" s="60"/>
      <c r="BS221" s="60"/>
      <c r="BT221" s="60"/>
      <c r="BU221" s="75"/>
      <c r="BV221" s="75"/>
      <c r="BW221" s="75"/>
      <c r="BX221" s="75"/>
      <c r="BY221" s="75"/>
      <c r="BZ221" s="75"/>
      <c r="CA221" s="75"/>
      <c r="CB221" s="75"/>
      <c r="CC221" s="75"/>
      <c r="CD221" s="75"/>
      <c r="CE221" s="75"/>
      <c r="CF221" s="75"/>
      <c r="CG221" s="75"/>
      <c r="CH221" s="75"/>
      <c r="CI221" s="75"/>
      <c r="CJ221" s="75"/>
      <c r="CK221" s="75"/>
      <c r="CL221" s="60"/>
      <c r="CM221" s="60"/>
      <c r="CN221" s="60"/>
      <c r="CO221" s="60"/>
      <c r="CP221" s="60"/>
      <c r="CQ221" s="60"/>
      <c r="CR221" s="60"/>
      <c r="CS221" s="60"/>
      <c r="CT221" s="60"/>
      <c r="CU221" s="60"/>
      <c r="CV221" s="60"/>
      <c r="CW221" s="60"/>
      <c r="CX221" s="60"/>
      <c r="CY221" s="60"/>
      <c r="CZ221" s="60"/>
      <c r="DA221" s="60"/>
      <c r="DB221" s="60"/>
      <c r="DC221" s="60"/>
      <c r="DD221" s="60"/>
      <c r="DE221" s="60"/>
      <c r="DF221" s="60"/>
      <c r="DG221" s="60"/>
      <c r="DH221" s="60"/>
      <c r="DI221" s="60"/>
      <c r="DJ221" s="60"/>
      <c r="DK221" s="60"/>
      <c r="DL221" s="60"/>
      <c r="DM221" s="60"/>
      <c r="DN221" s="60"/>
      <c r="DO221" s="60"/>
      <c r="DP221" s="60"/>
      <c r="GO221" s="77"/>
      <c r="GP221" s="77"/>
      <c r="GQ221" s="77"/>
      <c r="GR221" s="77"/>
      <c r="GS221" s="77"/>
      <c r="GT221" s="77"/>
      <c r="GU221" s="77"/>
      <c r="GV221" s="77"/>
    </row>
    <row r="222" spans="1:204" s="76" customFormat="1">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c r="BJ222" s="60"/>
      <c r="BK222" s="60"/>
      <c r="BL222" s="60"/>
      <c r="BM222" s="60"/>
      <c r="BN222" s="60"/>
      <c r="BO222" s="60"/>
      <c r="BP222" s="60"/>
      <c r="BQ222" s="60"/>
      <c r="BR222" s="60"/>
      <c r="BS222" s="60"/>
      <c r="BT222" s="60"/>
      <c r="BU222" s="75"/>
      <c r="BV222" s="75"/>
      <c r="BW222" s="75"/>
      <c r="BX222" s="75"/>
      <c r="BY222" s="75"/>
      <c r="BZ222" s="75"/>
      <c r="CA222" s="75"/>
      <c r="CB222" s="75"/>
      <c r="CC222" s="75"/>
      <c r="CD222" s="75"/>
      <c r="CE222" s="75"/>
      <c r="CF222" s="75"/>
      <c r="CG222" s="75"/>
      <c r="CH222" s="75"/>
      <c r="CI222" s="75"/>
      <c r="CJ222" s="75"/>
      <c r="CK222" s="75"/>
      <c r="CL222" s="60"/>
      <c r="CM222" s="60"/>
      <c r="CN222" s="60"/>
      <c r="CO222" s="60"/>
      <c r="CP222" s="60"/>
      <c r="CQ222" s="60"/>
      <c r="CR222" s="60"/>
      <c r="CS222" s="60"/>
      <c r="CT222" s="60"/>
      <c r="CU222" s="60"/>
      <c r="CV222" s="60"/>
      <c r="CW222" s="60"/>
      <c r="CX222" s="60"/>
      <c r="CY222" s="60"/>
      <c r="CZ222" s="60"/>
      <c r="DA222" s="60"/>
      <c r="DB222" s="60"/>
      <c r="DC222" s="60"/>
      <c r="DD222" s="60"/>
      <c r="DE222" s="60"/>
      <c r="DF222" s="60"/>
      <c r="DG222" s="60"/>
      <c r="DH222" s="60"/>
      <c r="DI222" s="60"/>
      <c r="DJ222" s="60"/>
      <c r="DK222" s="60"/>
      <c r="DL222" s="60"/>
      <c r="DM222" s="60"/>
      <c r="DN222" s="60"/>
      <c r="DO222" s="60"/>
      <c r="DP222" s="60"/>
      <c r="GO222" s="77"/>
      <c r="GP222" s="77"/>
      <c r="GQ222" s="77"/>
      <c r="GR222" s="77"/>
      <c r="GS222" s="77"/>
      <c r="GT222" s="77"/>
      <c r="GU222" s="77"/>
      <c r="GV222" s="77"/>
    </row>
    <row r="223" spans="1:204" s="76" customFormat="1">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60"/>
      <c r="BJ223" s="60"/>
      <c r="BK223" s="60"/>
      <c r="BL223" s="60"/>
      <c r="BM223" s="60"/>
      <c r="BN223" s="60"/>
      <c r="BO223" s="60"/>
      <c r="BP223" s="60"/>
      <c r="BQ223" s="60"/>
      <c r="BR223" s="60"/>
      <c r="BS223" s="60"/>
      <c r="BT223" s="60"/>
      <c r="BU223" s="75"/>
      <c r="BV223" s="75"/>
      <c r="BW223" s="75"/>
      <c r="BX223" s="75"/>
      <c r="BY223" s="75"/>
      <c r="BZ223" s="75"/>
      <c r="CA223" s="75"/>
      <c r="CB223" s="75"/>
      <c r="CC223" s="75"/>
      <c r="CD223" s="75"/>
      <c r="CE223" s="75"/>
      <c r="CF223" s="75"/>
      <c r="CG223" s="75"/>
      <c r="CH223" s="75"/>
      <c r="CI223" s="75"/>
      <c r="CJ223" s="75"/>
      <c r="CK223" s="75"/>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60"/>
      <c r="DI223" s="60"/>
      <c r="DJ223" s="60"/>
      <c r="DK223" s="60"/>
      <c r="DL223" s="60"/>
      <c r="DM223" s="60"/>
      <c r="DN223" s="60"/>
      <c r="DO223" s="60"/>
      <c r="DP223" s="60"/>
      <c r="GO223" s="77"/>
      <c r="GP223" s="77"/>
      <c r="GQ223" s="77"/>
      <c r="GR223" s="77"/>
      <c r="GS223" s="77"/>
      <c r="GT223" s="77"/>
      <c r="GU223" s="77"/>
      <c r="GV223" s="77"/>
    </row>
    <row r="224" spans="1:204" s="76" customFormat="1">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c r="BJ224" s="60"/>
      <c r="BK224" s="60"/>
      <c r="BL224" s="60"/>
      <c r="BM224" s="60"/>
      <c r="BN224" s="60"/>
      <c r="BO224" s="60"/>
      <c r="BP224" s="60"/>
      <c r="BQ224" s="60"/>
      <c r="BR224" s="60"/>
      <c r="BS224" s="60"/>
      <c r="BT224" s="60"/>
      <c r="BU224" s="75"/>
      <c r="BV224" s="75"/>
      <c r="BW224" s="75"/>
      <c r="BX224" s="75"/>
      <c r="BY224" s="75"/>
      <c r="BZ224" s="75"/>
      <c r="CA224" s="75"/>
      <c r="CB224" s="75"/>
      <c r="CC224" s="75"/>
      <c r="CD224" s="75"/>
      <c r="CE224" s="75"/>
      <c r="CF224" s="75"/>
      <c r="CG224" s="75"/>
      <c r="CH224" s="75"/>
      <c r="CI224" s="75"/>
      <c r="CJ224" s="75"/>
      <c r="CK224" s="75"/>
      <c r="CL224" s="60"/>
      <c r="CM224" s="60"/>
      <c r="CN224" s="60"/>
      <c r="CO224" s="60"/>
      <c r="CP224" s="60"/>
      <c r="CQ224" s="60"/>
      <c r="CR224" s="60"/>
      <c r="CS224" s="60"/>
      <c r="CT224" s="60"/>
      <c r="CU224" s="60"/>
      <c r="CV224" s="60"/>
      <c r="CW224" s="60"/>
      <c r="CX224" s="60"/>
      <c r="CY224" s="60"/>
      <c r="CZ224" s="60"/>
      <c r="DA224" s="60"/>
      <c r="DB224" s="60"/>
      <c r="DC224" s="60"/>
      <c r="DD224" s="60"/>
      <c r="DE224" s="60"/>
      <c r="DF224" s="60"/>
      <c r="DG224" s="60"/>
      <c r="DH224" s="60"/>
      <c r="DI224" s="60"/>
      <c r="DJ224" s="60"/>
      <c r="DK224" s="60"/>
      <c r="DL224" s="60"/>
      <c r="DM224" s="60"/>
      <c r="DN224" s="60"/>
      <c r="DO224" s="60"/>
      <c r="DP224" s="60"/>
      <c r="GO224" s="77"/>
      <c r="GP224" s="77"/>
      <c r="GQ224" s="77"/>
      <c r="GR224" s="77"/>
      <c r="GS224" s="77"/>
      <c r="GT224" s="77"/>
      <c r="GU224" s="77"/>
      <c r="GV224" s="77"/>
    </row>
    <row r="225" spans="1:204" s="76" customFormat="1">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c r="BJ225" s="60"/>
      <c r="BK225" s="60"/>
      <c r="BL225" s="60"/>
      <c r="BM225" s="60"/>
      <c r="BN225" s="60"/>
      <c r="BO225" s="60"/>
      <c r="BP225" s="60"/>
      <c r="BQ225" s="60"/>
      <c r="BR225" s="60"/>
      <c r="BS225" s="60"/>
      <c r="BT225" s="60"/>
      <c r="BU225" s="75"/>
      <c r="BV225" s="75"/>
      <c r="BW225" s="75"/>
      <c r="BX225" s="75"/>
      <c r="BY225" s="75"/>
      <c r="BZ225" s="75"/>
      <c r="CA225" s="75"/>
      <c r="CB225" s="75"/>
      <c r="CC225" s="75"/>
      <c r="CD225" s="75"/>
      <c r="CE225" s="75"/>
      <c r="CF225" s="75"/>
      <c r="CG225" s="75"/>
      <c r="CH225" s="75"/>
      <c r="CI225" s="75"/>
      <c r="CJ225" s="75"/>
      <c r="CK225" s="75"/>
      <c r="CL225" s="60"/>
      <c r="CM225" s="60"/>
      <c r="CN225" s="60"/>
      <c r="CO225" s="60"/>
      <c r="CP225" s="60"/>
      <c r="CQ225" s="60"/>
      <c r="CR225" s="60"/>
      <c r="CS225" s="60"/>
      <c r="CT225" s="60"/>
      <c r="CU225" s="60"/>
      <c r="CV225" s="60"/>
      <c r="CW225" s="60"/>
      <c r="CX225" s="60"/>
      <c r="CY225" s="60"/>
      <c r="CZ225" s="60"/>
      <c r="DA225" s="60"/>
      <c r="DB225" s="60"/>
      <c r="DC225" s="60"/>
      <c r="DD225" s="60"/>
      <c r="DE225" s="60"/>
      <c r="DF225" s="60"/>
      <c r="DG225" s="60"/>
      <c r="DH225" s="60"/>
      <c r="DI225" s="60"/>
      <c r="DJ225" s="60"/>
      <c r="DK225" s="60"/>
      <c r="DL225" s="60"/>
      <c r="DM225" s="60"/>
      <c r="DN225" s="60"/>
      <c r="DO225" s="60"/>
      <c r="DP225" s="60"/>
      <c r="GO225" s="77"/>
      <c r="GP225" s="77"/>
      <c r="GQ225" s="77"/>
      <c r="GR225" s="77"/>
      <c r="GS225" s="77"/>
      <c r="GT225" s="77"/>
      <c r="GU225" s="77"/>
      <c r="GV225" s="77"/>
    </row>
    <row r="226" spans="1:204" s="76" customFormat="1">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c r="BM226" s="60"/>
      <c r="BN226" s="60"/>
      <c r="BO226" s="60"/>
      <c r="BP226" s="60"/>
      <c r="BQ226" s="60"/>
      <c r="BR226" s="60"/>
      <c r="BS226" s="60"/>
      <c r="BT226" s="60"/>
      <c r="BU226" s="75"/>
      <c r="BV226" s="75"/>
      <c r="BW226" s="75"/>
      <c r="BX226" s="75"/>
      <c r="BY226" s="75"/>
      <c r="BZ226" s="75"/>
      <c r="CA226" s="75"/>
      <c r="CB226" s="75"/>
      <c r="CC226" s="75"/>
      <c r="CD226" s="75"/>
      <c r="CE226" s="75"/>
      <c r="CF226" s="75"/>
      <c r="CG226" s="75"/>
      <c r="CH226" s="75"/>
      <c r="CI226" s="75"/>
      <c r="CJ226" s="75"/>
      <c r="CK226" s="75"/>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c r="GO226" s="77"/>
      <c r="GP226" s="77"/>
      <c r="GQ226" s="77"/>
      <c r="GR226" s="77"/>
      <c r="GS226" s="77"/>
      <c r="GT226" s="77"/>
      <c r="GU226" s="77"/>
      <c r="GV226" s="77"/>
    </row>
    <row r="227" spans="1:204" s="76" customFormat="1">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0"/>
      <c r="AR227" s="60"/>
      <c r="AS227" s="60"/>
      <c r="AT227" s="60"/>
      <c r="AU227" s="60"/>
      <c r="AV227" s="60"/>
      <c r="AW227" s="60"/>
      <c r="AX227" s="60"/>
      <c r="AY227" s="60"/>
      <c r="AZ227" s="60"/>
      <c r="BA227" s="60"/>
      <c r="BB227" s="60"/>
      <c r="BC227" s="60"/>
      <c r="BD227" s="60"/>
      <c r="BE227" s="60"/>
      <c r="BF227" s="60"/>
      <c r="BG227" s="60"/>
      <c r="BH227" s="60"/>
      <c r="BI227" s="60"/>
      <c r="BJ227" s="60"/>
      <c r="BK227" s="60"/>
      <c r="BL227" s="60"/>
      <c r="BM227" s="60"/>
      <c r="BN227" s="60"/>
      <c r="BO227" s="60"/>
      <c r="BP227" s="60"/>
      <c r="BQ227" s="60"/>
      <c r="BR227" s="60"/>
      <c r="BS227" s="60"/>
      <c r="BT227" s="60"/>
      <c r="BU227" s="75"/>
      <c r="BV227" s="75"/>
      <c r="BW227" s="75"/>
      <c r="BX227" s="75"/>
      <c r="BY227" s="75"/>
      <c r="BZ227" s="75"/>
      <c r="CA227" s="75"/>
      <c r="CB227" s="75"/>
      <c r="CC227" s="75"/>
      <c r="CD227" s="75"/>
      <c r="CE227" s="75"/>
      <c r="CF227" s="75"/>
      <c r="CG227" s="75"/>
      <c r="CH227" s="75"/>
      <c r="CI227" s="75"/>
      <c r="CJ227" s="75"/>
      <c r="CK227" s="75"/>
      <c r="CL227" s="60"/>
      <c r="CM227" s="60"/>
      <c r="CN227" s="60"/>
      <c r="CO227" s="60"/>
      <c r="CP227" s="60"/>
      <c r="CQ227" s="60"/>
      <c r="CR227" s="60"/>
      <c r="CS227" s="60"/>
      <c r="CT227" s="60"/>
      <c r="CU227" s="60"/>
      <c r="CV227" s="60"/>
      <c r="CW227" s="60"/>
      <c r="CX227" s="60"/>
      <c r="CY227" s="60"/>
      <c r="CZ227" s="60"/>
      <c r="DA227" s="60"/>
      <c r="DB227" s="60"/>
      <c r="DC227" s="60"/>
      <c r="DD227" s="60"/>
      <c r="DE227" s="60"/>
      <c r="DF227" s="60"/>
      <c r="DG227" s="60"/>
      <c r="DH227" s="60"/>
      <c r="DI227" s="60"/>
      <c r="DJ227" s="60"/>
      <c r="DK227" s="60"/>
      <c r="DL227" s="60"/>
      <c r="DM227" s="60"/>
      <c r="DN227" s="60"/>
      <c r="DO227" s="60"/>
      <c r="DP227" s="60"/>
      <c r="GO227" s="77"/>
      <c r="GP227" s="77"/>
      <c r="GQ227" s="77"/>
      <c r="GR227" s="77"/>
      <c r="GS227" s="77"/>
      <c r="GT227" s="77"/>
      <c r="GU227" s="77"/>
      <c r="GV227" s="77"/>
    </row>
    <row r="228" spans="1:204" s="76" customFormat="1">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c r="BJ228" s="60"/>
      <c r="BK228" s="60"/>
      <c r="BL228" s="60"/>
      <c r="BM228" s="60"/>
      <c r="BN228" s="60"/>
      <c r="BO228" s="60"/>
      <c r="BP228" s="60"/>
      <c r="BQ228" s="60"/>
      <c r="BR228" s="60"/>
      <c r="BS228" s="60"/>
      <c r="BT228" s="60"/>
      <c r="BU228" s="75"/>
      <c r="BV228" s="75"/>
      <c r="BW228" s="75"/>
      <c r="BX228" s="75"/>
      <c r="BY228" s="75"/>
      <c r="BZ228" s="75"/>
      <c r="CA228" s="75"/>
      <c r="CB228" s="75"/>
      <c r="CC228" s="75"/>
      <c r="CD228" s="75"/>
      <c r="CE228" s="75"/>
      <c r="CF228" s="75"/>
      <c r="CG228" s="75"/>
      <c r="CH228" s="75"/>
      <c r="CI228" s="75"/>
      <c r="CJ228" s="75"/>
      <c r="CK228" s="75"/>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c r="GO228" s="77"/>
      <c r="GP228" s="77"/>
      <c r="GQ228" s="77"/>
      <c r="GR228" s="77"/>
      <c r="GS228" s="77"/>
      <c r="GT228" s="77"/>
      <c r="GU228" s="77"/>
      <c r="GV228" s="77"/>
    </row>
    <row r="229" spans="1:204" s="76" customFormat="1">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c r="BJ229" s="60"/>
      <c r="BK229" s="60"/>
      <c r="BL229" s="60"/>
      <c r="BM229" s="60"/>
      <c r="BN229" s="60"/>
      <c r="BO229" s="60"/>
      <c r="BP229" s="60"/>
      <c r="BQ229" s="60"/>
      <c r="BR229" s="60"/>
      <c r="BS229" s="60"/>
      <c r="BT229" s="60"/>
      <c r="BU229" s="75"/>
      <c r="BV229" s="75"/>
      <c r="BW229" s="75"/>
      <c r="BX229" s="75"/>
      <c r="BY229" s="75"/>
      <c r="BZ229" s="75"/>
      <c r="CA229" s="75"/>
      <c r="CB229" s="75"/>
      <c r="CC229" s="75"/>
      <c r="CD229" s="75"/>
      <c r="CE229" s="75"/>
      <c r="CF229" s="75"/>
      <c r="CG229" s="75"/>
      <c r="CH229" s="75"/>
      <c r="CI229" s="75"/>
      <c r="CJ229" s="75"/>
      <c r="CK229" s="75"/>
      <c r="CL229" s="60"/>
      <c r="CM229" s="60"/>
      <c r="CN229" s="60"/>
      <c r="CO229" s="60"/>
      <c r="CP229" s="60"/>
      <c r="CQ229" s="60"/>
      <c r="CR229" s="60"/>
      <c r="CS229" s="60"/>
      <c r="CT229" s="60"/>
      <c r="CU229" s="60"/>
      <c r="CV229" s="60"/>
      <c r="CW229" s="60"/>
      <c r="CX229" s="60"/>
      <c r="CY229" s="60"/>
      <c r="CZ229" s="60"/>
      <c r="DA229" s="60"/>
      <c r="DB229" s="60"/>
      <c r="DC229" s="60"/>
      <c r="DD229" s="60"/>
      <c r="DE229" s="60"/>
      <c r="DF229" s="60"/>
      <c r="DG229" s="60"/>
      <c r="DH229" s="60"/>
      <c r="DI229" s="60"/>
      <c r="DJ229" s="60"/>
      <c r="DK229" s="60"/>
      <c r="DL229" s="60"/>
      <c r="DM229" s="60"/>
      <c r="DN229" s="60"/>
      <c r="DO229" s="60"/>
      <c r="DP229" s="60"/>
      <c r="GO229" s="77"/>
      <c r="GP229" s="77"/>
      <c r="GQ229" s="77"/>
      <c r="GR229" s="77"/>
      <c r="GS229" s="77"/>
      <c r="GT229" s="77"/>
      <c r="GU229" s="77"/>
      <c r="GV229" s="77"/>
    </row>
    <row r="230" spans="1:204" s="76" customFormat="1">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0"/>
      <c r="AR230" s="60"/>
      <c r="AS230" s="60"/>
      <c r="AT230" s="60"/>
      <c r="AU230" s="60"/>
      <c r="AV230" s="60"/>
      <c r="AW230" s="60"/>
      <c r="AX230" s="60"/>
      <c r="AY230" s="60"/>
      <c r="AZ230" s="60"/>
      <c r="BA230" s="60"/>
      <c r="BB230" s="60"/>
      <c r="BC230" s="60"/>
      <c r="BD230" s="60"/>
      <c r="BE230" s="60"/>
      <c r="BF230" s="60"/>
      <c r="BG230" s="60"/>
      <c r="BH230" s="60"/>
      <c r="BI230" s="60"/>
      <c r="BJ230" s="60"/>
      <c r="BK230" s="60"/>
      <c r="BL230" s="60"/>
      <c r="BM230" s="60"/>
      <c r="BN230" s="60"/>
      <c r="BO230" s="60"/>
      <c r="BP230" s="60"/>
      <c r="BQ230" s="60"/>
      <c r="BR230" s="60"/>
      <c r="BS230" s="60"/>
      <c r="BT230" s="60"/>
      <c r="BU230" s="75"/>
      <c r="BV230" s="75"/>
      <c r="BW230" s="75"/>
      <c r="BX230" s="75"/>
      <c r="BY230" s="75"/>
      <c r="BZ230" s="75"/>
      <c r="CA230" s="75"/>
      <c r="CB230" s="75"/>
      <c r="CC230" s="75"/>
      <c r="CD230" s="75"/>
      <c r="CE230" s="75"/>
      <c r="CF230" s="75"/>
      <c r="CG230" s="75"/>
      <c r="CH230" s="75"/>
      <c r="CI230" s="75"/>
      <c r="CJ230" s="75"/>
      <c r="CK230" s="75"/>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c r="GO230" s="77"/>
      <c r="GP230" s="77"/>
      <c r="GQ230" s="77"/>
      <c r="GR230" s="77"/>
      <c r="GS230" s="77"/>
      <c r="GT230" s="77"/>
      <c r="GU230" s="77"/>
      <c r="GV230" s="77"/>
    </row>
    <row r="231" spans="1:204" s="76" customFormat="1">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0"/>
      <c r="AR231" s="60"/>
      <c r="AS231" s="60"/>
      <c r="AT231" s="60"/>
      <c r="AU231" s="60"/>
      <c r="AV231" s="60"/>
      <c r="AW231" s="60"/>
      <c r="AX231" s="60"/>
      <c r="AY231" s="60"/>
      <c r="AZ231" s="60"/>
      <c r="BA231" s="60"/>
      <c r="BB231" s="60"/>
      <c r="BC231" s="60"/>
      <c r="BD231" s="60"/>
      <c r="BE231" s="60"/>
      <c r="BF231" s="60"/>
      <c r="BG231" s="60"/>
      <c r="BH231" s="60"/>
      <c r="BI231" s="60"/>
      <c r="BJ231" s="60"/>
      <c r="BK231" s="60"/>
      <c r="BL231" s="60"/>
      <c r="BM231" s="60"/>
      <c r="BN231" s="60"/>
      <c r="BO231" s="60"/>
      <c r="BP231" s="60"/>
      <c r="BQ231" s="60"/>
      <c r="BR231" s="60"/>
      <c r="BS231" s="60"/>
      <c r="BT231" s="60"/>
      <c r="BU231" s="75"/>
      <c r="BV231" s="75"/>
      <c r="BW231" s="75"/>
      <c r="BX231" s="75"/>
      <c r="BY231" s="75"/>
      <c r="BZ231" s="75"/>
      <c r="CA231" s="75"/>
      <c r="CB231" s="75"/>
      <c r="CC231" s="75"/>
      <c r="CD231" s="75"/>
      <c r="CE231" s="75"/>
      <c r="CF231" s="75"/>
      <c r="CG231" s="75"/>
      <c r="CH231" s="75"/>
      <c r="CI231" s="75"/>
      <c r="CJ231" s="75"/>
      <c r="CK231" s="75"/>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60"/>
      <c r="DI231" s="60"/>
      <c r="DJ231" s="60"/>
      <c r="DK231" s="60"/>
      <c r="DL231" s="60"/>
      <c r="DM231" s="60"/>
      <c r="DN231" s="60"/>
      <c r="DO231" s="60"/>
      <c r="DP231" s="60"/>
      <c r="GO231" s="77"/>
      <c r="GP231" s="77"/>
      <c r="GQ231" s="77"/>
      <c r="GR231" s="77"/>
      <c r="GS231" s="77"/>
      <c r="GT231" s="77"/>
      <c r="GU231" s="77"/>
      <c r="GV231" s="77"/>
    </row>
    <row r="232" spans="1:204" s="76" customFormat="1">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0"/>
      <c r="AR232" s="60"/>
      <c r="AS232" s="60"/>
      <c r="AT232" s="60"/>
      <c r="AU232" s="60"/>
      <c r="AV232" s="60"/>
      <c r="AW232" s="60"/>
      <c r="AX232" s="60"/>
      <c r="AY232" s="60"/>
      <c r="AZ232" s="60"/>
      <c r="BA232" s="60"/>
      <c r="BB232" s="60"/>
      <c r="BC232" s="60"/>
      <c r="BD232" s="60"/>
      <c r="BE232" s="60"/>
      <c r="BF232" s="60"/>
      <c r="BG232" s="60"/>
      <c r="BH232" s="60"/>
      <c r="BI232" s="60"/>
      <c r="BJ232" s="60"/>
      <c r="BK232" s="60"/>
      <c r="BL232" s="60"/>
      <c r="BM232" s="60"/>
      <c r="BN232" s="60"/>
      <c r="BO232" s="60"/>
      <c r="BP232" s="60"/>
      <c r="BQ232" s="60"/>
      <c r="BR232" s="60"/>
      <c r="BS232" s="60"/>
      <c r="BT232" s="60"/>
      <c r="BU232" s="75"/>
      <c r="BV232" s="75"/>
      <c r="BW232" s="75"/>
      <c r="BX232" s="75"/>
      <c r="BY232" s="75"/>
      <c r="BZ232" s="75"/>
      <c r="CA232" s="75"/>
      <c r="CB232" s="75"/>
      <c r="CC232" s="75"/>
      <c r="CD232" s="75"/>
      <c r="CE232" s="75"/>
      <c r="CF232" s="75"/>
      <c r="CG232" s="75"/>
      <c r="CH232" s="75"/>
      <c r="CI232" s="75"/>
      <c r="CJ232" s="75"/>
      <c r="CK232" s="75"/>
      <c r="CL232" s="60"/>
      <c r="CM232" s="60"/>
      <c r="CN232" s="60"/>
      <c r="CO232" s="60"/>
      <c r="CP232" s="60"/>
      <c r="CQ232" s="60"/>
      <c r="CR232" s="60"/>
      <c r="CS232" s="60"/>
      <c r="CT232" s="60"/>
      <c r="CU232" s="60"/>
      <c r="CV232" s="60"/>
      <c r="CW232" s="60"/>
      <c r="CX232" s="60"/>
      <c r="CY232" s="60"/>
      <c r="CZ232" s="60"/>
      <c r="DA232" s="60"/>
      <c r="DB232" s="60"/>
      <c r="DC232" s="60"/>
      <c r="DD232" s="60"/>
      <c r="DE232" s="60"/>
      <c r="DF232" s="60"/>
      <c r="DG232" s="60"/>
      <c r="DH232" s="60"/>
      <c r="DI232" s="60"/>
      <c r="DJ232" s="60"/>
      <c r="DK232" s="60"/>
      <c r="DL232" s="60"/>
      <c r="DM232" s="60"/>
      <c r="DN232" s="60"/>
      <c r="DO232" s="60"/>
      <c r="DP232" s="60"/>
      <c r="GO232" s="77"/>
      <c r="GP232" s="77"/>
      <c r="GQ232" s="77"/>
      <c r="GR232" s="77"/>
      <c r="GS232" s="77"/>
      <c r="GT232" s="77"/>
      <c r="GU232" s="77"/>
      <c r="GV232" s="77"/>
    </row>
    <row r="233" spans="1:204" s="76" customFormat="1">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75"/>
      <c r="BV233" s="75"/>
      <c r="BW233" s="75"/>
      <c r="BX233" s="75"/>
      <c r="BY233" s="75"/>
      <c r="BZ233" s="75"/>
      <c r="CA233" s="75"/>
      <c r="CB233" s="75"/>
      <c r="CC233" s="75"/>
      <c r="CD233" s="75"/>
      <c r="CE233" s="75"/>
      <c r="CF233" s="75"/>
      <c r="CG233" s="75"/>
      <c r="CH233" s="75"/>
      <c r="CI233" s="75"/>
      <c r="CJ233" s="75"/>
      <c r="CK233" s="75"/>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c r="GO233" s="77"/>
      <c r="GP233" s="77"/>
      <c r="GQ233" s="77"/>
      <c r="GR233" s="77"/>
      <c r="GS233" s="77"/>
      <c r="GT233" s="77"/>
      <c r="GU233" s="77"/>
      <c r="GV233" s="77"/>
    </row>
    <row r="234" spans="1:204" s="76" customFormat="1">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0"/>
      <c r="BF234" s="60"/>
      <c r="BG234" s="60"/>
      <c r="BH234" s="60"/>
      <c r="BI234" s="60"/>
      <c r="BJ234" s="60"/>
      <c r="BK234" s="60"/>
      <c r="BL234" s="60"/>
      <c r="BM234" s="60"/>
      <c r="BN234" s="60"/>
      <c r="BO234" s="60"/>
      <c r="BP234" s="60"/>
      <c r="BQ234" s="60"/>
      <c r="BR234" s="60"/>
      <c r="BS234" s="60"/>
      <c r="BT234" s="60"/>
      <c r="BU234" s="75"/>
      <c r="BV234" s="75"/>
      <c r="BW234" s="75"/>
      <c r="BX234" s="75"/>
      <c r="BY234" s="75"/>
      <c r="BZ234" s="75"/>
      <c r="CA234" s="75"/>
      <c r="CB234" s="75"/>
      <c r="CC234" s="75"/>
      <c r="CD234" s="75"/>
      <c r="CE234" s="75"/>
      <c r="CF234" s="75"/>
      <c r="CG234" s="75"/>
      <c r="CH234" s="75"/>
      <c r="CI234" s="75"/>
      <c r="CJ234" s="75"/>
      <c r="CK234" s="75"/>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60"/>
      <c r="DI234" s="60"/>
      <c r="DJ234" s="60"/>
      <c r="DK234" s="60"/>
      <c r="DL234" s="60"/>
      <c r="DM234" s="60"/>
      <c r="DN234" s="60"/>
      <c r="DO234" s="60"/>
      <c r="DP234" s="60"/>
      <c r="GO234" s="77"/>
      <c r="GP234" s="77"/>
      <c r="GQ234" s="77"/>
      <c r="GR234" s="77"/>
      <c r="GS234" s="77"/>
      <c r="GT234" s="77"/>
      <c r="GU234" s="77"/>
      <c r="GV234" s="77"/>
    </row>
    <row r="235" spans="1:204" s="76" customFormat="1">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c r="BJ235" s="60"/>
      <c r="BK235" s="60"/>
      <c r="BL235" s="60"/>
      <c r="BM235" s="60"/>
      <c r="BN235" s="60"/>
      <c r="BO235" s="60"/>
      <c r="BP235" s="60"/>
      <c r="BQ235" s="60"/>
      <c r="BR235" s="60"/>
      <c r="BS235" s="60"/>
      <c r="BT235" s="60"/>
      <c r="BU235" s="75"/>
      <c r="BV235" s="75"/>
      <c r="BW235" s="75"/>
      <c r="BX235" s="75"/>
      <c r="BY235" s="75"/>
      <c r="BZ235" s="75"/>
      <c r="CA235" s="75"/>
      <c r="CB235" s="75"/>
      <c r="CC235" s="75"/>
      <c r="CD235" s="75"/>
      <c r="CE235" s="75"/>
      <c r="CF235" s="75"/>
      <c r="CG235" s="75"/>
      <c r="CH235" s="75"/>
      <c r="CI235" s="75"/>
      <c r="CJ235" s="75"/>
      <c r="CK235" s="75"/>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c r="GO235" s="77"/>
      <c r="GP235" s="77"/>
      <c r="GQ235" s="77"/>
      <c r="GR235" s="77"/>
      <c r="GS235" s="77"/>
      <c r="GT235" s="77"/>
      <c r="GU235" s="77"/>
      <c r="GV235" s="77"/>
    </row>
    <row r="236" spans="1:204" s="76" customFormat="1">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75"/>
      <c r="BV236" s="75"/>
      <c r="BW236" s="75"/>
      <c r="BX236" s="75"/>
      <c r="BY236" s="75"/>
      <c r="BZ236" s="75"/>
      <c r="CA236" s="75"/>
      <c r="CB236" s="75"/>
      <c r="CC236" s="75"/>
      <c r="CD236" s="75"/>
      <c r="CE236" s="75"/>
      <c r="CF236" s="75"/>
      <c r="CG236" s="75"/>
      <c r="CH236" s="75"/>
      <c r="CI236" s="75"/>
      <c r="CJ236" s="75"/>
      <c r="CK236" s="75"/>
      <c r="CL236" s="60"/>
      <c r="CM236" s="60"/>
      <c r="CN236" s="60"/>
      <c r="CO236" s="60"/>
      <c r="CP236" s="60"/>
      <c r="CQ236" s="60"/>
      <c r="CR236" s="60"/>
      <c r="CS236" s="60"/>
      <c r="CT236" s="60"/>
      <c r="CU236" s="60"/>
      <c r="CV236" s="60"/>
      <c r="CW236" s="60"/>
      <c r="CX236" s="60"/>
      <c r="CY236" s="60"/>
      <c r="CZ236" s="60"/>
      <c r="DA236" s="60"/>
      <c r="DB236" s="60"/>
      <c r="DC236" s="60"/>
      <c r="DD236" s="60"/>
      <c r="DE236" s="60"/>
      <c r="DF236" s="60"/>
      <c r="DG236" s="60"/>
      <c r="DH236" s="60"/>
      <c r="DI236" s="60"/>
      <c r="DJ236" s="60"/>
      <c r="DK236" s="60"/>
      <c r="DL236" s="60"/>
      <c r="DM236" s="60"/>
      <c r="DN236" s="60"/>
      <c r="DO236" s="60"/>
      <c r="DP236" s="60"/>
      <c r="GO236" s="77"/>
      <c r="GP236" s="77"/>
      <c r="GQ236" s="77"/>
      <c r="GR236" s="77"/>
      <c r="GS236" s="77"/>
      <c r="GT236" s="77"/>
      <c r="GU236" s="77"/>
      <c r="GV236" s="77"/>
    </row>
    <row r="237" spans="1:204" s="76" customFormat="1">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0"/>
      <c r="AR237" s="60"/>
      <c r="AS237" s="60"/>
      <c r="AT237" s="60"/>
      <c r="AU237" s="60"/>
      <c r="AV237" s="60"/>
      <c r="AW237" s="60"/>
      <c r="AX237" s="60"/>
      <c r="AY237" s="60"/>
      <c r="AZ237" s="60"/>
      <c r="BA237" s="60"/>
      <c r="BB237" s="60"/>
      <c r="BC237" s="60"/>
      <c r="BD237" s="60"/>
      <c r="BE237" s="60"/>
      <c r="BF237" s="60"/>
      <c r="BG237" s="60"/>
      <c r="BH237" s="60"/>
      <c r="BI237" s="60"/>
      <c r="BJ237" s="60"/>
      <c r="BK237" s="60"/>
      <c r="BL237" s="60"/>
      <c r="BM237" s="60"/>
      <c r="BN237" s="60"/>
      <c r="BO237" s="60"/>
      <c r="BP237" s="60"/>
      <c r="BQ237" s="60"/>
      <c r="BR237" s="60"/>
      <c r="BS237" s="60"/>
      <c r="BT237" s="60"/>
      <c r="BU237" s="75"/>
      <c r="BV237" s="75"/>
      <c r="BW237" s="75"/>
      <c r="BX237" s="75"/>
      <c r="BY237" s="75"/>
      <c r="BZ237" s="75"/>
      <c r="CA237" s="75"/>
      <c r="CB237" s="75"/>
      <c r="CC237" s="75"/>
      <c r="CD237" s="75"/>
      <c r="CE237" s="75"/>
      <c r="CF237" s="75"/>
      <c r="CG237" s="75"/>
      <c r="CH237" s="75"/>
      <c r="CI237" s="75"/>
      <c r="CJ237" s="75"/>
      <c r="CK237" s="75"/>
      <c r="CL237" s="60"/>
      <c r="CM237" s="60"/>
      <c r="CN237" s="60"/>
      <c r="CO237" s="60"/>
      <c r="CP237" s="60"/>
      <c r="CQ237" s="60"/>
      <c r="CR237" s="60"/>
      <c r="CS237" s="60"/>
      <c r="CT237" s="60"/>
      <c r="CU237" s="60"/>
      <c r="CV237" s="60"/>
      <c r="CW237" s="60"/>
      <c r="CX237" s="60"/>
      <c r="CY237" s="60"/>
      <c r="CZ237" s="60"/>
      <c r="DA237" s="60"/>
      <c r="DB237" s="60"/>
      <c r="DC237" s="60"/>
      <c r="DD237" s="60"/>
      <c r="DE237" s="60"/>
      <c r="DF237" s="60"/>
      <c r="DG237" s="60"/>
      <c r="DH237" s="60"/>
      <c r="DI237" s="60"/>
      <c r="DJ237" s="60"/>
      <c r="DK237" s="60"/>
      <c r="DL237" s="60"/>
      <c r="DM237" s="60"/>
      <c r="DN237" s="60"/>
      <c r="DO237" s="60"/>
      <c r="DP237" s="60"/>
      <c r="GO237" s="77"/>
      <c r="GP237" s="77"/>
      <c r="GQ237" s="77"/>
      <c r="GR237" s="77"/>
      <c r="GS237" s="77"/>
      <c r="GT237" s="77"/>
      <c r="GU237" s="77"/>
      <c r="GV237" s="77"/>
    </row>
    <row r="238" spans="1:204" s="76" customFormat="1">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60"/>
      <c r="BP238" s="60"/>
      <c r="BQ238" s="60"/>
      <c r="BR238" s="60"/>
      <c r="BS238" s="60"/>
      <c r="BT238" s="60"/>
      <c r="BU238" s="75"/>
      <c r="BV238" s="75"/>
      <c r="BW238" s="75"/>
      <c r="BX238" s="75"/>
      <c r="BY238" s="75"/>
      <c r="BZ238" s="75"/>
      <c r="CA238" s="75"/>
      <c r="CB238" s="75"/>
      <c r="CC238" s="75"/>
      <c r="CD238" s="75"/>
      <c r="CE238" s="75"/>
      <c r="CF238" s="75"/>
      <c r="CG238" s="75"/>
      <c r="CH238" s="75"/>
      <c r="CI238" s="75"/>
      <c r="CJ238" s="75"/>
      <c r="CK238" s="75"/>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c r="GO238" s="77"/>
      <c r="GP238" s="77"/>
      <c r="GQ238" s="77"/>
      <c r="GR238" s="77"/>
      <c r="GS238" s="77"/>
      <c r="GT238" s="77"/>
      <c r="GU238" s="77"/>
      <c r="GV238" s="77"/>
    </row>
    <row r="239" spans="1:204" s="76" customFormat="1">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60"/>
      <c r="BG239" s="60"/>
      <c r="BH239" s="60"/>
      <c r="BI239" s="60"/>
      <c r="BJ239" s="60"/>
      <c r="BK239" s="60"/>
      <c r="BL239" s="60"/>
      <c r="BM239" s="60"/>
      <c r="BN239" s="60"/>
      <c r="BO239" s="60"/>
      <c r="BP239" s="60"/>
      <c r="BQ239" s="60"/>
      <c r="BR239" s="60"/>
      <c r="BS239" s="60"/>
      <c r="BT239" s="60"/>
      <c r="BU239" s="75"/>
      <c r="BV239" s="75"/>
      <c r="BW239" s="75"/>
      <c r="BX239" s="75"/>
      <c r="BY239" s="75"/>
      <c r="BZ239" s="75"/>
      <c r="CA239" s="75"/>
      <c r="CB239" s="75"/>
      <c r="CC239" s="75"/>
      <c r="CD239" s="75"/>
      <c r="CE239" s="75"/>
      <c r="CF239" s="75"/>
      <c r="CG239" s="75"/>
      <c r="CH239" s="75"/>
      <c r="CI239" s="75"/>
      <c r="CJ239" s="75"/>
      <c r="CK239" s="75"/>
      <c r="CL239" s="60"/>
      <c r="CM239" s="60"/>
      <c r="CN239" s="60"/>
      <c r="CO239" s="60"/>
      <c r="CP239" s="60"/>
      <c r="CQ239" s="60"/>
      <c r="CR239" s="60"/>
      <c r="CS239" s="60"/>
      <c r="CT239" s="60"/>
      <c r="CU239" s="60"/>
      <c r="CV239" s="60"/>
      <c r="CW239" s="60"/>
      <c r="CX239" s="60"/>
      <c r="CY239" s="60"/>
      <c r="CZ239" s="60"/>
      <c r="DA239" s="60"/>
      <c r="DB239" s="60"/>
      <c r="DC239" s="60"/>
      <c r="DD239" s="60"/>
      <c r="DE239" s="60"/>
      <c r="DF239" s="60"/>
      <c r="DG239" s="60"/>
      <c r="DH239" s="60"/>
      <c r="DI239" s="60"/>
      <c r="DJ239" s="60"/>
      <c r="DK239" s="60"/>
      <c r="DL239" s="60"/>
      <c r="DM239" s="60"/>
      <c r="DN239" s="60"/>
      <c r="DO239" s="60"/>
      <c r="DP239" s="60"/>
      <c r="GO239" s="77"/>
      <c r="GP239" s="77"/>
      <c r="GQ239" s="77"/>
      <c r="GR239" s="77"/>
      <c r="GS239" s="77"/>
      <c r="GT239" s="77"/>
      <c r="GU239" s="77"/>
      <c r="GV239" s="77"/>
    </row>
    <row r="240" spans="1:204" s="76" customFormat="1">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c r="BJ240" s="60"/>
      <c r="BK240" s="60"/>
      <c r="BL240" s="60"/>
      <c r="BM240" s="60"/>
      <c r="BN240" s="60"/>
      <c r="BO240" s="60"/>
      <c r="BP240" s="60"/>
      <c r="BQ240" s="60"/>
      <c r="BR240" s="60"/>
      <c r="BS240" s="60"/>
      <c r="BT240" s="60"/>
      <c r="BU240" s="75"/>
      <c r="BV240" s="75"/>
      <c r="BW240" s="75"/>
      <c r="BX240" s="75"/>
      <c r="BY240" s="75"/>
      <c r="BZ240" s="75"/>
      <c r="CA240" s="75"/>
      <c r="CB240" s="75"/>
      <c r="CC240" s="75"/>
      <c r="CD240" s="75"/>
      <c r="CE240" s="75"/>
      <c r="CF240" s="75"/>
      <c r="CG240" s="75"/>
      <c r="CH240" s="75"/>
      <c r="CI240" s="75"/>
      <c r="CJ240" s="75"/>
      <c r="CK240" s="75"/>
      <c r="CL240" s="60"/>
      <c r="CM240" s="60"/>
      <c r="CN240" s="60"/>
      <c r="CO240" s="60"/>
      <c r="CP240" s="60"/>
      <c r="CQ240" s="60"/>
      <c r="CR240" s="60"/>
      <c r="CS240" s="60"/>
      <c r="CT240" s="60"/>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c r="GO240" s="77"/>
      <c r="GP240" s="77"/>
      <c r="GQ240" s="77"/>
      <c r="GR240" s="77"/>
      <c r="GS240" s="77"/>
      <c r="GT240" s="77"/>
      <c r="GU240" s="77"/>
      <c r="GV240" s="77"/>
    </row>
    <row r="241" spans="1:204" s="76" customFormat="1">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60"/>
      <c r="BG241" s="60"/>
      <c r="BH241" s="60"/>
      <c r="BI241" s="60"/>
      <c r="BJ241" s="60"/>
      <c r="BK241" s="60"/>
      <c r="BL241" s="60"/>
      <c r="BM241" s="60"/>
      <c r="BN241" s="60"/>
      <c r="BO241" s="60"/>
      <c r="BP241" s="60"/>
      <c r="BQ241" s="60"/>
      <c r="BR241" s="60"/>
      <c r="BS241" s="60"/>
      <c r="BT241" s="60"/>
      <c r="BU241" s="75"/>
      <c r="BV241" s="75"/>
      <c r="BW241" s="75"/>
      <c r="BX241" s="75"/>
      <c r="BY241" s="75"/>
      <c r="BZ241" s="75"/>
      <c r="CA241" s="75"/>
      <c r="CB241" s="75"/>
      <c r="CC241" s="75"/>
      <c r="CD241" s="75"/>
      <c r="CE241" s="75"/>
      <c r="CF241" s="75"/>
      <c r="CG241" s="75"/>
      <c r="CH241" s="75"/>
      <c r="CI241" s="75"/>
      <c r="CJ241" s="75"/>
      <c r="CK241" s="75"/>
      <c r="CL241" s="60"/>
      <c r="CM241" s="60"/>
      <c r="CN241" s="60"/>
      <c r="CO241" s="60"/>
      <c r="CP241" s="60"/>
      <c r="CQ241" s="60"/>
      <c r="CR241" s="60"/>
      <c r="CS241" s="60"/>
      <c r="CT241" s="60"/>
      <c r="CU241" s="60"/>
      <c r="CV241" s="60"/>
      <c r="CW241" s="60"/>
      <c r="CX241" s="60"/>
      <c r="CY241" s="60"/>
      <c r="CZ241" s="60"/>
      <c r="DA241" s="60"/>
      <c r="DB241" s="60"/>
      <c r="DC241" s="60"/>
      <c r="DD241" s="60"/>
      <c r="DE241" s="60"/>
      <c r="DF241" s="60"/>
      <c r="DG241" s="60"/>
      <c r="DH241" s="60"/>
      <c r="DI241" s="60"/>
      <c r="DJ241" s="60"/>
      <c r="DK241" s="60"/>
      <c r="DL241" s="60"/>
      <c r="DM241" s="60"/>
      <c r="DN241" s="60"/>
      <c r="DO241" s="60"/>
      <c r="DP241" s="60"/>
      <c r="GO241" s="77"/>
      <c r="GP241" s="77"/>
      <c r="GQ241" s="77"/>
      <c r="GR241" s="77"/>
      <c r="GS241" s="77"/>
      <c r="GT241" s="77"/>
      <c r="GU241" s="77"/>
      <c r="GV241" s="77"/>
    </row>
    <row r="242" spans="1:204" s="76" customFormat="1">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c r="BJ242" s="60"/>
      <c r="BK242" s="60"/>
      <c r="BL242" s="60"/>
      <c r="BM242" s="60"/>
      <c r="BN242" s="60"/>
      <c r="BO242" s="60"/>
      <c r="BP242" s="60"/>
      <c r="BQ242" s="60"/>
      <c r="BR242" s="60"/>
      <c r="BS242" s="60"/>
      <c r="BT242" s="60"/>
      <c r="BU242" s="75"/>
      <c r="BV242" s="75"/>
      <c r="BW242" s="75"/>
      <c r="BX242" s="75"/>
      <c r="BY242" s="75"/>
      <c r="BZ242" s="75"/>
      <c r="CA242" s="75"/>
      <c r="CB242" s="75"/>
      <c r="CC242" s="75"/>
      <c r="CD242" s="75"/>
      <c r="CE242" s="75"/>
      <c r="CF242" s="75"/>
      <c r="CG242" s="75"/>
      <c r="CH242" s="75"/>
      <c r="CI242" s="75"/>
      <c r="CJ242" s="75"/>
      <c r="CK242" s="75"/>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c r="GO242" s="77"/>
      <c r="GP242" s="77"/>
      <c r="GQ242" s="77"/>
      <c r="GR242" s="77"/>
      <c r="GS242" s="77"/>
      <c r="GT242" s="77"/>
      <c r="GU242" s="77"/>
      <c r="GV242" s="77"/>
    </row>
    <row r="243" spans="1:204" s="76" customFormat="1">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0"/>
      <c r="BF243" s="60"/>
      <c r="BG243" s="60"/>
      <c r="BH243" s="60"/>
      <c r="BI243" s="60"/>
      <c r="BJ243" s="60"/>
      <c r="BK243" s="60"/>
      <c r="BL243" s="60"/>
      <c r="BM243" s="60"/>
      <c r="BN243" s="60"/>
      <c r="BO243" s="60"/>
      <c r="BP243" s="60"/>
      <c r="BQ243" s="60"/>
      <c r="BR243" s="60"/>
      <c r="BS243" s="60"/>
      <c r="BT243" s="60"/>
      <c r="BU243" s="75"/>
      <c r="BV243" s="75"/>
      <c r="BW243" s="75"/>
      <c r="BX243" s="75"/>
      <c r="BY243" s="75"/>
      <c r="BZ243" s="75"/>
      <c r="CA243" s="75"/>
      <c r="CB243" s="75"/>
      <c r="CC243" s="75"/>
      <c r="CD243" s="75"/>
      <c r="CE243" s="75"/>
      <c r="CF243" s="75"/>
      <c r="CG243" s="75"/>
      <c r="CH243" s="75"/>
      <c r="CI243" s="75"/>
      <c r="CJ243" s="75"/>
      <c r="CK243" s="75"/>
      <c r="CL243" s="60"/>
      <c r="CM243" s="60"/>
      <c r="CN243" s="60"/>
      <c r="CO243" s="60"/>
      <c r="CP243" s="60"/>
      <c r="CQ243" s="60"/>
      <c r="CR243" s="60"/>
      <c r="CS243" s="60"/>
      <c r="CT243" s="60"/>
      <c r="CU243" s="60"/>
      <c r="CV243" s="60"/>
      <c r="CW243" s="60"/>
      <c r="CX243" s="60"/>
      <c r="CY243" s="60"/>
      <c r="CZ243" s="60"/>
      <c r="DA243" s="60"/>
      <c r="DB243" s="60"/>
      <c r="DC243" s="60"/>
      <c r="DD243" s="60"/>
      <c r="DE243" s="60"/>
      <c r="DF243" s="60"/>
      <c r="DG243" s="60"/>
      <c r="DH243" s="60"/>
      <c r="DI243" s="60"/>
      <c r="DJ243" s="60"/>
      <c r="DK243" s="60"/>
      <c r="DL243" s="60"/>
      <c r="DM243" s="60"/>
      <c r="DN243" s="60"/>
      <c r="DO243" s="60"/>
      <c r="DP243" s="60"/>
      <c r="GO243" s="77"/>
      <c r="GP243" s="77"/>
      <c r="GQ243" s="77"/>
      <c r="GR243" s="77"/>
      <c r="GS243" s="77"/>
      <c r="GT243" s="77"/>
      <c r="GU243" s="77"/>
      <c r="GV243" s="77"/>
    </row>
    <row r="244" spans="1:204" s="76" customFormat="1">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60"/>
      <c r="BG244" s="60"/>
      <c r="BH244" s="60"/>
      <c r="BI244" s="60"/>
      <c r="BJ244" s="60"/>
      <c r="BK244" s="60"/>
      <c r="BL244" s="60"/>
      <c r="BM244" s="60"/>
      <c r="BN244" s="60"/>
      <c r="BO244" s="60"/>
      <c r="BP244" s="60"/>
      <c r="BQ244" s="60"/>
      <c r="BR244" s="60"/>
      <c r="BS244" s="60"/>
      <c r="BT244" s="60"/>
      <c r="BU244" s="75"/>
      <c r="BV244" s="75"/>
      <c r="BW244" s="75"/>
      <c r="BX244" s="75"/>
      <c r="BY244" s="75"/>
      <c r="BZ244" s="75"/>
      <c r="CA244" s="75"/>
      <c r="CB244" s="75"/>
      <c r="CC244" s="75"/>
      <c r="CD244" s="75"/>
      <c r="CE244" s="75"/>
      <c r="CF244" s="75"/>
      <c r="CG244" s="75"/>
      <c r="CH244" s="75"/>
      <c r="CI244" s="75"/>
      <c r="CJ244" s="75"/>
      <c r="CK244" s="75"/>
      <c r="CL244" s="60"/>
      <c r="CM244" s="60"/>
      <c r="CN244" s="60"/>
      <c r="CO244" s="60"/>
      <c r="CP244" s="60"/>
      <c r="CQ244" s="60"/>
      <c r="CR244" s="60"/>
      <c r="CS244" s="60"/>
      <c r="CT244" s="60"/>
      <c r="CU244" s="60"/>
      <c r="CV244" s="60"/>
      <c r="CW244" s="60"/>
      <c r="CX244" s="60"/>
      <c r="CY244" s="60"/>
      <c r="CZ244" s="60"/>
      <c r="DA244" s="60"/>
      <c r="DB244" s="60"/>
      <c r="DC244" s="60"/>
      <c r="DD244" s="60"/>
      <c r="DE244" s="60"/>
      <c r="DF244" s="60"/>
      <c r="DG244" s="60"/>
      <c r="DH244" s="60"/>
      <c r="DI244" s="60"/>
      <c r="DJ244" s="60"/>
      <c r="DK244" s="60"/>
      <c r="DL244" s="60"/>
      <c r="DM244" s="60"/>
      <c r="DN244" s="60"/>
      <c r="DO244" s="60"/>
      <c r="DP244" s="60"/>
      <c r="GO244" s="77"/>
      <c r="GP244" s="77"/>
      <c r="GQ244" s="77"/>
      <c r="GR244" s="77"/>
      <c r="GS244" s="77"/>
      <c r="GT244" s="77"/>
      <c r="GU244" s="77"/>
      <c r="GV244" s="77"/>
    </row>
    <row r="245" spans="1:204" s="76" customFormat="1">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60"/>
      <c r="BG245" s="60"/>
      <c r="BH245" s="60"/>
      <c r="BI245" s="60"/>
      <c r="BJ245" s="60"/>
      <c r="BK245" s="60"/>
      <c r="BL245" s="60"/>
      <c r="BM245" s="60"/>
      <c r="BN245" s="60"/>
      <c r="BO245" s="60"/>
      <c r="BP245" s="60"/>
      <c r="BQ245" s="60"/>
      <c r="BR245" s="60"/>
      <c r="BS245" s="60"/>
      <c r="BT245" s="60"/>
      <c r="BU245" s="75"/>
      <c r="BV245" s="75"/>
      <c r="BW245" s="75"/>
      <c r="BX245" s="75"/>
      <c r="BY245" s="75"/>
      <c r="BZ245" s="75"/>
      <c r="CA245" s="75"/>
      <c r="CB245" s="75"/>
      <c r="CC245" s="75"/>
      <c r="CD245" s="75"/>
      <c r="CE245" s="75"/>
      <c r="CF245" s="75"/>
      <c r="CG245" s="75"/>
      <c r="CH245" s="75"/>
      <c r="CI245" s="75"/>
      <c r="CJ245" s="75"/>
      <c r="CK245" s="75"/>
      <c r="CL245" s="60"/>
      <c r="CM245" s="60"/>
      <c r="CN245" s="60"/>
      <c r="CO245" s="60"/>
      <c r="CP245" s="60"/>
      <c r="CQ245" s="60"/>
      <c r="CR245" s="60"/>
      <c r="CS245" s="60"/>
      <c r="CT245" s="60"/>
      <c r="CU245" s="60"/>
      <c r="CV245" s="60"/>
      <c r="CW245" s="60"/>
      <c r="CX245" s="60"/>
      <c r="CY245" s="60"/>
      <c r="CZ245" s="60"/>
      <c r="DA245" s="60"/>
      <c r="DB245" s="60"/>
      <c r="DC245" s="60"/>
      <c r="DD245" s="60"/>
      <c r="DE245" s="60"/>
      <c r="DF245" s="60"/>
      <c r="DG245" s="60"/>
      <c r="DH245" s="60"/>
      <c r="DI245" s="60"/>
      <c r="DJ245" s="60"/>
      <c r="DK245" s="60"/>
      <c r="DL245" s="60"/>
      <c r="DM245" s="60"/>
      <c r="DN245" s="60"/>
      <c r="DO245" s="60"/>
      <c r="DP245" s="60"/>
      <c r="GO245" s="77"/>
      <c r="GP245" s="77"/>
      <c r="GQ245" s="77"/>
      <c r="GR245" s="77"/>
      <c r="GS245" s="77"/>
      <c r="GT245" s="77"/>
      <c r="GU245" s="77"/>
      <c r="GV245" s="77"/>
    </row>
    <row r="246" spans="1:204" s="76" customFormat="1">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60"/>
      <c r="BG246" s="60"/>
      <c r="BH246" s="60"/>
      <c r="BI246" s="60"/>
      <c r="BJ246" s="60"/>
      <c r="BK246" s="60"/>
      <c r="BL246" s="60"/>
      <c r="BM246" s="60"/>
      <c r="BN246" s="60"/>
      <c r="BO246" s="60"/>
      <c r="BP246" s="60"/>
      <c r="BQ246" s="60"/>
      <c r="BR246" s="60"/>
      <c r="BS246" s="60"/>
      <c r="BT246" s="60"/>
      <c r="BU246" s="75"/>
      <c r="BV246" s="75"/>
      <c r="BW246" s="75"/>
      <c r="BX246" s="75"/>
      <c r="BY246" s="75"/>
      <c r="BZ246" s="75"/>
      <c r="CA246" s="75"/>
      <c r="CB246" s="75"/>
      <c r="CC246" s="75"/>
      <c r="CD246" s="75"/>
      <c r="CE246" s="75"/>
      <c r="CF246" s="75"/>
      <c r="CG246" s="75"/>
      <c r="CH246" s="75"/>
      <c r="CI246" s="75"/>
      <c r="CJ246" s="75"/>
      <c r="CK246" s="75"/>
      <c r="CL246" s="60"/>
      <c r="CM246" s="60"/>
      <c r="CN246" s="60"/>
      <c r="CO246" s="60"/>
      <c r="CP246" s="60"/>
      <c r="CQ246" s="60"/>
      <c r="CR246" s="60"/>
      <c r="CS246" s="60"/>
      <c r="CT246" s="60"/>
      <c r="CU246" s="60"/>
      <c r="CV246" s="60"/>
      <c r="CW246" s="60"/>
      <c r="CX246" s="60"/>
      <c r="CY246" s="60"/>
      <c r="CZ246" s="60"/>
      <c r="DA246" s="60"/>
      <c r="DB246" s="60"/>
      <c r="DC246" s="60"/>
      <c r="DD246" s="60"/>
      <c r="DE246" s="60"/>
      <c r="DF246" s="60"/>
      <c r="DG246" s="60"/>
      <c r="DH246" s="60"/>
      <c r="DI246" s="60"/>
      <c r="DJ246" s="60"/>
      <c r="DK246" s="60"/>
      <c r="DL246" s="60"/>
      <c r="DM246" s="60"/>
      <c r="DN246" s="60"/>
      <c r="DO246" s="60"/>
      <c r="DP246" s="60"/>
      <c r="GO246" s="77"/>
      <c r="GP246" s="77"/>
      <c r="GQ246" s="77"/>
      <c r="GR246" s="77"/>
      <c r="GS246" s="77"/>
      <c r="GT246" s="77"/>
      <c r="GU246" s="77"/>
      <c r="GV246" s="77"/>
    </row>
    <row r="247" spans="1:204" s="76" customFormat="1">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c r="BJ247" s="60"/>
      <c r="BK247" s="60"/>
      <c r="BL247" s="60"/>
      <c r="BM247" s="60"/>
      <c r="BN247" s="60"/>
      <c r="BO247" s="60"/>
      <c r="BP247" s="60"/>
      <c r="BQ247" s="60"/>
      <c r="BR247" s="60"/>
      <c r="BS247" s="60"/>
      <c r="BT247" s="60"/>
      <c r="BU247" s="75"/>
      <c r="BV247" s="75"/>
      <c r="BW247" s="75"/>
      <c r="BX247" s="75"/>
      <c r="BY247" s="75"/>
      <c r="BZ247" s="75"/>
      <c r="CA247" s="75"/>
      <c r="CB247" s="75"/>
      <c r="CC247" s="75"/>
      <c r="CD247" s="75"/>
      <c r="CE247" s="75"/>
      <c r="CF247" s="75"/>
      <c r="CG247" s="75"/>
      <c r="CH247" s="75"/>
      <c r="CI247" s="75"/>
      <c r="CJ247" s="75"/>
      <c r="CK247" s="75"/>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c r="GO247" s="77"/>
      <c r="GP247" s="77"/>
      <c r="GQ247" s="77"/>
      <c r="GR247" s="77"/>
      <c r="GS247" s="77"/>
      <c r="GT247" s="77"/>
      <c r="GU247" s="77"/>
      <c r="GV247" s="77"/>
    </row>
    <row r="248" spans="1:204" s="76" customFormat="1">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60"/>
      <c r="BG248" s="60"/>
      <c r="BH248" s="60"/>
      <c r="BI248" s="60"/>
      <c r="BJ248" s="60"/>
      <c r="BK248" s="60"/>
      <c r="BL248" s="60"/>
      <c r="BM248" s="60"/>
      <c r="BN248" s="60"/>
      <c r="BO248" s="60"/>
      <c r="BP248" s="60"/>
      <c r="BQ248" s="60"/>
      <c r="BR248" s="60"/>
      <c r="BS248" s="60"/>
      <c r="BT248" s="60"/>
      <c r="BU248" s="75"/>
      <c r="BV248" s="75"/>
      <c r="BW248" s="75"/>
      <c r="BX248" s="75"/>
      <c r="BY248" s="75"/>
      <c r="BZ248" s="75"/>
      <c r="CA248" s="75"/>
      <c r="CB248" s="75"/>
      <c r="CC248" s="75"/>
      <c r="CD248" s="75"/>
      <c r="CE248" s="75"/>
      <c r="CF248" s="75"/>
      <c r="CG248" s="75"/>
      <c r="CH248" s="75"/>
      <c r="CI248" s="75"/>
      <c r="CJ248" s="75"/>
      <c r="CK248" s="75"/>
      <c r="CL248" s="60"/>
      <c r="CM248" s="60"/>
      <c r="CN248" s="60"/>
      <c r="CO248" s="60"/>
      <c r="CP248" s="60"/>
      <c r="CQ248" s="60"/>
      <c r="CR248" s="60"/>
      <c r="CS248" s="60"/>
      <c r="CT248" s="60"/>
      <c r="CU248" s="60"/>
      <c r="CV248" s="60"/>
      <c r="CW248" s="60"/>
      <c r="CX248" s="60"/>
      <c r="CY248" s="60"/>
      <c r="CZ248" s="60"/>
      <c r="DA248" s="60"/>
      <c r="DB248" s="60"/>
      <c r="DC248" s="60"/>
      <c r="DD248" s="60"/>
      <c r="DE248" s="60"/>
      <c r="DF248" s="60"/>
      <c r="DG248" s="60"/>
      <c r="DH248" s="60"/>
      <c r="DI248" s="60"/>
      <c r="DJ248" s="60"/>
      <c r="DK248" s="60"/>
      <c r="DL248" s="60"/>
      <c r="DM248" s="60"/>
      <c r="DN248" s="60"/>
      <c r="DO248" s="60"/>
      <c r="DP248" s="60"/>
      <c r="GO248" s="77"/>
      <c r="GP248" s="77"/>
      <c r="GQ248" s="77"/>
      <c r="GR248" s="77"/>
      <c r="GS248" s="77"/>
      <c r="GT248" s="77"/>
      <c r="GU248" s="77"/>
      <c r="GV248" s="77"/>
    </row>
    <row r="249" spans="1:204" s="76" customFormat="1">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c r="BS249" s="60"/>
      <c r="BT249" s="60"/>
      <c r="BU249" s="75"/>
      <c r="BV249" s="75"/>
      <c r="BW249" s="75"/>
      <c r="BX249" s="75"/>
      <c r="BY249" s="75"/>
      <c r="BZ249" s="75"/>
      <c r="CA249" s="75"/>
      <c r="CB249" s="75"/>
      <c r="CC249" s="75"/>
      <c r="CD249" s="75"/>
      <c r="CE249" s="75"/>
      <c r="CF249" s="75"/>
      <c r="CG249" s="75"/>
      <c r="CH249" s="75"/>
      <c r="CI249" s="75"/>
      <c r="CJ249" s="75"/>
      <c r="CK249" s="75"/>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c r="GO249" s="77"/>
      <c r="GP249" s="77"/>
      <c r="GQ249" s="77"/>
      <c r="GR249" s="77"/>
      <c r="GS249" s="77"/>
      <c r="GT249" s="77"/>
      <c r="GU249" s="77"/>
      <c r="GV249" s="77"/>
    </row>
    <row r="250" spans="1:204" s="76" customFormat="1">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c r="BJ250" s="60"/>
      <c r="BK250" s="60"/>
      <c r="BL250" s="60"/>
      <c r="BM250" s="60"/>
      <c r="BN250" s="60"/>
      <c r="BO250" s="60"/>
      <c r="BP250" s="60"/>
      <c r="BQ250" s="60"/>
      <c r="BR250" s="60"/>
      <c r="BS250" s="60"/>
      <c r="BT250" s="60"/>
      <c r="BU250" s="75"/>
      <c r="BV250" s="75"/>
      <c r="BW250" s="75"/>
      <c r="BX250" s="75"/>
      <c r="BY250" s="75"/>
      <c r="BZ250" s="75"/>
      <c r="CA250" s="75"/>
      <c r="CB250" s="75"/>
      <c r="CC250" s="75"/>
      <c r="CD250" s="75"/>
      <c r="CE250" s="75"/>
      <c r="CF250" s="75"/>
      <c r="CG250" s="75"/>
      <c r="CH250" s="75"/>
      <c r="CI250" s="75"/>
      <c r="CJ250" s="75"/>
      <c r="CK250" s="75"/>
      <c r="CL250" s="60"/>
      <c r="CM250" s="60"/>
      <c r="CN250" s="60"/>
      <c r="CO250" s="60"/>
      <c r="CP250" s="60"/>
      <c r="CQ250" s="60"/>
      <c r="CR250" s="60"/>
      <c r="CS250" s="60"/>
      <c r="CT250" s="60"/>
      <c r="CU250" s="60"/>
      <c r="CV250" s="60"/>
      <c r="CW250" s="60"/>
      <c r="CX250" s="60"/>
      <c r="CY250" s="60"/>
      <c r="CZ250" s="60"/>
      <c r="DA250" s="60"/>
      <c r="DB250" s="60"/>
      <c r="DC250" s="60"/>
      <c r="DD250" s="60"/>
      <c r="DE250" s="60"/>
      <c r="DF250" s="60"/>
      <c r="DG250" s="60"/>
      <c r="DH250" s="60"/>
      <c r="DI250" s="60"/>
      <c r="DJ250" s="60"/>
      <c r="DK250" s="60"/>
      <c r="DL250" s="60"/>
      <c r="DM250" s="60"/>
      <c r="DN250" s="60"/>
      <c r="DO250" s="60"/>
      <c r="DP250" s="60"/>
      <c r="GO250" s="77"/>
      <c r="GP250" s="77"/>
      <c r="GQ250" s="77"/>
      <c r="GR250" s="77"/>
      <c r="GS250" s="77"/>
      <c r="GT250" s="77"/>
      <c r="GU250" s="77"/>
      <c r="GV250" s="77"/>
    </row>
    <row r="251" spans="1:204" s="76" customFormat="1">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c r="BJ251" s="60"/>
      <c r="BK251" s="60"/>
      <c r="BL251" s="60"/>
      <c r="BM251" s="60"/>
      <c r="BN251" s="60"/>
      <c r="BO251" s="60"/>
      <c r="BP251" s="60"/>
      <c r="BQ251" s="60"/>
      <c r="BR251" s="60"/>
      <c r="BS251" s="60"/>
      <c r="BT251" s="60"/>
      <c r="BU251" s="75"/>
      <c r="BV251" s="75"/>
      <c r="BW251" s="75"/>
      <c r="BX251" s="75"/>
      <c r="BY251" s="75"/>
      <c r="BZ251" s="75"/>
      <c r="CA251" s="75"/>
      <c r="CB251" s="75"/>
      <c r="CC251" s="75"/>
      <c r="CD251" s="75"/>
      <c r="CE251" s="75"/>
      <c r="CF251" s="75"/>
      <c r="CG251" s="75"/>
      <c r="CH251" s="75"/>
      <c r="CI251" s="75"/>
      <c r="CJ251" s="75"/>
      <c r="CK251" s="75"/>
      <c r="CL251" s="60"/>
      <c r="CM251" s="60"/>
      <c r="CN251" s="60"/>
      <c r="CO251" s="60"/>
      <c r="CP251" s="60"/>
      <c r="CQ251" s="60"/>
      <c r="CR251" s="60"/>
      <c r="CS251" s="60"/>
      <c r="CT251" s="60"/>
      <c r="CU251" s="60"/>
      <c r="CV251" s="60"/>
      <c r="CW251" s="60"/>
      <c r="CX251" s="60"/>
      <c r="CY251" s="60"/>
      <c r="CZ251" s="60"/>
      <c r="DA251" s="60"/>
      <c r="DB251" s="60"/>
      <c r="DC251" s="60"/>
      <c r="DD251" s="60"/>
      <c r="DE251" s="60"/>
      <c r="DF251" s="60"/>
      <c r="DG251" s="60"/>
      <c r="DH251" s="60"/>
      <c r="DI251" s="60"/>
      <c r="DJ251" s="60"/>
      <c r="DK251" s="60"/>
      <c r="DL251" s="60"/>
      <c r="DM251" s="60"/>
      <c r="DN251" s="60"/>
      <c r="DO251" s="60"/>
      <c r="DP251" s="60"/>
      <c r="GO251" s="77"/>
      <c r="GP251" s="77"/>
      <c r="GQ251" s="77"/>
      <c r="GR251" s="77"/>
      <c r="GS251" s="77"/>
      <c r="GT251" s="77"/>
      <c r="GU251" s="77"/>
      <c r="GV251" s="77"/>
    </row>
    <row r="252" spans="1:204" s="76" customFormat="1">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0"/>
      <c r="BF252" s="60"/>
      <c r="BG252" s="60"/>
      <c r="BH252" s="60"/>
      <c r="BI252" s="60"/>
      <c r="BJ252" s="60"/>
      <c r="BK252" s="60"/>
      <c r="BL252" s="60"/>
      <c r="BM252" s="60"/>
      <c r="BN252" s="60"/>
      <c r="BO252" s="60"/>
      <c r="BP252" s="60"/>
      <c r="BQ252" s="60"/>
      <c r="BR252" s="60"/>
      <c r="BS252" s="60"/>
      <c r="BT252" s="60"/>
      <c r="BU252" s="75"/>
      <c r="BV252" s="75"/>
      <c r="BW252" s="75"/>
      <c r="BX252" s="75"/>
      <c r="BY252" s="75"/>
      <c r="BZ252" s="75"/>
      <c r="CA252" s="75"/>
      <c r="CB252" s="75"/>
      <c r="CC252" s="75"/>
      <c r="CD252" s="75"/>
      <c r="CE252" s="75"/>
      <c r="CF252" s="75"/>
      <c r="CG252" s="75"/>
      <c r="CH252" s="75"/>
      <c r="CI252" s="75"/>
      <c r="CJ252" s="75"/>
      <c r="CK252" s="75"/>
      <c r="CL252" s="60"/>
      <c r="CM252" s="60"/>
      <c r="CN252" s="60"/>
      <c r="CO252" s="60"/>
      <c r="CP252" s="60"/>
      <c r="CQ252" s="60"/>
      <c r="CR252" s="60"/>
      <c r="CS252" s="60"/>
      <c r="CT252" s="60"/>
      <c r="CU252" s="60"/>
      <c r="CV252" s="60"/>
      <c r="CW252" s="60"/>
      <c r="CX252" s="60"/>
      <c r="CY252" s="60"/>
      <c r="CZ252" s="60"/>
      <c r="DA252" s="60"/>
      <c r="DB252" s="60"/>
      <c r="DC252" s="60"/>
      <c r="DD252" s="60"/>
      <c r="DE252" s="60"/>
      <c r="DF252" s="60"/>
      <c r="DG252" s="60"/>
      <c r="DH252" s="60"/>
      <c r="DI252" s="60"/>
      <c r="DJ252" s="60"/>
      <c r="DK252" s="60"/>
      <c r="DL252" s="60"/>
      <c r="DM252" s="60"/>
      <c r="DN252" s="60"/>
      <c r="DO252" s="60"/>
      <c r="DP252" s="60"/>
      <c r="GO252" s="77"/>
      <c r="GP252" s="77"/>
      <c r="GQ252" s="77"/>
      <c r="GR252" s="77"/>
      <c r="GS252" s="77"/>
      <c r="GT252" s="77"/>
      <c r="GU252" s="77"/>
      <c r="GV252" s="77"/>
    </row>
    <row r="253" spans="1:204" s="76" customFormat="1">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60"/>
      <c r="BG253" s="60"/>
      <c r="BH253" s="60"/>
      <c r="BI253" s="60"/>
      <c r="BJ253" s="60"/>
      <c r="BK253" s="60"/>
      <c r="BL253" s="60"/>
      <c r="BM253" s="60"/>
      <c r="BN253" s="60"/>
      <c r="BO253" s="60"/>
      <c r="BP253" s="60"/>
      <c r="BQ253" s="60"/>
      <c r="BR253" s="60"/>
      <c r="BS253" s="60"/>
      <c r="BT253" s="60"/>
      <c r="BU253" s="75"/>
      <c r="BV253" s="75"/>
      <c r="BW253" s="75"/>
      <c r="BX253" s="75"/>
      <c r="BY253" s="75"/>
      <c r="BZ253" s="75"/>
      <c r="CA253" s="75"/>
      <c r="CB253" s="75"/>
      <c r="CC253" s="75"/>
      <c r="CD253" s="75"/>
      <c r="CE253" s="75"/>
      <c r="CF253" s="75"/>
      <c r="CG253" s="75"/>
      <c r="CH253" s="75"/>
      <c r="CI253" s="75"/>
      <c r="CJ253" s="75"/>
      <c r="CK253" s="75"/>
      <c r="CL253" s="60"/>
      <c r="CM253" s="60"/>
      <c r="CN253" s="60"/>
      <c r="CO253" s="60"/>
      <c r="CP253" s="60"/>
      <c r="CQ253" s="60"/>
      <c r="CR253" s="60"/>
      <c r="CS253" s="60"/>
      <c r="CT253" s="60"/>
      <c r="CU253" s="60"/>
      <c r="CV253" s="60"/>
      <c r="CW253" s="60"/>
      <c r="CX253" s="60"/>
      <c r="CY253" s="60"/>
      <c r="CZ253" s="60"/>
      <c r="DA253" s="60"/>
      <c r="DB253" s="60"/>
      <c r="DC253" s="60"/>
      <c r="DD253" s="60"/>
      <c r="DE253" s="60"/>
      <c r="DF253" s="60"/>
      <c r="DG253" s="60"/>
      <c r="DH253" s="60"/>
      <c r="DI253" s="60"/>
      <c r="DJ253" s="60"/>
      <c r="DK253" s="60"/>
      <c r="DL253" s="60"/>
      <c r="DM253" s="60"/>
      <c r="DN253" s="60"/>
      <c r="DO253" s="60"/>
      <c r="DP253" s="60"/>
      <c r="GO253" s="77"/>
      <c r="GP253" s="77"/>
      <c r="GQ253" s="77"/>
      <c r="GR253" s="77"/>
      <c r="GS253" s="77"/>
      <c r="GT253" s="77"/>
      <c r="GU253" s="77"/>
      <c r="GV253" s="77"/>
    </row>
    <row r="254" spans="1:204" s="76" customFormat="1">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60"/>
      <c r="BG254" s="60"/>
      <c r="BH254" s="60"/>
      <c r="BI254" s="60"/>
      <c r="BJ254" s="60"/>
      <c r="BK254" s="60"/>
      <c r="BL254" s="60"/>
      <c r="BM254" s="60"/>
      <c r="BN254" s="60"/>
      <c r="BO254" s="60"/>
      <c r="BP254" s="60"/>
      <c r="BQ254" s="60"/>
      <c r="BR254" s="60"/>
      <c r="BS254" s="60"/>
      <c r="BT254" s="60"/>
      <c r="BU254" s="75"/>
      <c r="BV254" s="75"/>
      <c r="BW254" s="75"/>
      <c r="BX254" s="75"/>
      <c r="BY254" s="75"/>
      <c r="BZ254" s="75"/>
      <c r="CA254" s="75"/>
      <c r="CB254" s="75"/>
      <c r="CC254" s="75"/>
      <c r="CD254" s="75"/>
      <c r="CE254" s="75"/>
      <c r="CF254" s="75"/>
      <c r="CG254" s="75"/>
      <c r="CH254" s="75"/>
      <c r="CI254" s="75"/>
      <c r="CJ254" s="75"/>
      <c r="CK254" s="75"/>
      <c r="CL254" s="60"/>
      <c r="CM254" s="60"/>
      <c r="CN254" s="60"/>
      <c r="CO254" s="60"/>
      <c r="CP254" s="60"/>
      <c r="CQ254" s="60"/>
      <c r="CR254" s="60"/>
      <c r="CS254" s="60"/>
      <c r="CT254" s="60"/>
      <c r="CU254" s="60"/>
      <c r="CV254" s="60"/>
      <c r="CW254" s="60"/>
      <c r="CX254" s="60"/>
      <c r="CY254" s="60"/>
      <c r="CZ254" s="60"/>
      <c r="DA254" s="60"/>
      <c r="DB254" s="60"/>
      <c r="DC254" s="60"/>
      <c r="DD254" s="60"/>
      <c r="DE254" s="60"/>
      <c r="DF254" s="60"/>
      <c r="DG254" s="60"/>
      <c r="DH254" s="60"/>
      <c r="DI254" s="60"/>
      <c r="DJ254" s="60"/>
      <c r="DK254" s="60"/>
      <c r="DL254" s="60"/>
      <c r="DM254" s="60"/>
      <c r="DN254" s="60"/>
      <c r="DO254" s="60"/>
      <c r="DP254" s="60"/>
      <c r="GO254" s="77"/>
      <c r="GP254" s="77"/>
      <c r="GQ254" s="77"/>
      <c r="GR254" s="77"/>
      <c r="GS254" s="77"/>
      <c r="GT254" s="77"/>
      <c r="GU254" s="77"/>
      <c r="GV254" s="77"/>
    </row>
    <row r="255" spans="1:204" s="76" customFormat="1">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0"/>
      <c r="BF255" s="60"/>
      <c r="BG255" s="60"/>
      <c r="BH255" s="60"/>
      <c r="BI255" s="60"/>
      <c r="BJ255" s="60"/>
      <c r="BK255" s="60"/>
      <c r="BL255" s="60"/>
      <c r="BM255" s="60"/>
      <c r="BN255" s="60"/>
      <c r="BO255" s="60"/>
      <c r="BP255" s="60"/>
      <c r="BQ255" s="60"/>
      <c r="BR255" s="60"/>
      <c r="BS255" s="60"/>
      <c r="BT255" s="60"/>
      <c r="BU255" s="75"/>
      <c r="BV255" s="75"/>
      <c r="BW255" s="75"/>
      <c r="BX255" s="75"/>
      <c r="BY255" s="75"/>
      <c r="BZ255" s="75"/>
      <c r="CA255" s="75"/>
      <c r="CB255" s="75"/>
      <c r="CC255" s="75"/>
      <c r="CD255" s="75"/>
      <c r="CE255" s="75"/>
      <c r="CF255" s="75"/>
      <c r="CG255" s="75"/>
      <c r="CH255" s="75"/>
      <c r="CI255" s="75"/>
      <c r="CJ255" s="75"/>
      <c r="CK255" s="75"/>
      <c r="CL255" s="60"/>
      <c r="CM255" s="60"/>
      <c r="CN255" s="60"/>
      <c r="CO255" s="60"/>
      <c r="CP255" s="60"/>
      <c r="CQ255" s="60"/>
      <c r="CR255" s="60"/>
      <c r="CS255" s="60"/>
      <c r="CT255" s="60"/>
      <c r="CU255" s="60"/>
      <c r="CV255" s="60"/>
      <c r="CW255" s="60"/>
      <c r="CX255" s="60"/>
      <c r="CY255" s="60"/>
      <c r="CZ255" s="60"/>
      <c r="DA255" s="60"/>
      <c r="DB255" s="60"/>
      <c r="DC255" s="60"/>
      <c r="DD255" s="60"/>
      <c r="DE255" s="60"/>
      <c r="DF255" s="60"/>
      <c r="DG255" s="60"/>
      <c r="DH255" s="60"/>
      <c r="DI255" s="60"/>
      <c r="DJ255" s="60"/>
      <c r="DK255" s="60"/>
      <c r="DL255" s="60"/>
      <c r="DM255" s="60"/>
      <c r="DN255" s="60"/>
      <c r="DO255" s="60"/>
      <c r="DP255" s="60"/>
      <c r="GO255" s="77"/>
      <c r="GP255" s="77"/>
      <c r="GQ255" s="77"/>
      <c r="GR255" s="77"/>
      <c r="GS255" s="77"/>
      <c r="GT255" s="77"/>
      <c r="GU255" s="77"/>
      <c r="GV255" s="77"/>
    </row>
    <row r="256" spans="1:204" s="76" customFormat="1">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0"/>
      <c r="BF256" s="60"/>
      <c r="BG256" s="60"/>
      <c r="BH256" s="60"/>
      <c r="BI256" s="60"/>
      <c r="BJ256" s="60"/>
      <c r="BK256" s="60"/>
      <c r="BL256" s="60"/>
      <c r="BM256" s="60"/>
      <c r="BN256" s="60"/>
      <c r="BO256" s="60"/>
      <c r="BP256" s="60"/>
      <c r="BQ256" s="60"/>
      <c r="BR256" s="60"/>
      <c r="BS256" s="60"/>
      <c r="BT256" s="60"/>
      <c r="BU256" s="75"/>
      <c r="BV256" s="75"/>
      <c r="BW256" s="75"/>
      <c r="BX256" s="75"/>
      <c r="BY256" s="75"/>
      <c r="BZ256" s="75"/>
      <c r="CA256" s="75"/>
      <c r="CB256" s="75"/>
      <c r="CC256" s="75"/>
      <c r="CD256" s="75"/>
      <c r="CE256" s="75"/>
      <c r="CF256" s="75"/>
      <c r="CG256" s="75"/>
      <c r="CH256" s="75"/>
      <c r="CI256" s="75"/>
      <c r="CJ256" s="75"/>
      <c r="CK256" s="75"/>
      <c r="CL256" s="60"/>
      <c r="CM256" s="60"/>
      <c r="CN256" s="60"/>
      <c r="CO256" s="60"/>
      <c r="CP256" s="60"/>
      <c r="CQ256" s="60"/>
      <c r="CR256" s="60"/>
      <c r="CS256" s="60"/>
      <c r="CT256" s="60"/>
      <c r="CU256" s="60"/>
      <c r="CV256" s="60"/>
      <c r="CW256" s="60"/>
      <c r="CX256" s="60"/>
      <c r="CY256" s="60"/>
      <c r="CZ256" s="60"/>
      <c r="DA256" s="60"/>
      <c r="DB256" s="60"/>
      <c r="DC256" s="60"/>
      <c r="DD256" s="60"/>
      <c r="DE256" s="60"/>
      <c r="DF256" s="60"/>
      <c r="DG256" s="60"/>
      <c r="DH256" s="60"/>
      <c r="DI256" s="60"/>
      <c r="DJ256" s="60"/>
      <c r="DK256" s="60"/>
      <c r="DL256" s="60"/>
      <c r="DM256" s="60"/>
      <c r="DN256" s="60"/>
      <c r="DO256" s="60"/>
      <c r="DP256" s="60"/>
      <c r="GO256" s="77"/>
      <c r="GP256" s="77"/>
      <c r="GQ256" s="77"/>
      <c r="GR256" s="77"/>
      <c r="GS256" s="77"/>
      <c r="GT256" s="77"/>
      <c r="GU256" s="77"/>
      <c r="GV256" s="77"/>
    </row>
    <row r="257" spans="1:204" s="76" customFormat="1">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60"/>
      <c r="BG257" s="60"/>
      <c r="BH257" s="60"/>
      <c r="BI257" s="60"/>
      <c r="BJ257" s="60"/>
      <c r="BK257" s="60"/>
      <c r="BL257" s="60"/>
      <c r="BM257" s="60"/>
      <c r="BN257" s="60"/>
      <c r="BO257" s="60"/>
      <c r="BP257" s="60"/>
      <c r="BQ257" s="60"/>
      <c r="BR257" s="60"/>
      <c r="BS257" s="60"/>
      <c r="BT257" s="60"/>
      <c r="BU257" s="75"/>
      <c r="BV257" s="75"/>
      <c r="BW257" s="75"/>
      <c r="BX257" s="75"/>
      <c r="BY257" s="75"/>
      <c r="BZ257" s="75"/>
      <c r="CA257" s="75"/>
      <c r="CB257" s="75"/>
      <c r="CC257" s="75"/>
      <c r="CD257" s="75"/>
      <c r="CE257" s="75"/>
      <c r="CF257" s="75"/>
      <c r="CG257" s="75"/>
      <c r="CH257" s="75"/>
      <c r="CI257" s="75"/>
      <c r="CJ257" s="75"/>
      <c r="CK257" s="75"/>
      <c r="CL257" s="60"/>
      <c r="CM257" s="60"/>
      <c r="CN257" s="60"/>
      <c r="CO257" s="60"/>
      <c r="CP257" s="60"/>
      <c r="CQ257" s="60"/>
      <c r="CR257" s="60"/>
      <c r="CS257" s="60"/>
      <c r="CT257" s="60"/>
      <c r="CU257" s="60"/>
      <c r="CV257" s="60"/>
      <c r="CW257" s="60"/>
      <c r="CX257" s="60"/>
      <c r="CY257" s="60"/>
      <c r="CZ257" s="60"/>
      <c r="DA257" s="60"/>
      <c r="DB257" s="60"/>
      <c r="DC257" s="60"/>
      <c r="DD257" s="60"/>
      <c r="DE257" s="60"/>
      <c r="DF257" s="60"/>
      <c r="DG257" s="60"/>
      <c r="DH257" s="60"/>
      <c r="DI257" s="60"/>
      <c r="DJ257" s="60"/>
      <c r="DK257" s="60"/>
      <c r="DL257" s="60"/>
      <c r="DM257" s="60"/>
      <c r="DN257" s="60"/>
      <c r="DO257" s="60"/>
      <c r="DP257" s="60"/>
      <c r="GO257" s="77"/>
      <c r="GP257" s="77"/>
      <c r="GQ257" s="77"/>
      <c r="GR257" s="77"/>
      <c r="GS257" s="77"/>
      <c r="GT257" s="77"/>
      <c r="GU257" s="77"/>
      <c r="GV257" s="77"/>
    </row>
    <row r="258" spans="1:204" s="76" customFormat="1">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60"/>
      <c r="BI258" s="60"/>
      <c r="BJ258" s="60"/>
      <c r="BK258" s="60"/>
      <c r="BL258" s="60"/>
      <c r="BM258" s="60"/>
      <c r="BN258" s="60"/>
      <c r="BO258" s="60"/>
      <c r="BP258" s="60"/>
      <c r="BQ258" s="60"/>
      <c r="BR258" s="60"/>
      <c r="BS258" s="60"/>
      <c r="BT258" s="60"/>
      <c r="BU258" s="75"/>
      <c r="BV258" s="75"/>
      <c r="BW258" s="75"/>
      <c r="BX258" s="75"/>
      <c r="BY258" s="75"/>
      <c r="BZ258" s="75"/>
      <c r="CA258" s="75"/>
      <c r="CB258" s="75"/>
      <c r="CC258" s="75"/>
      <c r="CD258" s="75"/>
      <c r="CE258" s="75"/>
      <c r="CF258" s="75"/>
      <c r="CG258" s="75"/>
      <c r="CH258" s="75"/>
      <c r="CI258" s="75"/>
      <c r="CJ258" s="75"/>
      <c r="CK258" s="75"/>
      <c r="CL258" s="60"/>
      <c r="CM258" s="60"/>
      <c r="CN258" s="60"/>
      <c r="CO258" s="60"/>
      <c r="CP258" s="60"/>
      <c r="CQ258" s="60"/>
      <c r="CR258" s="60"/>
      <c r="CS258" s="60"/>
      <c r="CT258" s="60"/>
      <c r="CU258" s="60"/>
      <c r="CV258" s="60"/>
      <c r="CW258" s="60"/>
      <c r="CX258" s="60"/>
      <c r="CY258" s="60"/>
      <c r="CZ258" s="60"/>
      <c r="DA258" s="60"/>
      <c r="DB258" s="60"/>
      <c r="DC258" s="60"/>
      <c r="DD258" s="60"/>
      <c r="DE258" s="60"/>
      <c r="DF258" s="60"/>
      <c r="DG258" s="60"/>
      <c r="DH258" s="60"/>
      <c r="DI258" s="60"/>
      <c r="DJ258" s="60"/>
      <c r="DK258" s="60"/>
      <c r="DL258" s="60"/>
      <c r="DM258" s="60"/>
      <c r="DN258" s="60"/>
      <c r="DO258" s="60"/>
      <c r="DP258" s="60"/>
      <c r="GO258" s="77"/>
      <c r="GP258" s="77"/>
      <c r="GQ258" s="77"/>
      <c r="GR258" s="77"/>
      <c r="GS258" s="77"/>
      <c r="GT258" s="77"/>
      <c r="GU258" s="77"/>
      <c r="GV258" s="77"/>
    </row>
    <row r="259" spans="1:204" s="76" customFormat="1">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60"/>
      <c r="BI259" s="60"/>
      <c r="BJ259" s="60"/>
      <c r="BK259" s="60"/>
      <c r="BL259" s="60"/>
      <c r="BM259" s="60"/>
      <c r="BN259" s="60"/>
      <c r="BO259" s="60"/>
      <c r="BP259" s="60"/>
      <c r="BQ259" s="60"/>
      <c r="BR259" s="60"/>
      <c r="BS259" s="60"/>
      <c r="BT259" s="60"/>
      <c r="BU259" s="75"/>
      <c r="BV259" s="75"/>
      <c r="BW259" s="75"/>
      <c r="BX259" s="75"/>
      <c r="BY259" s="75"/>
      <c r="BZ259" s="75"/>
      <c r="CA259" s="75"/>
      <c r="CB259" s="75"/>
      <c r="CC259" s="75"/>
      <c r="CD259" s="75"/>
      <c r="CE259" s="75"/>
      <c r="CF259" s="75"/>
      <c r="CG259" s="75"/>
      <c r="CH259" s="75"/>
      <c r="CI259" s="75"/>
      <c r="CJ259" s="75"/>
      <c r="CK259" s="75"/>
      <c r="CL259" s="60"/>
      <c r="CM259" s="60"/>
      <c r="CN259" s="60"/>
      <c r="CO259" s="60"/>
      <c r="CP259" s="60"/>
      <c r="CQ259" s="60"/>
      <c r="CR259" s="60"/>
      <c r="CS259" s="60"/>
      <c r="CT259" s="60"/>
      <c r="CU259" s="60"/>
      <c r="CV259" s="60"/>
      <c r="CW259" s="60"/>
      <c r="CX259" s="60"/>
      <c r="CY259" s="60"/>
      <c r="CZ259" s="60"/>
      <c r="DA259" s="60"/>
      <c r="DB259" s="60"/>
      <c r="DC259" s="60"/>
      <c r="DD259" s="60"/>
      <c r="DE259" s="60"/>
      <c r="DF259" s="60"/>
      <c r="DG259" s="60"/>
      <c r="DH259" s="60"/>
      <c r="DI259" s="60"/>
      <c r="DJ259" s="60"/>
      <c r="DK259" s="60"/>
      <c r="DL259" s="60"/>
      <c r="DM259" s="60"/>
      <c r="DN259" s="60"/>
      <c r="DO259" s="60"/>
      <c r="DP259" s="60"/>
      <c r="GO259" s="77"/>
      <c r="GP259" s="77"/>
      <c r="GQ259" s="77"/>
      <c r="GR259" s="77"/>
      <c r="GS259" s="77"/>
      <c r="GT259" s="77"/>
      <c r="GU259" s="77"/>
      <c r="GV259" s="77"/>
    </row>
    <row r="260" spans="1:204" s="76" customFormat="1">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60"/>
      <c r="AW260" s="60"/>
      <c r="AX260" s="60"/>
      <c r="AY260" s="60"/>
      <c r="AZ260" s="60"/>
      <c r="BA260" s="60"/>
      <c r="BB260" s="60"/>
      <c r="BC260" s="60"/>
      <c r="BD260" s="60"/>
      <c r="BE260" s="60"/>
      <c r="BF260" s="60"/>
      <c r="BG260" s="60"/>
      <c r="BH260" s="60"/>
      <c r="BI260" s="60"/>
      <c r="BJ260" s="60"/>
      <c r="BK260" s="60"/>
      <c r="BL260" s="60"/>
      <c r="BM260" s="60"/>
      <c r="BN260" s="60"/>
      <c r="BO260" s="60"/>
      <c r="BP260" s="60"/>
      <c r="BQ260" s="60"/>
      <c r="BR260" s="60"/>
      <c r="BS260" s="60"/>
      <c r="BT260" s="60"/>
      <c r="BU260" s="75"/>
      <c r="BV260" s="75"/>
      <c r="BW260" s="75"/>
      <c r="BX260" s="75"/>
      <c r="BY260" s="75"/>
      <c r="BZ260" s="75"/>
      <c r="CA260" s="75"/>
      <c r="CB260" s="75"/>
      <c r="CC260" s="75"/>
      <c r="CD260" s="75"/>
      <c r="CE260" s="75"/>
      <c r="CF260" s="75"/>
      <c r="CG260" s="75"/>
      <c r="CH260" s="75"/>
      <c r="CI260" s="75"/>
      <c r="CJ260" s="75"/>
      <c r="CK260" s="75"/>
      <c r="CL260" s="60"/>
      <c r="CM260" s="60"/>
      <c r="CN260" s="60"/>
      <c r="CO260" s="60"/>
      <c r="CP260" s="60"/>
      <c r="CQ260" s="60"/>
      <c r="CR260" s="60"/>
      <c r="CS260" s="60"/>
      <c r="CT260" s="60"/>
      <c r="CU260" s="60"/>
      <c r="CV260" s="60"/>
      <c r="CW260" s="60"/>
      <c r="CX260" s="60"/>
      <c r="CY260" s="60"/>
      <c r="CZ260" s="60"/>
      <c r="DA260" s="60"/>
      <c r="DB260" s="60"/>
      <c r="DC260" s="60"/>
      <c r="DD260" s="60"/>
      <c r="DE260" s="60"/>
      <c r="DF260" s="60"/>
      <c r="DG260" s="60"/>
      <c r="DH260" s="60"/>
      <c r="DI260" s="60"/>
      <c r="DJ260" s="60"/>
      <c r="DK260" s="60"/>
      <c r="DL260" s="60"/>
      <c r="DM260" s="60"/>
      <c r="DN260" s="60"/>
      <c r="DO260" s="60"/>
      <c r="DP260" s="60"/>
      <c r="GO260" s="77"/>
      <c r="GP260" s="77"/>
      <c r="GQ260" s="77"/>
      <c r="GR260" s="77"/>
      <c r="GS260" s="77"/>
      <c r="GT260" s="77"/>
      <c r="GU260" s="77"/>
      <c r="GV260" s="77"/>
    </row>
    <row r="261" spans="1:204" s="76" customFormat="1">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O261" s="60"/>
      <c r="AP261" s="60"/>
      <c r="AQ261" s="60"/>
      <c r="AR261" s="60"/>
      <c r="AS261" s="60"/>
      <c r="AT261" s="60"/>
      <c r="AU261" s="60"/>
      <c r="AV261" s="60"/>
      <c r="AW261" s="60"/>
      <c r="AX261" s="60"/>
      <c r="AY261" s="60"/>
      <c r="AZ261" s="60"/>
      <c r="BA261" s="60"/>
      <c r="BB261" s="60"/>
      <c r="BC261" s="60"/>
      <c r="BD261" s="60"/>
      <c r="BE261" s="60"/>
      <c r="BF261" s="60"/>
      <c r="BG261" s="60"/>
      <c r="BH261" s="60"/>
      <c r="BI261" s="60"/>
      <c r="BJ261" s="60"/>
      <c r="BK261" s="60"/>
      <c r="BL261" s="60"/>
      <c r="BM261" s="60"/>
      <c r="BN261" s="60"/>
      <c r="BO261" s="60"/>
      <c r="BP261" s="60"/>
      <c r="BQ261" s="60"/>
      <c r="BR261" s="60"/>
      <c r="BS261" s="60"/>
      <c r="BT261" s="60"/>
      <c r="BU261" s="75"/>
      <c r="BV261" s="75"/>
      <c r="BW261" s="75"/>
      <c r="BX261" s="75"/>
      <c r="BY261" s="75"/>
      <c r="BZ261" s="75"/>
      <c r="CA261" s="75"/>
      <c r="CB261" s="75"/>
      <c r="CC261" s="75"/>
      <c r="CD261" s="75"/>
      <c r="CE261" s="75"/>
      <c r="CF261" s="75"/>
      <c r="CG261" s="75"/>
      <c r="CH261" s="75"/>
      <c r="CI261" s="75"/>
      <c r="CJ261" s="75"/>
      <c r="CK261" s="75"/>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60"/>
      <c r="DJ261" s="60"/>
      <c r="DK261" s="60"/>
      <c r="DL261" s="60"/>
      <c r="DM261" s="60"/>
      <c r="DN261" s="60"/>
      <c r="DO261" s="60"/>
      <c r="DP261" s="60"/>
      <c r="GO261" s="77"/>
      <c r="GP261" s="77"/>
      <c r="GQ261" s="77"/>
      <c r="GR261" s="77"/>
      <c r="GS261" s="77"/>
      <c r="GT261" s="77"/>
      <c r="GU261" s="77"/>
      <c r="GV261" s="77"/>
    </row>
    <row r="262" spans="1:204" s="76" customFormat="1">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AC262" s="60"/>
      <c r="AD262" s="60"/>
      <c r="AE262" s="60"/>
      <c r="AF262" s="60"/>
      <c r="AG262" s="60"/>
      <c r="AH262" s="60"/>
      <c r="AI262" s="60"/>
      <c r="AJ262" s="60"/>
      <c r="AK262" s="60"/>
      <c r="AL262" s="60"/>
      <c r="AM262" s="60"/>
      <c r="AN262" s="60"/>
      <c r="AO262" s="60"/>
      <c r="AP262" s="60"/>
      <c r="AQ262" s="60"/>
      <c r="AR262" s="60"/>
      <c r="AS262" s="60"/>
      <c r="AT262" s="60"/>
      <c r="AU262" s="60"/>
      <c r="AV262" s="60"/>
      <c r="AW262" s="60"/>
      <c r="AX262" s="60"/>
      <c r="AY262" s="60"/>
      <c r="AZ262" s="60"/>
      <c r="BA262" s="60"/>
      <c r="BB262" s="60"/>
      <c r="BC262" s="60"/>
      <c r="BD262" s="60"/>
      <c r="BE262" s="60"/>
      <c r="BF262" s="60"/>
      <c r="BG262" s="60"/>
      <c r="BH262" s="60"/>
      <c r="BI262" s="60"/>
      <c r="BJ262" s="60"/>
      <c r="BK262" s="60"/>
      <c r="BL262" s="60"/>
      <c r="BM262" s="60"/>
      <c r="BN262" s="60"/>
      <c r="BO262" s="60"/>
      <c r="BP262" s="60"/>
      <c r="BQ262" s="60"/>
      <c r="BR262" s="60"/>
      <c r="BS262" s="60"/>
      <c r="BT262" s="60"/>
      <c r="BU262" s="75"/>
      <c r="BV262" s="75"/>
      <c r="BW262" s="75"/>
      <c r="BX262" s="75"/>
      <c r="BY262" s="75"/>
      <c r="BZ262" s="75"/>
      <c r="CA262" s="75"/>
      <c r="CB262" s="75"/>
      <c r="CC262" s="75"/>
      <c r="CD262" s="75"/>
      <c r="CE262" s="75"/>
      <c r="CF262" s="75"/>
      <c r="CG262" s="75"/>
      <c r="CH262" s="75"/>
      <c r="CI262" s="75"/>
      <c r="CJ262" s="75"/>
      <c r="CK262" s="75"/>
      <c r="CL262" s="60"/>
      <c r="CM262" s="60"/>
      <c r="CN262" s="60"/>
      <c r="CO262" s="60"/>
      <c r="CP262" s="60"/>
      <c r="CQ262" s="60"/>
      <c r="CR262" s="60"/>
      <c r="CS262" s="60"/>
      <c r="CT262" s="60"/>
      <c r="CU262" s="60"/>
      <c r="CV262" s="60"/>
      <c r="CW262" s="60"/>
      <c r="CX262" s="60"/>
      <c r="CY262" s="60"/>
      <c r="CZ262" s="60"/>
      <c r="DA262" s="60"/>
      <c r="DB262" s="60"/>
      <c r="DC262" s="60"/>
      <c r="DD262" s="60"/>
      <c r="DE262" s="60"/>
      <c r="DF262" s="60"/>
      <c r="DG262" s="60"/>
      <c r="DH262" s="60"/>
      <c r="DI262" s="60"/>
      <c r="DJ262" s="60"/>
      <c r="DK262" s="60"/>
      <c r="DL262" s="60"/>
      <c r="DM262" s="60"/>
      <c r="DN262" s="60"/>
      <c r="DO262" s="60"/>
      <c r="DP262" s="60"/>
      <c r="GO262" s="77"/>
      <c r="GP262" s="77"/>
      <c r="GQ262" s="77"/>
      <c r="GR262" s="77"/>
      <c r="GS262" s="77"/>
      <c r="GT262" s="77"/>
      <c r="GU262" s="77"/>
      <c r="GV262" s="77"/>
    </row>
    <row r="263" spans="1:204" s="76" customFormat="1">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60"/>
      <c r="BG263" s="60"/>
      <c r="BH263" s="60"/>
      <c r="BI263" s="60"/>
      <c r="BJ263" s="60"/>
      <c r="BK263" s="60"/>
      <c r="BL263" s="60"/>
      <c r="BM263" s="60"/>
      <c r="BN263" s="60"/>
      <c r="BO263" s="60"/>
      <c r="BP263" s="60"/>
      <c r="BQ263" s="60"/>
      <c r="BR263" s="60"/>
      <c r="BS263" s="60"/>
      <c r="BT263" s="60"/>
      <c r="BU263" s="75"/>
      <c r="BV263" s="75"/>
      <c r="BW263" s="75"/>
      <c r="BX263" s="75"/>
      <c r="BY263" s="75"/>
      <c r="BZ263" s="75"/>
      <c r="CA263" s="75"/>
      <c r="CB263" s="75"/>
      <c r="CC263" s="75"/>
      <c r="CD263" s="75"/>
      <c r="CE263" s="75"/>
      <c r="CF263" s="75"/>
      <c r="CG263" s="75"/>
      <c r="CH263" s="75"/>
      <c r="CI263" s="75"/>
      <c r="CJ263" s="75"/>
      <c r="CK263" s="75"/>
      <c r="CL263" s="60"/>
      <c r="CM263" s="60"/>
      <c r="CN263" s="60"/>
      <c r="CO263" s="60"/>
      <c r="CP263" s="60"/>
      <c r="CQ263" s="60"/>
      <c r="CR263" s="60"/>
      <c r="CS263" s="60"/>
      <c r="CT263" s="60"/>
      <c r="CU263" s="60"/>
      <c r="CV263" s="60"/>
      <c r="CW263" s="60"/>
      <c r="CX263" s="60"/>
      <c r="CY263" s="60"/>
      <c r="CZ263" s="60"/>
      <c r="DA263" s="60"/>
      <c r="DB263" s="60"/>
      <c r="DC263" s="60"/>
      <c r="DD263" s="60"/>
      <c r="DE263" s="60"/>
      <c r="DF263" s="60"/>
      <c r="DG263" s="60"/>
      <c r="DH263" s="60"/>
      <c r="DI263" s="60"/>
      <c r="DJ263" s="60"/>
      <c r="DK263" s="60"/>
      <c r="DL263" s="60"/>
      <c r="DM263" s="60"/>
      <c r="DN263" s="60"/>
      <c r="DO263" s="60"/>
      <c r="DP263" s="60"/>
      <c r="GO263" s="77"/>
      <c r="GP263" s="77"/>
      <c r="GQ263" s="77"/>
      <c r="GR263" s="77"/>
      <c r="GS263" s="77"/>
      <c r="GT263" s="77"/>
      <c r="GU263" s="77"/>
      <c r="GV263" s="77"/>
    </row>
    <row r="264" spans="1:204" s="76" customFormat="1">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0"/>
      <c r="AR264" s="60"/>
      <c r="AS264" s="60"/>
      <c r="AT264" s="60"/>
      <c r="AU264" s="60"/>
      <c r="AV264" s="60"/>
      <c r="AW264" s="60"/>
      <c r="AX264" s="60"/>
      <c r="AY264" s="60"/>
      <c r="AZ264" s="60"/>
      <c r="BA264" s="60"/>
      <c r="BB264" s="60"/>
      <c r="BC264" s="60"/>
      <c r="BD264" s="60"/>
      <c r="BE264" s="60"/>
      <c r="BF264" s="60"/>
      <c r="BG264" s="60"/>
      <c r="BH264" s="60"/>
      <c r="BI264" s="60"/>
      <c r="BJ264" s="60"/>
      <c r="BK264" s="60"/>
      <c r="BL264" s="60"/>
      <c r="BM264" s="60"/>
      <c r="BN264" s="60"/>
      <c r="BO264" s="60"/>
      <c r="BP264" s="60"/>
      <c r="BQ264" s="60"/>
      <c r="BR264" s="60"/>
      <c r="BS264" s="60"/>
      <c r="BT264" s="60"/>
      <c r="BU264" s="75"/>
      <c r="BV264" s="75"/>
      <c r="BW264" s="75"/>
      <c r="BX264" s="75"/>
      <c r="BY264" s="75"/>
      <c r="BZ264" s="75"/>
      <c r="CA264" s="75"/>
      <c r="CB264" s="75"/>
      <c r="CC264" s="75"/>
      <c r="CD264" s="75"/>
      <c r="CE264" s="75"/>
      <c r="CF264" s="75"/>
      <c r="CG264" s="75"/>
      <c r="CH264" s="75"/>
      <c r="CI264" s="75"/>
      <c r="CJ264" s="75"/>
      <c r="CK264" s="75"/>
      <c r="CL264" s="60"/>
      <c r="CM264" s="60"/>
      <c r="CN264" s="60"/>
      <c r="CO264" s="60"/>
      <c r="CP264" s="60"/>
      <c r="CQ264" s="60"/>
      <c r="CR264" s="60"/>
      <c r="CS264" s="60"/>
      <c r="CT264" s="60"/>
      <c r="CU264" s="60"/>
      <c r="CV264" s="60"/>
      <c r="CW264" s="60"/>
      <c r="CX264" s="60"/>
      <c r="CY264" s="60"/>
      <c r="CZ264" s="60"/>
      <c r="DA264" s="60"/>
      <c r="DB264" s="60"/>
      <c r="DC264" s="60"/>
      <c r="DD264" s="60"/>
      <c r="DE264" s="60"/>
      <c r="DF264" s="60"/>
      <c r="DG264" s="60"/>
      <c r="DH264" s="60"/>
      <c r="DI264" s="60"/>
      <c r="DJ264" s="60"/>
      <c r="DK264" s="60"/>
      <c r="DL264" s="60"/>
      <c r="DM264" s="60"/>
      <c r="DN264" s="60"/>
      <c r="DO264" s="60"/>
      <c r="DP264" s="60"/>
      <c r="GO264" s="77"/>
      <c r="GP264" s="77"/>
      <c r="GQ264" s="77"/>
      <c r="GR264" s="77"/>
      <c r="GS264" s="77"/>
      <c r="GT264" s="77"/>
      <c r="GU264" s="77"/>
      <c r="GV264" s="77"/>
    </row>
    <row r="265" spans="1:204" s="76" customFormat="1">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0"/>
      <c r="AR265" s="60"/>
      <c r="AS265" s="60"/>
      <c r="AT265" s="60"/>
      <c r="AU265" s="60"/>
      <c r="AV265" s="60"/>
      <c r="AW265" s="60"/>
      <c r="AX265" s="60"/>
      <c r="AY265" s="60"/>
      <c r="AZ265" s="60"/>
      <c r="BA265" s="60"/>
      <c r="BB265" s="60"/>
      <c r="BC265" s="60"/>
      <c r="BD265" s="60"/>
      <c r="BE265" s="60"/>
      <c r="BF265" s="60"/>
      <c r="BG265" s="60"/>
      <c r="BH265" s="60"/>
      <c r="BI265" s="60"/>
      <c r="BJ265" s="60"/>
      <c r="BK265" s="60"/>
      <c r="BL265" s="60"/>
      <c r="BM265" s="60"/>
      <c r="BN265" s="60"/>
      <c r="BO265" s="60"/>
      <c r="BP265" s="60"/>
      <c r="BQ265" s="60"/>
      <c r="BR265" s="60"/>
      <c r="BS265" s="60"/>
      <c r="BT265" s="60"/>
      <c r="BU265" s="75"/>
      <c r="BV265" s="75"/>
      <c r="BW265" s="75"/>
      <c r="BX265" s="75"/>
      <c r="BY265" s="75"/>
      <c r="BZ265" s="75"/>
      <c r="CA265" s="75"/>
      <c r="CB265" s="75"/>
      <c r="CC265" s="75"/>
      <c r="CD265" s="75"/>
      <c r="CE265" s="75"/>
      <c r="CF265" s="75"/>
      <c r="CG265" s="75"/>
      <c r="CH265" s="75"/>
      <c r="CI265" s="75"/>
      <c r="CJ265" s="75"/>
      <c r="CK265" s="75"/>
      <c r="CL265" s="60"/>
      <c r="CM265" s="60"/>
      <c r="CN265" s="60"/>
      <c r="CO265" s="60"/>
      <c r="CP265" s="60"/>
      <c r="CQ265" s="60"/>
      <c r="CR265" s="60"/>
      <c r="CS265" s="60"/>
      <c r="CT265" s="60"/>
      <c r="CU265" s="60"/>
      <c r="CV265" s="60"/>
      <c r="CW265" s="60"/>
      <c r="CX265" s="60"/>
      <c r="CY265" s="60"/>
      <c r="CZ265" s="60"/>
      <c r="DA265" s="60"/>
      <c r="DB265" s="60"/>
      <c r="DC265" s="60"/>
      <c r="DD265" s="60"/>
      <c r="DE265" s="60"/>
      <c r="DF265" s="60"/>
      <c r="DG265" s="60"/>
      <c r="DH265" s="60"/>
      <c r="DI265" s="60"/>
      <c r="DJ265" s="60"/>
      <c r="DK265" s="60"/>
      <c r="DL265" s="60"/>
      <c r="DM265" s="60"/>
      <c r="DN265" s="60"/>
      <c r="DO265" s="60"/>
      <c r="DP265" s="60"/>
      <c r="GO265" s="77"/>
      <c r="GP265" s="77"/>
      <c r="GQ265" s="77"/>
      <c r="GR265" s="77"/>
      <c r="GS265" s="77"/>
      <c r="GT265" s="77"/>
      <c r="GU265" s="77"/>
      <c r="GV265" s="77"/>
    </row>
    <row r="266" spans="1:204" s="76" customFormat="1">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0"/>
      <c r="AR266" s="60"/>
      <c r="AS266" s="60"/>
      <c r="AT266" s="60"/>
      <c r="AU266" s="60"/>
      <c r="AV266" s="60"/>
      <c r="AW266" s="60"/>
      <c r="AX266" s="60"/>
      <c r="AY266" s="60"/>
      <c r="AZ266" s="60"/>
      <c r="BA266" s="60"/>
      <c r="BB266" s="60"/>
      <c r="BC266" s="60"/>
      <c r="BD266" s="60"/>
      <c r="BE266" s="60"/>
      <c r="BF266" s="60"/>
      <c r="BG266" s="60"/>
      <c r="BH266" s="60"/>
      <c r="BI266" s="60"/>
      <c r="BJ266" s="60"/>
      <c r="BK266" s="60"/>
      <c r="BL266" s="60"/>
      <c r="BM266" s="60"/>
      <c r="BN266" s="60"/>
      <c r="BO266" s="60"/>
      <c r="BP266" s="60"/>
      <c r="BQ266" s="60"/>
      <c r="BR266" s="60"/>
      <c r="BS266" s="60"/>
      <c r="BT266" s="60"/>
      <c r="BU266" s="75"/>
      <c r="BV266" s="75"/>
      <c r="BW266" s="75"/>
      <c r="BX266" s="75"/>
      <c r="BY266" s="75"/>
      <c r="BZ266" s="75"/>
      <c r="CA266" s="75"/>
      <c r="CB266" s="75"/>
      <c r="CC266" s="75"/>
      <c r="CD266" s="75"/>
      <c r="CE266" s="75"/>
      <c r="CF266" s="75"/>
      <c r="CG266" s="75"/>
      <c r="CH266" s="75"/>
      <c r="CI266" s="75"/>
      <c r="CJ266" s="75"/>
      <c r="CK266" s="75"/>
      <c r="CL266" s="60"/>
      <c r="CM266" s="60"/>
      <c r="CN266" s="60"/>
      <c r="CO266" s="60"/>
      <c r="CP266" s="60"/>
      <c r="CQ266" s="60"/>
      <c r="CR266" s="60"/>
      <c r="CS266" s="60"/>
      <c r="CT266" s="60"/>
      <c r="CU266" s="60"/>
      <c r="CV266" s="60"/>
      <c r="CW266" s="60"/>
      <c r="CX266" s="60"/>
      <c r="CY266" s="60"/>
      <c r="CZ266" s="60"/>
      <c r="DA266" s="60"/>
      <c r="DB266" s="60"/>
      <c r="DC266" s="60"/>
      <c r="DD266" s="60"/>
      <c r="DE266" s="60"/>
      <c r="DF266" s="60"/>
      <c r="DG266" s="60"/>
      <c r="DH266" s="60"/>
      <c r="DI266" s="60"/>
      <c r="DJ266" s="60"/>
      <c r="DK266" s="60"/>
      <c r="DL266" s="60"/>
      <c r="DM266" s="60"/>
      <c r="DN266" s="60"/>
      <c r="DO266" s="60"/>
      <c r="DP266" s="60"/>
      <c r="GO266" s="77"/>
      <c r="GP266" s="77"/>
      <c r="GQ266" s="77"/>
      <c r="GR266" s="77"/>
      <c r="GS266" s="77"/>
      <c r="GT266" s="77"/>
      <c r="GU266" s="77"/>
      <c r="GV266" s="77"/>
    </row>
    <row r="267" spans="1:204" s="76" customFormat="1">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0"/>
      <c r="AR267" s="60"/>
      <c r="AS267" s="60"/>
      <c r="AT267" s="60"/>
      <c r="AU267" s="60"/>
      <c r="AV267" s="60"/>
      <c r="AW267" s="60"/>
      <c r="AX267" s="60"/>
      <c r="AY267" s="60"/>
      <c r="AZ267" s="60"/>
      <c r="BA267" s="60"/>
      <c r="BB267" s="60"/>
      <c r="BC267" s="60"/>
      <c r="BD267" s="60"/>
      <c r="BE267" s="60"/>
      <c r="BF267" s="60"/>
      <c r="BG267" s="60"/>
      <c r="BH267" s="60"/>
      <c r="BI267" s="60"/>
      <c r="BJ267" s="60"/>
      <c r="BK267" s="60"/>
      <c r="BL267" s="60"/>
      <c r="BM267" s="60"/>
      <c r="BN267" s="60"/>
      <c r="BO267" s="60"/>
      <c r="BP267" s="60"/>
      <c r="BQ267" s="60"/>
      <c r="BR267" s="60"/>
      <c r="BS267" s="60"/>
      <c r="BT267" s="60"/>
      <c r="BU267" s="75"/>
      <c r="BV267" s="75"/>
      <c r="BW267" s="75"/>
      <c r="BX267" s="75"/>
      <c r="BY267" s="75"/>
      <c r="BZ267" s="75"/>
      <c r="CA267" s="75"/>
      <c r="CB267" s="75"/>
      <c r="CC267" s="75"/>
      <c r="CD267" s="75"/>
      <c r="CE267" s="75"/>
      <c r="CF267" s="75"/>
      <c r="CG267" s="75"/>
      <c r="CH267" s="75"/>
      <c r="CI267" s="75"/>
      <c r="CJ267" s="75"/>
      <c r="CK267" s="75"/>
      <c r="CL267" s="60"/>
      <c r="CM267" s="60"/>
      <c r="CN267" s="60"/>
      <c r="CO267" s="60"/>
      <c r="CP267" s="60"/>
      <c r="CQ267" s="60"/>
      <c r="CR267" s="60"/>
      <c r="CS267" s="60"/>
      <c r="CT267" s="60"/>
      <c r="CU267" s="60"/>
      <c r="CV267" s="60"/>
      <c r="CW267" s="60"/>
      <c r="CX267" s="60"/>
      <c r="CY267" s="60"/>
      <c r="CZ267" s="60"/>
      <c r="DA267" s="60"/>
      <c r="DB267" s="60"/>
      <c r="DC267" s="60"/>
      <c r="DD267" s="60"/>
      <c r="DE267" s="60"/>
      <c r="DF267" s="60"/>
      <c r="DG267" s="60"/>
      <c r="DH267" s="60"/>
      <c r="DI267" s="60"/>
      <c r="DJ267" s="60"/>
      <c r="DK267" s="60"/>
      <c r="DL267" s="60"/>
      <c r="DM267" s="60"/>
      <c r="DN267" s="60"/>
      <c r="DO267" s="60"/>
      <c r="DP267" s="60"/>
      <c r="GO267" s="77"/>
      <c r="GP267" s="77"/>
      <c r="GQ267" s="77"/>
      <c r="GR267" s="77"/>
      <c r="GS267" s="77"/>
      <c r="GT267" s="77"/>
      <c r="GU267" s="77"/>
      <c r="GV267" s="77"/>
    </row>
    <row r="268" spans="1:204" s="76" customFormat="1">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75"/>
      <c r="BV268" s="75"/>
      <c r="BW268" s="75"/>
      <c r="BX268" s="75"/>
      <c r="BY268" s="75"/>
      <c r="BZ268" s="75"/>
      <c r="CA268" s="75"/>
      <c r="CB268" s="75"/>
      <c r="CC268" s="75"/>
      <c r="CD268" s="75"/>
      <c r="CE268" s="75"/>
      <c r="CF268" s="75"/>
      <c r="CG268" s="75"/>
      <c r="CH268" s="75"/>
      <c r="CI268" s="75"/>
      <c r="CJ268" s="75"/>
      <c r="CK268" s="75"/>
      <c r="CL268" s="60"/>
      <c r="CM268" s="60"/>
      <c r="CN268" s="60"/>
      <c r="CO268" s="60"/>
      <c r="CP268" s="60"/>
      <c r="CQ268" s="60"/>
      <c r="CR268" s="60"/>
      <c r="CS268" s="60"/>
      <c r="CT268" s="60"/>
      <c r="CU268" s="60"/>
      <c r="CV268" s="60"/>
      <c r="CW268" s="60"/>
      <c r="CX268" s="60"/>
      <c r="CY268" s="60"/>
      <c r="CZ268" s="60"/>
      <c r="DA268" s="60"/>
      <c r="DB268" s="60"/>
      <c r="DC268" s="60"/>
      <c r="DD268" s="60"/>
      <c r="DE268" s="60"/>
      <c r="DF268" s="60"/>
      <c r="DG268" s="60"/>
      <c r="DH268" s="60"/>
      <c r="DI268" s="60"/>
      <c r="DJ268" s="60"/>
      <c r="DK268" s="60"/>
      <c r="DL268" s="60"/>
      <c r="DM268" s="60"/>
      <c r="DN268" s="60"/>
      <c r="DO268" s="60"/>
      <c r="DP268" s="60"/>
      <c r="GO268" s="77"/>
      <c r="GP268" s="77"/>
      <c r="GQ268" s="77"/>
      <c r="GR268" s="77"/>
      <c r="GS268" s="77"/>
      <c r="GT268" s="77"/>
      <c r="GU268" s="77"/>
      <c r="GV268" s="77"/>
    </row>
    <row r="269" spans="1:204" s="76" customFormat="1">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60"/>
      <c r="BG269" s="60"/>
      <c r="BH269" s="60"/>
      <c r="BI269" s="60"/>
      <c r="BJ269" s="60"/>
      <c r="BK269" s="60"/>
      <c r="BL269" s="60"/>
      <c r="BM269" s="60"/>
      <c r="BN269" s="60"/>
      <c r="BO269" s="60"/>
      <c r="BP269" s="60"/>
      <c r="BQ269" s="60"/>
      <c r="BR269" s="60"/>
      <c r="BS269" s="60"/>
      <c r="BT269" s="60"/>
      <c r="BU269" s="75"/>
      <c r="BV269" s="75"/>
      <c r="BW269" s="75"/>
      <c r="BX269" s="75"/>
      <c r="BY269" s="75"/>
      <c r="BZ269" s="75"/>
      <c r="CA269" s="75"/>
      <c r="CB269" s="75"/>
      <c r="CC269" s="75"/>
      <c r="CD269" s="75"/>
      <c r="CE269" s="75"/>
      <c r="CF269" s="75"/>
      <c r="CG269" s="75"/>
      <c r="CH269" s="75"/>
      <c r="CI269" s="75"/>
      <c r="CJ269" s="75"/>
      <c r="CK269" s="75"/>
      <c r="CL269" s="60"/>
      <c r="CM269" s="60"/>
      <c r="CN269" s="60"/>
      <c r="CO269" s="60"/>
      <c r="CP269" s="60"/>
      <c r="CQ269" s="60"/>
      <c r="CR269" s="60"/>
      <c r="CS269" s="60"/>
      <c r="CT269" s="60"/>
      <c r="CU269" s="60"/>
      <c r="CV269" s="60"/>
      <c r="CW269" s="60"/>
      <c r="CX269" s="60"/>
      <c r="CY269" s="60"/>
      <c r="CZ269" s="60"/>
      <c r="DA269" s="60"/>
      <c r="DB269" s="60"/>
      <c r="DC269" s="60"/>
      <c r="DD269" s="60"/>
      <c r="DE269" s="60"/>
      <c r="DF269" s="60"/>
      <c r="DG269" s="60"/>
      <c r="DH269" s="60"/>
      <c r="DI269" s="60"/>
      <c r="DJ269" s="60"/>
      <c r="DK269" s="60"/>
      <c r="DL269" s="60"/>
      <c r="DM269" s="60"/>
      <c r="DN269" s="60"/>
      <c r="DO269" s="60"/>
      <c r="DP269" s="60"/>
      <c r="GO269" s="77"/>
      <c r="GP269" s="77"/>
      <c r="GQ269" s="77"/>
      <c r="GR269" s="77"/>
      <c r="GS269" s="77"/>
      <c r="GT269" s="77"/>
      <c r="GU269" s="77"/>
      <c r="GV269" s="77"/>
    </row>
    <row r="270" spans="1:204" s="76" customFormat="1">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60"/>
      <c r="BU270" s="75"/>
      <c r="BV270" s="75"/>
      <c r="BW270" s="75"/>
      <c r="BX270" s="75"/>
      <c r="BY270" s="75"/>
      <c r="BZ270" s="75"/>
      <c r="CA270" s="75"/>
      <c r="CB270" s="75"/>
      <c r="CC270" s="75"/>
      <c r="CD270" s="75"/>
      <c r="CE270" s="75"/>
      <c r="CF270" s="75"/>
      <c r="CG270" s="75"/>
      <c r="CH270" s="75"/>
      <c r="CI270" s="75"/>
      <c r="CJ270" s="75"/>
      <c r="CK270" s="75"/>
      <c r="CL270" s="60"/>
      <c r="CM270" s="60"/>
      <c r="CN270" s="60"/>
      <c r="CO270" s="60"/>
      <c r="CP270" s="60"/>
      <c r="CQ270" s="60"/>
      <c r="CR270" s="60"/>
      <c r="CS270" s="60"/>
      <c r="CT270" s="60"/>
      <c r="CU270" s="60"/>
      <c r="CV270" s="60"/>
      <c r="CW270" s="60"/>
      <c r="CX270" s="60"/>
      <c r="CY270" s="60"/>
      <c r="CZ270" s="60"/>
      <c r="DA270" s="60"/>
      <c r="DB270" s="60"/>
      <c r="DC270" s="60"/>
      <c r="DD270" s="60"/>
      <c r="DE270" s="60"/>
      <c r="DF270" s="60"/>
      <c r="DG270" s="60"/>
      <c r="DH270" s="60"/>
      <c r="DI270" s="60"/>
      <c r="DJ270" s="60"/>
      <c r="DK270" s="60"/>
      <c r="DL270" s="60"/>
      <c r="DM270" s="60"/>
      <c r="DN270" s="60"/>
      <c r="DO270" s="60"/>
      <c r="DP270" s="60"/>
      <c r="GO270" s="77"/>
      <c r="GP270" s="77"/>
      <c r="GQ270" s="77"/>
      <c r="GR270" s="77"/>
      <c r="GS270" s="77"/>
      <c r="GT270" s="77"/>
      <c r="GU270" s="77"/>
      <c r="GV270" s="77"/>
    </row>
    <row r="271" spans="1:204" s="76" customFormat="1">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60"/>
      <c r="BG271" s="60"/>
      <c r="BH271" s="60"/>
      <c r="BI271" s="60"/>
      <c r="BJ271" s="60"/>
      <c r="BK271" s="60"/>
      <c r="BL271" s="60"/>
      <c r="BM271" s="60"/>
      <c r="BN271" s="60"/>
      <c r="BO271" s="60"/>
      <c r="BP271" s="60"/>
      <c r="BQ271" s="60"/>
      <c r="BR271" s="60"/>
      <c r="BS271" s="60"/>
      <c r="BT271" s="60"/>
      <c r="BU271" s="75"/>
      <c r="BV271" s="75"/>
      <c r="BW271" s="75"/>
      <c r="BX271" s="75"/>
      <c r="BY271" s="75"/>
      <c r="BZ271" s="75"/>
      <c r="CA271" s="75"/>
      <c r="CB271" s="75"/>
      <c r="CC271" s="75"/>
      <c r="CD271" s="75"/>
      <c r="CE271" s="75"/>
      <c r="CF271" s="75"/>
      <c r="CG271" s="75"/>
      <c r="CH271" s="75"/>
      <c r="CI271" s="75"/>
      <c r="CJ271" s="75"/>
      <c r="CK271" s="75"/>
      <c r="CL271" s="60"/>
      <c r="CM271" s="60"/>
      <c r="CN271" s="60"/>
      <c r="CO271" s="60"/>
      <c r="CP271" s="60"/>
      <c r="CQ271" s="60"/>
      <c r="CR271" s="60"/>
      <c r="CS271" s="60"/>
      <c r="CT271" s="60"/>
      <c r="CU271" s="60"/>
      <c r="CV271" s="60"/>
      <c r="CW271" s="60"/>
      <c r="CX271" s="60"/>
      <c r="CY271" s="60"/>
      <c r="CZ271" s="60"/>
      <c r="DA271" s="60"/>
      <c r="DB271" s="60"/>
      <c r="DC271" s="60"/>
      <c r="DD271" s="60"/>
      <c r="DE271" s="60"/>
      <c r="DF271" s="60"/>
      <c r="DG271" s="60"/>
      <c r="DH271" s="60"/>
      <c r="DI271" s="60"/>
      <c r="DJ271" s="60"/>
      <c r="DK271" s="60"/>
      <c r="DL271" s="60"/>
      <c r="DM271" s="60"/>
      <c r="DN271" s="60"/>
      <c r="DO271" s="60"/>
      <c r="DP271" s="60"/>
      <c r="GO271" s="77"/>
      <c r="GP271" s="77"/>
      <c r="GQ271" s="77"/>
      <c r="GR271" s="77"/>
      <c r="GS271" s="77"/>
      <c r="GT271" s="77"/>
      <c r="GU271" s="77"/>
      <c r="GV271" s="77"/>
    </row>
    <row r="272" spans="1:204" s="76" customFormat="1">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60"/>
      <c r="BD272" s="60"/>
      <c r="BE272" s="60"/>
      <c r="BF272" s="60"/>
      <c r="BG272" s="60"/>
      <c r="BH272" s="60"/>
      <c r="BI272" s="60"/>
      <c r="BJ272" s="60"/>
      <c r="BK272" s="60"/>
      <c r="BL272" s="60"/>
      <c r="BM272" s="60"/>
      <c r="BN272" s="60"/>
      <c r="BO272" s="60"/>
      <c r="BP272" s="60"/>
      <c r="BQ272" s="60"/>
      <c r="BR272" s="60"/>
      <c r="BS272" s="60"/>
      <c r="BT272" s="60"/>
      <c r="BU272" s="75"/>
      <c r="BV272" s="75"/>
      <c r="BW272" s="75"/>
      <c r="BX272" s="75"/>
      <c r="BY272" s="75"/>
      <c r="BZ272" s="75"/>
      <c r="CA272" s="75"/>
      <c r="CB272" s="75"/>
      <c r="CC272" s="75"/>
      <c r="CD272" s="75"/>
      <c r="CE272" s="75"/>
      <c r="CF272" s="75"/>
      <c r="CG272" s="75"/>
      <c r="CH272" s="75"/>
      <c r="CI272" s="75"/>
      <c r="CJ272" s="75"/>
      <c r="CK272" s="75"/>
      <c r="CL272" s="60"/>
      <c r="CM272" s="60"/>
      <c r="CN272" s="60"/>
      <c r="CO272" s="60"/>
      <c r="CP272" s="60"/>
      <c r="CQ272" s="60"/>
      <c r="CR272" s="60"/>
      <c r="CS272" s="60"/>
      <c r="CT272" s="60"/>
      <c r="CU272" s="60"/>
      <c r="CV272" s="60"/>
      <c r="CW272" s="60"/>
      <c r="CX272" s="60"/>
      <c r="CY272" s="60"/>
      <c r="CZ272" s="60"/>
      <c r="DA272" s="60"/>
      <c r="DB272" s="60"/>
      <c r="DC272" s="60"/>
      <c r="DD272" s="60"/>
      <c r="DE272" s="60"/>
      <c r="DF272" s="60"/>
      <c r="DG272" s="60"/>
      <c r="DH272" s="60"/>
      <c r="DI272" s="60"/>
      <c r="DJ272" s="60"/>
      <c r="DK272" s="60"/>
      <c r="DL272" s="60"/>
      <c r="DM272" s="60"/>
      <c r="DN272" s="60"/>
      <c r="DO272" s="60"/>
      <c r="DP272" s="60"/>
      <c r="GO272" s="77"/>
      <c r="GP272" s="77"/>
      <c r="GQ272" s="77"/>
      <c r="GR272" s="77"/>
      <c r="GS272" s="77"/>
      <c r="GT272" s="77"/>
      <c r="GU272" s="77"/>
      <c r="GV272" s="77"/>
    </row>
    <row r="273" spans="1:204" s="76" customFormat="1">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75"/>
      <c r="BV273" s="75"/>
      <c r="BW273" s="75"/>
      <c r="BX273" s="75"/>
      <c r="BY273" s="75"/>
      <c r="BZ273" s="75"/>
      <c r="CA273" s="75"/>
      <c r="CB273" s="75"/>
      <c r="CC273" s="75"/>
      <c r="CD273" s="75"/>
      <c r="CE273" s="75"/>
      <c r="CF273" s="75"/>
      <c r="CG273" s="75"/>
      <c r="CH273" s="75"/>
      <c r="CI273" s="75"/>
      <c r="CJ273" s="75"/>
      <c r="CK273" s="75"/>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60"/>
      <c r="DJ273" s="60"/>
      <c r="DK273" s="60"/>
      <c r="DL273" s="60"/>
      <c r="DM273" s="60"/>
      <c r="DN273" s="60"/>
      <c r="DO273" s="60"/>
      <c r="DP273" s="60"/>
      <c r="GO273" s="77"/>
      <c r="GP273" s="77"/>
      <c r="GQ273" s="77"/>
      <c r="GR273" s="77"/>
      <c r="GS273" s="77"/>
      <c r="GT273" s="77"/>
      <c r="GU273" s="77"/>
      <c r="GV273" s="77"/>
    </row>
    <row r="274" spans="1:204" s="76" customFormat="1">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c r="BS274" s="60"/>
      <c r="BT274" s="60"/>
      <c r="BU274" s="75"/>
      <c r="BV274" s="75"/>
      <c r="BW274" s="75"/>
      <c r="BX274" s="75"/>
      <c r="BY274" s="75"/>
      <c r="BZ274" s="75"/>
      <c r="CA274" s="75"/>
      <c r="CB274" s="75"/>
      <c r="CC274" s="75"/>
      <c r="CD274" s="75"/>
      <c r="CE274" s="75"/>
      <c r="CF274" s="75"/>
      <c r="CG274" s="75"/>
      <c r="CH274" s="75"/>
      <c r="CI274" s="75"/>
      <c r="CJ274" s="75"/>
      <c r="CK274" s="75"/>
      <c r="CL274" s="60"/>
      <c r="CM274" s="60"/>
      <c r="CN274" s="60"/>
      <c r="CO274" s="60"/>
      <c r="CP274" s="60"/>
      <c r="CQ274" s="60"/>
      <c r="CR274" s="60"/>
      <c r="CS274" s="60"/>
      <c r="CT274" s="60"/>
      <c r="CU274" s="60"/>
      <c r="CV274" s="60"/>
      <c r="CW274" s="60"/>
      <c r="CX274" s="60"/>
      <c r="CY274" s="60"/>
      <c r="CZ274" s="60"/>
      <c r="DA274" s="60"/>
      <c r="DB274" s="60"/>
      <c r="DC274" s="60"/>
      <c r="DD274" s="60"/>
      <c r="DE274" s="60"/>
      <c r="DF274" s="60"/>
      <c r="DG274" s="60"/>
      <c r="DH274" s="60"/>
      <c r="DI274" s="60"/>
      <c r="DJ274" s="60"/>
      <c r="DK274" s="60"/>
      <c r="DL274" s="60"/>
      <c r="DM274" s="60"/>
      <c r="DN274" s="60"/>
      <c r="DO274" s="60"/>
      <c r="DP274" s="60"/>
      <c r="GO274" s="77"/>
      <c r="GP274" s="77"/>
      <c r="GQ274" s="77"/>
      <c r="GR274" s="77"/>
      <c r="GS274" s="77"/>
      <c r="GT274" s="77"/>
      <c r="GU274" s="77"/>
      <c r="GV274" s="77"/>
    </row>
    <row r="275" spans="1:204" s="76" customFormat="1">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60"/>
      <c r="BG275" s="60"/>
      <c r="BH275" s="60"/>
      <c r="BI275" s="60"/>
      <c r="BJ275" s="60"/>
      <c r="BK275" s="60"/>
      <c r="BL275" s="60"/>
      <c r="BM275" s="60"/>
      <c r="BN275" s="60"/>
      <c r="BO275" s="60"/>
      <c r="BP275" s="60"/>
      <c r="BQ275" s="60"/>
      <c r="BR275" s="60"/>
      <c r="BS275" s="60"/>
      <c r="BT275" s="60"/>
      <c r="BU275" s="75"/>
      <c r="BV275" s="75"/>
      <c r="BW275" s="75"/>
      <c r="BX275" s="75"/>
      <c r="BY275" s="75"/>
      <c r="BZ275" s="75"/>
      <c r="CA275" s="75"/>
      <c r="CB275" s="75"/>
      <c r="CC275" s="75"/>
      <c r="CD275" s="75"/>
      <c r="CE275" s="75"/>
      <c r="CF275" s="75"/>
      <c r="CG275" s="75"/>
      <c r="CH275" s="75"/>
      <c r="CI275" s="75"/>
      <c r="CJ275" s="75"/>
      <c r="CK275" s="75"/>
      <c r="CL275" s="60"/>
      <c r="CM275" s="60"/>
      <c r="CN275" s="60"/>
      <c r="CO275" s="60"/>
      <c r="CP275" s="60"/>
      <c r="CQ275" s="60"/>
      <c r="CR275" s="60"/>
      <c r="CS275" s="60"/>
      <c r="CT275" s="60"/>
      <c r="CU275" s="60"/>
      <c r="CV275" s="60"/>
      <c r="CW275" s="60"/>
      <c r="CX275" s="60"/>
      <c r="CY275" s="60"/>
      <c r="CZ275" s="60"/>
      <c r="DA275" s="60"/>
      <c r="DB275" s="60"/>
      <c r="DC275" s="60"/>
      <c r="DD275" s="60"/>
      <c r="DE275" s="60"/>
      <c r="DF275" s="60"/>
      <c r="DG275" s="60"/>
      <c r="DH275" s="60"/>
      <c r="DI275" s="60"/>
      <c r="DJ275" s="60"/>
      <c r="DK275" s="60"/>
      <c r="DL275" s="60"/>
      <c r="DM275" s="60"/>
      <c r="DN275" s="60"/>
      <c r="DO275" s="60"/>
      <c r="DP275" s="60"/>
      <c r="GO275" s="77"/>
      <c r="GP275" s="77"/>
      <c r="GQ275" s="77"/>
      <c r="GR275" s="77"/>
      <c r="GS275" s="77"/>
      <c r="GT275" s="77"/>
      <c r="GU275" s="77"/>
      <c r="GV275" s="77"/>
    </row>
    <row r="276" spans="1:204" s="76" customFormat="1">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60"/>
      <c r="BD276" s="60"/>
      <c r="BE276" s="60"/>
      <c r="BF276" s="60"/>
      <c r="BG276" s="60"/>
      <c r="BH276" s="60"/>
      <c r="BI276" s="60"/>
      <c r="BJ276" s="60"/>
      <c r="BK276" s="60"/>
      <c r="BL276" s="60"/>
      <c r="BM276" s="60"/>
      <c r="BN276" s="60"/>
      <c r="BO276" s="60"/>
      <c r="BP276" s="60"/>
      <c r="BQ276" s="60"/>
      <c r="BR276" s="60"/>
      <c r="BS276" s="60"/>
      <c r="BT276" s="60"/>
      <c r="BU276" s="75"/>
      <c r="BV276" s="75"/>
      <c r="BW276" s="75"/>
      <c r="BX276" s="75"/>
      <c r="BY276" s="75"/>
      <c r="BZ276" s="75"/>
      <c r="CA276" s="75"/>
      <c r="CB276" s="75"/>
      <c r="CC276" s="75"/>
      <c r="CD276" s="75"/>
      <c r="CE276" s="75"/>
      <c r="CF276" s="75"/>
      <c r="CG276" s="75"/>
      <c r="CH276" s="75"/>
      <c r="CI276" s="75"/>
      <c r="CJ276" s="75"/>
      <c r="CK276" s="75"/>
      <c r="CL276" s="60"/>
      <c r="CM276" s="60"/>
      <c r="CN276" s="60"/>
      <c r="CO276" s="60"/>
      <c r="CP276" s="60"/>
      <c r="CQ276" s="60"/>
      <c r="CR276" s="60"/>
      <c r="CS276" s="60"/>
      <c r="CT276" s="60"/>
      <c r="CU276" s="60"/>
      <c r="CV276" s="60"/>
      <c r="CW276" s="60"/>
      <c r="CX276" s="60"/>
      <c r="CY276" s="60"/>
      <c r="CZ276" s="60"/>
      <c r="DA276" s="60"/>
      <c r="DB276" s="60"/>
      <c r="DC276" s="60"/>
      <c r="DD276" s="60"/>
      <c r="DE276" s="60"/>
      <c r="DF276" s="60"/>
      <c r="DG276" s="60"/>
      <c r="DH276" s="60"/>
      <c r="DI276" s="60"/>
      <c r="DJ276" s="60"/>
      <c r="DK276" s="60"/>
      <c r="DL276" s="60"/>
      <c r="DM276" s="60"/>
      <c r="DN276" s="60"/>
      <c r="DO276" s="60"/>
      <c r="DP276" s="60"/>
      <c r="GO276" s="77"/>
      <c r="GP276" s="77"/>
      <c r="GQ276" s="77"/>
      <c r="GR276" s="77"/>
      <c r="GS276" s="77"/>
      <c r="GT276" s="77"/>
      <c r="GU276" s="77"/>
      <c r="GV276" s="77"/>
    </row>
    <row r="277" spans="1:204" s="76" customFormat="1">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60"/>
      <c r="BU277" s="75"/>
      <c r="BV277" s="75"/>
      <c r="BW277" s="75"/>
      <c r="BX277" s="75"/>
      <c r="BY277" s="75"/>
      <c r="BZ277" s="75"/>
      <c r="CA277" s="75"/>
      <c r="CB277" s="75"/>
      <c r="CC277" s="75"/>
      <c r="CD277" s="75"/>
      <c r="CE277" s="75"/>
      <c r="CF277" s="75"/>
      <c r="CG277" s="75"/>
      <c r="CH277" s="75"/>
      <c r="CI277" s="75"/>
      <c r="CJ277" s="75"/>
      <c r="CK277" s="75"/>
      <c r="CL277" s="60"/>
      <c r="CM277" s="60"/>
      <c r="CN277" s="60"/>
      <c r="CO277" s="60"/>
      <c r="CP277" s="60"/>
      <c r="CQ277" s="60"/>
      <c r="CR277" s="60"/>
      <c r="CS277" s="60"/>
      <c r="CT277" s="60"/>
      <c r="CU277" s="60"/>
      <c r="CV277" s="60"/>
      <c r="CW277" s="60"/>
      <c r="CX277" s="60"/>
      <c r="CY277" s="60"/>
      <c r="CZ277" s="60"/>
      <c r="DA277" s="60"/>
      <c r="DB277" s="60"/>
      <c r="DC277" s="60"/>
      <c r="DD277" s="60"/>
      <c r="DE277" s="60"/>
      <c r="DF277" s="60"/>
      <c r="DG277" s="60"/>
      <c r="DH277" s="60"/>
      <c r="DI277" s="60"/>
      <c r="DJ277" s="60"/>
      <c r="DK277" s="60"/>
      <c r="DL277" s="60"/>
      <c r="DM277" s="60"/>
      <c r="DN277" s="60"/>
      <c r="DO277" s="60"/>
      <c r="DP277" s="60"/>
      <c r="GO277" s="77"/>
      <c r="GP277" s="77"/>
      <c r="GQ277" s="77"/>
      <c r="GR277" s="77"/>
      <c r="GS277" s="77"/>
      <c r="GT277" s="77"/>
      <c r="GU277" s="77"/>
      <c r="GV277" s="77"/>
    </row>
    <row r="278" spans="1:204" s="76" customFormat="1">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60"/>
      <c r="BT278" s="60"/>
      <c r="BU278" s="75"/>
      <c r="BV278" s="75"/>
      <c r="BW278" s="75"/>
      <c r="BX278" s="75"/>
      <c r="BY278" s="75"/>
      <c r="BZ278" s="75"/>
      <c r="CA278" s="75"/>
      <c r="CB278" s="75"/>
      <c r="CC278" s="75"/>
      <c r="CD278" s="75"/>
      <c r="CE278" s="75"/>
      <c r="CF278" s="75"/>
      <c r="CG278" s="75"/>
      <c r="CH278" s="75"/>
      <c r="CI278" s="75"/>
      <c r="CJ278" s="75"/>
      <c r="CK278" s="75"/>
      <c r="CL278" s="60"/>
      <c r="CM278" s="60"/>
      <c r="CN278" s="60"/>
      <c r="CO278" s="60"/>
      <c r="CP278" s="60"/>
      <c r="CQ278" s="60"/>
      <c r="CR278" s="60"/>
      <c r="CS278" s="60"/>
      <c r="CT278" s="60"/>
      <c r="CU278" s="60"/>
      <c r="CV278" s="60"/>
      <c r="CW278" s="60"/>
      <c r="CX278" s="60"/>
      <c r="CY278" s="60"/>
      <c r="CZ278" s="60"/>
      <c r="DA278" s="60"/>
      <c r="DB278" s="60"/>
      <c r="DC278" s="60"/>
      <c r="DD278" s="60"/>
      <c r="DE278" s="60"/>
      <c r="DF278" s="60"/>
      <c r="DG278" s="60"/>
      <c r="DH278" s="60"/>
      <c r="DI278" s="60"/>
      <c r="DJ278" s="60"/>
      <c r="DK278" s="60"/>
      <c r="DL278" s="60"/>
      <c r="DM278" s="60"/>
      <c r="DN278" s="60"/>
      <c r="DO278" s="60"/>
      <c r="DP278" s="60"/>
      <c r="GO278" s="77"/>
      <c r="GP278" s="77"/>
      <c r="GQ278" s="77"/>
      <c r="GR278" s="77"/>
      <c r="GS278" s="77"/>
      <c r="GT278" s="77"/>
      <c r="GU278" s="77"/>
      <c r="GV278" s="77"/>
    </row>
    <row r="279" spans="1:204" s="76" customFormat="1">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60"/>
      <c r="BT279" s="60"/>
      <c r="BU279" s="75"/>
      <c r="BV279" s="75"/>
      <c r="BW279" s="75"/>
      <c r="BX279" s="75"/>
      <c r="BY279" s="75"/>
      <c r="BZ279" s="75"/>
      <c r="CA279" s="75"/>
      <c r="CB279" s="75"/>
      <c r="CC279" s="75"/>
      <c r="CD279" s="75"/>
      <c r="CE279" s="75"/>
      <c r="CF279" s="75"/>
      <c r="CG279" s="75"/>
      <c r="CH279" s="75"/>
      <c r="CI279" s="75"/>
      <c r="CJ279" s="75"/>
      <c r="CK279" s="75"/>
      <c r="CL279" s="60"/>
      <c r="CM279" s="60"/>
      <c r="CN279" s="60"/>
      <c r="CO279" s="60"/>
      <c r="CP279" s="60"/>
      <c r="CQ279" s="60"/>
      <c r="CR279" s="60"/>
      <c r="CS279" s="60"/>
      <c r="CT279" s="60"/>
      <c r="CU279" s="60"/>
      <c r="CV279" s="60"/>
      <c r="CW279" s="60"/>
      <c r="CX279" s="60"/>
      <c r="CY279" s="60"/>
      <c r="CZ279" s="60"/>
      <c r="DA279" s="60"/>
      <c r="DB279" s="60"/>
      <c r="DC279" s="60"/>
      <c r="DD279" s="60"/>
      <c r="DE279" s="60"/>
      <c r="DF279" s="60"/>
      <c r="DG279" s="60"/>
      <c r="DH279" s="60"/>
      <c r="DI279" s="60"/>
      <c r="DJ279" s="60"/>
      <c r="DK279" s="60"/>
      <c r="DL279" s="60"/>
      <c r="DM279" s="60"/>
      <c r="DN279" s="60"/>
      <c r="DO279" s="60"/>
      <c r="DP279" s="60"/>
      <c r="GO279" s="77"/>
      <c r="GP279" s="77"/>
      <c r="GQ279" s="77"/>
      <c r="GR279" s="77"/>
      <c r="GS279" s="77"/>
      <c r="GT279" s="77"/>
      <c r="GU279" s="77"/>
      <c r="GV279" s="77"/>
    </row>
    <row r="280" spans="1:204" s="76" customFormat="1">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0"/>
      <c r="AR280" s="60"/>
      <c r="AS280" s="60"/>
      <c r="AT280" s="60"/>
      <c r="AU280" s="60"/>
      <c r="AV280" s="60"/>
      <c r="AW280" s="60"/>
      <c r="AX280" s="60"/>
      <c r="AY280" s="60"/>
      <c r="AZ280" s="60"/>
      <c r="BA280" s="60"/>
      <c r="BB280" s="60"/>
      <c r="BC280" s="60"/>
      <c r="BD280" s="60"/>
      <c r="BE280" s="60"/>
      <c r="BF280" s="60"/>
      <c r="BG280" s="60"/>
      <c r="BH280" s="60"/>
      <c r="BI280" s="60"/>
      <c r="BJ280" s="60"/>
      <c r="BK280" s="60"/>
      <c r="BL280" s="60"/>
      <c r="BM280" s="60"/>
      <c r="BN280" s="60"/>
      <c r="BO280" s="60"/>
      <c r="BP280" s="60"/>
      <c r="BQ280" s="60"/>
      <c r="BR280" s="60"/>
      <c r="BS280" s="60"/>
      <c r="BT280" s="60"/>
      <c r="BU280" s="75"/>
      <c r="BV280" s="75"/>
      <c r="BW280" s="75"/>
      <c r="BX280" s="75"/>
      <c r="BY280" s="75"/>
      <c r="BZ280" s="75"/>
      <c r="CA280" s="75"/>
      <c r="CB280" s="75"/>
      <c r="CC280" s="75"/>
      <c r="CD280" s="75"/>
      <c r="CE280" s="75"/>
      <c r="CF280" s="75"/>
      <c r="CG280" s="75"/>
      <c r="CH280" s="75"/>
      <c r="CI280" s="75"/>
      <c r="CJ280" s="75"/>
      <c r="CK280" s="75"/>
      <c r="CL280" s="60"/>
      <c r="CM280" s="60"/>
      <c r="CN280" s="60"/>
      <c r="CO280" s="60"/>
      <c r="CP280" s="60"/>
      <c r="CQ280" s="60"/>
      <c r="CR280" s="60"/>
      <c r="CS280" s="60"/>
      <c r="CT280" s="60"/>
      <c r="CU280" s="60"/>
      <c r="CV280" s="60"/>
      <c r="CW280" s="60"/>
      <c r="CX280" s="60"/>
      <c r="CY280" s="60"/>
      <c r="CZ280" s="60"/>
      <c r="DA280" s="60"/>
      <c r="DB280" s="60"/>
      <c r="DC280" s="60"/>
      <c r="DD280" s="60"/>
      <c r="DE280" s="60"/>
      <c r="DF280" s="60"/>
      <c r="DG280" s="60"/>
      <c r="DH280" s="60"/>
      <c r="DI280" s="60"/>
      <c r="DJ280" s="60"/>
      <c r="DK280" s="60"/>
      <c r="DL280" s="60"/>
      <c r="DM280" s="60"/>
      <c r="DN280" s="60"/>
      <c r="DO280" s="60"/>
      <c r="DP280" s="60"/>
      <c r="GO280" s="77"/>
      <c r="GP280" s="77"/>
      <c r="GQ280" s="77"/>
      <c r="GR280" s="77"/>
      <c r="GS280" s="77"/>
      <c r="GT280" s="77"/>
      <c r="GU280" s="77"/>
      <c r="GV280" s="77"/>
    </row>
    <row r="281" spans="1:204" s="76" customFormat="1">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c r="BS281" s="60"/>
      <c r="BT281" s="60"/>
      <c r="BU281" s="75"/>
      <c r="BV281" s="75"/>
      <c r="BW281" s="75"/>
      <c r="BX281" s="75"/>
      <c r="BY281" s="75"/>
      <c r="BZ281" s="75"/>
      <c r="CA281" s="75"/>
      <c r="CB281" s="75"/>
      <c r="CC281" s="75"/>
      <c r="CD281" s="75"/>
      <c r="CE281" s="75"/>
      <c r="CF281" s="75"/>
      <c r="CG281" s="75"/>
      <c r="CH281" s="75"/>
      <c r="CI281" s="75"/>
      <c r="CJ281" s="75"/>
      <c r="CK281" s="75"/>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c r="GO281" s="77"/>
      <c r="GP281" s="77"/>
      <c r="GQ281" s="77"/>
      <c r="GR281" s="77"/>
      <c r="GS281" s="77"/>
      <c r="GT281" s="77"/>
      <c r="GU281" s="77"/>
      <c r="GV281" s="77"/>
    </row>
    <row r="282" spans="1:204" s="76" customFormat="1">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60"/>
      <c r="BL282" s="60"/>
      <c r="BM282" s="60"/>
      <c r="BN282" s="60"/>
      <c r="BO282" s="60"/>
      <c r="BP282" s="60"/>
      <c r="BQ282" s="60"/>
      <c r="BR282" s="60"/>
      <c r="BS282" s="60"/>
      <c r="BT282" s="60"/>
      <c r="BU282" s="75"/>
      <c r="BV282" s="75"/>
      <c r="BW282" s="75"/>
      <c r="BX282" s="75"/>
      <c r="BY282" s="75"/>
      <c r="BZ282" s="75"/>
      <c r="CA282" s="75"/>
      <c r="CB282" s="75"/>
      <c r="CC282" s="75"/>
      <c r="CD282" s="75"/>
      <c r="CE282" s="75"/>
      <c r="CF282" s="75"/>
      <c r="CG282" s="75"/>
      <c r="CH282" s="75"/>
      <c r="CI282" s="75"/>
      <c r="CJ282" s="75"/>
      <c r="CK282" s="75"/>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c r="GO282" s="77"/>
      <c r="GP282" s="77"/>
      <c r="GQ282" s="77"/>
      <c r="GR282" s="77"/>
      <c r="GS282" s="77"/>
      <c r="GT282" s="77"/>
      <c r="GU282" s="77"/>
      <c r="GV282" s="77"/>
    </row>
    <row r="283" spans="1:204" s="76" customFormat="1">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c r="BS283" s="60"/>
      <c r="BT283" s="60"/>
      <c r="BU283" s="75"/>
      <c r="BV283" s="75"/>
      <c r="BW283" s="75"/>
      <c r="BX283" s="75"/>
      <c r="BY283" s="75"/>
      <c r="BZ283" s="75"/>
      <c r="CA283" s="75"/>
      <c r="CB283" s="75"/>
      <c r="CC283" s="75"/>
      <c r="CD283" s="75"/>
      <c r="CE283" s="75"/>
      <c r="CF283" s="75"/>
      <c r="CG283" s="75"/>
      <c r="CH283" s="75"/>
      <c r="CI283" s="75"/>
      <c r="CJ283" s="75"/>
      <c r="CK283" s="75"/>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GO283" s="77"/>
      <c r="GP283" s="77"/>
      <c r="GQ283" s="77"/>
      <c r="GR283" s="77"/>
      <c r="GS283" s="77"/>
      <c r="GT283" s="77"/>
      <c r="GU283" s="77"/>
      <c r="GV283" s="77"/>
    </row>
    <row r="284" spans="1:204" s="76" customFormat="1">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60"/>
      <c r="BL284" s="60"/>
      <c r="BM284" s="60"/>
      <c r="BN284" s="60"/>
      <c r="BO284" s="60"/>
      <c r="BP284" s="60"/>
      <c r="BQ284" s="60"/>
      <c r="BR284" s="60"/>
      <c r="BS284" s="60"/>
      <c r="BT284" s="60"/>
      <c r="BU284" s="75"/>
      <c r="BV284" s="75"/>
      <c r="BW284" s="75"/>
      <c r="BX284" s="75"/>
      <c r="BY284" s="75"/>
      <c r="BZ284" s="75"/>
      <c r="CA284" s="75"/>
      <c r="CB284" s="75"/>
      <c r="CC284" s="75"/>
      <c r="CD284" s="75"/>
      <c r="CE284" s="75"/>
      <c r="CF284" s="75"/>
      <c r="CG284" s="75"/>
      <c r="CH284" s="75"/>
      <c r="CI284" s="75"/>
      <c r="CJ284" s="75"/>
      <c r="CK284" s="75"/>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GO284" s="77"/>
      <c r="GP284" s="77"/>
      <c r="GQ284" s="77"/>
      <c r="GR284" s="77"/>
      <c r="GS284" s="77"/>
      <c r="GT284" s="77"/>
      <c r="GU284" s="77"/>
      <c r="GV284" s="77"/>
    </row>
    <row r="285" spans="1:204" s="76" customFormat="1">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60"/>
      <c r="BL285" s="60"/>
      <c r="BM285" s="60"/>
      <c r="BN285" s="60"/>
      <c r="BO285" s="60"/>
      <c r="BP285" s="60"/>
      <c r="BQ285" s="60"/>
      <c r="BR285" s="60"/>
      <c r="BS285" s="60"/>
      <c r="BT285" s="60"/>
      <c r="BU285" s="75"/>
      <c r="BV285" s="75"/>
      <c r="BW285" s="75"/>
      <c r="BX285" s="75"/>
      <c r="BY285" s="75"/>
      <c r="BZ285" s="75"/>
      <c r="CA285" s="75"/>
      <c r="CB285" s="75"/>
      <c r="CC285" s="75"/>
      <c r="CD285" s="75"/>
      <c r="CE285" s="75"/>
      <c r="CF285" s="75"/>
      <c r="CG285" s="75"/>
      <c r="CH285" s="75"/>
      <c r="CI285" s="75"/>
      <c r="CJ285" s="75"/>
      <c r="CK285" s="75"/>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GO285" s="77"/>
      <c r="GP285" s="77"/>
      <c r="GQ285" s="77"/>
      <c r="GR285" s="77"/>
      <c r="GS285" s="77"/>
      <c r="GT285" s="77"/>
      <c r="GU285" s="77"/>
      <c r="GV285" s="77"/>
    </row>
    <row r="286" spans="1:204" s="76" customFormat="1">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60"/>
      <c r="BL286" s="60"/>
      <c r="BM286" s="60"/>
      <c r="BN286" s="60"/>
      <c r="BO286" s="60"/>
      <c r="BP286" s="60"/>
      <c r="BQ286" s="60"/>
      <c r="BR286" s="60"/>
      <c r="BS286" s="60"/>
      <c r="BT286" s="60"/>
      <c r="BU286" s="75"/>
      <c r="BV286" s="75"/>
      <c r="BW286" s="75"/>
      <c r="BX286" s="75"/>
      <c r="BY286" s="75"/>
      <c r="BZ286" s="75"/>
      <c r="CA286" s="75"/>
      <c r="CB286" s="75"/>
      <c r="CC286" s="75"/>
      <c r="CD286" s="75"/>
      <c r="CE286" s="75"/>
      <c r="CF286" s="75"/>
      <c r="CG286" s="75"/>
      <c r="CH286" s="75"/>
      <c r="CI286" s="75"/>
      <c r="CJ286" s="75"/>
      <c r="CK286" s="75"/>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GO286" s="77"/>
      <c r="GP286" s="77"/>
      <c r="GQ286" s="77"/>
      <c r="GR286" s="77"/>
      <c r="GS286" s="77"/>
      <c r="GT286" s="77"/>
      <c r="GU286" s="77"/>
      <c r="GV286" s="77"/>
    </row>
    <row r="287" spans="1:204" s="76" customFormat="1">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60"/>
      <c r="BL287" s="60"/>
      <c r="BM287" s="60"/>
      <c r="BN287" s="60"/>
      <c r="BO287" s="60"/>
      <c r="BP287" s="60"/>
      <c r="BQ287" s="60"/>
      <c r="BR287" s="60"/>
      <c r="BS287" s="60"/>
      <c r="BT287" s="60"/>
      <c r="BU287" s="75"/>
      <c r="BV287" s="75"/>
      <c r="BW287" s="75"/>
      <c r="BX287" s="75"/>
      <c r="BY287" s="75"/>
      <c r="BZ287" s="75"/>
      <c r="CA287" s="75"/>
      <c r="CB287" s="75"/>
      <c r="CC287" s="75"/>
      <c r="CD287" s="75"/>
      <c r="CE287" s="75"/>
      <c r="CF287" s="75"/>
      <c r="CG287" s="75"/>
      <c r="CH287" s="75"/>
      <c r="CI287" s="75"/>
      <c r="CJ287" s="75"/>
      <c r="CK287" s="75"/>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GO287" s="77"/>
      <c r="GP287" s="77"/>
      <c r="GQ287" s="77"/>
      <c r="GR287" s="77"/>
      <c r="GS287" s="77"/>
      <c r="GT287" s="77"/>
      <c r="GU287" s="77"/>
      <c r="GV287" s="77"/>
    </row>
    <row r="288" spans="1:204" s="76" customFormat="1">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60"/>
      <c r="BL288" s="60"/>
      <c r="BM288" s="60"/>
      <c r="BN288" s="60"/>
      <c r="BO288" s="60"/>
      <c r="BP288" s="60"/>
      <c r="BQ288" s="60"/>
      <c r="BR288" s="60"/>
      <c r="BS288" s="60"/>
      <c r="BT288" s="60"/>
      <c r="BU288" s="75"/>
      <c r="BV288" s="75"/>
      <c r="BW288" s="75"/>
      <c r="BX288" s="75"/>
      <c r="BY288" s="75"/>
      <c r="BZ288" s="75"/>
      <c r="CA288" s="75"/>
      <c r="CB288" s="75"/>
      <c r="CC288" s="75"/>
      <c r="CD288" s="75"/>
      <c r="CE288" s="75"/>
      <c r="CF288" s="75"/>
      <c r="CG288" s="75"/>
      <c r="CH288" s="75"/>
      <c r="CI288" s="75"/>
      <c r="CJ288" s="75"/>
      <c r="CK288" s="75"/>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GO288" s="77"/>
      <c r="GP288" s="77"/>
      <c r="GQ288" s="77"/>
      <c r="GR288" s="77"/>
      <c r="GS288" s="77"/>
      <c r="GT288" s="77"/>
      <c r="GU288" s="77"/>
      <c r="GV288" s="77"/>
    </row>
    <row r="289" spans="1:204" s="76" customFormat="1">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60"/>
      <c r="BK289" s="60"/>
      <c r="BL289" s="60"/>
      <c r="BM289" s="60"/>
      <c r="BN289" s="60"/>
      <c r="BO289" s="60"/>
      <c r="BP289" s="60"/>
      <c r="BQ289" s="60"/>
      <c r="BR289" s="60"/>
      <c r="BS289" s="60"/>
      <c r="BT289" s="60"/>
      <c r="BU289" s="75"/>
      <c r="BV289" s="75"/>
      <c r="BW289" s="75"/>
      <c r="BX289" s="75"/>
      <c r="BY289" s="75"/>
      <c r="BZ289" s="75"/>
      <c r="CA289" s="75"/>
      <c r="CB289" s="75"/>
      <c r="CC289" s="75"/>
      <c r="CD289" s="75"/>
      <c r="CE289" s="75"/>
      <c r="CF289" s="75"/>
      <c r="CG289" s="75"/>
      <c r="CH289" s="75"/>
      <c r="CI289" s="75"/>
      <c r="CJ289" s="75"/>
      <c r="CK289" s="75"/>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GO289" s="77"/>
      <c r="GP289" s="77"/>
      <c r="GQ289" s="77"/>
      <c r="GR289" s="77"/>
      <c r="GS289" s="77"/>
      <c r="GT289" s="77"/>
      <c r="GU289" s="77"/>
      <c r="GV289" s="77"/>
    </row>
    <row r="290" spans="1:204" s="76" customFormat="1">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c r="BM290" s="60"/>
      <c r="BN290" s="60"/>
      <c r="BO290" s="60"/>
      <c r="BP290" s="60"/>
      <c r="BQ290" s="60"/>
      <c r="BR290" s="60"/>
      <c r="BS290" s="60"/>
      <c r="BT290" s="60"/>
      <c r="BU290" s="75"/>
      <c r="BV290" s="75"/>
      <c r="BW290" s="75"/>
      <c r="BX290" s="75"/>
      <c r="BY290" s="75"/>
      <c r="BZ290" s="75"/>
      <c r="CA290" s="75"/>
      <c r="CB290" s="75"/>
      <c r="CC290" s="75"/>
      <c r="CD290" s="75"/>
      <c r="CE290" s="75"/>
      <c r="CF290" s="75"/>
      <c r="CG290" s="75"/>
      <c r="CH290" s="75"/>
      <c r="CI290" s="75"/>
      <c r="CJ290" s="75"/>
      <c r="CK290" s="75"/>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GO290" s="77"/>
      <c r="GP290" s="77"/>
      <c r="GQ290" s="77"/>
      <c r="GR290" s="77"/>
      <c r="GS290" s="77"/>
      <c r="GT290" s="77"/>
      <c r="GU290" s="77"/>
      <c r="GV290" s="77"/>
    </row>
    <row r="291" spans="1:204" s="76" customFormat="1">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60"/>
      <c r="BL291" s="60"/>
      <c r="BM291" s="60"/>
      <c r="BN291" s="60"/>
      <c r="BO291" s="60"/>
      <c r="BP291" s="60"/>
      <c r="BQ291" s="60"/>
      <c r="BR291" s="60"/>
      <c r="BS291" s="60"/>
      <c r="BT291" s="60"/>
      <c r="BU291" s="75"/>
      <c r="BV291" s="75"/>
      <c r="BW291" s="75"/>
      <c r="BX291" s="75"/>
      <c r="BY291" s="75"/>
      <c r="BZ291" s="75"/>
      <c r="CA291" s="75"/>
      <c r="CB291" s="75"/>
      <c r="CC291" s="75"/>
      <c r="CD291" s="75"/>
      <c r="CE291" s="75"/>
      <c r="CF291" s="75"/>
      <c r="CG291" s="75"/>
      <c r="CH291" s="75"/>
      <c r="CI291" s="75"/>
      <c r="CJ291" s="75"/>
      <c r="CK291" s="75"/>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GO291" s="77"/>
      <c r="GP291" s="77"/>
      <c r="GQ291" s="77"/>
      <c r="GR291" s="77"/>
      <c r="GS291" s="77"/>
      <c r="GT291" s="77"/>
      <c r="GU291" s="77"/>
      <c r="GV291" s="77"/>
    </row>
    <row r="292" spans="1:204" s="76" customFormat="1">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c r="BJ292" s="60"/>
      <c r="BK292" s="60"/>
      <c r="BL292" s="60"/>
      <c r="BM292" s="60"/>
      <c r="BN292" s="60"/>
      <c r="BO292" s="60"/>
      <c r="BP292" s="60"/>
      <c r="BQ292" s="60"/>
      <c r="BR292" s="60"/>
      <c r="BS292" s="60"/>
      <c r="BT292" s="60"/>
      <c r="BU292" s="75"/>
      <c r="BV292" s="75"/>
      <c r="BW292" s="75"/>
      <c r="BX292" s="75"/>
      <c r="BY292" s="75"/>
      <c r="BZ292" s="75"/>
      <c r="CA292" s="75"/>
      <c r="CB292" s="75"/>
      <c r="CC292" s="75"/>
      <c r="CD292" s="75"/>
      <c r="CE292" s="75"/>
      <c r="CF292" s="75"/>
      <c r="CG292" s="75"/>
      <c r="CH292" s="75"/>
      <c r="CI292" s="75"/>
      <c r="CJ292" s="75"/>
      <c r="CK292" s="75"/>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GO292" s="77"/>
      <c r="GP292" s="77"/>
      <c r="GQ292" s="77"/>
      <c r="GR292" s="77"/>
      <c r="GS292" s="77"/>
      <c r="GT292" s="77"/>
      <c r="GU292" s="77"/>
      <c r="GV292" s="77"/>
    </row>
    <row r="293" spans="1:204" s="76" customFormat="1">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60"/>
      <c r="BL293" s="60"/>
      <c r="BM293" s="60"/>
      <c r="BN293" s="60"/>
      <c r="BO293" s="60"/>
      <c r="BP293" s="60"/>
      <c r="BQ293" s="60"/>
      <c r="BR293" s="60"/>
      <c r="BS293" s="60"/>
      <c r="BT293" s="60"/>
      <c r="BU293" s="75"/>
      <c r="BV293" s="75"/>
      <c r="BW293" s="75"/>
      <c r="BX293" s="75"/>
      <c r="BY293" s="75"/>
      <c r="BZ293" s="75"/>
      <c r="CA293" s="75"/>
      <c r="CB293" s="75"/>
      <c r="CC293" s="75"/>
      <c r="CD293" s="75"/>
      <c r="CE293" s="75"/>
      <c r="CF293" s="75"/>
      <c r="CG293" s="75"/>
      <c r="CH293" s="75"/>
      <c r="CI293" s="75"/>
      <c r="CJ293" s="75"/>
      <c r="CK293" s="75"/>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GO293" s="77"/>
      <c r="GP293" s="77"/>
      <c r="GQ293" s="77"/>
      <c r="GR293" s="77"/>
      <c r="GS293" s="77"/>
      <c r="GT293" s="77"/>
      <c r="GU293" s="77"/>
      <c r="GV293" s="77"/>
    </row>
    <row r="294" spans="1:204" s="76" customFormat="1">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60"/>
      <c r="BL294" s="60"/>
      <c r="BM294" s="60"/>
      <c r="BN294" s="60"/>
      <c r="BO294" s="60"/>
      <c r="BP294" s="60"/>
      <c r="BQ294" s="60"/>
      <c r="BR294" s="60"/>
      <c r="BS294" s="60"/>
      <c r="BT294" s="60"/>
      <c r="BU294" s="75"/>
      <c r="BV294" s="75"/>
      <c r="BW294" s="75"/>
      <c r="BX294" s="75"/>
      <c r="BY294" s="75"/>
      <c r="BZ294" s="75"/>
      <c r="CA294" s="75"/>
      <c r="CB294" s="75"/>
      <c r="CC294" s="75"/>
      <c r="CD294" s="75"/>
      <c r="CE294" s="75"/>
      <c r="CF294" s="75"/>
      <c r="CG294" s="75"/>
      <c r="CH294" s="75"/>
      <c r="CI294" s="75"/>
      <c r="CJ294" s="75"/>
      <c r="CK294" s="75"/>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GO294" s="77"/>
      <c r="GP294" s="77"/>
      <c r="GQ294" s="77"/>
      <c r="GR294" s="77"/>
      <c r="GS294" s="77"/>
      <c r="GT294" s="77"/>
      <c r="GU294" s="77"/>
      <c r="GV294" s="77"/>
    </row>
    <row r="295" spans="1:204" s="76" customFormat="1">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c r="BS295" s="60"/>
      <c r="BT295" s="60"/>
      <c r="BU295" s="75"/>
      <c r="BV295" s="75"/>
      <c r="BW295" s="75"/>
      <c r="BX295" s="75"/>
      <c r="BY295" s="75"/>
      <c r="BZ295" s="75"/>
      <c r="CA295" s="75"/>
      <c r="CB295" s="75"/>
      <c r="CC295" s="75"/>
      <c r="CD295" s="75"/>
      <c r="CE295" s="75"/>
      <c r="CF295" s="75"/>
      <c r="CG295" s="75"/>
      <c r="CH295" s="75"/>
      <c r="CI295" s="75"/>
      <c r="CJ295" s="75"/>
      <c r="CK295" s="75"/>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GO295" s="77"/>
      <c r="GP295" s="77"/>
      <c r="GQ295" s="77"/>
      <c r="GR295" s="77"/>
      <c r="GS295" s="77"/>
      <c r="GT295" s="77"/>
      <c r="GU295" s="77"/>
      <c r="GV295" s="77"/>
    </row>
    <row r="296" spans="1:204" s="76" customFormat="1">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60"/>
      <c r="BL296" s="60"/>
      <c r="BM296" s="60"/>
      <c r="BN296" s="60"/>
      <c r="BO296" s="60"/>
      <c r="BP296" s="60"/>
      <c r="BQ296" s="60"/>
      <c r="BR296" s="60"/>
      <c r="BS296" s="60"/>
      <c r="BT296" s="60"/>
      <c r="BU296" s="75"/>
      <c r="BV296" s="75"/>
      <c r="BW296" s="75"/>
      <c r="BX296" s="75"/>
      <c r="BY296" s="75"/>
      <c r="BZ296" s="75"/>
      <c r="CA296" s="75"/>
      <c r="CB296" s="75"/>
      <c r="CC296" s="75"/>
      <c r="CD296" s="75"/>
      <c r="CE296" s="75"/>
      <c r="CF296" s="75"/>
      <c r="CG296" s="75"/>
      <c r="CH296" s="75"/>
      <c r="CI296" s="75"/>
      <c r="CJ296" s="75"/>
      <c r="CK296" s="75"/>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GO296" s="77"/>
      <c r="GP296" s="77"/>
      <c r="GQ296" s="77"/>
      <c r="GR296" s="77"/>
      <c r="GS296" s="77"/>
      <c r="GT296" s="77"/>
      <c r="GU296" s="77"/>
      <c r="GV296" s="77"/>
    </row>
    <row r="297" spans="1:204" s="76" customFormat="1">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60"/>
      <c r="BL297" s="60"/>
      <c r="BM297" s="60"/>
      <c r="BN297" s="60"/>
      <c r="BO297" s="60"/>
      <c r="BP297" s="60"/>
      <c r="BQ297" s="60"/>
      <c r="BR297" s="60"/>
      <c r="BS297" s="60"/>
      <c r="BT297" s="60"/>
      <c r="BU297" s="75"/>
      <c r="BV297" s="75"/>
      <c r="BW297" s="75"/>
      <c r="BX297" s="75"/>
      <c r="BY297" s="75"/>
      <c r="BZ297" s="75"/>
      <c r="CA297" s="75"/>
      <c r="CB297" s="75"/>
      <c r="CC297" s="75"/>
      <c r="CD297" s="75"/>
      <c r="CE297" s="75"/>
      <c r="CF297" s="75"/>
      <c r="CG297" s="75"/>
      <c r="CH297" s="75"/>
      <c r="CI297" s="75"/>
      <c r="CJ297" s="75"/>
      <c r="CK297" s="75"/>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GO297" s="77"/>
      <c r="GP297" s="77"/>
      <c r="GQ297" s="77"/>
      <c r="GR297" s="77"/>
      <c r="GS297" s="77"/>
      <c r="GT297" s="77"/>
      <c r="GU297" s="77"/>
      <c r="GV297" s="77"/>
    </row>
    <row r="298" spans="1:204" s="76" customFormat="1">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60"/>
      <c r="BI298" s="60"/>
      <c r="BJ298" s="60"/>
      <c r="BK298" s="60"/>
      <c r="BL298" s="60"/>
      <c r="BM298" s="60"/>
      <c r="BN298" s="60"/>
      <c r="BO298" s="60"/>
      <c r="BP298" s="60"/>
      <c r="BQ298" s="60"/>
      <c r="BR298" s="60"/>
      <c r="BS298" s="60"/>
      <c r="BT298" s="60"/>
      <c r="BU298" s="75"/>
      <c r="BV298" s="75"/>
      <c r="BW298" s="75"/>
      <c r="BX298" s="75"/>
      <c r="BY298" s="75"/>
      <c r="BZ298" s="75"/>
      <c r="CA298" s="75"/>
      <c r="CB298" s="75"/>
      <c r="CC298" s="75"/>
      <c r="CD298" s="75"/>
      <c r="CE298" s="75"/>
      <c r="CF298" s="75"/>
      <c r="CG298" s="75"/>
      <c r="CH298" s="75"/>
      <c r="CI298" s="75"/>
      <c r="CJ298" s="75"/>
      <c r="CK298" s="75"/>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c r="GO298" s="77"/>
      <c r="GP298" s="77"/>
      <c r="GQ298" s="77"/>
      <c r="GR298" s="77"/>
      <c r="GS298" s="77"/>
      <c r="GT298" s="77"/>
      <c r="GU298" s="77"/>
      <c r="GV298" s="77"/>
    </row>
    <row r="299" spans="1:204" s="76" customFormat="1">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0"/>
      <c r="AR299" s="60"/>
      <c r="AS299" s="60"/>
      <c r="AT299" s="60"/>
      <c r="AU299" s="60"/>
      <c r="AV299" s="60"/>
      <c r="AW299" s="60"/>
      <c r="AX299" s="60"/>
      <c r="AY299" s="60"/>
      <c r="AZ299" s="60"/>
      <c r="BA299" s="60"/>
      <c r="BB299" s="60"/>
      <c r="BC299" s="60"/>
      <c r="BD299" s="60"/>
      <c r="BE299" s="60"/>
      <c r="BF299" s="60"/>
      <c r="BG299" s="60"/>
      <c r="BH299" s="60"/>
      <c r="BI299" s="60"/>
      <c r="BJ299" s="60"/>
      <c r="BK299" s="60"/>
      <c r="BL299" s="60"/>
      <c r="BM299" s="60"/>
      <c r="BN299" s="60"/>
      <c r="BO299" s="60"/>
      <c r="BP299" s="60"/>
      <c r="BQ299" s="60"/>
      <c r="BR299" s="60"/>
      <c r="BS299" s="60"/>
      <c r="BT299" s="60"/>
      <c r="BU299" s="75"/>
      <c r="BV299" s="75"/>
      <c r="BW299" s="75"/>
      <c r="BX299" s="75"/>
      <c r="BY299" s="75"/>
      <c r="BZ299" s="75"/>
      <c r="CA299" s="75"/>
      <c r="CB299" s="75"/>
      <c r="CC299" s="75"/>
      <c r="CD299" s="75"/>
      <c r="CE299" s="75"/>
      <c r="CF299" s="75"/>
      <c r="CG299" s="75"/>
      <c r="CH299" s="75"/>
      <c r="CI299" s="75"/>
      <c r="CJ299" s="75"/>
      <c r="CK299" s="75"/>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c r="GO299" s="77"/>
      <c r="GP299" s="77"/>
      <c r="GQ299" s="77"/>
      <c r="GR299" s="77"/>
      <c r="GS299" s="77"/>
      <c r="GT299" s="77"/>
      <c r="GU299" s="77"/>
      <c r="GV299" s="77"/>
    </row>
    <row r="300" spans="1:204" s="76" customFormat="1">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0"/>
      <c r="AR300" s="60"/>
      <c r="AS300" s="60"/>
      <c r="AT300" s="60"/>
      <c r="AU300" s="60"/>
      <c r="AV300" s="60"/>
      <c r="AW300" s="60"/>
      <c r="AX300" s="60"/>
      <c r="AY300" s="60"/>
      <c r="AZ300" s="60"/>
      <c r="BA300" s="60"/>
      <c r="BB300" s="60"/>
      <c r="BC300" s="60"/>
      <c r="BD300" s="60"/>
      <c r="BE300" s="60"/>
      <c r="BF300" s="60"/>
      <c r="BG300" s="60"/>
      <c r="BH300" s="60"/>
      <c r="BI300" s="60"/>
      <c r="BJ300" s="60"/>
      <c r="BK300" s="60"/>
      <c r="BL300" s="60"/>
      <c r="BM300" s="60"/>
      <c r="BN300" s="60"/>
      <c r="BO300" s="60"/>
      <c r="BP300" s="60"/>
      <c r="BQ300" s="60"/>
      <c r="BR300" s="60"/>
      <c r="BS300" s="60"/>
      <c r="BT300" s="60"/>
      <c r="BU300" s="75"/>
      <c r="BV300" s="75"/>
      <c r="BW300" s="75"/>
      <c r="BX300" s="75"/>
      <c r="BY300" s="75"/>
      <c r="BZ300" s="75"/>
      <c r="CA300" s="75"/>
      <c r="CB300" s="75"/>
      <c r="CC300" s="75"/>
      <c r="CD300" s="75"/>
      <c r="CE300" s="75"/>
      <c r="CF300" s="75"/>
      <c r="CG300" s="75"/>
      <c r="CH300" s="75"/>
      <c r="CI300" s="75"/>
      <c r="CJ300" s="75"/>
      <c r="CK300" s="75"/>
      <c r="CL300" s="60"/>
      <c r="CM300" s="60"/>
      <c r="CN300" s="60"/>
      <c r="CO300" s="60"/>
      <c r="CP300" s="60"/>
      <c r="CQ300" s="60"/>
      <c r="CR300" s="60"/>
      <c r="CS300" s="60"/>
      <c r="CT300" s="60"/>
      <c r="CU300" s="60"/>
      <c r="CV300" s="60"/>
      <c r="CW300" s="60"/>
      <c r="CX300" s="60"/>
      <c r="CY300" s="60"/>
      <c r="CZ300" s="60"/>
      <c r="DA300" s="60"/>
      <c r="DB300" s="60"/>
      <c r="DC300" s="60"/>
      <c r="DD300" s="60"/>
      <c r="DE300" s="60"/>
      <c r="DF300" s="60"/>
      <c r="DG300" s="60"/>
      <c r="DH300" s="60"/>
      <c r="DI300" s="60"/>
      <c r="DJ300" s="60"/>
      <c r="DK300" s="60"/>
      <c r="DL300" s="60"/>
      <c r="DM300" s="60"/>
      <c r="DN300" s="60"/>
      <c r="DO300" s="60"/>
      <c r="DP300" s="60"/>
      <c r="GO300" s="77"/>
      <c r="GP300" s="77"/>
      <c r="GQ300" s="77"/>
      <c r="GR300" s="77"/>
      <c r="GS300" s="77"/>
      <c r="GT300" s="77"/>
      <c r="GU300" s="77"/>
      <c r="GV300" s="77"/>
    </row>
    <row r="301" spans="1:204" s="76" customFormat="1">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0"/>
      <c r="AR301" s="60"/>
      <c r="AS301" s="60"/>
      <c r="AT301" s="60"/>
      <c r="AU301" s="60"/>
      <c r="AV301" s="60"/>
      <c r="AW301" s="60"/>
      <c r="AX301" s="60"/>
      <c r="AY301" s="60"/>
      <c r="AZ301" s="60"/>
      <c r="BA301" s="60"/>
      <c r="BB301" s="60"/>
      <c r="BC301" s="60"/>
      <c r="BD301" s="60"/>
      <c r="BE301" s="60"/>
      <c r="BF301" s="60"/>
      <c r="BG301" s="60"/>
      <c r="BH301" s="60"/>
      <c r="BI301" s="60"/>
      <c r="BJ301" s="60"/>
      <c r="BK301" s="60"/>
      <c r="BL301" s="60"/>
      <c r="BM301" s="60"/>
      <c r="BN301" s="60"/>
      <c r="BO301" s="60"/>
      <c r="BP301" s="60"/>
      <c r="BQ301" s="60"/>
      <c r="BR301" s="60"/>
      <c r="BS301" s="60"/>
      <c r="BT301" s="60"/>
      <c r="BU301" s="75"/>
      <c r="BV301" s="75"/>
      <c r="BW301" s="75"/>
      <c r="BX301" s="75"/>
      <c r="BY301" s="75"/>
      <c r="BZ301" s="75"/>
      <c r="CA301" s="75"/>
      <c r="CB301" s="75"/>
      <c r="CC301" s="75"/>
      <c r="CD301" s="75"/>
      <c r="CE301" s="75"/>
      <c r="CF301" s="75"/>
      <c r="CG301" s="75"/>
      <c r="CH301" s="75"/>
      <c r="CI301" s="75"/>
      <c r="CJ301" s="75"/>
      <c r="CK301" s="75"/>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60"/>
      <c r="DJ301" s="60"/>
      <c r="DK301" s="60"/>
      <c r="DL301" s="60"/>
      <c r="DM301" s="60"/>
      <c r="DN301" s="60"/>
      <c r="DO301" s="60"/>
      <c r="DP301" s="60"/>
      <c r="GO301" s="77"/>
      <c r="GP301" s="77"/>
      <c r="GQ301" s="77"/>
      <c r="GR301" s="77"/>
      <c r="GS301" s="77"/>
      <c r="GT301" s="77"/>
      <c r="GU301" s="77"/>
      <c r="GV301" s="77"/>
    </row>
    <row r="302" spans="1:204" s="76" customFormat="1">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0"/>
      <c r="AR302" s="60"/>
      <c r="AS302" s="60"/>
      <c r="AT302" s="60"/>
      <c r="AU302" s="60"/>
      <c r="AV302" s="60"/>
      <c r="AW302" s="60"/>
      <c r="AX302" s="60"/>
      <c r="AY302" s="60"/>
      <c r="AZ302" s="60"/>
      <c r="BA302" s="60"/>
      <c r="BB302" s="60"/>
      <c r="BC302" s="60"/>
      <c r="BD302" s="60"/>
      <c r="BE302" s="60"/>
      <c r="BF302" s="60"/>
      <c r="BG302" s="60"/>
      <c r="BH302" s="60"/>
      <c r="BI302" s="60"/>
      <c r="BJ302" s="60"/>
      <c r="BK302" s="60"/>
      <c r="BL302" s="60"/>
      <c r="BM302" s="60"/>
      <c r="BN302" s="60"/>
      <c r="BO302" s="60"/>
      <c r="BP302" s="60"/>
      <c r="BQ302" s="60"/>
      <c r="BR302" s="60"/>
      <c r="BS302" s="60"/>
      <c r="BT302" s="60"/>
      <c r="BU302" s="75"/>
      <c r="BV302" s="75"/>
      <c r="BW302" s="75"/>
      <c r="BX302" s="75"/>
      <c r="BY302" s="75"/>
      <c r="BZ302" s="75"/>
      <c r="CA302" s="75"/>
      <c r="CB302" s="75"/>
      <c r="CC302" s="75"/>
      <c r="CD302" s="75"/>
      <c r="CE302" s="75"/>
      <c r="CF302" s="75"/>
      <c r="CG302" s="75"/>
      <c r="CH302" s="75"/>
      <c r="CI302" s="75"/>
      <c r="CJ302" s="75"/>
      <c r="CK302" s="75"/>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60"/>
      <c r="DJ302" s="60"/>
      <c r="DK302" s="60"/>
      <c r="DL302" s="60"/>
      <c r="DM302" s="60"/>
      <c r="DN302" s="60"/>
      <c r="DO302" s="60"/>
      <c r="DP302" s="60"/>
      <c r="GO302" s="77"/>
      <c r="GP302" s="77"/>
      <c r="GQ302" s="77"/>
      <c r="GR302" s="77"/>
      <c r="GS302" s="77"/>
      <c r="GT302" s="77"/>
      <c r="GU302" s="77"/>
      <c r="GV302" s="77"/>
    </row>
    <row r="303" spans="1:204" s="76" customFormat="1">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AC303" s="60"/>
      <c r="AD303" s="60"/>
      <c r="AE303" s="60"/>
      <c r="AF303" s="60"/>
      <c r="AG303" s="60"/>
      <c r="AH303" s="60"/>
      <c r="AI303" s="60"/>
      <c r="AJ303" s="60"/>
      <c r="AK303" s="60"/>
      <c r="AL303" s="60"/>
      <c r="AM303" s="60"/>
      <c r="AN303" s="60"/>
      <c r="AO303" s="60"/>
      <c r="AP303" s="60"/>
      <c r="AQ303" s="60"/>
      <c r="AR303" s="60"/>
      <c r="AS303" s="60"/>
      <c r="AT303" s="60"/>
      <c r="AU303" s="60"/>
      <c r="AV303" s="60"/>
      <c r="AW303" s="60"/>
      <c r="AX303" s="60"/>
      <c r="AY303" s="60"/>
      <c r="AZ303" s="60"/>
      <c r="BA303" s="60"/>
      <c r="BB303" s="60"/>
      <c r="BC303" s="60"/>
      <c r="BD303" s="60"/>
      <c r="BE303" s="60"/>
      <c r="BF303" s="60"/>
      <c r="BG303" s="60"/>
      <c r="BH303" s="60"/>
      <c r="BI303" s="60"/>
      <c r="BJ303" s="60"/>
      <c r="BK303" s="60"/>
      <c r="BL303" s="60"/>
      <c r="BM303" s="60"/>
      <c r="BN303" s="60"/>
      <c r="BO303" s="60"/>
      <c r="BP303" s="60"/>
      <c r="BQ303" s="60"/>
      <c r="BR303" s="60"/>
      <c r="BS303" s="60"/>
      <c r="BT303" s="60"/>
      <c r="BU303" s="75"/>
      <c r="BV303" s="75"/>
      <c r="BW303" s="75"/>
      <c r="BX303" s="75"/>
      <c r="BY303" s="75"/>
      <c r="BZ303" s="75"/>
      <c r="CA303" s="75"/>
      <c r="CB303" s="75"/>
      <c r="CC303" s="75"/>
      <c r="CD303" s="75"/>
      <c r="CE303" s="75"/>
      <c r="CF303" s="75"/>
      <c r="CG303" s="75"/>
      <c r="CH303" s="75"/>
      <c r="CI303" s="75"/>
      <c r="CJ303" s="75"/>
      <c r="CK303" s="75"/>
      <c r="CL303" s="60"/>
      <c r="CM303" s="60"/>
      <c r="CN303" s="60"/>
      <c r="CO303" s="60"/>
      <c r="CP303" s="60"/>
      <c r="CQ303" s="60"/>
      <c r="CR303" s="60"/>
      <c r="CS303" s="60"/>
      <c r="CT303" s="60"/>
      <c r="CU303" s="60"/>
      <c r="CV303" s="60"/>
      <c r="CW303" s="60"/>
      <c r="CX303" s="60"/>
      <c r="CY303" s="60"/>
      <c r="CZ303" s="60"/>
      <c r="DA303" s="60"/>
      <c r="DB303" s="60"/>
      <c r="DC303" s="60"/>
      <c r="DD303" s="60"/>
      <c r="DE303" s="60"/>
      <c r="DF303" s="60"/>
      <c r="DG303" s="60"/>
      <c r="DH303" s="60"/>
      <c r="DI303" s="60"/>
      <c r="DJ303" s="60"/>
      <c r="DK303" s="60"/>
      <c r="DL303" s="60"/>
      <c r="DM303" s="60"/>
      <c r="DN303" s="60"/>
      <c r="DO303" s="60"/>
      <c r="DP303" s="60"/>
      <c r="GO303" s="77"/>
      <c r="GP303" s="77"/>
      <c r="GQ303" s="77"/>
      <c r="GR303" s="77"/>
      <c r="GS303" s="77"/>
      <c r="GT303" s="77"/>
      <c r="GU303" s="77"/>
      <c r="GV303" s="77"/>
    </row>
    <row r="304" spans="1:204" s="76" customFormat="1">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AC304" s="60"/>
      <c r="AD304" s="60"/>
      <c r="AE304" s="60"/>
      <c r="AF304" s="60"/>
      <c r="AG304" s="60"/>
      <c r="AH304" s="60"/>
      <c r="AI304" s="60"/>
      <c r="AJ304" s="60"/>
      <c r="AK304" s="60"/>
      <c r="AL304" s="60"/>
      <c r="AM304" s="60"/>
      <c r="AN304" s="60"/>
      <c r="AO304" s="60"/>
      <c r="AP304" s="60"/>
      <c r="AQ304" s="60"/>
      <c r="AR304" s="60"/>
      <c r="AS304" s="60"/>
      <c r="AT304" s="60"/>
      <c r="AU304" s="60"/>
      <c r="AV304" s="60"/>
      <c r="AW304" s="60"/>
      <c r="AX304" s="60"/>
      <c r="AY304" s="60"/>
      <c r="AZ304" s="60"/>
      <c r="BA304" s="60"/>
      <c r="BB304" s="60"/>
      <c r="BC304" s="60"/>
      <c r="BD304" s="60"/>
      <c r="BE304" s="60"/>
      <c r="BF304" s="60"/>
      <c r="BG304" s="60"/>
      <c r="BH304" s="60"/>
      <c r="BI304" s="60"/>
      <c r="BJ304" s="60"/>
      <c r="BK304" s="60"/>
      <c r="BL304" s="60"/>
      <c r="BM304" s="60"/>
      <c r="BN304" s="60"/>
      <c r="BO304" s="60"/>
      <c r="BP304" s="60"/>
      <c r="BQ304" s="60"/>
      <c r="BR304" s="60"/>
      <c r="BS304" s="60"/>
      <c r="BT304" s="60"/>
      <c r="BU304" s="75"/>
      <c r="BV304" s="75"/>
      <c r="BW304" s="75"/>
      <c r="BX304" s="75"/>
      <c r="BY304" s="75"/>
      <c r="BZ304" s="75"/>
      <c r="CA304" s="75"/>
      <c r="CB304" s="75"/>
      <c r="CC304" s="75"/>
      <c r="CD304" s="75"/>
      <c r="CE304" s="75"/>
      <c r="CF304" s="75"/>
      <c r="CG304" s="75"/>
      <c r="CH304" s="75"/>
      <c r="CI304" s="75"/>
      <c r="CJ304" s="75"/>
      <c r="CK304" s="75"/>
      <c r="CL304" s="60"/>
      <c r="CM304" s="60"/>
      <c r="CN304" s="60"/>
      <c r="CO304" s="60"/>
      <c r="CP304" s="60"/>
      <c r="CQ304" s="60"/>
      <c r="CR304" s="60"/>
      <c r="CS304" s="60"/>
      <c r="CT304" s="60"/>
      <c r="CU304" s="60"/>
      <c r="CV304" s="60"/>
      <c r="CW304" s="60"/>
      <c r="CX304" s="60"/>
      <c r="CY304" s="60"/>
      <c r="CZ304" s="60"/>
      <c r="DA304" s="60"/>
      <c r="DB304" s="60"/>
      <c r="DC304" s="60"/>
      <c r="DD304" s="60"/>
      <c r="DE304" s="60"/>
      <c r="DF304" s="60"/>
      <c r="DG304" s="60"/>
      <c r="DH304" s="60"/>
      <c r="DI304" s="60"/>
      <c r="DJ304" s="60"/>
      <c r="DK304" s="60"/>
      <c r="DL304" s="60"/>
      <c r="DM304" s="60"/>
      <c r="DN304" s="60"/>
      <c r="DO304" s="60"/>
      <c r="DP304" s="60"/>
      <c r="GO304" s="77"/>
      <c r="GP304" s="77"/>
      <c r="GQ304" s="77"/>
      <c r="GR304" s="77"/>
      <c r="GS304" s="77"/>
      <c r="GT304" s="77"/>
      <c r="GU304" s="77"/>
      <c r="GV304" s="77"/>
    </row>
    <row r="305" spans="1:204" s="76" customFormat="1">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c r="BJ305" s="60"/>
      <c r="BK305" s="60"/>
      <c r="BL305" s="60"/>
      <c r="BM305" s="60"/>
      <c r="BN305" s="60"/>
      <c r="BO305" s="60"/>
      <c r="BP305" s="60"/>
      <c r="BQ305" s="60"/>
      <c r="BR305" s="60"/>
      <c r="BS305" s="60"/>
      <c r="BT305" s="60"/>
      <c r="BU305" s="75"/>
      <c r="BV305" s="75"/>
      <c r="BW305" s="75"/>
      <c r="BX305" s="75"/>
      <c r="BY305" s="75"/>
      <c r="BZ305" s="75"/>
      <c r="CA305" s="75"/>
      <c r="CB305" s="75"/>
      <c r="CC305" s="75"/>
      <c r="CD305" s="75"/>
      <c r="CE305" s="75"/>
      <c r="CF305" s="75"/>
      <c r="CG305" s="75"/>
      <c r="CH305" s="75"/>
      <c r="CI305" s="75"/>
      <c r="CJ305" s="75"/>
      <c r="CK305" s="75"/>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c r="GO305" s="77"/>
      <c r="GP305" s="77"/>
      <c r="GQ305" s="77"/>
      <c r="GR305" s="77"/>
      <c r="GS305" s="77"/>
      <c r="GT305" s="77"/>
      <c r="GU305" s="77"/>
      <c r="GV305" s="77"/>
    </row>
    <row r="306" spans="1:204" s="76" customFormat="1">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0"/>
      <c r="AR306" s="60"/>
      <c r="AS306" s="60"/>
      <c r="AT306" s="60"/>
      <c r="AU306" s="60"/>
      <c r="AV306" s="60"/>
      <c r="AW306" s="60"/>
      <c r="AX306" s="60"/>
      <c r="AY306" s="60"/>
      <c r="AZ306" s="60"/>
      <c r="BA306" s="60"/>
      <c r="BB306" s="60"/>
      <c r="BC306" s="60"/>
      <c r="BD306" s="60"/>
      <c r="BE306" s="60"/>
      <c r="BF306" s="60"/>
      <c r="BG306" s="60"/>
      <c r="BH306" s="60"/>
      <c r="BI306" s="60"/>
      <c r="BJ306" s="60"/>
      <c r="BK306" s="60"/>
      <c r="BL306" s="60"/>
      <c r="BM306" s="60"/>
      <c r="BN306" s="60"/>
      <c r="BO306" s="60"/>
      <c r="BP306" s="60"/>
      <c r="BQ306" s="60"/>
      <c r="BR306" s="60"/>
      <c r="BS306" s="60"/>
      <c r="BT306" s="60"/>
      <c r="BU306" s="75"/>
      <c r="BV306" s="75"/>
      <c r="BW306" s="75"/>
      <c r="BX306" s="75"/>
      <c r="BY306" s="75"/>
      <c r="BZ306" s="75"/>
      <c r="CA306" s="75"/>
      <c r="CB306" s="75"/>
      <c r="CC306" s="75"/>
      <c r="CD306" s="75"/>
      <c r="CE306" s="75"/>
      <c r="CF306" s="75"/>
      <c r="CG306" s="75"/>
      <c r="CH306" s="75"/>
      <c r="CI306" s="75"/>
      <c r="CJ306" s="75"/>
      <c r="CK306" s="75"/>
      <c r="CL306" s="60"/>
      <c r="CM306" s="60"/>
      <c r="CN306" s="60"/>
      <c r="CO306" s="60"/>
      <c r="CP306" s="60"/>
      <c r="CQ306" s="60"/>
      <c r="CR306" s="60"/>
      <c r="CS306" s="60"/>
      <c r="CT306" s="60"/>
      <c r="CU306" s="60"/>
      <c r="CV306" s="60"/>
      <c r="CW306" s="60"/>
      <c r="CX306" s="60"/>
      <c r="CY306" s="60"/>
      <c r="CZ306" s="60"/>
      <c r="DA306" s="60"/>
      <c r="DB306" s="60"/>
      <c r="DC306" s="60"/>
      <c r="DD306" s="60"/>
      <c r="DE306" s="60"/>
      <c r="DF306" s="60"/>
      <c r="DG306" s="60"/>
      <c r="DH306" s="60"/>
      <c r="DI306" s="60"/>
      <c r="DJ306" s="60"/>
      <c r="DK306" s="60"/>
      <c r="DL306" s="60"/>
      <c r="DM306" s="60"/>
      <c r="DN306" s="60"/>
      <c r="DO306" s="60"/>
      <c r="DP306" s="60"/>
      <c r="GO306" s="77"/>
      <c r="GP306" s="77"/>
      <c r="GQ306" s="77"/>
      <c r="GR306" s="77"/>
      <c r="GS306" s="77"/>
      <c r="GT306" s="77"/>
      <c r="GU306" s="77"/>
      <c r="GV306" s="77"/>
    </row>
    <row r="307" spans="1:204" s="76" customFormat="1">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0"/>
      <c r="AR307" s="60"/>
      <c r="AS307" s="60"/>
      <c r="AT307" s="60"/>
      <c r="AU307" s="60"/>
      <c r="AV307" s="60"/>
      <c r="AW307" s="60"/>
      <c r="AX307" s="60"/>
      <c r="AY307" s="60"/>
      <c r="AZ307" s="60"/>
      <c r="BA307" s="60"/>
      <c r="BB307" s="60"/>
      <c r="BC307" s="60"/>
      <c r="BD307" s="60"/>
      <c r="BE307" s="60"/>
      <c r="BF307" s="60"/>
      <c r="BG307" s="60"/>
      <c r="BH307" s="60"/>
      <c r="BI307" s="60"/>
      <c r="BJ307" s="60"/>
      <c r="BK307" s="60"/>
      <c r="BL307" s="60"/>
      <c r="BM307" s="60"/>
      <c r="BN307" s="60"/>
      <c r="BO307" s="60"/>
      <c r="BP307" s="60"/>
      <c r="BQ307" s="60"/>
      <c r="BR307" s="60"/>
      <c r="BS307" s="60"/>
      <c r="BT307" s="60"/>
      <c r="BU307" s="75"/>
      <c r="BV307" s="75"/>
      <c r="BW307" s="75"/>
      <c r="BX307" s="75"/>
      <c r="BY307" s="75"/>
      <c r="BZ307" s="75"/>
      <c r="CA307" s="75"/>
      <c r="CB307" s="75"/>
      <c r="CC307" s="75"/>
      <c r="CD307" s="75"/>
      <c r="CE307" s="75"/>
      <c r="CF307" s="75"/>
      <c r="CG307" s="75"/>
      <c r="CH307" s="75"/>
      <c r="CI307" s="75"/>
      <c r="CJ307" s="75"/>
      <c r="CK307" s="75"/>
      <c r="CL307" s="60"/>
      <c r="CM307" s="60"/>
      <c r="CN307" s="60"/>
      <c r="CO307" s="60"/>
      <c r="CP307" s="60"/>
      <c r="CQ307" s="60"/>
      <c r="CR307" s="60"/>
      <c r="CS307" s="60"/>
      <c r="CT307" s="60"/>
      <c r="CU307" s="60"/>
      <c r="CV307" s="60"/>
      <c r="CW307" s="60"/>
      <c r="CX307" s="60"/>
      <c r="CY307" s="60"/>
      <c r="CZ307" s="60"/>
      <c r="DA307" s="60"/>
      <c r="DB307" s="60"/>
      <c r="DC307" s="60"/>
      <c r="DD307" s="60"/>
      <c r="DE307" s="60"/>
      <c r="DF307" s="60"/>
      <c r="DG307" s="60"/>
      <c r="DH307" s="60"/>
      <c r="DI307" s="60"/>
      <c r="DJ307" s="60"/>
      <c r="DK307" s="60"/>
      <c r="DL307" s="60"/>
      <c r="DM307" s="60"/>
      <c r="DN307" s="60"/>
      <c r="DO307" s="60"/>
      <c r="DP307" s="60"/>
      <c r="GO307" s="77"/>
      <c r="GP307" s="77"/>
      <c r="GQ307" s="77"/>
      <c r="GR307" s="77"/>
      <c r="GS307" s="77"/>
      <c r="GT307" s="77"/>
      <c r="GU307" s="77"/>
      <c r="GV307" s="77"/>
    </row>
    <row r="308" spans="1:204" s="76" customFormat="1">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0"/>
      <c r="AR308" s="60"/>
      <c r="AS308" s="60"/>
      <c r="AT308" s="60"/>
      <c r="AU308" s="60"/>
      <c r="AV308" s="60"/>
      <c r="AW308" s="60"/>
      <c r="AX308" s="60"/>
      <c r="AY308" s="60"/>
      <c r="AZ308" s="60"/>
      <c r="BA308" s="60"/>
      <c r="BB308" s="60"/>
      <c r="BC308" s="60"/>
      <c r="BD308" s="60"/>
      <c r="BE308" s="60"/>
      <c r="BF308" s="60"/>
      <c r="BG308" s="60"/>
      <c r="BH308" s="60"/>
      <c r="BI308" s="60"/>
      <c r="BJ308" s="60"/>
      <c r="BK308" s="60"/>
      <c r="BL308" s="60"/>
      <c r="BM308" s="60"/>
      <c r="BN308" s="60"/>
      <c r="BO308" s="60"/>
      <c r="BP308" s="60"/>
      <c r="BQ308" s="60"/>
      <c r="BR308" s="60"/>
      <c r="BS308" s="60"/>
      <c r="BT308" s="60"/>
      <c r="BU308" s="75"/>
      <c r="BV308" s="75"/>
      <c r="BW308" s="75"/>
      <c r="BX308" s="75"/>
      <c r="BY308" s="75"/>
      <c r="BZ308" s="75"/>
      <c r="CA308" s="75"/>
      <c r="CB308" s="75"/>
      <c r="CC308" s="75"/>
      <c r="CD308" s="75"/>
      <c r="CE308" s="75"/>
      <c r="CF308" s="75"/>
      <c r="CG308" s="75"/>
      <c r="CH308" s="75"/>
      <c r="CI308" s="75"/>
      <c r="CJ308" s="75"/>
      <c r="CK308" s="75"/>
      <c r="CL308" s="60"/>
      <c r="CM308" s="60"/>
      <c r="CN308" s="60"/>
      <c r="CO308" s="60"/>
      <c r="CP308" s="60"/>
      <c r="CQ308" s="60"/>
      <c r="CR308" s="60"/>
      <c r="CS308" s="60"/>
      <c r="CT308" s="60"/>
      <c r="CU308" s="60"/>
      <c r="CV308" s="60"/>
      <c r="CW308" s="60"/>
      <c r="CX308" s="60"/>
      <c r="CY308" s="60"/>
      <c r="CZ308" s="60"/>
      <c r="DA308" s="60"/>
      <c r="DB308" s="60"/>
      <c r="DC308" s="60"/>
      <c r="DD308" s="60"/>
      <c r="DE308" s="60"/>
      <c r="DF308" s="60"/>
      <c r="DG308" s="60"/>
      <c r="DH308" s="60"/>
      <c r="DI308" s="60"/>
      <c r="DJ308" s="60"/>
      <c r="DK308" s="60"/>
      <c r="DL308" s="60"/>
      <c r="DM308" s="60"/>
      <c r="DN308" s="60"/>
      <c r="DO308" s="60"/>
      <c r="DP308" s="60"/>
      <c r="GO308" s="77"/>
      <c r="GP308" s="77"/>
      <c r="GQ308" s="77"/>
      <c r="GR308" s="77"/>
      <c r="GS308" s="77"/>
      <c r="GT308" s="77"/>
      <c r="GU308" s="77"/>
      <c r="GV308" s="77"/>
    </row>
    <row r="309" spans="1:204" s="76" customFormat="1">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75"/>
      <c r="BV309" s="75"/>
      <c r="BW309" s="75"/>
      <c r="BX309" s="75"/>
      <c r="BY309" s="75"/>
      <c r="BZ309" s="75"/>
      <c r="CA309" s="75"/>
      <c r="CB309" s="75"/>
      <c r="CC309" s="75"/>
      <c r="CD309" s="75"/>
      <c r="CE309" s="75"/>
      <c r="CF309" s="75"/>
      <c r="CG309" s="75"/>
      <c r="CH309" s="75"/>
      <c r="CI309" s="75"/>
      <c r="CJ309" s="75"/>
      <c r="CK309" s="75"/>
      <c r="CL309" s="60"/>
      <c r="CM309" s="60"/>
      <c r="CN309" s="60"/>
      <c r="CO309" s="60"/>
      <c r="CP309" s="60"/>
      <c r="CQ309" s="60"/>
      <c r="CR309" s="60"/>
      <c r="CS309" s="60"/>
      <c r="CT309" s="60"/>
      <c r="CU309" s="60"/>
      <c r="CV309" s="60"/>
      <c r="CW309" s="60"/>
      <c r="CX309" s="60"/>
      <c r="CY309" s="60"/>
      <c r="CZ309" s="60"/>
      <c r="DA309" s="60"/>
      <c r="DB309" s="60"/>
      <c r="DC309" s="60"/>
      <c r="DD309" s="60"/>
      <c r="DE309" s="60"/>
      <c r="DF309" s="60"/>
      <c r="DG309" s="60"/>
      <c r="DH309" s="60"/>
      <c r="DI309" s="60"/>
      <c r="DJ309" s="60"/>
      <c r="DK309" s="60"/>
      <c r="DL309" s="60"/>
      <c r="DM309" s="60"/>
      <c r="DN309" s="60"/>
      <c r="DO309" s="60"/>
      <c r="DP309" s="60"/>
      <c r="GO309" s="77"/>
      <c r="GP309" s="77"/>
      <c r="GQ309" s="77"/>
      <c r="GR309" s="77"/>
      <c r="GS309" s="77"/>
      <c r="GT309" s="77"/>
      <c r="GU309" s="77"/>
      <c r="GV309" s="77"/>
    </row>
    <row r="310" spans="1:204" s="76" customFormat="1">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0"/>
      <c r="AR310" s="60"/>
      <c r="AS310" s="60"/>
      <c r="AT310" s="60"/>
      <c r="AU310" s="60"/>
      <c r="AV310" s="60"/>
      <c r="AW310" s="60"/>
      <c r="AX310" s="60"/>
      <c r="AY310" s="60"/>
      <c r="AZ310" s="60"/>
      <c r="BA310" s="60"/>
      <c r="BB310" s="60"/>
      <c r="BC310" s="60"/>
      <c r="BD310" s="60"/>
      <c r="BE310" s="60"/>
      <c r="BF310" s="60"/>
      <c r="BG310" s="60"/>
      <c r="BH310" s="60"/>
      <c r="BI310" s="60"/>
      <c r="BJ310" s="60"/>
      <c r="BK310" s="60"/>
      <c r="BL310" s="60"/>
      <c r="BM310" s="60"/>
      <c r="BN310" s="60"/>
      <c r="BO310" s="60"/>
      <c r="BP310" s="60"/>
      <c r="BQ310" s="60"/>
      <c r="BR310" s="60"/>
      <c r="BS310" s="60"/>
      <c r="BT310" s="60"/>
      <c r="BU310" s="75"/>
      <c r="BV310" s="75"/>
      <c r="BW310" s="75"/>
      <c r="BX310" s="75"/>
      <c r="BY310" s="75"/>
      <c r="BZ310" s="75"/>
      <c r="CA310" s="75"/>
      <c r="CB310" s="75"/>
      <c r="CC310" s="75"/>
      <c r="CD310" s="75"/>
      <c r="CE310" s="75"/>
      <c r="CF310" s="75"/>
      <c r="CG310" s="75"/>
      <c r="CH310" s="75"/>
      <c r="CI310" s="75"/>
      <c r="CJ310" s="75"/>
      <c r="CK310" s="75"/>
      <c r="CL310" s="60"/>
      <c r="CM310" s="60"/>
      <c r="CN310" s="60"/>
      <c r="CO310" s="60"/>
      <c r="CP310" s="60"/>
      <c r="CQ310" s="60"/>
      <c r="CR310" s="60"/>
      <c r="CS310" s="60"/>
      <c r="CT310" s="60"/>
      <c r="CU310" s="60"/>
      <c r="CV310" s="60"/>
      <c r="CW310" s="60"/>
      <c r="CX310" s="60"/>
      <c r="CY310" s="60"/>
      <c r="CZ310" s="60"/>
      <c r="DA310" s="60"/>
      <c r="DB310" s="60"/>
      <c r="DC310" s="60"/>
      <c r="DD310" s="60"/>
      <c r="DE310" s="60"/>
      <c r="DF310" s="60"/>
      <c r="DG310" s="60"/>
      <c r="DH310" s="60"/>
      <c r="DI310" s="60"/>
      <c r="DJ310" s="60"/>
      <c r="DK310" s="60"/>
      <c r="DL310" s="60"/>
      <c r="DM310" s="60"/>
      <c r="DN310" s="60"/>
      <c r="DO310" s="60"/>
      <c r="DP310" s="60"/>
      <c r="GO310" s="77"/>
      <c r="GP310" s="77"/>
      <c r="GQ310" s="77"/>
      <c r="GR310" s="77"/>
      <c r="GS310" s="77"/>
      <c r="GT310" s="77"/>
      <c r="GU310" s="77"/>
      <c r="GV310" s="77"/>
    </row>
    <row r="311" spans="1:204" s="76" customFormat="1">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0"/>
      <c r="AR311" s="60"/>
      <c r="AS311" s="60"/>
      <c r="AT311" s="60"/>
      <c r="AU311" s="60"/>
      <c r="AV311" s="60"/>
      <c r="AW311" s="60"/>
      <c r="AX311" s="60"/>
      <c r="AY311" s="60"/>
      <c r="AZ311" s="60"/>
      <c r="BA311" s="60"/>
      <c r="BB311" s="60"/>
      <c r="BC311" s="60"/>
      <c r="BD311" s="60"/>
      <c r="BE311" s="60"/>
      <c r="BF311" s="60"/>
      <c r="BG311" s="60"/>
      <c r="BH311" s="60"/>
      <c r="BI311" s="60"/>
      <c r="BJ311" s="60"/>
      <c r="BK311" s="60"/>
      <c r="BL311" s="60"/>
      <c r="BM311" s="60"/>
      <c r="BN311" s="60"/>
      <c r="BO311" s="60"/>
      <c r="BP311" s="60"/>
      <c r="BQ311" s="60"/>
      <c r="BR311" s="60"/>
      <c r="BS311" s="60"/>
      <c r="BT311" s="60"/>
      <c r="BU311" s="75"/>
      <c r="BV311" s="75"/>
      <c r="BW311" s="75"/>
      <c r="BX311" s="75"/>
      <c r="BY311" s="75"/>
      <c r="BZ311" s="75"/>
      <c r="CA311" s="75"/>
      <c r="CB311" s="75"/>
      <c r="CC311" s="75"/>
      <c r="CD311" s="75"/>
      <c r="CE311" s="75"/>
      <c r="CF311" s="75"/>
      <c r="CG311" s="75"/>
      <c r="CH311" s="75"/>
      <c r="CI311" s="75"/>
      <c r="CJ311" s="75"/>
      <c r="CK311" s="75"/>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60"/>
      <c r="DJ311" s="60"/>
      <c r="DK311" s="60"/>
      <c r="DL311" s="60"/>
      <c r="DM311" s="60"/>
      <c r="DN311" s="60"/>
      <c r="DO311" s="60"/>
      <c r="DP311" s="60"/>
      <c r="GO311" s="77"/>
      <c r="GP311" s="77"/>
      <c r="GQ311" s="77"/>
      <c r="GR311" s="77"/>
      <c r="GS311" s="77"/>
      <c r="GT311" s="77"/>
      <c r="GU311" s="77"/>
      <c r="GV311" s="77"/>
    </row>
    <row r="312" spans="1:204" s="76" customFormat="1">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60"/>
      <c r="BU312" s="75"/>
      <c r="BV312" s="75"/>
      <c r="BW312" s="75"/>
      <c r="BX312" s="75"/>
      <c r="BY312" s="75"/>
      <c r="BZ312" s="75"/>
      <c r="CA312" s="75"/>
      <c r="CB312" s="75"/>
      <c r="CC312" s="75"/>
      <c r="CD312" s="75"/>
      <c r="CE312" s="75"/>
      <c r="CF312" s="75"/>
      <c r="CG312" s="75"/>
      <c r="CH312" s="75"/>
      <c r="CI312" s="75"/>
      <c r="CJ312" s="75"/>
      <c r="CK312" s="75"/>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60"/>
      <c r="DJ312" s="60"/>
      <c r="DK312" s="60"/>
      <c r="DL312" s="60"/>
      <c r="DM312" s="60"/>
      <c r="DN312" s="60"/>
      <c r="DO312" s="60"/>
      <c r="DP312" s="60"/>
      <c r="GO312" s="77"/>
      <c r="GP312" s="77"/>
      <c r="GQ312" s="77"/>
      <c r="GR312" s="77"/>
      <c r="GS312" s="77"/>
      <c r="GT312" s="77"/>
      <c r="GU312" s="77"/>
      <c r="GV312" s="77"/>
    </row>
    <row r="313" spans="1:204" s="76" customFormat="1">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c r="BJ313" s="60"/>
      <c r="BK313" s="60"/>
      <c r="BL313" s="60"/>
      <c r="BM313" s="60"/>
      <c r="BN313" s="60"/>
      <c r="BO313" s="60"/>
      <c r="BP313" s="60"/>
      <c r="BQ313" s="60"/>
      <c r="BR313" s="60"/>
      <c r="BS313" s="60"/>
      <c r="BT313" s="60"/>
      <c r="BU313" s="75"/>
      <c r="BV313" s="75"/>
      <c r="BW313" s="75"/>
      <c r="BX313" s="75"/>
      <c r="BY313" s="75"/>
      <c r="BZ313" s="75"/>
      <c r="CA313" s="75"/>
      <c r="CB313" s="75"/>
      <c r="CC313" s="75"/>
      <c r="CD313" s="75"/>
      <c r="CE313" s="75"/>
      <c r="CF313" s="75"/>
      <c r="CG313" s="75"/>
      <c r="CH313" s="75"/>
      <c r="CI313" s="75"/>
      <c r="CJ313" s="75"/>
      <c r="CK313" s="75"/>
      <c r="CL313" s="60"/>
      <c r="CM313" s="60"/>
      <c r="CN313" s="60"/>
      <c r="CO313" s="60"/>
      <c r="CP313" s="60"/>
      <c r="CQ313" s="60"/>
      <c r="CR313" s="60"/>
      <c r="CS313" s="60"/>
      <c r="CT313" s="60"/>
      <c r="CU313" s="60"/>
      <c r="CV313" s="60"/>
      <c r="CW313" s="60"/>
      <c r="CX313" s="60"/>
      <c r="CY313" s="60"/>
      <c r="CZ313" s="60"/>
      <c r="DA313" s="60"/>
      <c r="DB313" s="60"/>
      <c r="DC313" s="60"/>
      <c r="DD313" s="60"/>
      <c r="DE313" s="60"/>
      <c r="DF313" s="60"/>
      <c r="DG313" s="60"/>
      <c r="DH313" s="60"/>
      <c r="DI313" s="60"/>
      <c r="DJ313" s="60"/>
      <c r="DK313" s="60"/>
      <c r="DL313" s="60"/>
      <c r="DM313" s="60"/>
      <c r="DN313" s="60"/>
      <c r="DO313" s="60"/>
      <c r="DP313" s="60"/>
      <c r="GO313" s="77"/>
      <c r="GP313" s="77"/>
      <c r="GQ313" s="77"/>
      <c r="GR313" s="77"/>
      <c r="GS313" s="77"/>
      <c r="GT313" s="77"/>
      <c r="GU313" s="77"/>
      <c r="GV313" s="77"/>
    </row>
    <row r="314" spans="1:204" s="76" customFormat="1">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0"/>
      <c r="AR314" s="60"/>
      <c r="AS314" s="60"/>
      <c r="AT314" s="60"/>
      <c r="AU314" s="60"/>
      <c r="AV314" s="60"/>
      <c r="AW314" s="60"/>
      <c r="AX314" s="60"/>
      <c r="AY314" s="60"/>
      <c r="AZ314" s="60"/>
      <c r="BA314" s="60"/>
      <c r="BB314" s="60"/>
      <c r="BC314" s="60"/>
      <c r="BD314" s="60"/>
      <c r="BE314" s="60"/>
      <c r="BF314" s="60"/>
      <c r="BG314" s="60"/>
      <c r="BH314" s="60"/>
      <c r="BI314" s="60"/>
      <c r="BJ314" s="60"/>
      <c r="BK314" s="60"/>
      <c r="BL314" s="60"/>
      <c r="BM314" s="60"/>
      <c r="BN314" s="60"/>
      <c r="BO314" s="60"/>
      <c r="BP314" s="60"/>
      <c r="BQ314" s="60"/>
      <c r="BR314" s="60"/>
      <c r="BS314" s="60"/>
      <c r="BT314" s="60"/>
      <c r="BU314" s="75"/>
      <c r="BV314" s="75"/>
      <c r="BW314" s="75"/>
      <c r="BX314" s="75"/>
      <c r="BY314" s="75"/>
      <c r="BZ314" s="75"/>
      <c r="CA314" s="75"/>
      <c r="CB314" s="75"/>
      <c r="CC314" s="75"/>
      <c r="CD314" s="75"/>
      <c r="CE314" s="75"/>
      <c r="CF314" s="75"/>
      <c r="CG314" s="75"/>
      <c r="CH314" s="75"/>
      <c r="CI314" s="75"/>
      <c r="CJ314" s="75"/>
      <c r="CK314" s="75"/>
      <c r="CL314" s="60"/>
      <c r="CM314" s="60"/>
      <c r="CN314" s="60"/>
      <c r="CO314" s="60"/>
      <c r="CP314" s="60"/>
      <c r="CQ314" s="60"/>
      <c r="CR314" s="60"/>
      <c r="CS314" s="60"/>
      <c r="CT314" s="60"/>
      <c r="CU314" s="60"/>
      <c r="CV314" s="60"/>
      <c r="CW314" s="60"/>
      <c r="CX314" s="60"/>
      <c r="CY314" s="60"/>
      <c r="CZ314" s="60"/>
      <c r="DA314" s="60"/>
      <c r="DB314" s="60"/>
      <c r="DC314" s="60"/>
      <c r="DD314" s="60"/>
      <c r="DE314" s="60"/>
      <c r="DF314" s="60"/>
      <c r="DG314" s="60"/>
      <c r="DH314" s="60"/>
      <c r="DI314" s="60"/>
      <c r="DJ314" s="60"/>
      <c r="DK314" s="60"/>
      <c r="DL314" s="60"/>
      <c r="DM314" s="60"/>
      <c r="DN314" s="60"/>
      <c r="DO314" s="60"/>
      <c r="DP314" s="60"/>
      <c r="GO314" s="77"/>
      <c r="GP314" s="77"/>
      <c r="GQ314" s="77"/>
      <c r="GR314" s="77"/>
      <c r="GS314" s="77"/>
      <c r="GT314" s="77"/>
      <c r="GU314" s="77"/>
      <c r="GV314" s="77"/>
    </row>
    <row r="315" spans="1:204" s="76" customFormat="1">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0"/>
      <c r="AR315" s="60"/>
      <c r="AS315" s="60"/>
      <c r="AT315" s="60"/>
      <c r="AU315" s="60"/>
      <c r="AV315" s="60"/>
      <c r="AW315" s="60"/>
      <c r="AX315" s="60"/>
      <c r="AY315" s="60"/>
      <c r="AZ315" s="60"/>
      <c r="BA315" s="60"/>
      <c r="BB315" s="60"/>
      <c r="BC315" s="60"/>
      <c r="BD315" s="60"/>
      <c r="BE315" s="60"/>
      <c r="BF315" s="60"/>
      <c r="BG315" s="60"/>
      <c r="BH315" s="60"/>
      <c r="BI315" s="60"/>
      <c r="BJ315" s="60"/>
      <c r="BK315" s="60"/>
      <c r="BL315" s="60"/>
      <c r="BM315" s="60"/>
      <c r="BN315" s="60"/>
      <c r="BO315" s="60"/>
      <c r="BP315" s="60"/>
      <c r="BQ315" s="60"/>
      <c r="BR315" s="60"/>
      <c r="BS315" s="60"/>
      <c r="BT315" s="60"/>
      <c r="BU315" s="75"/>
      <c r="BV315" s="75"/>
      <c r="BW315" s="75"/>
      <c r="BX315" s="75"/>
      <c r="BY315" s="75"/>
      <c r="BZ315" s="75"/>
      <c r="CA315" s="75"/>
      <c r="CB315" s="75"/>
      <c r="CC315" s="75"/>
      <c r="CD315" s="75"/>
      <c r="CE315" s="75"/>
      <c r="CF315" s="75"/>
      <c r="CG315" s="75"/>
      <c r="CH315" s="75"/>
      <c r="CI315" s="75"/>
      <c r="CJ315" s="75"/>
      <c r="CK315" s="75"/>
      <c r="CL315" s="60"/>
      <c r="CM315" s="60"/>
      <c r="CN315" s="60"/>
      <c r="CO315" s="60"/>
      <c r="CP315" s="60"/>
      <c r="CQ315" s="60"/>
      <c r="CR315" s="60"/>
      <c r="CS315" s="60"/>
      <c r="CT315" s="60"/>
      <c r="CU315" s="60"/>
      <c r="CV315" s="60"/>
      <c r="CW315" s="60"/>
      <c r="CX315" s="60"/>
      <c r="CY315" s="60"/>
      <c r="CZ315" s="60"/>
      <c r="DA315" s="60"/>
      <c r="DB315" s="60"/>
      <c r="DC315" s="60"/>
      <c r="DD315" s="60"/>
      <c r="DE315" s="60"/>
      <c r="DF315" s="60"/>
      <c r="DG315" s="60"/>
      <c r="DH315" s="60"/>
      <c r="DI315" s="60"/>
      <c r="DJ315" s="60"/>
      <c r="DK315" s="60"/>
      <c r="DL315" s="60"/>
      <c r="DM315" s="60"/>
      <c r="DN315" s="60"/>
      <c r="DO315" s="60"/>
      <c r="DP315" s="60"/>
      <c r="GO315" s="77"/>
      <c r="GP315" s="77"/>
      <c r="GQ315" s="77"/>
      <c r="GR315" s="77"/>
      <c r="GS315" s="77"/>
      <c r="GT315" s="77"/>
      <c r="GU315" s="77"/>
      <c r="GV315" s="77"/>
    </row>
    <row r="316" spans="1:204" s="76" customFormat="1">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0"/>
      <c r="AR316" s="60"/>
      <c r="AS316" s="60"/>
      <c r="AT316" s="60"/>
      <c r="AU316" s="60"/>
      <c r="AV316" s="60"/>
      <c r="AW316" s="60"/>
      <c r="AX316" s="60"/>
      <c r="AY316" s="60"/>
      <c r="AZ316" s="60"/>
      <c r="BA316" s="60"/>
      <c r="BB316" s="60"/>
      <c r="BC316" s="60"/>
      <c r="BD316" s="60"/>
      <c r="BE316" s="60"/>
      <c r="BF316" s="60"/>
      <c r="BG316" s="60"/>
      <c r="BH316" s="60"/>
      <c r="BI316" s="60"/>
      <c r="BJ316" s="60"/>
      <c r="BK316" s="60"/>
      <c r="BL316" s="60"/>
      <c r="BM316" s="60"/>
      <c r="BN316" s="60"/>
      <c r="BO316" s="60"/>
      <c r="BP316" s="60"/>
      <c r="BQ316" s="60"/>
      <c r="BR316" s="60"/>
      <c r="BS316" s="60"/>
      <c r="BT316" s="60"/>
      <c r="BU316" s="75"/>
      <c r="BV316" s="75"/>
      <c r="BW316" s="75"/>
      <c r="BX316" s="75"/>
      <c r="BY316" s="75"/>
      <c r="BZ316" s="75"/>
      <c r="CA316" s="75"/>
      <c r="CB316" s="75"/>
      <c r="CC316" s="75"/>
      <c r="CD316" s="75"/>
      <c r="CE316" s="75"/>
      <c r="CF316" s="75"/>
      <c r="CG316" s="75"/>
      <c r="CH316" s="75"/>
      <c r="CI316" s="75"/>
      <c r="CJ316" s="75"/>
      <c r="CK316" s="75"/>
      <c r="CL316" s="60"/>
      <c r="CM316" s="60"/>
      <c r="CN316" s="60"/>
      <c r="CO316" s="60"/>
      <c r="CP316" s="60"/>
      <c r="CQ316" s="60"/>
      <c r="CR316" s="60"/>
      <c r="CS316" s="60"/>
      <c r="CT316" s="60"/>
      <c r="CU316" s="60"/>
      <c r="CV316" s="60"/>
      <c r="CW316" s="60"/>
      <c r="CX316" s="60"/>
      <c r="CY316" s="60"/>
      <c r="CZ316" s="60"/>
      <c r="DA316" s="60"/>
      <c r="DB316" s="60"/>
      <c r="DC316" s="60"/>
      <c r="DD316" s="60"/>
      <c r="DE316" s="60"/>
      <c r="DF316" s="60"/>
      <c r="DG316" s="60"/>
      <c r="DH316" s="60"/>
      <c r="DI316" s="60"/>
      <c r="DJ316" s="60"/>
      <c r="DK316" s="60"/>
      <c r="DL316" s="60"/>
      <c r="DM316" s="60"/>
      <c r="DN316" s="60"/>
      <c r="DO316" s="60"/>
      <c r="DP316" s="60"/>
      <c r="GO316" s="77"/>
      <c r="GP316" s="77"/>
      <c r="GQ316" s="77"/>
      <c r="GR316" s="77"/>
      <c r="GS316" s="77"/>
      <c r="GT316" s="77"/>
      <c r="GU316" s="77"/>
      <c r="GV316" s="77"/>
    </row>
    <row r="317" spans="1:204" s="76" customFormat="1">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0"/>
      <c r="AR317" s="60"/>
      <c r="AS317" s="60"/>
      <c r="AT317" s="60"/>
      <c r="AU317" s="60"/>
      <c r="AV317" s="60"/>
      <c r="AW317" s="60"/>
      <c r="AX317" s="60"/>
      <c r="AY317" s="60"/>
      <c r="AZ317" s="60"/>
      <c r="BA317" s="60"/>
      <c r="BB317" s="60"/>
      <c r="BC317" s="60"/>
      <c r="BD317" s="60"/>
      <c r="BE317" s="60"/>
      <c r="BF317" s="60"/>
      <c r="BG317" s="60"/>
      <c r="BH317" s="60"/>
      <c r="BI317" s="60"/>
      <c r="BJ317" s="60"/>
      <c r="BK317" s="60"/>
      <c r="BL317" s="60"/>
      <c r="BM317" s="60"/>
      <c r="BN317" s="60"/>
      <c r="BO317" s="60"/>
      <c r="BP317" s="60"/>
      <c r="BQ317" s="60"/>
      <c r="BR317" s="60"/>
      <c r="BS317" s="60"/>
      <c r="BT317" s="60"/>
      <c r="BU317" s="75"/>
      <c r="BV317" s="75"/>
      <c r="BW317" s="75"/>
      <c r="BX317" s="75"/>
      <c r="BY317" s="75"/>
      <c r="BZ317" s="75"/>
      <c r="CA317" s="75"/>
      <c r="CB317" s="75"/>
      <c r="CC317" s="75"/>
      <c r="CD317" s="75"/>
      <c r="CE317" s="75"/>
      <c r="CF317" s="75"/>
      <c r="CG317" s="75"/>
      <c r="CH317" s="75"/>
      <c r="CI317" s="75"/>
      <c r="CJ317" s="75"/>
      <c r="CK317" s="75"/>
      <c r="CL317" s="60"/>
      <c r="CM317" s="60"/>
      <c r="CN317" s="60"/>
      <c r="CO317" s="60"/>
      <c r="CP317" s="60"/>
      <c r="CQ317" s="60"/>
      <c r="CR317" s="60"/>
      <c r="CS317" s="60"/>
      <c r="CT317" s="60"/>
      <c r="CU317" s="60"/>
      <c r="CV317" s="60"/>
      <c r="CW317" s="60"/>
      <c r="CX317" s="60"/>
      <c r="CY317" s="60"/>
      <c r="CZ317" s="60"/>
      <c r="DA317" s="60"/>
      <c r="DB317" s="60"/>
      <c r="DC317" s="60"/>
      <c r="DD317" s="60"/>
      <c r="DE317" s="60"/>
      <c r="DF317" s="60"/>
      <c r="DG317" s="60"/>
      <c r="DH317" s="60"/>
      <c r="DI317" s="60"/>
      <c r="DJ317" s="60"/>
      <c r="DK317" s="60"/>
      <c r="DL317" s="60"/>
      <c r="DM317" s="60"/>
      <c r="DN317" s="60"/>
      <c r="DO317" s="60"/>
      <c r="DP317" s="60"/>
      <c r="GO317" s="77"/>
      <c r="GP317" s="77"/>
      <c r="GQ317" s="77"/>
      <c r="GR317" s="77"/>
      <c r="GS317" s="77"/>
      <c r="GT317" s="77"/>
      <c r="GU317" s="77"/>
      <c r="GV317" s="77"/>
    </row>
    <row r="318" spans="1:204" s="76" customFormat="1">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0"/>
      <c r="AR318" s="60"/>
      <c r="AS318" s="60"/>
      <c r="AT318" s="60"/>
      <c r="AU318" s="60"/>
      <c r="AV318" s="60"/>
      <c r="AW318" s="60"/>
      <c r="AX318" s="60"/>
      <c r="AY318" s="60"/>
      <c r="AZ318" s="60"/>
      <c r="BA318" s="60"/>
      <c r="BB318" s="60"/>
      <c r="BC318" s="60"/>
      <c r="BD318" s="60"/>
      <c r="BE318" s="60"/>
      <c r="BF318" s="60"/>
      <c r="BG318" s="60"/>
      <c r="BH318" s="60"/>
      <c r="BI318" s="60"/>
      <c r="BJ318" s="60"/>
      <c r="BK318" s="60"/>
      <c r="BL318" s="60"/>
      <c r="BM318" s="60"/>
      <c r="BN318" s="60"/>
      <c r="BO318" s="60"/>
      <c r="BP318" s="60"/>
      <c r="BQ318" s="60"/>
      <c r="BR318" s="60"/>
      <c r="BS318" s="60"/>
      <c r="BT318" s="60"/>
      <c r="BU318" s="75"/>
      <c r="BV318" s="75"/>
      <c r="BW318" s="75"/>
      <c r="BX318" s="75"/>
      <c r="BY318" s="75"/>
      <c r="BZ318" s="75"/>
      <c r="CA318" s="75"/>
      <c r="CB318" s="75"/>
      <c r="CC318" s="75"/>
      <c r="CD318" s="75"/>
      <c r="CE318" s="75"/>
      <c r="CF318" s="75"/>
      <c r="CG318" s="75"/>
      <c r="CH318" s="75"/>
      <c r="CI318" s="75"/>
      <c r="CJ318" s="75"/>
      <c r="CK318" s="75"/>
      <c r="CL318" s="60"/>
      <c r="CM318" s="60"/>
      <c r="CN318" s="60"/>
      <c r="CO318" s="60"/>
      <c r="CP318" s="60"/>
      <c r="CQ318" s="60"/>
      <c r="CR318" s="60"/>
      <c r="CS318" s="60"/>
      <c r="CT318" s="60"/>
      <c r="CU318" s="60"/>
      <c r="CV318" s="60"/>
      <c r="CW318" s="60"/>
      <c r="CX318" s="60"/>
      <c r="CY318" s="60"/>
      <c r="CZ318" s="60"/>
      <c r="DA318" s="60"/>
      <c r="DB318" s="60"/>
      <c r="DC318" s="60"/>
      <c r="DD318" s="60"/>
      <c r="DE318" s="60"/>
      <c r="DF318" s="60"/>
      <c r="DG318" s="60"/>
      <c r="DH318" s="60"/>
      <c r="DI318" s="60"/>
      <c r="DJ318" s="60"/>
      <c r="DK318" s="60"/>
      <c r="DL318" s="60"/>
      <c r="DM318" s="60"/>
      <c r="DN318" s="60"/>
      <c r="DO318" s="60"/>
      <c r="DP318" s="60"/>
      <c r="GO318" s="77"/>
      <c r="GP318" s="77"/>
      <c r="GQ318" s="77"/>
      <c r="GR318" s="77"/>
      <c r="GS318" s="77"/>
      <c r="GT318" s="77"/>
      <c r="GU318" s="77"/>
      <c r="GV318" s="77"/>
    </row>
    <row r="319" spans="1:204" s="76" customFormat="1">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0"/>
      <c r="AR319" s="60"/>
      <c r="AS319" s="60"/>
      <c r="AT319" s="60"/>
      <c r="AU319" s="60"/>
      <c r="AV319" s="60"/>
      <c r="AW319" s="60"/>
      <c r="AX319" s="60"/>
      <c r="AY319" s="60"/>
      <c r="AZ319" s="60"/>
      <c r="BA319" s="60"/>
      <c r="BB319" s="60"/>
      <c r="BC319" s="60"/>
      <c r="BD319" s="60"/>
      <c r="BE319" s="60"/>
      <c r="BF319" s="60"/>
      <c r="BG319" s="60"/>
      <c r="BH319" s="60"/>
      <c r="BI319" s="60"/>
      <c r="BJ319" s="60"/>
      <c r="BK319" s="60"/>
      <c r="BL319" s="60"/>
      <c r="BM319" s="60"/>
      <c r="BN319" s="60"/>
      <c r="BO319" s="60"/>
      <c r="BP319" s="60"/>
      <c r="BQ319" s="60"/>
      <c r="BR319" s="60"/>
      <c r="BS319" s="60"/>
      <c r="BT319" s="60"/>
      <c r="BU319" s="75"/>
      <c r="BV319" s="75"/>
      <c r="BW319" s="75"/>
      <c r="BX319" s="75"/>
      <c r="BY319" s="75"/>
      <c r="BZ319" s="75"/>
      <c r="CA319" s="75"/>
      <c r="CB319" s="75"/>
      <c r="CC319" s="75"/>
      <c r="CD319" s="75"/>
      <c r="CE319" s="75"/>
      <c r="CF319" s="75"/>
      <c r="CG319" s="75"/>
      <c r="CH319" s="75"/>
      <c r="CI319" s="75"/>
      <c r="CJ319" s="75"/>
      <c r="CK319" s="75"/>
      <c r="CL319" s="60"/>
      <c r="CM319" s="60"/>
      <c r="CN319" s="60"/>
      <c r="CO319" s="60"/>
      <c r="CP319" s="60"/>
      <c r="CQ319" s="60"/>
      <c r="CR319" s="60"/>
      <c r="CS319" s="60"/>
      <c r="CT319" s="60"/>
      <c r="CU319" s="60"/>
      <c r="CV319" s="60"/>
      <c r="CW319" s="60"/>
      <c r="CX319" s="60"/>
      <c r="CY319" s="60"/>
      <c r="CZ319" s="60"/>
      <c r="DA319" s="60"/>
      <c r="DB319" s="60"/>
      <c r="DC319" s="60"/>
      <c r="DD319" s="60"/>
      <c r="DE319" s="60"/>
      <c r="DF319" s="60"/>
      <c r="DG319" s="60"/>
      <c r="DH319" s="60"/>
      <c r="DI319" s="60"/>
      <c r="DJ319" s="60"/>
      <c r="DK319" s="60"/>
      <c r="DL319" s="60"/>
      <c r="DM319" s="60"/>
      <c r="DN319" s="60"/>
      <c r="DO319" s="60"/>
      <c r="DP319" s="60"/>
      <c r="GO319" s="77"/>
      <c r="GP319" s="77"/>
      <c r="GQ319" s="77"/>
      <c r="GR319" s="77"/>
      <c r="GS319" s="77"/>
      <c r="GT319" s="77"/>
      <c r="GU319" s="77"/>
      <c r="GV319" s="77"/>
    </row>
    <row r="320" spans="1:204" s="76" customFormat="1">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0"/>
      <c r="AR320" s="60"/>
      <c r="AS320" s="60"/>
      <c r="AT320" s="60"/>
      <c r="AU320" s="60"/>
      <c r="AV320" s="60"/>
      <c r="AW320" s="60"/>
      <c r="AX320" s="60"/>
      <c r="AY320" s="60"/>
      <c r="AZ320" s="60"/>
      <c r="BA320" s="60"/>
      <c r="BB320" s="60"/>
      <c r="BC320" s="60"/>
      <c r="BD320" s="60"/>
      <c r="BE320" s="60"/>
      <c r="BF320" s="60"/>
      <c r="BG320" s="60"/>
      <c r="BH320" s="60"/>
      <c r="BI320" s="60"/>
      <c r="BJ320" s="60"/>
      <c r="BK320" s="60"/>
      <c r="BL320" s="60"/>
      <c r="BM320" s="60"/>
      <c r="BN320" s="60"/>
      <c r="BO320" s="60"/>
      <c r="BP320" s="60"/>
      <c r="BQ320" s="60"/>
      <c r="BR320" s="60"/>
      <c r="BS320" s="60"/>
      <c r="BT320" s="60"/>
      <c r="BU320" s="75"/>
      <c r="BV320" s="75"/>
      <c r="BW320" s="75"/>
      <c r="BX320" s="75"/>
      <c r="BY320" s="75"/>
      <c r="BZ320" s="75"/>
      <c r="CA320" s="75"/>
      <c r="CB320" s="75"/>
      <c r="CC320" s="75"/>
      <c r="CD320" s="75"/>
      <c r="CE320" s="75"/>
      <c r="CF320" s="75"/>
      <c r="CG320" s="75"/>
      <c r="CH320" s="75"/>
      <c r="CI320" s="75"/>
      <c r="CJ320" s="75"/>
      <c r="CK320" s="75"/>
      <c r="CL320" s="60"/>
      <c r="CM320" s="60"/>
      <c r="CN320" s="60"/>
      <c r="CO320" s="60"/>
      <c r="CP320" s="60"/>
      <c r="CQ320" s="60"/>
      <c r="CR320" s="60"/>
      <c r="CS320" s="60"/>
      <c r="CT320" s="60"/>
      <c r="CU320" s="60"/>
      <c r="CV320" s="60"/>
      <c r="CW320" s="60"/>
      <c r="CX320" s="60"/>
      <c r="CY320" s="60"/>
      <c r="CZ320" s="60"/>
      <c r="DA320" s="60"/>
      <c r="DB320" s="60"/>
      <c r="DC320" s="60"/>
      <c r="DD320" s="60"/>
      <c r="DE320" s="60"/>
      <c r="DF320" s="60"/>
      <c r="DG320" s="60"/>
      <c r="DH320" s="60"/>
      <c r="DI320" s="60"/>
      <c r="DJ320" s="60"/>
      <c r="DK320" s="60"/>
      <c r="DL320" s="60"/>
      <c r="DM320" s="60"/>
      <c r="DN320" s="60"/>
      <c r="DO320" s="60"/>
      <c r="DP320" s="60"/>
      <c r="GO320" s="77"/>
      <c r="GP320" s="77"/>
      <c r="GQ320" s="77"/>
      <c r="GR320" s="77"/>
      <c r="GS320" s="77"/>
      <c r="GT320" s="77"/>
      <c r="GU320" s="77"/>
      <c r="GV320" s="77"/>
    </row>
    <row r="321" spans="1:204" s="76" customFormat="1">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0"/>
      <c r="AR321" s="60"/>
      <c r="AS321" s="60"/>
      <c r="AT321" s="60"/>
      <c r="AU321" s="60"/>
      <c r="AV321" s="60"/>
      <c r="AW321" s="60"/>
      <c r="AX321" s="60"/>
      <c r="AY321" s="60"/>
      <c r="AZ321" s="60"/>
      <c r="BA321" s="60"/>
      <c r="BB321" s="60"/>
      <c r="BC321" s="60"/>
      <c r="BD321" s="60"/>
      <c r="BE321" s="60"/>
      <c r="BF321" s="60"/>
      <c r="BG321" s="60"/>
      <c r="BH321" s="60"/>
      <c r="BI321" s="60"/>
      <c r="BJ321" s="60"/>
      <c r="BK321" s="60"/>
      <c r="BL321" s="60"/>
      <c r="BM321" s="60"/>
      <c r="BN321" s="60"/>
      <c r="BO321" s="60"/>
      <c r="BP321" s="60"/>
      <c r="BQ321" s="60"/>
      <c r="BR321" s="60"/>
      <c r="BS321" s="60"/>
      <c r="BT321" s="60"/>
      <c r="BU321" s="75"/>
      <c r="BV321" s="75"/>
      <c r="BW321" s="75"/>
      <c r="BX321" s="75"/>
      <c r="BY321" s="75"/>
      <c r="BZ321" s="75"/>
      <c r="CA321" s="75"/>
      <c r="CB321" s="75"/>
      <c r="CC321" s="75"/>
      <c r="CD321" s="75"/>
      <c r="CE321" s="75"/>
      <c r="CF321" s="75"/>
      <c r="CG321" s="75"/>
      <c r="CH321" s="75"/>
      <c r="CI321" s="75"/>
      <c r="CJ321" s="75"/>
      <c r="CK321" s="75"/>
      <c r="CL321" s="60"/>
      <c r="CM321" s="60"/>
      <c r="CN321" s="60"/>
      <c r="CO321" s="60"/>
      <c r="CP321" s="60"/>
      <c r="CQ321" s="60"/>
      <c r="CR321" s="60"/>
      <c r="CS321" s="60"/>
      <c r="CT321" s="60"/>
      <c r="CU321" s="60"/>
      <c r="CV321" s="60"/>
      <c r="CW321" s="60"/>
      <c r="CX321" s="60"/>
      <c r="CY321" s="60"/>
      <c r="CZ321" s="60"/>
      <c r="DA321" s="60"/>
      <c r="DB321" s="60"/>
      <c r="DC321" s="60"/>
      <c r="DD321" s="60"/>
      <c r="DE321" s="60"/>
      <c r="DF321" s="60"/>
      <c r="DG321" s="60"/>
      <c r="DH321" s="60"/>
      <c r="DI321" s="60"/>
      <c r="DJ321" s="60"/>
      <c r="DK321" s="60"/>
      <c r="DL321" s="60"/>
      <c r="DM321" s="60"/>
      <c r="DN321" s="60"/>
      <c r="DO321" s="60"/>
      <c r="DP321" s="60"/>
      <c r="GO321" s="77"/>
      <c r="GP321" s="77"/>
      <c r="GQ321" s="77"/>
      <c r="GR321" s="77"/>
      <c r="GS321" s="77"/>
      <c r="GT321" s="77"/>
      <c r="GU321" s="77"/>
      <c r="GV321" s="77"/>
    </row>
    <row r="322" spans="1:204" s="76" customFormat="1">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0"/>
      <c r="AR322" s="60"/>
      <c r="AS322" s="60"/>
      <c r="AT322" s="60"/>
      <c r="AU322" s="60"/>
      <c r="AV322" s="60"/>
      <c r="AW322" s="60"/>
      <c r="AX322" s="60"/>
      <c r="AY322" s="60"/>
      <c r="AZ322" s="60"/>
      <c r="BA322" s="60"/>
      <c r="BB322" s="60"/>
      <c r="BC322" s="60"/>
      <c r="BD322" s="60"/>
      <c r="BE322" s="60"/>
      <c r="BF322" s="60"/>
      <c r="BG322" s="60"/>
      <c r="BH322" s="60"/>
      <c r="BI322" s="60"/>
      <c r="BJ322" s="60"/>
      <c r="BK322" s="60"/>
      <c r="BL322" s="60"/>
      <c r="BM322" s="60"/>
      <c r="BN322" s="60"/>
      <c r="BO322" s="60"/>
      <c r="BP322" s="60"/>
      <c r="BQ322" s="60"/>
      <c r="BR322" s="60"/>
      <c r="BS322" s="60"/>
      <c r="BT322" s="60"/>
      <c r="BU322" s="75"/>
      <c r="BV322" s="75"/>
      <c r="BW322" s="75"/>
      <c r="BX322" s="75"/>
      <c r="BY322" s="75"/>
      <c r="BZ322" s="75"/>
      <c r="CA322" s="75"/>
      <c r="CB322" s="75"/>
      <c r="CC322" s="75"/>
      <c r="CD322" s="75"/>
      <c r="CE322" s="75"/>
      <c r="CF322" s="75"/>
      <c r="CG322" s="75"/>
      <c r="CH322" s="75"/>
      <c r="CI322" s="75"/>
      <c r="CJ322" s="75"/>
      <c r="CK322" s="75"/>
      <c r="CL322" s="60"/>
      <c r="CM322" s="60"/>
      <c r="CN322" s="60"/>
      <c r="CO322" s="60"/>
      <c r="CP322" s="60"/>
      <c r="CQ322" s="60"/>
      <c r="CR322" s="60"/>
      <c r="CS322" s="60"/>
      <c r="CT322" s="60"/>
      <c r="CU322" s="60"/>
      <c r="CV322" s="60"/>
      <c r="CW322" s="60"/>
      <c r="CX322" s="60"/>
      <c r="CY322" s="60"/>
      <c r="CZ322" s="60"/>
      <c r="DA322" s="60"/>
      <c r="DB322" s="60"/>
      <c r="DC322" s="60"/>
      <c r="DD322" s="60"/>
      <c r="DE322" s="60"/>
      <c r="DF322" s="60"/>
      <c r="DG322" s="60"/>
      <c r="DH322" s="60"/>
      <c r="DI322" s="60"/>
      <c r="DJ322" s="60"/>
      <c r="DK322" s="60"/>
      <c r="DL322" s="60"/>
      <c r="DM322" s="60"/>
      <c r="DN322" s="60"/>
      <c r="DO322" s="60"/>
      <c r="DP322" s="60"/>
      <c r="GO322" s="77"/>
      <c r="GP322" s="77"/>
      <c r="GQ322" s="77"/>
      <c r="GR322" s="77"/>
      <c r="GS322" s="77"/>
      <c r="GT322" s="77"/>
      <c r="GU322" s="77"/>
      <c r="GV322" s="77"/>
    </row>
    <row r="323" spans="1:204" s="76" customFormat="1">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0"/>
      <c r="AR323" s="60"/>
      <c r="AS323" s="60"/>
      <c r="AT323" s="60"/>
      <c r="AU323" s="60"/>
      <c r="AV323" s="60"/>
      <c r="AW323" s="60"/>
      <c r="AX323" s="60"/>
      <c r="AY323" s="60"/>
      <c r="AZ323" s="60"/>
      <c r="BA323" s="60"/>
      <c r="BB323" s="60"/>
      <c r="BC323" s="60"/>
      <c r="BD323" s="60"/>
      <c r="BE323" s="60"/>
      <c r="BF323" s="60"/>
      <c r="BG323" s="60"/>
      <c r="BH323" s="60"/>
      <c r="BI323" s="60"/>
      <c r="BJ323" s="60"/>
      <c r="BK323" s="60"/>
      <c r="BL323" s="60"/>
      <c r="BM323" s="60"/>
      <c r="BN323" s="60"/>
      <c r="BO323" s="60"/>
      <c r="BP323" s="60"/>
      <c r="BQ323" s="60"/>
      <c r="BR323" s="60"/>
      <c r="BS323" s="60"/>
      <c r="BT323" s="60"/>
      <c r="BU323" s="75"/>
      <c r="BV323" s="75"/>
      <c r="BW323" s="75"/>
      <c r="BX323" s="75"/>
      <c r="BY323" s="75"/>
      <c r="BZ323" s="75"/>
      <c r="CA323" s="75"/>
      <c r="CB323" s="75"/>
      <c r="CC323" s="75"/>
      <c r="CD323" s="75"/>
      <c r="CE323" s="75"/>
      <c r="CF323" s="75"/>
      <c r="CG323" s="75"/>
      <c r="CH323" s="75"/>
      <c r="CI323" s="75"/>
      <c r="CJ323" s="75"/>
      <c r="CK323" s="75"/>
      <c r="CL323" s="60"/>
      <c r="CM323" s="60"/>
      <c r="CN323" s="60"/>
      <c r="CO323" s="60"/>
      <c r="CP323" s="60"/>
      <c r="CQ323" s="60"/>
      <c r="CR323" s="60"/>
      <c r="CS323" s="60"/>
      <c r="CT323" s="60"/>
      <c r="CU323" s="60"/>
      <c r="CV323" s="60"/>
      <c r="CW323" s="60"/>
      <c r="CX323" s="60"/>
      <c r="CY323" s="60"/>
      <c r="CZ323" s="60"/>
      <c r="DA323" s="60"/>
      <c r="DB323" s="60"/>
      <c r="DC323" s="60"/>
      <c r="DD323" s="60"/>
      <c r="DE323" s="60"/>
      <c r="DF323" s="60"/>
      <c r="DG323" s="60"/>
      <c r="DH323" s="60"/>
      <c r="DI323" s="60"/>
      <c r="DJ323" s="60"/>
      <c r="DK323" s="60"/>
      <c r="DL323" s="60"/>
      <c r="DM323" s="60"/>
      <c r="DN323" s="60"/>
      <c r="DO323" s="60"/>
      <c r="DP323" s="60"/>
      <c r="GO323" s="77"/>
      <c r="GP323" s="77"/>
      <c r="GQ323" s="77"/>
      <c r="GR323" s="77"/>
      <c r="GS323" s="77"/>
      <c r="GT323" s="77"/>
      <c r="GU323" s="77"/>
      <c r="GV323" s="77"/>
    </row>
    <row r="324" spans="1:204" s="76" customFormat="1">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0"/>
      <c r="AR324" s="60"/>
      <c r="AS324" s="60"/>
      <c r="AT324" s="60"/>
      <c r="AU324" s="60"/>
      <c r="AV324" s="60"/>
      <c r="AW324" s="60"/>
      <c r="AX324" s="60"/>
      <c r="AY324" s="60"/>
      <c r="AZ324" s="60"/>
      <c r="BA324" s="60"/>
      <c r="BB324" s="60"/>
      <c r="BC324" s="60"/>
      <c r="BD324" s="60"/>
      <c r="BE324" s="60"/>
      <c r="BF324" s="60"/>
      <c r="BG324" s="60"/>
      <c r="BH324" s="60"/>
      <c r="BI324" s="60"/>
      <c r="BJ324" s="60"/>
      <c r="BK324" s="60"/>
      <c r="BL324" s="60"/>
      <c r="BM324" s="60"/>
      <c r="BN324" s="60"/>
      <c r="BO324" s="60"/>
      <c r="BP324" s="60"/>
      <c r="BQ324" s="60"/>
      <c r="BR324" s="60"/>
      <c r="BS324" s="60"/>
      <c r="BT324" s="60"/>
      <c r="BU324" s="75"/>
      <c r="BV324" s="75"/>
      <c r="BW324" s="75"/>
      <c r="BX324" s="75"/>
      <c r="BY324" s="75"/>
      <c r="BZ324" s="75"/>
      <c r="CA324" s="75"/>
      <c r="CB324" s="75"/>
      <c r="CC324" s="75"/>
      <c r="CD324" s="75"/>
      <c r="CE324" s="75"/>
      <c r="CF324" s="75"/>
      <c r="CG324" s="75"/>
      <c r="CH324" s="75"/>
      <c r="CI324" s="75"/>
      <c r="CJ324" s="75"/>
      <c r="CK324" s="75"/>
      <c r="CL324" s="60"/>
      <c r="CM324" s="60"/>
      <c r="CN324" s="60"/>
      <c r="CO324" s="60"/>
      <c r="CP324" s="60"/>
      <c r="CQ324" s="60"/>
      <c r="CR324" s="60"/>
      <c r="CS324" s="60"/>
      <c r="CT324" s="60"/>
      <c r="CU324" s="60"/>
      <c r="CV324" s="60"/>
      <c r="CW324" s="60"/>
      <c r="CX324" s="60"/>
      <c r="CY324" s="60"/>
      <c r="CZ324" s="60"/>
      <c r="DA324" s="60"/>
      <c r="DB324" s="60"/>
      <c r="DC324" s="60"/>
      <c r="DD324" s="60"/>
      <c r="DE324" s="60"/>
      <c r="DF324" s="60"/>
      <c r="DG324" s="60"/>
      <c r="DH324" s="60"/>
      <c r="DI324" s="60"/>
      <c r="DJ324" s="60"/>
      <c r="DK324" s="60"/>
      <c r="DL324" s="60"/>
      <c r="DM324" s="60"/>
      <c r="DN324" s="60"/>
      <c r="DO324" s="60"/>
      <c r="DP324" s="60"/>
      <c r="GO324" s="77"/>
      <c r="GP324" s="77"/>
      <c r="GQ324" s="77"/>
      <c r="GR324" s="77"/>
      <c r="GS324" s="77"/>
      <c r="GT324" s="77"/>
      <c r="GU324" s="77"/>
      <c r="GV324" s="77"/>
    </row>
    <row r="325" spans="1:204" s="76" customFormat="1">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0"/>
      <c r="AR325" s="60"/>
      <c r="AS325" s="60"/>
      <c r="AT325" s="60"/>
      <c r="AU325" s="60"/>
      <c r="AV325" s="60"/>
      <c r="AW325" s="60"/>
      <c r="AX325" s="60"/>
      <c r="AY325" s="60"/>
      <c r="AZ325" s="60"/>
      <c r="BA325" s="60"/>
      <c r="BB325" s="60"/>
      <c r="BC325" s="60"/>
      <c r="BD325" s="60"/>
      <c r="BE325" s="60"/>
      <c r="BF325" s="60"/>
      <c r="BG325" s="60"/>
      <c r="BH325" s="60"/>
      <c r="BI325" s="60"/>
      <c r="BJ325" s="60"/>
      <c r="BK325" s="60"/>
      <c r="BL325" s="60"/>
      <c r="BM325" s="60"/>
      <c r="BN325" s="60"/>
      <c r="BO325" s="60"/>
      <c r="BP325" s="60"/>
      <c r="BQ325" s="60"/>
      <c r="BR325" s="60"/>
      <c r="BS325" s="60"/>
      <c r="BT325" s="60"/>
      <c r="BU325" s="75"/>
      <c r="BV325" s="75"/>
      <c r="BW325" s="75"/>
      <c r="BX325" s="75"/>
      <c r="BY325" s="75"/>
      <c r="BZ325" s="75"/>
      <c r="CA325" s="75"/>
      <c r="CB325" s="75"/>
      <c r="CC325" s="75"/>
      <c r="CD325" s="75"/>
      <c r="CE325" s="75"/>
      <c r="CF325" s="75"/>
      <c r="CG325" s="75"/>
      <c r="CH325" s="75"/>
      <c r="CI325" s="75"/>
      <c r="CJ325" s="75"/>
      <c r="CK325" s="75"/>
      <c r="CL325" s="60"/>
      <c r="CM325" s="60"/>
      <c r="CN325" s="60"/>
      <c r="CO325" s="60"/>
      <c r="CP325" s="60"/>
      <c r="CQ325" s="60"/>
      <c r="CR325" s="60"/>
      <c r="CS325" s="60"/>
      <c r="CT325" s="60"/>
      <c r="CU325" s="60"/>
      <c r="CV325" s="60"/>
      <c r="CW325" s="60"/>
      <c r="CX325" s="60"/>
      <c r="CY325" s="60"/>
      <c r="CZ325" s="60"/>
      <c r="DA325" s="60"/>
      <c r="DB325" s="60"/>
      <c r="DC325" s="60"/>
      <c r="DD325" s="60"/>
      <c r="DE325" s="60"/>
      <c r="DF325" s="60"/>
      <c r="DG325" s="60"/>
      <c r="DH325" s="60"/>
      <c r="DI325" s="60"/>
      <c r="DJ325" s="60"/>
      <c r="DK325" s="60"/>
      <c r="DL325" s="60"/>
      <c r="DM325" s="60"/>
      <c r="DN325" s="60"/>
      <c r="DO325" s="60"/>
      <c r="DP325" s="60"/>
      <c r="GO325" s="77"/>
      <c r="GP325" s="77"/>
      <c r="GQ325" s="77"/>
      <c r="GR325" s="77"/>
      <c r="GS325" s="77"/>
      <c r="GT325" s="77"/>
      <c r="GU325" s="77"/>
      <c r="GV325" s="77"/>
    </row>
    <row r="326" spans="1:204" s="76" customFormat="1">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0"/>
      <c r="AR326" s="60"/>
      <c r="AS326" s="60"/>
      <c r="AT326" s="60"/>
      <c r="AU326" s="60"/>
      <c r="AV326" s="60"/>
      <c r="AW326" s="60"/>
      <c r="AX326" s="60"/>
      <c r="AY326" s="60"/>
      <c r="AZ326" s="60"/>
      <c r="BA326" s="60"/>
      <c r="BB326" s="60"/>
      <c r="BC326" s="60"/>
      <c r="BD326" s="60"/>
      <c r="BE326" s="60"/>
      <c r="BF326" s="60"/>
      <c r="BG326" s="60"/>
      <c r="BH326" s="60"/>
      <c r="BI326" s="60"/>
      <c r="BJ326" s="60"/>
      <c r="BK326" s="60"/>
      <c r="BL326" s="60"/>
      <c r="BM326" s="60"/>
      <c r="BN326" s="60"/>
      <c r="BO326" s="60"/>
      <c r="BP326" s="60"/>
      <c r="BQ326" s="60"/>
      <c r="BR326" s="60"/>
      <c r="BS326" s="60"/>
      <c r="BT326" s="60"/>
      <c r="BU326" s="75"/>
      <c r="BV326" s="75"/>
      <c r="BW326" s="75"/>
      <c r="BX326" s="75"/>
      <c r="BY326" s="75"/>
      <c r="BZ326" s="75"/>
      <c r="CA326" s="75"/>
      <c r="CB326" s="75"/>
      <c r="CC326" s="75"/>
      <c r="CD326" s="75"/>
      <c r="CE326" s="75"/>
      <c r="CF326" s="75"/>
      <c r="CG326" s="75"/>
      <c r="CH326" s="75"/>
      <c r="CI326" s="75"/>
      <c r="CJ326" s="75"/>
      <c r="CK326" s="75"/>
      <c r="CL326" s="60"/>
      <c r="CM326" s="60"/>
      <c r="CN326" s="60"/>
      <c r="CO326" s="60"/>
      <c r="CP326" s="60"/>
      <c r="CQ326" s="60"/>
      <c r="CR326" s="60"/>
      <c r="CS326" s="60"/>
      <c r="CT326" s="60"/>
      <c r="CU326" s="60"/>
      <c r="CV326" s="60"/>
      <c r="CW326" s="60"/>
      <c r="CX326" s="60"/>
      <c r="CY326" s="60"/>
      <c r="CZ326" s="60"/>
      <c r="DA326" s="60"/>
      <c r="DB326" s="60"/>
      <c r="DC326" s="60"/>
      <c r="DD326" s="60"/>
      <c r="DE326" s="60"/>
      <c r="DF326" s="60"/>
      <c r="DG326" s="60"/>
      <c r="DH326" s="60"/>
      <c r="DI326" s="60"/>
      <c r="DJ326" s="60"/>
      <c r="DK326" s="60"/>
      <c r="DL326" s="60"/>
      <c r="DM326" s="60"/>
      <c r="DN326" s="60"/>
      <c r="DO326" s="60"/>
      <c r="DP326" s="60"/>
      <c r="GO326" s="77"/>
      <c r="GP326" s="77"/>
      <c r="GQ326" s="77"/>
      <c r="GR326" s="77"/>
      <c r="GS326" s="77"/>
      <c r="GT326" s="77"/>
      <c r="GU326" s="77"/>
      <c r="GV326" s="77"/>
    </row>
    <row r="327" spans="1:204" s="76" customFormat="1">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0"/>
      <c r="AR327" s="60"/>
      <c r="AS327" s="60"/>
      <c r="AT327" s="60"/>
      <c r="AU327" s="60"/>
      <c r="AV327" s="60"/>
      <c r="AW327" s="60"/>
      <c r="AX327" s="60"/>
      <c r="AY327" s="60"/>
      <c r="AZ327" s="60"/>
      <c r="BA327" s="60"/>
      <c r="BB327" s="60"/>
      <c r="BC327" s="60"/>
      <c r="BD327" s="60"/>
      <c r="BE327" s="60"/>
      <c r="BF327" s="60"/>
      <c r="BG327" s="60"/>
      <c r="BH327" s="60"/>
      <c r="BI327" s="60"/>
      <c r="BJ327" s="60"/>
      <c r="BK327" s="60"/>
      <c r="BL327" s="60"/>
      <c r="BM327" s="60"/>
      <c r="BN327" s="60"/>
      <c r="BO327" s="60"/>
      <c r="BP327" s="60"/>
      <c r="BQ327" s="60"/>
      <c r="BR327" s="60"/>
      <c r="BS327" s="60"/>
      <c r="BT327" s="60"/>
      <c r="BU327" s="75"/>
      <c r="BV327" s="75"/>
      <c r="BW327" s="75"/>
      <c r="BX327" s="75"/>
      <c r="BY327" s="75"/>
      <c r="BZ327" s="75"/>
      <c r="CA327" s="75"/>
      <c r="CB327" s="75"/>
      <c r="CC327" s="75"/>
      <c r="CD327" s="75"/>
      <c r="CE327" s="75"/>
      <c r="CF327" s="75"/>
      <c r="CG327" s="75"/>
      <c r="CH327" s="75"/>
      <c r="CI327" s="75"/>
      <c r="CJ327" s="75"/>
      <c r="CK327" s="75"/>
      <c r="CL327" s="60"/>
      <c r="CM327" s="60"/>
      <c r="CN327" s="60"/>
      <c r="CO327" s="60"/>
      <c r="CP327" s="60"/>
      <c r="CQ327" s="60"/>
      <c r="CR327" s="60"/>
      <c r="CS327" s="60"/>
      <c r="CT327" s="60"/>
      <c r="CU327" s="60"/>
      <c r="CV327" s="60"/>
      <c r="CW327" s="60"/>
      <c r="CX327" s="60"/>
      <c r="CY327" s="60"/>
      <c r="CZ327" s="60"/>
      <c r="DA327" s="60"/>
      <c r="DB327" s="60"/>
      <c r="DC327" s="60"/>
      <c r="DD327" s="60"/>
      <c r="DE327" s="60"/>
      <c r="DF327" s="60"/>
      <c r="DG327" s="60"/>
      <c r="DH327" s="60"/>
      <c r="DI327" s="60"/>
      <c r="DJ327" s="60"/>
      <c r="DK327" s="60"/>
      <c r="DL327" s="60"/>
      <c r="DM327" s="60"/>
      <c r="DN327" s="60"/>
      <c r="DO327" s="60"/>
      <c r="DP327" s="60"/>
      <c r="GO327" s="77"/>
      <c r="GP327" s="77"/>
      <c r="GQ327" s="77"/>
      <c r="GR327" s="77"/>
      <c r="GS327" s="77"/>
      <c r="GT327" s="77"/>
      <c r="GU327" s="77"/>
      <c r="GV327" s="77"/>
    </row>
    <row r="328" spans="1:204" s="76" customFormat="1">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0"/>
      <c r="AR328" s="60"/>
      <c r="AS328" s="60"/>
      <c r="AT328" s="60"/>
      <c r="AU328" s="60"/>
      <c r="AV328" s="60"/>
      <c r="AW328" s="60"/>
      <c r="AX328" s="60"/>
      <c r="AY328" s="60"/>
      <c r="AZ328" s="60"/>
      <c r="BA328" s="60"/>
      <c r="BB328" s="60"/>
      <c r="BC328" s="60"/>
      <c r="BD328" s="60"/>
      <c r="BE328" s="60"/>
      <c r="BF328" s="60"/>
      <c r="BG328" s="60"/>
      <c r="BH328" s="60"/>
      <c r="BI328" s="60"/>
      <c r="BJ328" s="60"/>
      <c r="BK328" s="60"/>
      <c r="BL328" s="60"/>
      <c r="BM328" s="60"/>
      <c r="BN328" s="60"/>
      <c r="BO328" s="60"/>
      <c r="BP328" s="60"/>
      <c r="BQ328" s="60"/>
      <c r="BR328" s="60"/>
      <c r="BS328" s="60"/>
      <c r="BT328" s="60"/>
      <c r="BU328" s="75"/>
      <c r="BV328" s="75"/>
      <c r="BW328" s="75"/>
      <c r="BX328" s="75"/>
      <c r="BY328" s="75"/>
      <c r="BZ328" s="75"/>
      <c r="CA328" s="75"/>
      <c r="CB328" s="75"/>
      <c r="CC328" s="75"/>
      <c r="CD328" s="75"/>
      <c r="CE328" s="75"/>
      <c r="CF328" s="75"/>
      <c r="CG328" s="75"/>
      <c r="CH328" s="75"/>
      <c r="CI328" s="75"/>
      <c r="CJ328" s="75"/>
      <c r="CK328" s="75"/>
      <c r="CL328" s="60"/>
      <c r="CM328" s="60"/>
      <c r="CN328" s="60"/>
      <c r="CO328" s="60"/>
      <c r="CP328" s="60"/>
      <c r="CQ328" s="60"/>
      <c r="CR328" s="60"/>
      <c r="CS328" s="60"/>
      <c r="CT328" s="60"/>
      <c r="CU328" s="60"/>
      <c r="CV328" s="60"/>
      <c r="CW328" s="60"/>
      <c r="CX328" s="60"/>
      <c r="CY328" s="60"/>
      <c r="CZ328" s="60"/>
      <c r="DA328" s="60"/>
      <c r="DB328" s="60"/>
      <c r="DC328" s="60"/>
      <c r="DD328" s="60"/>
      <c r="DE328" s="60"/>
      <c r="DF328" s="60"/>
      <c r="DG328" s="60"/>
      <c r="DH328" s="60"/>
      <c r="DI328" s="60"/>
      <c r="DJ328" s="60"/>
      <c r="DK328" s="60"/>
      <c r="DL328" s="60"/>
      <c r="DM328" s="60"/>
      <c r="DN328" s="60"/>
      <c r="DO328" s="60"/>
      <c r="DP328" s="60"/>
      <c r="GO328" s="77"/>
      <c r="GP328" s="77"/>
      <c r="GQ328" s="77"/>
      <c r="GR328" s="77"/>
      <c r="GS328" s="77"/>
      <c r="GT328" s="77"/>
      <c r="GU328" s="77"/>
      <c r="GV328" s="77"/>
    </row>
    <row r="329" spans="1:204" s="76" customFormat="1">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0"/>
      <c r="AR329" s="60"/>
      <c r="AS329" s="60"/>
      <c r="AT329" s="60"/>
      <c r="AU329" s="60"/>
      <c r="AV329" s="60"/>
      <c r="AW329" s="60"/>
      <c r="AX329" s="60"/>
      <c r="AY329" s="60"/>
      <c r="AZ329" s="60"/>
      <c r="BA329" s="60"/>
      <c r="BB329" s="60"/>
      <c r="BC329" s="60"/>
      <c r="BD329" s="60"/>
      <c r="BE329" s="60"/>
      <c r="BF329" s="60"/>
      <c r="BG329" s="60"/>
      <c r="BH329" s="60"/>
      <c r="BI329" s="60"/>
      <c r="BJ329" s="60"/>
      <c r="BK329" s="60"/>
      <c r="BL329" s="60"/>
      <c r="BM329" s="60"/>
      <c r="BN329" s="60"/>
      <c r="BO329" s="60"/>
      <c r="BP329" s="60"/>
      <c r="BQ329" s="60"/>
      <c r="BR329" s="60"/>
      <c r="BS329" s="60"/>
      <c r="BT329" s="60"/>
      <c r="BU329" s="75"/>
      <c r="BV329" s="75"/>
      <c r="BW329" s="75"/>
      <c r="BX329" s="75"/>
      <c r="BY329" s="75"/>
      <c r="BZ329" s="75"/>
      <c r="CA329" s="75"/>
      <c r="CB329" s="75"/>
      <c r="CC329" s="75"/>
      <c r="CD329" s="75"/>
      <c r="CE329" s="75"/>
      <c r="CF329" s="75"/>
      <c r="CG329" s="75"/>
      <c r="CH329" s="75"/>
      <c r="CI329" s="75"/>
      <c r="CJ329" s="75"/>
      <c r="CK329" s="75"/>
      <c r="CL329" s="60"/>
      <c r="CM329" s="60"/>
      <c r="CN329" s="60"/>
      <c r="CO329" s="60"/>
      <c r="CP329" s="60"/>
      <c r="CQ329" s="60"/>
      <c r="CR329" s="60"/>
      <c r="CS329" s="60"/>
      <c r="CT329" s="60"/>
      <c r="CU329" s="60"/>
      <c r="CV329" s="60"/>
      <c r="CW329" s="60"/>
      <c r="CX329" s="60"/>
      <c r="CY329" s="60"/>
      <c r="CZ329" s="60"/>
      <c r="DA329" s="60"/>
      <c r="DB329" s="60"/>
      <c r="DC329" s="60"/>
      <c r="DD329" s="60"/>
      <c r="DE329" s="60"/>
      <c r="DF329" s="60"/>
      <c r="DG329" s="60"/>
      <c r="DH329" s="60"/>
      <c r="DI329" s="60"/>
      <c r="DJ329" s="60"/>
      <c r="DK329" s="60"/>
      <c r="DL329" s="60"/>
      <c r="DM329" s="60"/>
      <c r="DN329" s="60"/>
      <c r="DO329" s="60"/>
      <c r="DP329" s="60"/>
      <c r="GO329" s="77"/>
      <c r="GP329" s="77"/>
      <c r="GQ329" s="77"/>
      <c r="GR329" s="77"/>
      <c r="GS329" s="77"/>
      <c r="GT329" s="77"/>
      <c r="GU329" s="77"/>
      <c r="GV329" s="77"/>
    </row>
    <row r="330" spans="1:204" s="76" customFormat="1">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0"/>
      <c r="AR330" s="60"/>
      <c r="AS330" s="60"/>
      <c r="AT330" s="60"/>
      <c r="AU330" s="60"/>
      <c r="AV330" s="60"/>
      <c r="AW330" s="60"/>
      <c r="AX330" s="60"/>
      <c r="AY330" s="60"/>
      <c r="AZ330" s="60"/>
      <c r="BA330" s="60"/>
      <c r="BB330" s="60"/>
      <c r="BC330" s="60"/>
      <c r="BD330" s="60"/>
      <c r="BE330" s="60"/>
      <c r="BF330" s="60"/>
      <c r="BG330" s="60"/>
      <c r="BH330" s="60"/>
      <c r="BI330" s="60"/>
      <c r="BJ330" s="60"/>
      <c r="BK330" s="60"/>
      <c r="BL330" s="60"/>
      <c r="BM330" s="60"/>
      <c r="BN330" s="60"/>
      <c r="BO330" s="60"/>
      <c r="BP330" s="60"/>
      <c r="BQ330" s="60"/>
      <c r="BR330" s="60"/>
      <c r="BS330" s="60"/>
      <c r="BT330" s="60"/>
      <c r="BU330" s="75"/>
      <c r="BV330" s="75"/>
      <c r="BW330" s="75"/>
      <c r="BX330" s="75"/>
      <c r="BY330" s="75"/>
      <c r="BZ330" s="75"/>
      <c r="CA330" s="75"/>
      <c r="CB330" s="75"/>
      <c r="CC330" s="75"/>
      <c r="CD330" s="75"/>
      <c r="CE330" s="75"/>
      <c r="CF330" s="75"/>
      <c r="CG330" s="75"/>
      <c r="CH330" s="75"/>
      <c r="CI330" s="75"/>
      <c r="CJ330" s="75"/>
      <c r="CK330" s="75"/>
      <c r="CL330" s="60"/>
      <c r="CM330" s="60"/>
      <c r="CN330" s="60"/>
      <c r="CO330" s="60"/>
      <c r="CP330" s="60"/>
      <c r="CQ330" s="60"/>
      <c r="CR330" s="60"/>
      <c r="CS330" s="60"/>
      <c r="CT330" s="60"/>
      <c r="CU330" s="60"/>
      <c r="CV330" s="60"/>
      <c r="CW330" s="60"/>
      <c r="CX330" s="60"/>
      <c r="CY330" s="60"/>
      <c r="CZ330" s="60"/>
      <c r="DA330" s="60"/>
      <c r="DB330" s="60"/>
      <c r="DC330" s="60"/>
      <c r="DD330" s="60"/>
      <c r="DE330" s="60"/>
      <c r="DF330" s="60"/>
      <c r="DG330" s="60"/>
      <c r="DH330" s="60"/>
      <c r="DI330" s="60"/>
      <c r="DJ330" s="60"/>
      <c r="DK330" s="60"/>
      <c r="DL330" s="60"/>
      <c r="DM330" s="60"/>
      <c r="DN330" s="60"/>
      <c r="DO330" s="60"/>
      <c r="DP330" s="60"/>
      <c r="GO330" s="77"/>
      <c r="GP330" s="77"/>
      <c r="GQ330" s="77"/>
      <c r="GR330" s="77"/>
      <c r="GS330" s="77"/>
      <c r="GT330" s="77"/>
      <c r="GU330" s="77"/>
      <c r="GV330" s="77"/>
    </row>
    <row r="331" spans="1:204" s="76" customFormat="1">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0"/>
      <c r="AR331" s="60"/>
      <c r="AS331" s="60"/>
      <c r="AT331" s="60"/>
      <c r="AU331" s="60"/>
      <c r="AV331" s="60"/>
      <c r="AW331" s="60"/>
      <c r="AX331" s="60"/>
      <c r="AY331" s="60"/>
      <c r="AZ331" s="60"/>
      <c r="BA331" s="60"/>
      <c r="BB331" s="60"/>
      <c r="BC331" s="60"/>
      <c r="BD331" s="60"/>
      <c r="BE331" s="60"/>
      <c r="BF331" s="60"/>
      <c r="BG331" s="60"/>
      <c r="BH331" s="60"/>
      <c r="BI331" s="60"/>
      <c r="BJ331" s="60"/>
      <c r="BK331" s="60"/>
      <c r="BL331" s="60"/>
      <c r="BM331" s="60"/>
      <c r="BN331" s="60"/>
      <c r="BO331" s="60"/>
      <c r="BP331" s="60"/>
      <c r="BQ331" s="60"/>
      <c r="BR331" s="60"/>
      <c r="BS331" s="60"/>
      <c r="BT331" s="60"/>
      <c r="BU331" s="75"/>
      <c r="BV331" s="75"/>
      <c r="BW331" s="75"/>
      <c r="BX331" s="75"/>
      <c r="BY331" s="75"/>
      <c r="BZ331" s="75"/>
      <c r="CA331" s="75"/>
      <c r="CB331" s="75"/>
      <c r="CC331" s="75"/>
      <c r="CD331" s="75"/>
      <c r="CE331" s="75"/>
      <c r="CF331" s="75"/>
      <c r="CG331" s="75"/>
      <c r="CH331" s="75"/>
      <c r="CI331" s="75"/>
      <c r="CJ331" s="75"/>
      <c r="CK331" s="75"/>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60"/>
      <c r="DJ331" s="60"/>
      <c r="DK331" s="60"/>
      <c r="DL331" s="60"/>
      <c r="DM331" s="60"/>
      <c r="DN331" s="60"/>
      <c r="DO331" s="60"/>
      <c r="DP331" s="60"/>
      <c r="GO331" s="77"/>
      <c r="GP331" s="77"/>
      <c r="GQ331" s="77"/>
      <c r="GR331" s="77"/>
      <c r="GS331" s="77"/>
      <c r="GT331" s="77"/>
      <c r="GU331" s="77"/>
      <c r="GV331" s="77"/>
    </row>
    <row r="332" spans="1:204" s="76" customFormat="1">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0"/>
      <c r="AR332" s="60"/>
      <c r="AS332" s="60"/>
      <c r="AT332" s="60"/>
      <c r="AU332" s="60"/>
      <c r="AV332" s="60"/>
      <c r="AW332" s="60"/>
      <c r="AX332" s="60"/>
      <c r="AY332" s="60"/>
      <c r="AZ332" s="60"/>
      <c r="BA332" s="60"/>
      <c r="BB332" s="60"/>
      <c r="BC332" s="60"/>
      <c r="BD332" s="60"/>
      <c r="BE332" s="60"/>
      <c r="BF332" s="60"/>
      <c r="BG332" s="60"/>
      <c r="BH332" s="60"/>
      <c r="BI332" s="60"/>
      <c r="BJ332" s="60"/>
      <c r="BK332" s="60"/>
      <c r="BL332" s="60"/>
      <c r="BM332" s="60"/>
      <c r="BN332" s="60"/>
      <c r="BO332" s="60"/>
      <c r="BP332" s="60"/>
      <c r="BQ332" s="60"/>
      <c r="BR332" s="60"/>
      <c r="BS332" s="60"/>
      <c r="BT332" s="60"/>
      <c r="BU332" s="75"/>
      <c r="BV332" s="75"/>
      <c r="BW332" s="75"/>
      <c r="BX332" s="75"/>
      <c r="BY332" s="75"/>
      <c r="BZ332" s="75"/>
      <c r="CA332" s="75"/>
      <c r="CB332" s="75"/>
      <c r="CC332" s="75"/>
      <c r="CD332" s="75"/>
      <c r="CE332" s="75"/>
      <c r="CF332" s="75"/>
      <c r="CG332" s="75"/>
      <c r="CH332" s="75"/>
      <c r="CI332" s="75"/>
      <c r="CJ332" s="75"/>
      <c r="CK332" s="75"/>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60"/>
      <c r="DJ332" s="60"/>
      <c r="DK332" s="60"/>
      <c r="DL332" s="60"/>
      <c r="DM332" s="60"/>
      <c r="DN332" s="60"/>
      <c r="DO332" s="60"/>
      <c r="DP332" s="60"/>
      <c r="GO332" s="77"/>
      <c r="GP332" s="77"/>
      <c r="GQ332" s="77"/>
      <c r="GR332" s="77"/>
      <c r="GS332" s="77"/>
      <c r="GT332" s="77"/>
      <c r="GU332" s="77"/>
      <c r="GV332" s="77"/>
    </row>
    <row r="333" spans="1:204" s="76" customFormat="1">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0"/>
      <c r="AR333" s="60"/>
      <c r="AS333" s="60"/>
      <c r="AT333" s="60"/>
      <c r="AU333" s="60"/>
      <c r="AV333" s="60"/>
      <c r="AW333" s="60"/>
      <c r="AX333" s="60"/>
      <c r="AY333" s="60"/>
      <c r="AZ333" s="60"/>
      <c r="BA333" s="60"/>
      <c r="BB333" s="60"/>
      <c r="BC333" s="60"/>
      <c r="BD333" s="60"/>
      <c r="BE333" s="60"/>
      <c r="BF333" s="60"/>
      <c r="BG333" s="60"/>
      <c r="BH333" s="60"/>
      <c r="BI333" s="60"/>
      <c r="BJ333" s="60"/>
      <c r="BK333" s="60"/>
      <c r="BL333" s="60"/>
      <c r="BM333" s="60"/>
      <c r="BN333" s="60"/>
      <c r="BO333" s="60"/>
      <c r="BP333" s="60"/>
      <c r="BQ333" s="60"/>
      <c r="BR333" s="60"/>
      <c r="BS333" s="60"/>
      <c r="BT333" s="60"/>
      <c r="BU333" s="75"/>
      <c r="BV333" s="75"/>
      <c r="BW333" s="75"/>
      <c r="BX333" s="75"/>
      <c r="BY333" s="75"/>
      <c r="BZ333" s="75"/>
      <c r="CA333" s="75"/>
      <c r="CB333" s="75"/>
      <c r="CC333" s="75"/>
      <c r="CD333" s="75"/>
      <c r="CE333" s="75"/>
      <c r="CF333" s="75"/>
      <c r="CG333" s="75"/>
      <c r="CH333" s="75"/>
      <c r="CI333" s="75"/>
      <c r="CJ333" s="75"/>
      <c r="CK333" s="75"/>
      <c r="CL333" s="60"/>
      <c r="CM333" s="60"/>
      <c r="CN333" s="60"/>
      <c r="CO333" s="60"/>
      <c r="CP333" s="60"/>
      <c r="CQ333" s="60"/>
      <c r="CR333" s="60"/>
      <c r="CS333" s="60"/>
      <c r="CT333" s="60"/>
      <c r="CU333" s="60"/>
      <c r="CV333" s="60"/>
      <c r="CW333" s="60"/>
      <c r="CX333" s="60"/>
      <c r="CY333" s="60"/>
      <c r="CZ333" s="60"/>
      <c r="DA333" s="60"/>
      <c r="DB333" s="60"/>
      <c r="DC333" s="60"/>
      <c r="DD333" s="60"/>
      <c r="DE333" s="60"/>
      <c r="DF333" s="60"/>
      <c r="DG333" s="60"/>
      <c r="DH333" s="60"/>
      <c r="DI333" s="60"/>
      <c r="DJ333" s="60"/>
      <c r="DK333" s="60"/>
      <c r="DL333" s="60"/>
      <c r="DM333" s="60"/>
      <c r="DN333" s="60"/>
      <c r="DO333" s="60"/>
      <c r="DP333" s="60"/>
      <c r="GO333" s="77"/>
      <c r="GP333" s="77"/>
      <c r="GQ333" s="77"/>
      <c r="GR333" s="77"/>
      <c r="GS333" s="77"/>
      <c r="GT333" s="77"/>
      <c r="GU333" s="77"/>
      <c r="GV333" s="77"/>
    </row>
    <row r="334" spans="1:204" s="76" customFormat="1">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0"/>
      <c r="AR334" s="60"/>
      <c r="AS334" s="60"/>
      <c r="AT334" s="60"/>
      <c r="AU334" s="60"/>
      <c r="AV334" s="60"/>
      <c r="AW334" s="60"/>
      <c r="AX334" s="60"/>
      <c r="AY334" s="60"/>
      <c r="AZ334" s="60"/>
      <c r="BA334" s="60"/>
      <c r="BB334" s="60"/>
      <c r="BC334" s="60"/>
      <c r="BD334" s="60"/>
      <c r="BE334" s="60"/>
      <c r="BF334" s="60"/>
      <c r="BG334" s="60"/>
      <c r="BH334" s="60"/>
      <c r="BI334" s="60"/>
      <c r="BJ334" s="60"/>
      <c r="BK334" s="60"/>
      <c r="BL334" s="60"/>
      <c r="BM334" s="60"/>
      <c r="BN334" s="60"/>
      <c r="BO334" s="60"/>
      <c r="BP334" s="60"/>
      <c r="BQ334" s="60"/>
      <c r="BR334" s="60"/>
      <c r="BS334" s="60"/>
      <c r="BT334" s="60"/>
      <c r="BU334" s="75"/>
      <c r="BV334" s="75"/>
      <c r="BW334" s="75"/>
      <c r="BX334" s="75"/>
      <c r="BY334" s="75"/>
      <c r="BZ334" s="75"/>
      <c r="CA334" s="75"/>
      <c r="CB334" s="75"/>
      <c r="CC334" s="75"/>
      <c r="CD334" s="75"/>
      <c r="CE334" s="75"/>
      <c r="CF334" s="75"/>
      <c r="CG334" s="75"/>
      <c r="CH334" s="75"/>
      <c r="CI334" s="75"/>
      <c r="CJ334" s="75"/>
      <c r="CK334" s="75"/>
      <c r="CL334" s="60"/>
      <c r="CM334" s="60"/>
      <c r="CN334" s="60"/>
      <c r="CO334" s="60"/>
      <c r="CP334" s="60"/>
      <c r="CQ334" s="60"/>
      <c r="CR334" s="60"/>
      <c r="CS334" s="60"/>
      <c r="CT334" s="60"/>
      <c r="CU334" s="60"/>
      <c r="CV334" s="60"/>
      <c r="CW334" s="60"/>
      <c r="CX334" s="60"/>
      <c r="CY334" s="60"/>
      <c r="CZ334" s="60"/>
      <c r="DA334" s="60"/>
      <c r="DB334" s="60"/>
      <c r="DC334" s="60"/>
      <c r="DD334" s="60"/>
      <c r="DE334" s="60"/>
      <c r="DF334" s="60"/>
      <c r="DG334" s="60"/>
      <c r="DH334" s="60"/>
      <c r="DI334" s="60"/>
      <c r="DJ334" s="60"/>
      <c r="DK334" s="60"/>
      <c r="DL334" s="60"/>
      <c r="DM334" s="60"/>
      <c r="DN334" s="60"/>
      <c r="DO334" s="60"/>
      <c r="DP334" s="60"/>
      <c r="GO334" s="77"/>
      <c r="GP334" s="77"/>
      <c r="GQ334" s="77"/>
      <c r="GR334" s="77"/>
      <c r="GS334" s="77"/>
      <c r="GT334" s="77"/>
      <c r="GU334" s="77"/>
      <c r="GV334" s="77"/>
    </row>
    <row r="335" spans="1:204" s="76" customFormat="1">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0"/>
      <c r="AR335" s="60"/>
      <c r="AS335" s="60"/>
      <c r="AT335" s="60"/>
      <c r="AU335" s="60"/>
      <c r="AV335" s="60"/>
      <c r="AW335" s="60"/>
      <c r="AX335" s="60"/>
      <c r="AY335" s="60"/>
      <c r="AZ335" s="60"/>
      <c r="BA335" s="60"/>
      <c r="BB335" s="60"/>
      <c r="BC335" s="60"/>
      <c r="BD335" s="60"/>
      <c r="BE335" s="60"/>
      <c r="BF335" s="60"/>
      <c r="BG335" s="60"/>
      <c r="BH335" s="60"/>
      <c r="BI335" s="60"/>
      <c r="BJ335" s="60"/>
      <c r="BK335" s="60"/>
      <c r="BL335" s="60"/>
      <c r="BM335" s="60"/>
      <c r="BN335" s="60"/>
      <c r="BO335" s="60"/>
      <c r="BP335" s="60"/>
      <c r="BQ335" s="60"/>
      <c r="BR335" s="60"/>
      <c r="BS335" s="60"/>
      <c r="BT335" s="60"/>
      <c r="BU335" s="75"/>
      <c r="BV335" s="75"/>
      <c r="BW335" s="75"/>
      <c r="BX335" s="75"/>
      <c r="BY335" s="75"/>
      <c r="BZ335" s="75"/>
      <c r="CA335" s="75"/>
      <c r="CB335" s="75"/>
      <c r="CC335" s="75"/>
      <c r="CD335" s="75"/>
      <c r="CE335" s="75"/>
      <c r="CF335" s="75"/>
      <c r="CG335" s="75"/>
      <c r="CH335" s="75"/>
      <c r="CI335" s="75"/>
      <c r="CJ335" s="75"/>
      <c r="CK335" s="75"/>
      <c r="CL335" s="60"/>
      <c r="CM335" s="60"/>
      <c r="CN335" s="60"/>
      <c r="CO335" s="60"/>
      <c r="CP335" s="60"/>
      <c r="CQ335" s="60"/>
      <c r="CR335" s="60"/>
      <c r="CS335" s="60"/>
      <c r="CT335" s="60"/>
      <c r="CU335" s="60"/>
      <c r="CV335" s="60"/>
      <c r="CW335" s="60"/>
      <c r="CX335" s="60"/>
      <c r="CY335" s="60"/>
      <c r="CZ335" s="60"/>
      <c r="DA335" s="60"/>
      <c r="DB335" s="60"/>
      <c r="DC335" s="60"/>
      <c r="DD335" s="60"/>
      <c r="DE335" s="60"/>
      <c r="DF335" s="60"/>
      <c r="DG335" s="60"/>
      <c r="DH335" s="60"/>
      <c r="DI335" s="60"/>
      <c r="DJ335" s="60"/>
      <c r="DK335" s="60"/>
      <c r="DL335" s="60"/>
      <c r="DM335" s="60"/>
      <c r="DN335" s="60"/>
      <c r="DO335" s="60"/>
      <c r="DP335" s="60"/>
      <c r="GO335" s="77"/>
      <c r="GP335" s="77"/>
      <c r="GQ335" s="77"/>
      <c r="GR335" s="77"/>
      <c r="GS335" s="77"/>
      <c r="GT335" s="77"/>
      <c r="GU335" s="77"/>
      <c r="GV335" s="77"/>
    </row>
    <row r="336" spans="1:204" s="76" customFormat="1">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0"/>
      <c r="AR336" s="60"/>
      <c r="AS336" s="60"/>
      <c r="AT336" s="60"/>
      <c r="AU336" s="60"/>
      <c r="AV336" s="60"/>
      <c r="AW336" s="60"/>
      <c r="AX336" s="60"/>
      <c r="AY336" s="60"/>
      <c r="AZ336" s="60"/>
      <c r="BA336" s="60"/>
      <c r="BB336" s="60"/>
      <c r="BC336" s="60"/>
      <c r="BD336" s="60"/>
      <c r="BE336" s="60"/>
      <c r="BF336" s="60"/>
      <c r="BG336" s="60"/>
      <c r="BH336" s="60"/>
      <c r="BI336" s="60"/>
      <c r="BJ336" s="60"/>
      <c r="BK336" s="60"/>
      <c r="BL336" s="60"/>
      <c r="BM336" s="60"/>
      <c r="BN336" s="60"/>
      <c r="BO336" s="60"/>
      <c r="BP336" s="60"/>
      <c r="BQ336" s="60"/>
      <c r="BR336" s="60"/>
      <c r="BS336" s="60"/>
      <c r="BT336" s="60"/>
      <c r="BU336" s="75"/>
      <c r="BV336" s="75"/>
      <c r="BW336" s="75"/>
      <c r="BX336" s="75"/>
      <c r="BY336" s="75"/>
      <c r="BZ336" s="75"/>
      <c r="CA336" s="75"/>
      <c r="CB336" s="75"/>
      <c r="CC336" s="75"/>
      <c r="CD336" s="75"/>
      <c r="CE336" s="75"/>
      <c r="CF336" s="75"/>
      <c r="CG336" s="75"/>
      <c r="CH336" s="75"/>
      <c r="CI336" s="75"/>
      <c r="CJ336" s="75"/>
      <c r="CK336" s="75"/>
      <c r="CL336" s="60"/>
      <c r="CM336" s="60"/>
      <c r="CN336" s="60"/>
      <c r="CO336" s="60"/>
      <c r="CP336" s="60"/>
      <c r="CQ336" s="60"/>
      <c r="CR336" s="60"/>
      <c r="CS336" s="60"/>
      <c r="CT336" s="60"/>
      <c r="CU336" s="60"/>
      <c r="CV336" s="60"/>
      <c r="CW336" s="60"/>
      <c r="CX336" s="60"/>
      <c r="CY336" s="60"/>
      <c r="CZ336" s="60"/>
      <c r="DA336" s="60"/>
      <c r="DB336" s="60"/>
      <c r="DC336" s="60"/>
      <c r="DD336" s="60"/>
      <c r="DE336" s="60"/>
      <c r="DF336" s="60"/>
      <c r="DG336" s="60"/>
      <c r="DH336" s="60"/>
      <c r="DI336" s="60"/>
      <c r="DJ336" s="60"/>
      <c r="DK336" s="60"/>
      <c r="DL336" s="60"/>
      <c r="DM336" s="60"/>
      <c r="DN336" s="60"/>
      <c r="DO336" s="60"/>
      <c r="DP336" s="60"/>
      <c r="GO336" s="77"/>
      <c r="GP336" s="77"/>
      <c r="GQ336" s="77"/>
      <c r="GR336" s="77"/>
      <c r="GS336" s="77"/>
      <c r="GT336" s="77"/>
      <c r="GU336" s="77"/>
      <c r="GV336" s="77"/>
    </row>
    <row r="337" spans="1:204" s="76" customFormat="1">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0"/>
      <c r="AR337" s="60"/>
      <c r="AS337" s="60"/>
      <c r="AT337" s="60"/>
      <c r="AU337" s="60"/>
      <c r="AV337" s="60"/>
      <c r="AW337" s="60"/>
      <c r="AX337" s="60"/>
      <c r="AY337" s="60"/>
      <c r="AZ337" s="60"/>
      <c r="BA337" s="60"/>
      <c r="BB337" s="60"/>
      <c r="BC337" s="60"/>
      <c r="BD337" s="60"/>
      <c r="BE337" s="60"/>
      <c r="BF337" s="60"/>
      <c r="BG337" s="60"/>
      <c r="BH337" s="60"/>
      <c r="BI337" s="60"/>
      <c r="BJ337" s="60"/>
      <c r="BK337" s="60"/>
      <c r="BL337" s="60"/>
      <c r="BM337" s="60"/>
      <c r="BN337" s="60"/>
      <c r="BO337" s="60"/>
      <c r="BP337" s="60"/>
      <c r="BQ337" s="60"/>
      <c r="BR337" s="60"/>
      <c r="BS337" s="60"/>
      <c r="BT337" s="60"/>
      <c r="BU337" s="75"/>
      <c r="BV337" s="75"/>
      <c r="BW337" s="75"/>
      <c r="BX337" s="75"/>
      <c r="BY337" s="75"/>
      <c r="BZ337" s="75"/>
      <c r="CA337" s="75"/>
      <c r="CB337" s="75"/>
      <c r="CC337" s="75"/>
      <c r="CD337" s="75"/>
      <c r="CE337" s="75"/>
      <c r="CF337" s="75"/>
      <c r="CG337" s="75"/>
      <c r="CH337" s="75"/>
      <c r="CI337" s="75"/>
      <c r="CJ337" s="75"/>
      <c r="CK337" s="75"/>
      <c r="CL337" s="60"/>
      <c r="CM337" s="60"/>
      <c r="CN337" s="60"/>
      <c r="CO337" s="60"/>
      <c r="CP337" s="60"/>
      <c r="CQ337" s="60"/>
      <c r="CR337" s="60"/>
      <c r="CS337" s="60"/>
      <c r="CT337" s="60"/>
      <c r="CU337" s="60"/>
      <c r="CV337" s="60"/>
      <c r="CW337" s="60"/>
      <c r="CX337" s="60"/>
      <c r="CY337" s="60"/>
      <c r="CZ337" s="60"/>
      <c r="DA337" s="60"/>
      <c r="DB337" s="60"/>
      <c r="DC337" s="60"/>
      <c r="DD337" s="60"/>
      <c r="DE337" s="60"/>
      <c r="DF337" s="60"/>
      <c r="DG337" s="60"/>
      <c r="DH337" s="60"/>
      <c r="DI337" s="60"/>
      <c r="DJ337" s="60"/>
      <c r="DK337" s="60"/>
      <c r="DL337" s="60"/>
      <c r="DM337" s="60"/>
      <c r="DN337" s="60"/>
      <c r="DO337" s="60"/>
      <c r="DP337" s="60"/>
      <c r="GO337" s="77"/>
      <c r="GP337" s="77"/>
      <c r="GQ337" s="77"/>
      <c r="GR337" s="77"/>
      <c r="GS337" s="77"/>
      <c r="GT337" s="77"/>
      <c r="GU337" s="77"/>
      <c r="GV337" s="77"/>
    </row>
    <row r="338" spans="1:204" s="76" customFormat="1">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0"/>
      <c r="AR338" s="60"/>
      <c r="AS338" s="60"/>
      <c r="AT338" s="60"/>
      <c r="AU338" s="60"/>
      <c r="AV338" s="60"/>
      <c r="AW338" s="60"/>
      <c r="AX338" s="60"/>
      <c r="AY338" s="60"/>
      <c r="AZ338" s="60"/>
      <c r="BA338" s="60"/>
      <c r="BB338" s="60"/>
      <c r="BC338" s="60"/>
      <c r="BD338" s="60"/>
      <c r="BE338" s="60"/>
      <c r="BF338" s="60"/>
      <c r="BG338" s="60"/>
      <c r="BH338" s="60"/>
      <c r="BI338" s="60"/>
      <c r="BJ338" s="60"/>
      <c r="BK338" s="60"/>
      <c r="BL338" s="60"/>
      <c r="BM338" s="60"/>
      <c r="BN338" s="60"/>
      <c r="BO338" s="60"/>
      <c r="BP338" s="60"/>
      <c r="BQ338" s="60"/>
      <c r="BR338" s="60"/>
      <c r="BS338" s="60"/>
      <c r="BT338" s="60"/>
      <c r="BU338" s="75"/>
      <c r="BV338" s="75"/>
      <c r="BW338" s="75"/>
      <c r="BX338" s="75"/>
      <c r="BY338" s="75"/>
      <c r="BZ338" s="75"/>
      <c r="CA338" s="75"/>
      <c r="CB338" s="75"/>
      <c r="CC338" s="75"/>
      <c r="CD338" s="75"/>
      <c r="CE338" s="75"/>
      <c r="CF338" s="75"/>
      <c r="CG338" s="75"/>
      <c r="CH338" s="75"/>
      <c r="CI338" s="75"/>
      <c r="CJ338" s="75"/>
      <c r="CK338" s="75"/>
      <c r="CL338" s="60"/>
      <c r="CM338" s="60"/>
      <c r="CN338" s="60"/>
      <c r="CO338" s="60"/>
      <c r="CP338" s="60"/>
      <c r="CQ338" s="60"/>
      <c r="CR338" s="60"/>
      <c r="CS338" s="60"/>
      <c r="CT338" s="60"/>
      <c r="CU338" s="60"/>
      <c r="CV338" s="60"/>
      <c r="CW338" s="60"/>
      <c r="CX338" s="60"/>
      <c r="CY338" s="60"/>
      <c r="CZ338" s="60"/>
      <c r="DA338" s="60"/>
      <c r="DB338" s="60"/>
      <c r="DC338" s="60"/>
      <c r="DD338" s="60"/>
      <c r="DE338" s="60"/>
      <c r="DF338" s="60"/>
      <c r="DG338" s="60"/>
      <c r="DH338" s="60"/>
      <c r="DI338" s="60"/>
      <c r="DJ338" s="60"/>
      <c r="DK338" s="60"/>
      <c r="DL338" s="60"/>
      <c r="DM338" s="60"/>
      <c r="DN338" s="60"/>
      <c r="DO338" s="60"/>
      <c r="DP338" s="60"/>
      <c r="GO338" s="77"/>
      <c r="GP338" s="77"/>
      <c r="GQ338" s="77"/>
      <c r="GR338" s="77"/>
      <c r="GS338" s="77"/>
      <c r="GT338" s="77"/>
      <c r="GU338" s="77"/>
      <c r="GV338" s="77"/>
    </row>
    <row r="339" spans="1:204" s="76" customFormat="1">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0"/>
      <c r="AR339" s="60"/>
      <c r="AS339" s="60"/>
      <c r="AT339" s="60"/>
      <c r="AU339" s="60"/>
      <c r="AV339" s="60"/>
      <c r="AW339" s="60"/>
      <c r="AX339" s="60"/>
      <c r="AY339" s="60"/>
      <c r="AZ339" s="60"/>
      <c r="BA339" s="60"/>
      <c r="BB339" s="60"/>
      <c r="BC339" s="60"/>
      <c r="BD339" s="60"/>
      <c r="BE339" s="60"/>
      <c r="BF339" s="60"/>
      <c r="BG339" s="60"/>
      <c r="BH339" s="60"/>
      <c r="BI339" s="60"/>
      <c r="BJ339" s="60"/>
      <c r="BK339" s="60"/>
      <c r="BL339" s="60"/>
      <c r="BM339" s="60"/>
      <c r="BN339" s="60"/>
      <c r="BO339" s="60"/>
      <c r="BP339" s="60"/>
      <c r="BQ339" s="60"/>
      <c r="BR339" s="60"/>
      <c r="BS339" s="60"/>
      <c r="BT339" s="60"/>
      <c r="BU339" s="75"/>
      <c r="BV339" s="75"/>
      <c r="BW339" s="75"/>
      <c r="BX339" s="75"/>
      <c r="BY339" s="75"/>
      <c r="BZ339" s="75"/>
      <c r="CA339" s="75"/>
      <c r="CB339" s="75"/>
      <c r="CC339" s="75"/>
      <c r="CD339" s="75"/>
      <c r="CE339" s="75"/>
      <c r="CF339" s="75"/>
      <c r="CG339" s="75"/>
      <c r="CH339" s="75"/>
      <c r="CI339" s="75"/>
      <c r="CJ339" s="75"/>
      <c r="CK339" s="75"/>
      <c r="CL339" s="60"/>
      <c r="CM339" s="60"/>
      <c r="CN339" s="60"/>
      <c r="CO339" s="60"/>
      <c r="CP339" s="60"/>
      <c r="CQ339" s="60"/>
      <c r="CR339" s="60"/>
      <c r="CS339" s="60"/>
      <c r="CT339" s="60"/>
      <c r="CU339" s="60"/>
      <c r="CV339" s="60"/>
      <c r="CW339" s="60"/>
      <c r="CX339" s="60"/>
      <c r="CY339" s="60"/>
      <c r="CZ339" s="60"/>
      <c r="DA339" s="60"/>
      <c r="DB339" s="60"/>
      <c r="DC339" s="60"/>
      <c r="DD339" s="60"/>
      <c r="DE339" s="60"/>
      <c r="DF339" s="60"/>
      <c r="DG339" s="60"/>
      <c r="DH339" s="60"/>
      <c r="DI339" s="60"/>
      <c r="DJ339" s="60"/>
      <c r="DK339" s="60"/>
      <c r="DL339" s="60"/>
      <c r="DM339" s="60"/>
      <c r="DN339" s="60"/>
      <c r="DO339" s="60"/>
      <c r="DP339" s="60"/>
      <c r="GO339" s="77"/>
      <c r="GP339" s="77"/>
      <c r="GQ339" s="77"/>
      <c r="GR339" s="77"/>
      <c r="GS339" s="77"/>
      <c r="GT339" s="77"/>
      <c r="GU339" s="77"/>
      <c r="GV339" s="77"/>
    </row>
    <row r="340" spans="1:204" s="76" customFormat="1">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0"/>
      <c r="AR340" s="60"/>
      <c r="AS340" s="60"/>
      <c r="AT340" s="60"/>
      <c r="AU340" s="60"/>
      <c r="AV340" s="60"/>
      <c r="AW340" s="60"/>
      <c r="AX340" s="60"/>
      <c r="AY340" s="60"/>
      <c r="AZ340" s="60"/>
      <c r="BA340" s="60"/>
      <c r="BB340" s="60"/>
      <c r="BC340" s="60"/>
      <c r="BD340" s="60"/>
      <c r="BE340" s="60"/>
      <c r="BF340" s="60"/>
      <c r="BG340" s="60"/>
      <c r="BH340" s="60"/>
      <c r="BI340" s="60"/>
      <c r="BJ340" s="60"/>
      <c r="BK340" s="60"/>
      <c r="BL340" s="60"/>
      <c r="BM340" s="60"/>
      <c r="BN340" s="60"/>
      <c r="BO340" s="60"/>
      <c r="BP340" s="60"/>
      <c r="BQ340" s="60"/>
      <c r="BR340" s="60"/>
      <c r="BS340" s="60"/>
      <c r="BT340" s="60"/>
      <c r="BU340" s="75"/>
      <c r="BV340" s="75"/>
      <c r="BW340" s="75"/>
      <c r="BX340" s="75"/>
      <c r="BY340" s="75"/>
      <c r="BZ340" s="75"/>
      <c r="CA340" s="75"/>
      <c r="CB340" s="75"/>
      <c r="CC340" s="75"/>
      <c r="CD340" s="75"/>
      <c r="CE340" s="75"/>
      <c r="CF340" s="75"/>
      <c r="CG340" s="75"/>
      <c r="CH340" s="75"/>
      <c r="CI340" s="75"/>
      <c r="CJ340" s="75"/>
      <c r="CK340" s="75"/>
      <c r="CL340" s="60"/>
      <c r="CM340" s="60"/>
      <c r="CN340" s="60"/>
      <c r="CO340" s="60"/>
      <c r="CP340" s="60"/>
      <c r="CQ340" s="60"/>
      <c r="CR340" s="60"/>
      <c r="CS340" s="60"/>
      <c r="CT340" s="60"/>
      <c r="CU340" s="60"/>
      <c r="CV340" s="60"/>
      <c r="CW340" s="60"/>
      <c r="CX340" s="60"/>
      <c r="CY340" s="60"/>
      <c r="CZ340" s="60"/>
      <c r="DA340" s="60"/>
      <c r="DB340" s="60"/>
      <c r="DC340" s="60"/>
      <c r="DD340" s="60"/>
      <c r="DE340" s="60"/>
      <c r="DF340" s="60"/>
      <c r="DG340" s="60"/>
      <c r="DH340" s="60"/>
      <c r="DI340" s="60"/>
      <c r="DJ340" s="60"/>
      <c r="DK340" s="60"/>
      <c r="DL340" s="60"/>
      <c r="DM340" s="60"/>
      <c r="DN340" s="60"/>
      <c r="DO340" s="60"/>
      <c r="DP340" s="60"/>
      <c r="GO340" s="77"/>
      <c r="GP340" s="77"/>
      <c r="GQ340" s="77"/>
      <c r="GR340" s="77"/>
      <c r="GS340" s="77"/>
      <c r="GT340" s="77"/>
      <c r="GU340" s="77"/>
      <c r="GV340" s="77"/>
    </row>
    <row r="341" spans="1:204" s="76" customFormat="1">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0"/>
      <c r="AR341" s="60"/>
      <c r="AS341" s="60"/>
      <c r="AT341" s="60"/>
      <c r="AU341" s="60"/>
      <c r="AV341" s="60"/>
      <c r="AW341" s="60"/>
      <c r="AX341" s="60"/>
      <c r="AY341" s="60"/>
      <c r="AZ341" s="60"/>
      <c r="BA341" s="60"/>
      <c r="BB341" s="60"/>
      <c r="BC341" s="60"/>
      <c r="BD341" s="60"/>
      <c r="BE341" s="60"/>
      <c r="BF341" s="60"/>
      <c r="BG341" s="60"/>
      <c r="BH341" s="60"/>
      <c r="BI341" s="60"/>
      <c r="BJ341" s="60"/>
      <c r="BK341" s="60"/>
      <c r="BL341" s="60"/>
      <c r="BM341" s="60"/>
      <c r="BN341" s="60"/>
      <c r="BO341" s="60"/>
      <c r="BP341" s="60"/>
      <c r="BQ341" s="60"/>
      <c r="BR341" s="60"/>
      <c r="BS341" s="60"/>
      <c r="BT341" s="60"/>
      <c r="BU341" s="75"/>
      <c r="BV341" s="75"/>
      <c r="BW341" s="75"/>
      <c r="BX341" s="75"/>
      <c r="BY341" s="75"/>
      <c r="BZ341" s="75"/>
      <c r="CA341" s="75"/>
      <c r="CB341" s="75"/>
      <c r="CC341" s="75"/>
      <c r="CD341" s="75"/>
      <c r="CE341" s="75"/>
      <c r="CF341" s="75"/>
      <c r="CG341" s="75"/>
      <c r="CH341" s="75"/>
      <c r="CI341" s="75"/>
      <c r="CJ341" s="75"/>
      <c r="CK341" s="75"/>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60"/>
      <c r="DJ341" s="60"/>
      <c r="DK341" s="60"/>
      <c r="DL341" s="60"/>
      <c r="DM341" s="60"/>
      <c r="DN341" s="60"/>
      <c r="DO341" s="60"/>
      <c r="DP341" s="60"/>
      <c r="GO341" s="77"/>
      <c r="GP341" s="77"/>
      <c r="GQ341" s="77"/>
      <c r="GR341" s="77"/>
      <c r="GS341" s="77"/>
      <c r="GT341" s="77"/>
      <c r="GU341" s="77"/>
      <c r="GV341" s="77"/>
    </row>
    <row r="342" spans="1:204" s="76" customFormat="1">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0"/>
      <c r="AR342" s="60"/>
      <c r="AS342" s="60"/>
      <c r="AT342" s="60"/>
      <c r="AU342" s="60"/>
      <c r="AV342" s="60"/>
      <c r="AW342" s="60"/>
      <c r="AX342" s="60"/>
      <c r="AY342" s="60"/>
      <c r="AZ342" s="60"/>
      <c r="BA342" s="60"/>
      <c r="BB342" s="60"/>
      <c r="BC342" s="60"/>
      <c r="BD342" s="60"/>
      <c r="BE342" s="60"/>
      <c r="BF342" s="60"/>
      <c r="BG342" s="60"/>
      <c r="BH342" s="60"/>
      <c r="BI342" s="60"/>
      <c r="BJ342" s="60"/>
      <c r="BK342" s="60"/>
      <c r="BL342" s="60"/>
      <c r="BM342" s="60"/>
      <c r="BN342" s="60"/>
      <c r="BO342" s="60"/>
      <c r="BP342" s="60"/>
      <c r="BQ342" s="60"/>
      <c r="BR342" s="60"/>
      <c r="BS342" s="60"/>
      <c r="BT342" s="60"/>
      <c r="BU342" s="75"/>
      <c r="BV342" s="75"/>
      <c r="BW342" s="75"/>
      <c r="BX342" s="75"/>
      <c r="BY342" s="75"/>
      <c r="BZ342" s="75"/>
      <c r="CA342" s="75"/>
      <c r="CB342" s="75"/>
      <c r="CC342" s="75"/>
      <c r="CD342" s="75"/>
      <c r="CE342" s="75"/>
      <c r="CF342" s="75"/>
      <c r="CG342" s="75"/>
      <c r="CH342" s="75"/>
      <c r="CI342" s="75"/>
      <c r="CJ342" s="75"/>
      <c r="CK342" s="75"/>
      <c r="CL342" s="60"/>
      <c r="CM342" s="60"/>
      <c r="CN342" s="60"/>
      <c r="CO342" s="60"/>
      <c r="CP342" s="60"/>
      <c r="CQ342" s="60"/>
      <c r="CR342" s="60"/>
      <c r="CS342" s="60"/>
      <c r="CT342" s="60"/>
      <c r="CU342" s="60"/>
      <c r="CV342" s="60"/>
      <c r="CW342" s="60"/>
      <c r="CX342" s="60"/>
      <c r="CY342" s="60"/>
      <c r="CZ342" s="60"/>
      <c r="DA342" s="60"/>
      <c r="DB342" s="60"/>
      <c r="DC342" s="60"/>
      <c r="DD342" s="60"/>
      <c r="DE342" s="60"/>
      <c r="DF342" s="60"/>
      <c r="DG342" s="60"/>
      <c r="DH342" s="60"/>
      <c r="DI342" s="60"/>
      <c r="DJ342" s="60"/>
      <c r="DK342" s="60"/>
      <c r="DL342" s="60"/>
      <c r="DM342" s="60"/>
      <c r="DN342" s="60"/>
      <c r="DO342" s="60"/>
      <c r="DP342" s="60"/>
      <c r="GO342" s="77"/>
      <c r="GP342" s="77"/>
      <c r="GQ342" s="77"/>
      <c r="GR342" s="77"/>
      <c r="GS342" s="77"/>
      <c r="GT342" s="77"/>
      <c r="GU342" s="77"/>
      <c r="GV342" s="77"/>
    </row>
    <row r="343" spans="1:204" s="76" customFormat="1">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0"/>
      <c r="AR343" s="60"/>
      <c r="AS343" s="60"/>
      <c r="AT343" s="60"/>
      <c r="AU343" s="60"/>
      <c r="AV343" s="60"/>
      <c r="AW343" s="60"/>
      <c r="AX343" s="60"/>
      <c r="AY343" s="60"/>
      <c r="AZ343" s="60"/>
      <c r="BA343" s="60"/>
      <c r="BB343" s="60"/>
      <c r="BC343" s="60"/>
      <c r="BD343" s="60"/>
      <c r="BE343" s="60"/>
      <c r="BF343" s="60"/>
      <c r="BG343" s="60"/>
      <c r="BH343" s="60"/>
      <c r="BI343" s="60"/>
      <c r="BJ343" s="60"/>
      <c r="BK343" s="60"/>
      <c r="BL343" s="60"/>
      <c r="BM343" s="60"/>
      <c r="BN343" s="60"/>
      <c r="BO343" s="60"/>
      <c r="BP343" s="60"/>
      <c r="BQ343" s="60"/>
      <c r="BR343" s="60"/>
      <c r="BS343" s="60"/>
      <c r="BT343" s="60"/>
      <c r="BU343" s="75"/>
      <c r="BV343" s="75"/>
      <c r="BW343" s="75"/>
      <c r="BX343" s="75"/>
      <c r="BY343" s="75"/>
      <c r="BZ343" s="75"/>
      <c r="CA343" s="75"/>
      <c r="CB343" s="75"/>
      <c r="CC343" s="75"/>
      <c r="CD343" s="75"/>
      <c r="CE343" s="75"/>
      <c r="CF343" s="75"/>
      <c r="CG343" s="75"/>
      <c r="CH343" s="75"/>
      <c r="CI343" s="75"/>
      <c r="CJ343" s="75"/>
      <c r="CK343" s="75"/>
      <c r="CL343" s="60"/>
      <c r="CM343" s="60"/>
      <c r="CN343" s="60"/>
      <c r="CO343" s="60"/>
      <c r="CP343" s="60"/>
      <c r="CQ343" s="60"/>
      <c r="CR343" s="60"/>
      <c r="CS343" s="60"/>
      <c r="CT343" s="60"/>
      <c r="CU343" s="60"/>
      <c r="CV343" s="60"/>
      <c r="CW343" s="60"/>
      <c r="CX343" s="60"/>
      <c r="CY343" s="60"/>
      <c r="CZ343" s="60"/>
      <c r="DA343" s="60"/>
      <c r="DB343" s="60"/>
      <c r="DC343" s="60"/>
      <c r="DD343" s="60"/>
      <c r="DE343" s="60"/>
      <c r="DF343" s="60"/>
      <c r="DG343" s="60"/>
      <c r="DH343" s="60"/>
      <c r="DI343" s="60"/>
      <c r="DJ343" s="60"/>
      <c r="DK343" s="60"/>
      <c r="DL343" s="60"/>
      <c r="DM343" s="60"/>
      <c r="DN343" s="60"/>
      <c r="DO343" s="60"/>
      <c r="DP343" s="60"/>
      <c r="GO343" s="77"/>
      <c r="GP343" s="77"/>
      <c r="GQ343" s="77"/>
      <c r="GR343" s="77"/>
      <c r="GS343" s="77"/>
      <c r="GT343" s="77"/>
      <c r="GU343" s="77"/>
      <c r="GV343" s="77"/>
    </row>
    <row r="344" spans="1:204" s="76" customFormat="1">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60"/>
      <c r="BU344" s="75"/>
      <c r="BV344" s="75"/>
      <c r="BW344" s="75"/>
      <c r="BX344" s="75"/>
      <c r="BY344" s="75"/>
      <c r="BZ344" s="75"/>
      <c r="CA344" s="75"/>
      <c r="CB344" s="75"/>
      <c r="CC344" s="75"/>
      <c r="CD344" s="75"/>
      <c r="CE344" s="75"/>
      <c r="CF344" s="75"/>
      <c r="CG344" s="75"/>
      <c r="CH344" s="75"/>
      <c r="CI344" s="75"/>
      <c r="CJ344" s="75"/>
      <c r="CK344" s="75"/>
      <c r="CL344" s="60"/>
      <c r="CM344" s="60"/>
      <c r="CN344" s="60"/>
      <c r="CO344" s="60"/>
      <c r="CP344" s="60"/>
      <c r="CQ344" s="60"/>
      <c r="CR344" s="60"/>
      <c r="CS344" s="60"/>
      <c r="CT344" s="60"/>
      <c r="CU344" s="60"/>
      <c r="CV344" s="60"/>
      <c r="CW344" s="60"/>
      <c r="CX344" s="60"/>
      <c r="CY344" s="60"/>
      <c r="CZ344" s="60"/>
      <c r="DA344" s="60"/>
      <c r="DB344" s="60"/>
      <c r="DC344" s="60"/>
      <c r="DD344" s="60"/>
      <c r="DE344" s="60"/>
      <c r="DF344" s="60"/>
      <c r="DG344" s="60"/>
      <c r="DH344" s="60"/>
      <c r="DI344" s="60"/>
      <c r="DJ344" s="60"/>
      <c r="DK344" s="60"/>
      <c r="DL344" s="60"/>
      <c r="DM344" s="60"/>
      <c r="DN344" s="60"/>
      <c r="DO344" s="60"/>
      <c r="DP344" s="60"/>
      <c r="GO344" s="77"/>
      <c r="GP344" s="77"/>
      <c r="GQ344" s="77"/>
      <c r="GR344" s="77"/>
      <c r="GS344" s="77"/>
      <c r="GT344" s="77"/>
      <c r="GU344" s="77"/>
      <c r="GV344" s="77"/>
    </row>
    <row r="345" spans="1:204" s="76" customFormat="1">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0"/>
      <c r="AR345" s="60"/>
      <c r="AS345" s="60"/>
      <c r="AT345" s="60"/>
      <c r="AU345" s="60"/>
      <c r="AV345" s="60"/>
      <c r="AW345" s="60"/>
      <c r="AX345" s="60"/>
      <c r="AY345" s="60"/>
      <c r="AZ345" s="60"/>
      <c r="BA345" s="60"/>
      <c r="BB345" s="60"/>
      <c r="BC345" s="60"/>
      <c r="BD345" s="60"/>
      <c r="BE345" s="60"/>
      <c r="BF345" s="60"/>
      <c r="BG345" s="60"/>
      <c r="BH345" s="60"/>
      <c r="BI345" s="60"/>
      <c r="BJ345" s="60"/>
      <c r="BK345" s="60"/>
      <c r="BL345" s="60"/>
      <c r="BM345" s="60"/>
      <c r="BN345" s="60"/>
      <c r="BO345" s="60"/>
      <c r="BP345" s="60"/>
      <c r="BQ345" s="60"/>
      <c r="BR345" s="60"/>
      <c r="BS345" s="60"/>
      <c r="BT345" s="60"/>
      <c r="BU345" s="75"/>
      <c r="BV345" s="75"/>
      <c r="BW345" s="75"/>
      <c r="BX345" s="75"/>
      <c r="BY345" s="75"/>
      <c r="BZ345" s="75"/>
      <c r="CA345" s="75"/>
      <c r="CB345" s="75"/>
      <c r="CC345" s="75"/>
      <c r="CD345" s="75"/>
      <c r="CE345" s="75"/>
      <c r="CF345" s="75"/>
      <c r="CG345" s="75"/>
      <c r="CH345" s="75"/>
      <c r="CI345" s="75"/>
      <c r="CJ345" s="75"/>
      <c r="CK345" s="75"/>
      <c r="CL345" s="60"/>
      <c r="CM345" s="60"/>
      <c r="CN345" s="60"/>
      <c r="CO345" s="60"/>
      <c r="CP345" s="60"/>
      <c r="CQ345" s="60"/>
      <c r="CR345" s="60"/>
      <c r="CS345" s="60"/>
      <c r="CT345" s="60"/>
      <c r="CU345" s="60"/>
      <c r="CV345" s="60"/>
      <c r="CW345" s="60"/>
      <c r="CX345" s="60"/>
      <c r="CY345" s="60"/>
      <c r="CZ345" s="60"/>
      <c r="DA345" s="60"/>
      <c r="DB345" s="60"/>
      <c r="DC345" s="60"/>
      <c r="DD345" s="60"/>
      <c r="DE345" s="60"/>
      <c r="DF345" s="60"/>
      <c r="DG345" s="60"/>
      <c r="DH345" s="60"/>
      <c r="DI345" s="60"/>
      <c r="DJ345" s="60"/>
      <c r="DK345" s="60"/>
      <c r="DL345" s="60"/>
      <c r="DM345" s="60"/>
      <c r="DN345" s="60"/>
      <c r="DO345" s="60"/>
      <c r="DP345" s="60"/>
      <c r="GO345" s="77"/>
      <c r="GP345" s="77"/>
      <c r="GQ345" s="77"/>
      <c r="GR345" s="77"/>
      <c r="GS345" s="77"/>
      <c r="GT345" s="77"/>
      <c r="GU345" s="77"/>
      <c r="GV345" s="77"/>
    </row>
    <row r="346" spans="1:204" s="76" customFormat="1">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AC346" s="60"/>
      <c r="AD346" s="60"/>
      <c r="AE346" s="60"/>
      <c r="AF346" s="60"/>
      <c r="AG346" s="60"/>
      <c r="AH346" s="60"/>
      <c r="AI346" s="60"/>
      <c r="AJ346" s="60"/>
      <c r="AK346" s="60"/>
      <c r="AL346" s="60"/>
      <c r="AM346" s="60"/>
      <c r="AN346" s="60"/>
      <c r="AO346" s="60"/>
      <c r="AP346" s="60"/>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60"/>
      <c r="BU346" s="75"/>
      <c r="BV346" s="75"/>
      <c r="BW346" s="75"/>
      <c r="BX346" s="75"/>
      <c r="BY346" s="75"/>
      <c r="BZ346" s="75"/>
      <c r="CA346" s="75"/>
      <c r="CB346" s="75"/>
      <c r="CC346" s="75"/>
      <c r="CD346" s="75"/>
      <c r="CE346" s="75"/>
      <c r="CF346" s="75"/>
      <c r="CG346" s="75"/>
      <c r="CH346" s="75"/>
      <c r="CI346" s="75"/>
      <c r="CJ346" s="75"/>
      <c r="CK346" s="75"/>
      <c r="CL346" s="60"/>
      <c r="CM346" s="60"/>
      <c r="CN346" s="60"/>
      <c r="CO346" s="60"/>
      <c r="CP346" s="60"/>
      <c r="CQ346" s="60"/>
      <c r="CR346" s="60"/>
      <c r="CS346" s="60"/>
      <c r="CT346" s="60"/>
      <c r="CU346" s="60"/>
      <c r="CV346" s="60"/>
      <c r="CW346" s="60"/>
      <c r="CX346" s="60"/>
      <c r="CY346" s="60"/>
      <c r="CZ346" s="60"/>
      <c r="DA346" s="60"/>
      <c r="DB346" s="60"/>
      <c r="DC346" s="60"/>
      <c r="DD346" s="60"/>
      <c r="DE346" s="60"/>
      <c r="DF346" s="60"/>
      <c r="DG346" s="60"/>
      <c r="DH346" s="60"/>
      <c r="DI346" s="60"/>
      <c r="DJ346" s="60"/>
      <c r="DK346" s="60"/>
      <c r="DL346" s="60"/>
      <c r="DM346" s="60"/>
      <c r="DN346" s="60"/>
      <c r="DO346" s="60"/>
      <c r="DP346" s="60"/>
      <c r="GO346" s="77"/>
      <c r="GP346" s="77"/>
      <c r="GQ346" s="77"/>
      <c r="GR346" s="77"/>
      <c r="GS346" s="77"/>
      <c r="GT346" s="77"/>
      <c r="GU346" s="77"/>
      <c r="GV346" s="77"/>
    </row>
    <row r="347" spans="1:204" s="76" customFormat="1">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AC347" s="60"/>
      <c r="AD347" s="60"/>
      <c r="AE347" s="60"/>
      <c r="AF347" s="60"/>
      <c r="AG347" s="60"/>
      <c r="AH347" s="60"/>
      <c r="AI347" s="60"/>
      <c r="AJ347" s="60"/>
      <c r="AK347" s="60"/>
      <c r="AL347" s="60"/>
      <c r="AM347" s="60"/>
      <c r="AN347" s="60"/>
      <c r="AO347" s="60"/>
      <c r="AP347" s="60"/>
      <c r="AQ347" s="60"/>
      <c r="AR347" s="60"/>
      <c r="AS347" s="60"/>
      <c r="AT347" s="60"/>
      <c r="AU347" s="60"/>
      <c r="AV347" s="60"/>
      <c r="AW347" s="60"/>
      <c r="AX347" s="60"/>
      <c r="AY347" s="60"/>
      <c r="AZ347" s="60"/>
      <c r="BA347" s="60"/>
      <c r="BB347" s="60"/>
      <c r="BC347" s="60"/>
      <c r="BD347" s="60"/>
      <c r="BE347" s="60"/>
      <c r="BF347" s="60"/>
      <c r="BG347" s="60"/>
      <c r="BH347" s="60"/>
      <c r="BI347" s="60"/>
      <c r="BJ347" s="60"/>
      <c r="BK347" s="60"/>
      <c r="BL347" s="60"/>
      <c r="BM347" s="60"/>
      <c r="BN347" s="60"/>
      <c r="BO347" s="60"/>
      <c r="BP347" s="60"/>
      <c r="BQ347" s="60"/>
      <c r="BR347" s="60"/>
      <c r="BS347" s="60"/>
      <c r="BT347" s="60"/>
      <c r="BU347" s="75"/>
      <c r="BV347" s="75"/>
      <c r="BW347" s="75"/>
      <c r="BX347" s="75"/>
      <c r="BY347" s="75"/>
      <c r="BZ347" s="75"/>
      <c r="CA347" s="75"/>
      <c r="CB347" s="75"/>
      <c r="CC347" s="75"/>
      <c r="CD347" s="75"/>
      <c r="CE347" s="75"/>
      <c r="CF347" s="75"/>
      <c r="CG347" s="75"/>
      <c r="CH347" s="75"/>
      <c r="CI347" s="75"/>
      <c r="CJ347" s="75"/>
      <c r="CK347" s="75"/>
      <c r="CL347" s="60"/>
      <c r="CM347" s="60"/>
      <c r="CN347" s="60"/>
      <c r="CO347" s="60"/>
      <c r="CP347" s="60"/>
      <c r="CQ347" s="60"/>
      <c r="CR347" s="60"/>
      <c r="CS347" s="60"/>
      <c r="CT347" s="60"/>
      <c r="CU347" s="60"/>
      <c r="CV347" s="60"/>
      <c r="CW347" s="60"/>
      <c r="CX347" s="60"/>
      <c r="CY347" s="60"/>
      <c r="CZ347" s="60"/>
      <c r="DA347" s="60"/>
      <c r="DB347" s="60"/>
      <c r="DC347" s="60"/>
      <c r="DD347" s="60"/>
      <c r="DE347" s="60"/>
      <c r="DF347" s="60"/>
      <c r="DG347" s="60"/>
      <c r="DH347" s="60"/>
      <c r="DI347" s="60"/>
      <c r="DJ347" s="60"/>
      <c r="DK347" s="60"/>
      <c r="DL347" s="60"/>
      <c r="DM347" s="60"/>
      <c r="DN347" s="60"/>
      <c r="DO347" s="60"/>
      <c r="DP347" s="60"/>
      <c r="GO347" s="77"/>
      <c r="GP347" s="77"/>
      <c r="GQ347" s="77"/>
      <c r="GR347" s="77"/>
      <c r="GS347" s="77"/>
      <c r="GT347" s="77"/>
      <c r="GU347" s="77"/>
      <c r="GV347" s="77"/>
    </row>
    <row r="348" spans="1:204" s="76" customFormat="1">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AC348" s="60"/>
      <c r="AD348" s="60"/>
      <c r="AE348" s="60"/>
      <c r="AF348" s="60"/>
      <c r="AG348" s="60"/>
      <c r="AH348" s="60"/>
      <c r="AI348" s="60"/>
      <c r="AJ348" s="60"/>
      <c r="AK348" s="60"/>
      <c r="AL348" s="60"/>
      <c r="AM348" s="60"/>
      <c r="AN348" s="60"/>
      <c r="AO348" s="60"/>
      <c r="AP348" s="60"/>
      <c r="AQ348" s="60"/>
      <c r="AR348" s="60"/>
      <c r="AS348" s="60"/>
      <c r="AT348" s="60"/>
      <c r="AU348" s="60"/>
      <c r="AV348" s="60"/>
      <c r="AW348" s="60"/>
      <c r="AX348" s="60"/>
      <c r="AY348" s="60"/>
      <c r="AZ348" s="60"/>
      <c r="BA348" s="60"/>
      <c r="BB348" s="60"/>
      <c r="BC348" s="60"/>
      <c r="BD348" s="60"/>
      <c r="BE348" s="60"/>
      <c r="BF348" s="60"/>
      <c r="BG348" s="60"/>
      <c r="BH348" s="60"/>
      <c r="BI348" s="60"/>
      <c r="BJ348" s="60"/>
      <c r="BK348" s="60"/>
      <c r="BL348" s="60"/>
      <c r="BM348" s="60"/>
      <c r="BN348" s="60"/>
      <c r="BO348" s="60"/>
      <c r="BP348" s="60"/>
      <c r="BQ348" s="60"/>
      <c r="BR348" s="60"/>
      <c r="BS348" s="60"/>
      <c r="BT348" s="60"/>
      <c r="BU348" s="75"/>
      <c r="BV348" s="75"/>
      <c r="BW348" s="75"/>
      <c r="BX348" s="75"/>
      <c r="BY348" s="75"/>
      <c r="BZ348" s="75"/>
      <c r="CA348" s="75"/>
      <c r="CB348" s="75"/>
      <c r="CC348" s="75"/>
      <c r="CD348" s="75"/>
      <c r="CE348" s="75"/>
      <c r="CF348" s="75"/>
      <c r="CG348" s="75"/>
      <c r="CH348" s="75"/>
      <c r="CI348" s="75"/>
      <c r="CJ348" s="75"/>
      <c r="CK348" s="75"/>
      <c r="CL348" s="60"/>
      <c r="CM348" s="60"/>
      <c r="CN348" s="60"/>
      <c r="CO348" s="60"/>
      <c r="CP348" s="60"/>
      <c r="CQ348" s="60"/>
      <c r="CR348" s="60"/>
      <c r="CS348" s="60"/>
      <c r="CT348" s="60"/>
      <c r="CU348" s="60"/>
      <c r="CV348" s="60"/>
      <c r="CW348" s="60"/>
      <c r="CX348" s="60"/>
      <c r="CY348" s="60"/>
      <c r="CZ348" s="60"/>
      <c r="DA348" s="60"/>
      <c r="DB348" s="60"/>
      <c r="DC348" s="60"/>
      <c r="DD348" s="60"/>
      <c r="DE348" s="60"/>
      <c r="DF348" s="60"/>
      <c r="DG348" s="60"/>
      <c r="DH348" s="60"/>
      <c r="DI348" s="60"/>
      <c r="DJ348" s="60"/>
      <c r="DK348" s="60"/>
      <c r="DL348" s="60"/>
      <c r="DM348" s="60"/>
      <c r="DN348" s="60"/>
      <c r="DO348" s="60"/>
      <c r="DP348" s="60"/>
      <c r="GO348" s="77"/>
      <c r="GP348" s="77"/>
      <c r="GQ348" s="77"/>
      <c r="GR348" s="77"/>
      <c r="GS348" s="77"/>
      <c r="GT348" s="77"/>
      <c r="GU348" s="77"/>
      <c r="GV348" s="77"/>
    </row>
    <row r="349" spans="1:204" s="76" customFormat="1">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AC349" s="60"/>
      <c r="AD349" s="60"/>
      <c r="AE349" s="60"/>
      <c r="AF349" s="60"/>
      <c r="AG349" s="60"/>
      <c r="AH349" s="60"/>
      <c r="AI349" s="60"/>
      <c r="AJ349" s="60"/>
      <c r="AK349" s="60"/>
      <c r="AL349" s="60"/>
      <c r="AM349" s="60"/>
      <c r="AN349" s="60"/>
      <c r="AO349" s="60"/>
      <c r="AP349" s="60"/>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60"/>
      <c r="BU349" s="75"/>
      <c r="BV349" s="75"/>
      <c r="BW349" s="75"/>
      <c r="BX349" s="75"/>
      <c r="BY349" s="75"/>
      <c r="BZ349" s="75"/>
      <c r="CA349" s="75"/>
      <c r="CB349" s="75"/>
      <c r="CC349" s="75"/>
      <c r="CD349" s="75"/>
      <c r="CE349" s="75"/>
      <c r="CF349" s="75"/>
      <c r="CG349" s="75"/>
      <c r="CH349" s="75"/>
      <c r="CI349" s="75"/>
      <c r="CJ349" s="75"/>
      <c r="CK349" s="75"/>
      <c r="CL349" s="60"/>
      <c r="CM349" s="60"/>
      <c r="CN349" s="60"/>
      <c r="CO349" s="60"/>
      <c r="CP349" s="60"/>
      <c r="CQ349" s="60"/>
      <c r="CR349" s="60"/>
      <c r="CS349" s="60"/>
      <c r="CT349" s="60"/>
      <c r="CU349" s="60"/>
      <c r="CV349" s="60"/>
      <c r="CW349" s="60"/>
      <c r="CX349" s="60"/>
      <c r="CY349" s="60"/>
      <c r="CZ349" s="60"/>
      <c r="DA349" s="60"/>
      <c r="DB349" s="60"/>
      <c r="DC349" s="60"/>
      <c r="DD349" s="60"/>
      <c r="DE349" s="60"/>
      <c r="DF349" s="60"/>
      <c r="DG349" s="60"/>
      <c r="DH349" s="60"/>
      <c r="DI349" s="60"/>
      <c r="DJ349" s="60"/>
      <c r="DK349" s="60"/>
      <c r="DL349" s="60"/>
      <c r="DM349" s="60"/>
      <c r="DN349" s="60"/>
      <c r="DO349" s="60"/>
      <c r="DP349" s="60"/>
      <c r="GO349" s="77"/>
      <c r="GP349" s="77"/>
      <c r="GQ349" s="77"/>
      <c r="GR349" s="77"/>
      <c r="GS349" s="77"/>
      <c r="GT349" s="77"/>
      <c r="GU349" s="77"/>
      <c r="GV349" s="77"/>
    </row>
    <row r="350" spans="1:204" s="76" customFormat="1">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AC350" s="60"/>
      <c r="AD350" s="60"/>
      <c r="AE350" s="60"/>
      <c r="AF350" s="60"/>
      <c r="AG350" s="60"/>
      <c r="AH350" s="60"/>
      <c r="AI350" s="60"/>
      <c r="AJ350" s="60"/>
      <c r="AK350" s="60"/>
      <c r="AL350" s="60"/>
      <c r="AM350" s="60"/>
      <c r="AN350" s="60"/>
      <c r="AO350" s="60"/>
      <c r="AP350" s="60"/>
      <c r="AQ350" s="60"/>
      <c r="AR350" s="60"/>
      <c r="AS350" s="60"/>
      <c r="AT350" s="60"/>
      <c r="AU350" s="60"/>
      <c r="AV350" s="60"/>
      <c r="AW350" s="60"/>
      <c r="AX350" s="60"/>
      <c r="AY350" s="60"/>
      <c r="AZ350" s="60"/>
      <c r="BA350" s="60"/>
      <c r="BB350" s="60"/>
      <c r="BC350" s="60"/>
      <c r="BD350" s="60"/>
      <c r="BE350" s="60"/>
      <c r="BF350" s="60"/>
      <c r="BG350" s="60"/>
      <c r="BH350" s="60"/>
      <c r="BI350" s="60"/>
      <c r="BJ350" s="60"/>
      <c r="BK350" s="60"/>
      <c r="BL350" s="60"/>
      <c r="BM350" s="60"/>
      <c r="BN350" s="60"/>
      <c r="BO350" s="60"/>
      <c r="BP350" s="60"/>
      <c r="BQ350" s="60"/>
      <c r="BR350" s="60"/>
      <c r="BS350" s="60"/>
      <c r="BT350" s="60"/>
      <c r="BU350" s="75"/>
      <c r="BV350" s="75"/>
      <c r="BW350" s="75"/>
      <c r="BX350" s="75"/>
      <c r="BY350" s="75"/>
      <c r="BZ350" s="75"/>
      <c r="CA350" s="75"/>
      <c r="CB350" s="75"/>
      <c r="CC350" s="75"/>
      <c r="CD350" s="75"/>
      <c r="CE350" s="75"/>
      <c r="CF350" s="75"/>
      <c r="CG350" s="75"/>
      <c r="CH350" s="75"/>
      <c r="CI350" s="75"/>
      <c r="CJ350" s="75"/>
      <c r="CK350" s="75"/>
      <c r="CL350" s="60"/>
      <c r="CM350" s="60"/>
      <c r="CN350" s="60"/>
      <c r="CO350" s="60"/>
      <c r="CP350" s="60"/>
      <c r="CQ350" s="60"/>
      <c r="CR350" s="60"/>
      <c r="CS350" s="60"/>
      <c r="CT350" s="60"/>
      <c r="CU350" s="60"/>
      <c r="CV350" s="60"/>
      <c r="CW350" s="60"/>
      <c r="CX350" s="60"/>
      <c r="CY350" s="60"/>
      <c r="CZ350" s="60"/>
      <c r="DA350" s="60"/>
      <c r="DB350" s="60"/>
      <c r="DC350" s="60"/>
      <c r="DD350" s="60"/>
      <c r="DE350" s="60"/>
      <c r="DF350" s="60"/>
      <c r="DG350" s="60"/>
      <c r="DH350" s="60"/>
      <c r="DI350" s="60"/>
      <c r="DJ350" s="60"/>
      <c r="DK350" s="60"/>
      <c r="DL350" s="60"/>
      <c r="DM350" s="60"/>
      <c r="DN350" s="60"/>
      <c r="DO350" s="60"/>
      <c r="DP350" s="60"/>
      <c r="GO350" s="77"/>
      <c r="GP350" s="77"/>
      <c r="GQ350" s="77"/>
      <c r="GR350" s="77"/>
      <c r="GS350" s="77"/>
      <c r="GT350" s="77"/>
      <c r="GU350" s="77"/>
      <c r="GV350" s="77"/>
    </row>
    <row r="351" spans="1:204" s="76" customFormat="1">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AC351" s="60"/>
      <c r="AD351" s="60"/>
      <c r="AE351" s="60"/>
      <c r="AF351" s="60"/>
      <c r="AG351" s="60"/>
      <c r="AH351" s="60"/>
      <c r="AI351" s="60"/>
      <c r="AJ351" s="60"/>
      <c r="AK351" s="60"/>
      <c r="AL351" s="60"/>
      <c r="AM351" s="60"/>
      <c r="AN351" s="60"/>
      <c r="AO351" s="60"/>
      <c r="AP351" s="60"/>
      <c r="AQ351" s="60"/>
      <c r="AR351" s="60"/>
      <c r="AS351" s="60"/>
      <c r="AT351" s="60"/>
      <c r="AU351" s="60"/>
      <c r="AV351" s="60"/>
      <c r="AW351" s="60"/>
      <c r="AX351" s="60"/>
      <c r="AY351" s="60"/>
      <c r="AZ351" s="60"/>
      <c r="BA351" s="60"/>
      <c r="BB351" s="60"/>
      <c r="BC351" s="60"/>
      <c r="BD351" s="60"/>
      <c r="BE351" s="60"/>
      <c r="BF351" s="60"/>
      <c r="BG351" s="60"/>
      <c r="BH351" s="60"/>
      <c r="BI351" s="60"/>
      <c r="BJ351" s="60"/>
      <c r="BK351" s="60"/>
      <c r="BL351" s="60"/>
      <c r="BM351" s="60"/>
      <c r="BN351" s="60"/>
      <c r="BO351" s="60"/>
      <c r="BP351" s="60"/>
      <c r="BQ351" s="60"/>
      <c r="BR351" s="60"/>
      <c r="BS351" s="60"/>
      <c r="BT351" s="60"/>
      <c r="BU351" s="75"/>
      <c r="BV351" s="75"/>
      <c r="BW351" s="75"/>
      <c r="BX351" s="75"/>
      <c r="BY351" s="75"/>
      <c r="BZ351" s="75"/>
      <c r="CA351" s="75"/>
      <c r="CB351" s="75"/>
      <c r="CC351" s="75"/>
      <c r="CD351" s="75"/>
      <c r="CE351" s="75"/>
      <c r="CF351" s="75"/>
      <c r="CG351" s="75"/>
      <c r="CH351" s="75"/>
      <c r="CI351" s="75"/>
      <c r="CJ351" s="75"/>
      <c r="CK351" s="75"/>
      <c r="CL351" s="60"/>
      <c r="CM351" s="60"/>
      <c r="CN351" s="60"/>
      <c r="CO351" s="60"/>
      <c r="CP351" s="60"/>
      <c r="CQ351" s="60"/>
      <c r="CR351" s="60"/>
      <c r="CS351" s="60"/>
      <c r="CT351" s="60"/>
      <c r="CU351" s="60"/>
      <c r="CV351" s="60"/>
      <c r="CW351" s="60"/>
      <c r="CX351" s="60"/>
      <c r="CY351" s="60"/>
      <c r="CZ351" s="60"/>
      <c r="DA351" s="60"/>
      <c r="DB351" s="60"/>
      <c r="DC351" s="60"/>
      <c r="DD351" s="60"/>
      <c r="DE351" s="60"/>
      <c r="DF351" s="60"/>
      <c r="DG351" s="60"/>
      <c r="DH351" s="60"/>
      <c r="DI351" s="60"/>
      <c r="DJ351" s="60"/>
      <c r="DK351" s="60"/>
      <c r="DL351" s="60"/>
      <c r="DM351" s="60"/>
      <c r="DN351" s="60"/>
      <c r="DO351" s="60"/>
      <c r="DP351" s="60"/>
      <c r="GO351" s="77"/>
      <c r="GP351" s="77"/>
      <c r="GQ351" s="77"/>
      <c r="GR351" s="77"/>
      <c r="GS351" s="77"/>
      <c r="GT351" s="77"/>
      <c r="GU351" s="77"/>
      <c r="GV351" s="77"/>
    </row>
    <row r="352" spans="1:204" s="76" customFormat="1">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AC352" s="60"/>
      <c r="AD352" s="60"/>
      <c r="AE352" s="60"/>
      <c r="AF352" s="60"/>
      <c r="AG352" s="60"/>
      <c r="AH352" s="60"/>
      <c r="AI352" s="60"/>
      <c r="AJ352" s="60"/>
      <c r="AK352" s="60"/>
      <c r="AL352" s="60"/>
      <c r="AM352" s="60"/>
      <c r="AN352" s="60"/>
      <c r="AO352" s="60"/>
      <c r="AP352" s="60"/>
      <c r="AQ352" s="60"/>
      <c r="AR352" s="60"/>
      <c r="AS352" s="60"/>
      <c r="AT352" s="60"/>
      <c r="AU352" s="60"/>
      <c r="AV352" s="60"/>
      <c r="AW352" s="60"/>
      <c r="AX352" s="60"/>
      <c r="AY352" s="60"/>
      <c r="AZ352" s="60"/>
      <c r="BA352" s="60"/>
      <c r="BB352" s="60"/>
      <c r="BC352" s="60"/>
      <c r="BD352" s="60"/>
      <c r="BE352" s="60"/>
      <c r="BF352" s="60"/>
      <c r="BG352" s="60"/>
      <c r="BH352" s="60"/>
      <c r="BI352" s="60"/>
      <c r="BJ352" s="60"/>
      <c r="BK352" s="60"/>
      <c r="BL352" s="60"/>
      <c r="BM352" s="60"/>
      <c r="BN352" s="60"/>
      <c r="BO352" s="60"/>
      <c r="BP352" s="60"/>
      <c r="BQ352" s="60"/>
      <c r="BR352" s="60"/>
      <c r="BS352" s="60"/>
      <c r="BT352" s="60"/>
      <c r="BU352" s="75"/>
      <c r="BV352" s="75"/>
      <c r="BW352" s="75"/>
      <c r="BX352" s="75"/>
      <c r="BY352" s="75"/>
      <c r="BZ352" s="75"/>
      <c r="CA352" s="75"/>
      <c r="CB352" s="75"/>
      <c r="CC352" s="75"/>
      <c r="CD352" s="75"/>
      <c r="CE352" s="75"/>
      <c r="CF352" s="75"/>
      <c r="CG352" s="75"/>
      <c r="CH352" s="75"/>
      <c r="CI352" s="75"/>
      <c r="CJ352" s="75"/>
      <c r="CK352" s="75"/>
      <c r="CL352" s="60"/>
      <c r="CM352" s="60"/>
      <c r="CN352" s="60"/>
      <c r="CO352" s="60"/>
      <c r="CP352" s="60"/>
      <c r="CQ352" s="60"/>
      <c r="CR352" s="60"/>
      <c r="CS352" s="60"/>
      <c r="CT352" s="60"/>
      <c r="CU352" s="60"/>
      <c r="CV352" s="60"/>
      <c r="CW352" s="60"/>
      <c r="CX352" s="60"/>
      <c r="CY352" s="60"/>
      <c r="CZ352" s="60"/>
      <c r="DA352" s="60"/>
      <c r="DB352" s="60"/>
      <c r="DC352" s="60"/>
      <c r="DD352" s="60"/>
      <c r="DE352" s="60"/>
      <c r="DF352" s="60"/>
      <c r="DG352" s="60"/>
      <c r="DH352" s="60"/>
      <c r="DI352" s="60"/>
      <c r="DJ352" s="60"/>
      <c r="DK352" s="60"/>
      <c r="DL352" s="60"/>
      <c r="DM352" s="60"/>
      <c r="DN352" s="60"/>
      <c r="DO352" s="60"/>
      <c r="DP352" s="60"/>
      <c r="GO352" s="77"/>
      <c r="GP352" s="77"/>
      <c r="GQ352" s="77"/>
      <c r="GR352" s="77"/>
      <c r="GS352" s="77"/>
      <c r="GT352" s="77"/>
      <c r="GU352" s="77"/>
      <c r="GV352" s="77"/>
    </row>
    <row r="353" spans="1:204" s="76" customFormat="1">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AC353" s="60"/>
      <c r="AD353" s="60"/>
      <c r="AE353" s="60"/>
      <c r="AF353" s="60"/>
      <c r="AG353" s="60"/>
      <c r="AH353" s="60"/>
      <c r="AI353" s="60"/>
      <c r="AJ353" s="60"/>
      <c r="AK353" s="60"/>
      <c r="AL353" s="60"/>
      <c r="AM353" s="60"/>
      <c r="AN353" s="60"/>
      <c r="AO353" s="60"/>
      <c r="AP353" s="60"/>
      <c r="AQ353" s="60"/>
      <c r="AR353" s="60"/>
      <c r="AS353" s="60"/>
      <c r="AT353" s="60"/>
      <c r="AU353" s="60"/>
      <c r="AV353" s="60"/>
      <c r="AW353" s="60"/>
      <c r="AX353" s="60"/>
      <c r="AY353" s="60"/>
      <c r="AZ353" s="60"/>
      <c r="BA353" s="60"/>
      <c r="BB353" s="60"/>
      <c r="BC353" s="60"/>
      <c r="BD353" s="60"/>
      <c r="BE353" s="60"/>
      <c r="BF353" s="60"/>
      <c r="BG353" s="60"/>
      <c r="BH353" s="60"/>
      <c r="BI353" s="60"/>
      <c r="BJ353" s="60"/>
      <c r="BK353" s="60"/>
      <c r="BL353" s="60"/>
      <c r="BM353" s="60"/>
      <c r="BN353" s="60"/>
      <c r="BO353" s="60"/>
      <c r="BP353" s="60"/>
      <c r="BQ353" s="60"/>
      <c r="BR353" s="60"/>
      <c r="BS353" s="60"/>
      <c r="BT353" s="60"/>
      <c r="BU353" s="75"/>
      <c r="BV353" s="75"/>
      <c r="BW353" s="75"/>
      <c r="BX353" s="75"/>
      <c r="BY353" s="75"/>
      <c r="BZ353" s="75"/>
      <c r="CA353" s="75"/>
      <c r="CB353" s="75"/>
      <c r="CC353" s="75"/>
      <c r="CD353" s="75"/>
      <c r="CE353" s="75"/>
      <c r="CF353" s="75"/>
      <c r="CG353" s="75"/>
      <c r="CH353" s="75"/>
      <c r="CI353" s="75"/>
      <c r="CJ353" s="75"/>
      <c r="CK353" s="75"/>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0"/>
      <c r="DO353" s="60"/>
      <c r="DP353" s="60"/>
      <c r="GO353" s="77"/>
      <c r="GP353" s="77"/>
      <c r="GQ353" s="77"/>
      <c r="GR353" s="77"/>
      <c r="GS353" s="77"/>
      <c r="GT353" s="77"/>
      <c r="GU353" s="77"/>
      <c r="GV353" s="77"/>
    </row>
    <row r="354" spans="1:204" s="76" customFormat="1">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AC354" s="60"/>
      <c r="AD354" s="60"/>
      <c r="AE354" s="60"/>
      <c r="AF354" s="60"/>
      <c r="AG354" s="60"/>
      <c r="AH354" s="60"/>
      <c r="AI354" s="60"/>
      <c r="AJ354" s="60"/>
      <c r="AK354" s="60"/>
      <c r="AL354" s="60"/>
      <c r="AM354" s="60"/>
      <c r="AN354" s="60"/>
      <c r="AO354" s="60"/>
      <c r="AP354" s="60"/>
      <c r="AQ354" s="60"/>
      <c r="AR354" s="60"/>
      <c r="AS354" s="60"/>
      <c r="AT354" s="60"/>
      <c r="AU354" s="60"/>
      <c r="AV354" s="60"/>
      <c r="AW354" s="60"/>
      <c r="AX354" s="60"/>
      <c r="AY354" s="60"/>
      <c r="AZ354" s="60"/>
      <c r="BA354" s="60"/>
      <c r="BB354" s="60"/>
      <c r="BC354" s="60"/>
      <c r="BD354" s="60"/>
      <c r="BE354" s="60"/>
      <c r="BF354" s="60"/>
      <c r="BG354" s="60"/>
      <c r="BH354" s="60"/>
      <c r="BI354" s="60"/>
      <c r="BJ354" s="60"/>
      <c r="BK354" s="60"/>
      <c r="BL354" s="60"/>
      <c r="BM354" s="60"/>
      <c r="BN354" s="60"/>
      <c r="BO354" s="60"/>
      <c r="BP354" s="60"/>
      <c r="BQ354" s="60"/>
      <c r="BR354" s="60"/>
      <c r="BS354" s="60"/>
      <c r="BT354" s="60"/>
      <c r="BU354" s="75"/>
      <c r="BV354" s="75"/>
      <c r="BW354" s="75"/>
      <c r="BX354" s="75"/>
      <c r="BY354" s="75"/>
      <c r="BZ354" s="75"/>
      <c r="CA354" s="75"/>
      <c r="CB354" s="75"/>
      <c r="CC354" s="75"/>
      <c r="CD354" s="75"/>
      <c r="CE354" s="75"/>
      <c r="CF354" s="75"/>
      <c r="CG354" s="75"/>
      <c r="CH354" s="75"/>
      <c r="CI354" s="75"/>
      <c r="CJ354" s="75"/>
      <c r="CK354" s="75"/>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c r="GO354" s="77"/>
      <c r="GP354" s="77"/>
      <c r="GQ354" s="77"/>
      <c r="GR354" s="77"/>
      <c r="GS354" s="77"/>
      <c r="GT354" s="77"/>
      <c r="GU354" s="77"/>
      <c r="GV354" s="77"/>
    </row>
    <row r="355" spans="1:204" s="76" customFormat="1">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AC355" s="60"/>
      <c r="AD355" s="60"/>
      <c r="AE355" s="60"/>
      <c r="AF355" s="60"/>
      <c r="AG355" s="60"/>
      <c r="AH355" s="60"/>
      <c r="AI355" s="60"/>
      <c r="AJ355" s="60"/>
      <c r="AK355" s="60"/>
      <c r="AL355" s="60"/>
      <c r="AM355" s="60"/>
      <c r="AN355" s="60"/>
      <c r="AO355" s="60"/>
      <c r="AP355" s="60"/>
      <c r="AQ355" s="60"/>
      <c r="AR355" s="60"/>
      <c r="AS355" s="60"/>
      <c r="AT355" s="60"/>
      <c r="AU355" s="60"/>
      <c r="AV355" s="60"/>
      <c r="AW355" s="60"/>
      <c r="AX355" s="60"/>
      <c r="AY355" s="60"/>
      <c r="AZ355" s="60"/>
      <c r="BA355" s="60"/>
      <c r="BB355" s="60"/>
      <c r="BC355" s="60"/>
      <c r="BD355" s="60"/>
      <c r="BE355" s="60"/>
      <c r="BF355" s="60"/>
      <c r="BG355" s="60"/>
      <c r="BH355" s="60"/>
      <c r="BI355" s="60"/>
      <c r="BJ355" s="60"/>
      <c r="BK355" s="60"/>
      <c r="BL355" s="60"/>
      <c r="BM355" s="60"/>
      <c r="BN355" s="60"/>
      <c r="BO355" s="60"/>
      <c r="BP355" s="60"/>
      <c r="BQ355" s="60"/>
      <c r="BR355" s="60"/>
      <c r="BS355" s="60"/>
      <c r="BT355" s="60"/>
      <c r="BU355" s="75"/>
      <c r="BV355" s="75"/>
      <c r="BW355" s="75"/>
      <c r="BX355" s="75"/>
      <c r="BY355" s="75"/>
      <c r="BZ355" s="75"/>
      <c r="CA355" s="75"/>
      <c r="CB355" s="75"/>
      <c r="CC355" s="75"/>
      <c r="CD355" s="75"/>
      <c r="CE355" s="75"/>
      <c r="CF355" s="75"/>
      <c r="CG355" s="75"/>
      <c r="CH355" s="75"/>
      <c r="CI355" s="75"/>
      <c r="CJ355" s="75"/>
      <c r="CK355" s="75"/>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c r="GO355" s="77"/>
      <c r="GP355" s="77"/>
      <c r="GQ355" s="77"/>
      <c r="GR355" s="77"/>
      <c r="GS355" s="77"/>
      <c r="GT355" s="77"/>
      <c r="GU355" s="77"/>
      <c r="GV355" s="77"/>
    </row>
    <row r="356" spans="1:204" s="76" customFormat="1">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AC356" s="60"/>
      <c r="AD356" s="60"/>
      <c r="AE356" s="60"/>
      <c r="AF356" s="60"/>
      <c r="AG356" s="60"/>
      <c r="AH356" s="60"/>
      <c r="AI356" s="60"/>
      <c r="AJ356" s="60"/>
      <c r="AK356" s="60"/>
      <c r="AL356" s="60"/>
      <c r="AM356" s="60"/>
      <c r="AN356" s="60"/>
      <c r="AO356" s="60"/>
      <c r="AP356" s="60"/>
      <c r="AQ356" s="60"/>
      <c r="AR356" s="60"/>
      <c r="AS356" s="60"/>
      <c r="AT356" s="60"/>
      <c r="AU356" s="60"/>
      <c r="AV356" s="60"/>
      <c r="AW356" s="60"/>
      <c r="AX356" s="60"/>
      <c r="AY356" s="60"/>
      <c r="AZ356" s="60"/>
      <c r="BA356" s="60"/>
      <c r="BB356" s="60"/>
      <c r="BC356" s="60"/>
      <c r="BD356" s="60"/>
      <c r="BE356" s="60"/>
      <c r="BF356" s="60"/>
      <c r="BG356" s="60"/>
      <c r="BH356" s="60"/>
      <c r="BI356" s="60"/>
      <c r="BJ356" s="60"/>
      <c r="BK356" s="60"/>
      <c r="BL356" s="60"/>
      <c r="BM356" s="60"/>
      <c r="BN356" s="60"/>
      <c r="BO356" s="60"/>
      <c r="BP356" s="60"/>
      <c r="BQ356" s="60"/>
      <c r="BR356" s="60"/>
      <c r="BS356" s="60"/>
      <c r="BT356" s="60"/>
      <c r="BU356" s="75"/>
      <c r="BV356" s="75"/>
      <c r="BW356" s="75"/>
      <c r="BX356" s="75"/>
      <c r="BY356" s="75"/>
      <c r="BZ356" s="75"/>
      <c r="CA356" s="75"/>
      <c r="CB356" s="75"/>
      <c r="CC356" s="75"/>
      <c r="CD356" s="75"/>
      <c r="CE356" s="75"/>
      <c r="CF356" s="75"/>
      <c r="CG356" s="75"/>
      <c r="CH356" s="75"/>
      <c r="CI356" s="75"/>
      <c r="CJ356" s="75"/>
      <c r="CK356" s="75"/>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c r="GO356" s="77"/>
      <c r="GP356" s="77"/>
      <c r="GQ356" s="77"/>
      <c r="GR356" s="77"/>
      <c r="GS356" s="77"/>
      <c r="GT356" s="77"/>
      <c r="GU356" s="77"/>
      <c r="GV356" s="77"/>
    </row>
    <row r="357" spans="1:204" s="76" customFormat="1">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AC357" s="60"/>
      <c r="AD357" s="60"/>
      <c r="AE357" s="60"/>
      <c r="AF357" s="60"/>
      <c r="AG357" s="60"/>
      <c r="AH357" s="60"/>
      <c r="AI357" s="60"/>
      <c r="AJ357" s="60"/>
      <c r="AK357" s="60"/>
      <c r="AL357" s="60"/>
      <c r="AM357" s="60"/>
      <c r="AN357" s="60"/>
      <c r="AO357" s="60"/>
      <c r="AP357" s="60"/>
      <c r="AQ357" s="60"/>
      <c r="AR357" s="60"/>
      <c r="AS357" s="60"/>
      <c r="AT357" s="60"/>
      <c r="AU357" s="60"/>
      <c r="AV357" s="60"/>
      <c r="AW357" s="60"/>
      <c r="AX357" s="60"/>
      <c r="AY357" s="60"/>
      <c r="AZ357" s="60"/>
      <c r="BA357" s="60"/>
      <c r="BB357" s="60"/>
      <c r="BC357" s="60"/>
      <c r="BD357" s="60"/>
      <c r="BE357" s="60"/>
      <c r="BF357" s="60"/>
      <c r="BG357" s="60"/>
      <c r="BH357" s="60"/>
      <c r="BI357" s="60"/>
      <c r="BJ357" s="60"/>
      <c r="BK357" s="60"/>
      <c r="BL357" s="60"/>
      <c r="BM357" s="60"/>
      <c r="BN357" s="60"/>
      <c r="BO357" s="60"/>
      <c r="BP357" s="60"/>
      <c r="BQ357" s="60"/>
      <c r="BR357" s="60"/>
      <c r="BS357" s="60"/>
      <c r="BT357" s="60"/>
      <c r="BU357" s="75"/>
      <c r="BV357" s="75"/>
      <c r="BW357" s="75"/>
      <c r="BX357" s="75"/>
      <c r="BY357" s="75"/>
      <c r="BZ357" s="75"/>
      <c r="CA357" s="75"/>
      <c r="CB357" s="75"/>
      <c r="CC357" s="75"/>
      <c r="CD357" s="75"/>
      <c r="CE357" s="75"/>
      <c r="CF357" s="75"/>
      <c r="CG357" s="75"/>
      <c r="CH357" s="75"/>
      <c r="CI357" s="75"/>
      <c r="CJ357" s="75"/>
      <c r="CK357" s="75"/>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c r="GO357" s="77"/>
      <c r="GP357" s="77"/>
      <c r="GQ357" s="77"/>
      <c r="GR357" s="77"/>
      <c r="GS357" s="77"/>
      <c r="GT357" s="77"/>
      <c r="GU357" s="77"/>
      <c r="GV357" s="77"/>
    </row>
    <row r="358" spans="1:204" s="76" customFormat="1">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AC358" s="60"/>
      <c r="AD358" s="60"/>
      <c r="AE358" s="60"/>
      <c r="AF358" s="60"/>
      <c r="AG358" s="60"/>
      <c r="AH358" s="60"/>
      <c r="AI358" s="60"/>
      <c r="AJ358" s="60"/>
      <c r="AK358" s="60"/>
      <c r="AL358" s="60"/>
      <c r="AM358" s="60"/>
      <c r="AN358" s="60"/>
      <c r="AO358" s="60"/>
      <c r="AP358" s="60"/>
      <c r="AQ358" s="60"/>
      <c r="AR358" s="60"/>
      <c r="AS358" s="60"/>
      <c r="AT358" s="60"/>
      <c r="AU358" s="60"/>
      <c r="AV358" s="60"/>
      <c r="AW358" s="60"/>
      <c r="AX358" s="60"/>
      <c r="AY358" s="60"/>
      <c r="AZ358" s="60"/>
      <c r="BA358" s="60"/>
      <c r="BB358" s="60"/>
      <c r="BC358" s="60"/>
      <c r="BD358" s="60"/>
      <c r="BE358" s="60"/>
      <c r="BF358" s="60"/>
      <c r="BG358" s="60"/>
      <c r="BH358" s="60"/>
      <c r="BI358" s="60"/>
      <c r="BJ358" s="60"/>
      <c r="BK358" s="60"/>
      <c r="BL358" s="60"/>
      <c r="BM358" s="60"/>
      <c r="BN358" s="60"/>
      <c r="BO358" s="60"/>
      <c r="BP358" s="60"/>
      <c r="BQ358" s="60"/>
      <c r="BR358" s="60"/>
      <c r="BS358" s="60"/>
      <c r="BT358" s="60"/>
      <c r="BU358" s="75"/>
      <c r="BV358" s="75"/>
      <c r="BW358" s="75"/>
      <c r="BX358" s="75"/>
      <c r="BY358" s="75"/>
      <c r="BZ358" s="75"/>
      <c r="CA358" s="75"/>
      <c r="CB358" s="75"/>
      <c r="CC358" s="75"/>
      <c r="CD358" s="75"/>
      <c r="CE358" s="75"/>
      <c r="CF358" s="75"/>
      <c r="CG358" s="75"/>
      <c r="CH358" s="75"/>
      <c r="CI358" s="75"/>
      <c r="CJ358" s="75"/>
      <c r="CK358" s="75"/>
      <c r="CL358" s="60"/>
      <c r="CM358" s="60"/>
      <c r="CN358" s="60"/>
      <c r="CO358" s="60"/>
      <c r="CP358" s="60"/>
      <c r="CQ358" s="60"/>
      <c r="CR358" s="60"/>
      <c r="CS358" s="60"/>
      <c r="CT358" s="60"/>
      <c r="CU358" s="60"/>
      <c r="CV358" s="60"/>
      <c r="CW358" s="60"/>
      <c r="CX358" s="60"/>
      <c r="CY358" s="60"/>
      <c r="CZ358" s="60"/>
      <c r="DA358" s="60"/>
      <c r="DB358" s="60"/>
      <c r="DC358" s="60"/>
      <c r="DD358" s="60"/>
      <c r="DE358" s="60"/>
      <c r="DF358" s="60"/>
      <c r="DG358" s="60"/>
      <c r="DH358" s="60"/>
      <c r="DI358" s="60"/>
      <c r="DJ358" s="60"/>
      <c r="DK358" s="60"/>
      <c r="DL358" s="60"/>
      <c r="DM358" s="60"/>
      <c r="DN358" s="60"/>
      <c r="DO358" s="60"/>
      <c r="DP358" s="60"/>
      <c r="GO358" s="77"/>
      <c r="GP358" s="77"/>
      <c r="GQ358" s="77"/>
      <c r="GR358" s="77"/>
      <c r="GS358" s="77"/>
      <c r="GT358" s="77"/>
      <c r="GU358" s="77"/>
      <c r="GV358" s="77"/>
    </row>
    <row r="359" spans="1:204" s="76" customFormat="1">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AC359" s="60"/>
      <c r="AD359" s="60"/>
      <c r="AE359" s="60"/>
      <c r="AF359" s="60"/>
      <c r="AG359" s="60"/>
      <c r="AH359" s="60"/>
      <c r="AI359" s="60"/>
      <c r="AJ359" s="60"/>
      <c r="AK359" s="60"/>
      <c r="AL359" s="60"/>
      <c r="AM359" s="60"/>
      <c r="AN359" s="60"/>
      <c r="AO359" s="60"/>
      <c r="AP359" s="60"/>
      <c r="AQ359" s="60"/>
      <c r="AR359" s="60"/>
      <c r="AS359" s="60"/>
      <c r="AT359" s="60"/>
      <c r="AU359" s="60"/>
      <c r="AV359" s="60"/>
      <c r="AW359" s="60"/>
      <c r="AX359" s="60"/>
      <c r="AY359" s="60"/>
      <c r="AZ359" s="60"/>
      <c r="BA359" s="60"/>
      <c r="BB359" s="60"/>
      <c r="BC359" s="60"/>
      <c r="BD359" s="60"/>
      <c r="BE359" s="60"/>
      <c r="BF359" s="60"/>
      <c r="BG359" s="60"/>
      <c r="BH359" s="60"/>
      <c r="BI359" s="60"/>
      <c r="BJ359" s="60"/>
      <c r="BK359" s="60"/>
      <c r="BL359" s="60"/>
      <c r="BM359" s="60"/>
      <c r="BN359" s="60"/>
      <c r="BO359" s="60"/>
      <c r="BP359" s="60"/>
      <c r="BQ359" s="60"/>
      <c r="BR359" s="60"/>
      <c r="BS359" s="60"/>
      <c r="BT359" s="60"/>
      <c r="BU359" s="75"/>
      <c r="BV359" s="75"/>
      <c r="BW359" s="75"/>
      <c r="BX359" s="75"/>
      <c r="BY359" s="75"/>
      <c r="BZ359" s="75"/>
      <c r="CA359" s="75"/>
      <c r="CB359" s="75"/>
      <c r="CC359" s="75"/>
      <c r="CD359" s="75"/>
      <c r="CE359" s="75"/>
      <c r="CF359" s="75"/>
      <c r="CG359" s="75"/>
      <c r="CH359" s="75"/>
      <c r="CI359" s="75"/>
      <c r="CJ359" s="75"/>
      <c r="CK359" s="75"/>
      <c r="CL359" s="60"/>
      <c r="CM359" s="60"/>
      <c r="CN359" s="60"/>
      <c r="CO359" s="60"/>
      <c r="CP359" s="60"/>
      <c r="CQ359" s="60"/>
      <c r="CR359" s="60"/>
      <c r="CS359" s="60"/>
      <c r="CT359" s="60"/>
      <c r="CU359" s="60"/>
      <c r="CV359" s="60"/>
      <c r="CW359" s="60"/>
      <c r="CX359" s="60"/>
      <c r="CY359" s="60"/>
      <c r="CZ359" s="60"/>
      <c r="DA359" s="60"/>
      <c r="DB359" s="60"/>
      <c r="DC359" s="60"/>
      <c r="DD359" s="60"/>
      <c r="DE359" s="60"/>
      <c r="DF359" s="60"/>
      <c r="DG359" s="60"/>
      <c r="DH359" s="60"/>
      <c r="DI359" s="60"/>
      <c r="DJ359" s="60"/>
      <c r="DK359" s="60"/>
      <c r="DL359" s="60"/>
      <c r="DM359" s="60"/>
      <c r="DN359" s="60"/>
      <c r="DO359" s="60"/>
      <c r="DP359" s="60"/>
      <c r="GO359" s="77"/>
      <c r="GP359" s="77"/>
      <c r="GQ359" s="77"/>
      <c r="GR359" s="77"/>
      <c r="GS359" s="77"/>
      <c r="GT359" s="77"/>
      <c r="GU359" s="77"/>
      <c r="GV359" s="77"/>
    </row>
    <row r="360" spans="1:204" s="76" customFormat="1">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AC360" s="60"/>
      <c r="AD360" s="60"/>
      <c r="AE360" s="60"/>
      <c r="AF360" s="60"/>
      <c r="AG360" s="60"/>
      <c r="AH360" s="60"/>
      <c r="AI360" s="60"/>
      <c r="AJ360" s="60"/>
      <c r="AK360" s="60"/>
      <c r="AL360" s="60"/>
      <c r="AM360" s="60"/>
      <c r="AN360" s="60"/>
      <c r="AO360" s="60"/>
      <c r="AP360" s="60"/>
      <c r="AQ360" s="60"/>
      <c r="AR360" s="60"/>
      <c r="AS360" s="60"/>
      <c r="AT360" s="60"/>
      <c r="AU360" s="60"/>
      <c r="AV360" s="60"/>
      <c r="AW360" s="60"/>
      <c r="AX360" s="60"/>
      <c r="AY360" s="60"/>
      <c r="AZ360" s="60"/>
      <c r="BA360" s="60"/>
      <c r="BB360" s="60"/>
      <c r="BC360" s="60"/>
      <c r="BD360" s="60"/>
      <c r="BE360" s="60"/>
      <c r="BF360" s="60"/>
      <c r="BG360" s="60"/>
      <c r="BH360" s="60"/>
      <c r="BI360" s="60"/>
      <c r="BJ360" s="60"/>
      <c r="BK360" s="60"/>
      <c r="BL360" s="60"/>
      <c r="BM360" s="60"/>
      <c r="BN360" s="60"/>
      <c r="BO360" s="60"/>
      <c r="BP360" s="60"/>
      <c r="BQ360" s="60"/>
      <c r="BR360" s="60"/>
      <c r="BS360" s="60"/>
      <c r="BT360" s="60"/>
      <c r="BU360" s="75"/>
      <c r="BV360" s="75"/>
      <c r="BW360" s="75"/>
      <c r="BX360" s="75"/>
      <c r="BY360" s="75"/>
      <c r="BZ360" s="75"/>
      <c r="CA360" s="75"/>
      <c r="CB360" s="75"/>
      <c r="CC360" s="75"/>
      <c r="CD360" s="75"/>
      <c r="CE360" s="75"/>
      <c r="CF360" s="75"/>
      <c r="CG360" s="75"/>
      <c r="CH360" s="75"/>
      <c r="CI360" s="75"/>
      <c r="CJ360" s="75"/>
      <c r="CK360" s="75"/>
      <c r="CL360" s="60"/>
      <c r="CM360" s="60"/>
      <c r="CN360" s="60"/>
      <c r="CO360" s="60"/>
      <c r="CP360" s="60"/>
      <c r="CQ360" s="60"/>
      <c r="CR360" s="60"/>
      <c r="CS360" s="60"/>
      <c r="CT360" s="60"/>
      <c r="CU360" s="60"/>
      <c r="CV360" s="60"/>
      <c r="CW360" s="60"/>
      <c r="CX360" s="60"/>
      <c r="CY360" s="60"/>
      <c r="CZ360" s="60"/>
      <c r="DA360" s="60"/>
      <c r="DB360" s="60"/>
      <c r="DC360" s="60"/>
      <c r="DD360" s="60"/>
      <c r="DE360" s="60"/>
      <c r="DF360" s="60"/>
      <c r="DG360" s="60"/>
      <c r="DH360" s="60"/>
      <c r="DI360" s="60"/>
      <c r="DJ360" s="60"/>
      <c r="DK360" s="60"/>
      <c r="DL360" s="60"/>
      <c r="DM360" s="60"/>
      <c r="DN360" s="60"/>
      <c r="DO360" s="60"/>
      <c r="DP360" s="60"/>
      <c r="GO360" s="77"/>
      <c r="GP360" s="77"/>
      <c r="GQ360" s="77"/>
      <c r="GR360" s="77"/>
      <c r="GS360" s="77"/>
      <c r="GT360" s="77"/>
      <c r="GU360" s="77"/>
      <c r="GV360" s="77"/>
    </row>
    <row r="361" spans="1:204" s="76" customFormat="1">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AC361" s="60"/>
      <c r="AD361" s="60"/>
      <c r="AE361" s="60"/>
      <c r="AF361" s="60"/>
      <c r="AG361" s="60"/>
      <c r="AH361" s="60"/>
      <c r="AI361" s="60"/>
      <c r="AJ361" s="60"/>
      <c r="AK361" s="60"/>
      <c r="AL361" s="60"/>
      <c r="AM361" s="60"/>
      <c r="AN361" s="60"/>
      <c r="AO361" s="60"/>
      <c r="AP361" s="60"/>
      <c r="AQ361" s="60"/>
      <c r="AR361" s="60"/>
      <c r="AS361" s="60"/>
      <c r="AT361" s="60"/>
      <c r="AU361" s="60"/>
      <c r="AV361" s="60"/>
      <c r="AW361" s="60"/>
      <c r="AX361" s="60"/>
      <c r="AY361" s="60"/>
      <c r="AZ361" s="60"/>
      <c r="BA361" s="60"/>
      <c r="BB361" s="60"/>
      <c r="BC361" s="60"/>
      <c r="BD361" s="60"/>
      <c r="BE361" s="60"/>
      <c r="BF361" s="60"/>
      <c r="BG361" s="60"/>
      <c r="BH361" s="60"/>
      <c r="BI361" s="60"/>
      <c r="BJ361" s="60"/>
      <c r="BK361" s="60"/>
      <c r="BL361" s="60"/>
      <c r="BM361" s="60"/>
      <c r="BN361" s="60"/>
      <c r="BO361" s="60"/>
      <c r="BP361" s="60"/>
      <c r="BQ361" s="60"/>
      <c r="BR361" s="60"/>
      <c r="BS361" s="60"/>
      <c r="BT361" s="60"/>
      <c r="BU361" s="75"/>
      <c r="BV361" s="75"/>
      <c r="BW361" s="75"/>
      <c r="BX361" s="75"/>
      <c r="BY361" s="75"/>
      <c r="BZ361" s="75"/>
      <c r="CA361" s="75"/>
      <c r="CB361" s="75"/>
      <c r="CC361" s="75"/>
      <c r="CD361" s="75"/>
      <c r="CE361" s="75"/>
      <c r="CF361" s="75"/>
      <c r="CG361" s="75"/>
      <c r="CH361" s="75"/>
      <c r="CI361" s="75"/>
      <c r="CJ361" s="75"/>
      <c r="CK361" s="75"/>
      <c r="CL361" s="60"/>
      <c r="CM361" s="60"/>
      <c r="CN361" s="60"/>
      <c r="CO361" s="60"/>
      <c r="CP361" s="60"/>
      <c r="CQ361" s="60"/>
      <c r="CR361" s="60"/>
      <c r="CS361" s="60"/>
      <c r="CT361" s="60"/>
      <c r="CU361" s="60"/>
      <c r="CV361" s="60"/>
      <c r="CW361" s="60"/>
      <c r="CX361" s="60"/>
      <c r="CY361" s="60"/>
      <c r="CZ361" s="60"/>
      <c r="DA361" s="60"/>
      <c r="DB361" s="60"/>
      <c r="DC361" s="60"/>
      <c r="DD361" s="60"/>
      <c r="DE361" s="60"/>
      <c r="DF361" s="60"/>
      <c r="DG361" s="60"/>
      <c r="DH361" s="60"/>
      <c r="DI361" s="60"/>
      <c r="DJ361" s="60"/>
      <c r="DK361" s="60"/>
      <c r="DL361" s="60"/>
      <c r="DM361" s="60"/>
      <c r="DN361" s="60"/>
      <c r="DO361" s="60"/>
      <c r="DP361" s="60"/>
      <c r="GO361" s="77"/>
      <c r="GP361" s="77"/>
      <c r="GQ361" s="77"/>
      <c r="GR361" s="77"/>
      <c r="GS361" s="77"/>
      <c r="GT361" s="77"/>
      <c r="GU361" s="77"/>
      <c r="GV361" s="77"/>
    </row>
    <row r="362" spans="1:204" s="76" customFormat="1">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AC362" s="60"/>
      <c r="AD362" s="60"/>
      <c r="AE362" s="60"/>
      <c r="AF362" s="60"/>
      <c r="AG362" s="60"/>
      <c r="AH362" s="60"/>
      <c r="AI362" s="60"/>
      <c r="AJ362" s="60"/>
      <c r="AK362" s="60"/>
      <c r="AL362" s="60"/>
      <c r="AM362" s="60"/>
      <c r="AN362" s="60"/>
      <c r="AO362" s="60"/>
      <c r="AP362" s="60"/>
      <c r="AQ362" s="60"/>
      <c r="AR362" s="60"/>
      <c r="AS362" s="60"/>
      <c r="AT362" s="60"/>
      <c r="AU362" s="60"/>
      <c r="AV362" s="60"/>
      <c r="AW362" s="60"/>
      <c r="AX362" s="60"/>
      <c r="AY362" s="60"/>
      <c r="AZ362" s="60"/>
      <c r="BA362" s="60"/>
      <c r="BB362" s="60"/>
      <c r="BC362" s="60"/>
      <c r="BD362" s="60"/>
      <c r="BE362" s="60"/>
      <c r="BF362" s="60"/>
      <c r="BG362" s="60"/>
      <c r="BH362" s="60"/>
      <c r="BI362" s="60"/>
      <c r="BJ362" s="60"/>
      <c r="BK362" s="60"/>
      <c r="BL362" s="60"/>
      <c r="BM362" s="60"/>
      <c r="BN362" s="60"/>
      <c r="BO362" s="60"/>
      <c r="BP362" s="60"/>
      <c r="BQ362" s="60"/>
      <c r="BR362" s="60"/>
      <c r="BS362" s="60"/>
      <c r="BT362" s="60"/>
      <c r="BU362" s="75"/>
      <c r="BV362" s="75"/>
      <c r="BW362" s="75"/>
      <c r="BX362" s="75"/>
      <c r="BY362" s="75"/>
      <c r="BZ362" s="75"/>
      <c r="CA362" s="75"/>
      <c r="CB362" s="75"/>
      <c r="CC362" s="75"/>
      <c r="CD362" s="75"/>
      <c r="CE362" s="75"/>
      <c r="CF362" s="75"/>
      <c r="CG362" s="75"/>
      <c r="CH362" s="75"/>
      <c r="CI362" s="75"/>
      <c r="CJ362" s="75"/>
      <c r="CK362" s="75"/>
      <c r="CL362" s="60"/>
      <c r="CM362" s="60"/>
      <c r="CN362" s="60"/>
      <c r="CO362" s="60"/>
      <c r="CP362" s="60"/>
      <c r="CQ362" s="60"/>
      <c r="CR362" s="60"/>
      <c r="CS362" s="60"/>
      <c r="CT362" s="60"/>
      <c r="CU362" s="60"/>
      <c r="CV362" s="60"/>
      <c r="CW362" s="60"/>
      <c r="CX362" s="60"/>
      <c r="CY362" s="60"/>
      <c r="CZ362" s="60"/>
      <c r="DA362" s="60"/>
      <c r="DB362" s="60"/>
      <c r="DC362" s="60"/>
      <c r="DD362" s="60"/>
      <c r="DE362" s="60"/>
      <c r="DF362" s="60"/>
      <c r="DG362" s="60"/>
      <c r="DH362" s="60"/>
      <c r="DI362" s="60"/>
      <c r="DJ362" s="60"/>
      <c r="DK362" s="60"/>
      <c r="DL362" s="60"/>
      <c r="DM362" s="60"/>
      <c r="DN362" s="60"/>
      <c r="DO362" s="60"/>
      <c r="DP362" s="60"/>
      <c r="GO362" s="77"/>
      <c r="GP362" s="77"/>
      <c r="GQ362" s="77"/>
      <c r="GR362" s="77"/>
      <c r="GS362" s="77"/>
      <c r="GT362" s="77"/>
      <c r="GU362" s="77"/>
      <c r="GV362" s="77"/>
    </row>
    <row r="363" spans="1:204" s="76" customFormat="1">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AC363" s="60"/>
      <c r="AD363" s="60"/>
      <c r="AE363" s="60"/>
      <c r="AF363" s="60"/>
      <c r="AG363" s="60"/>
      <c r="AH363" s="60"/>
      <c r="AI363" s="60"/>
      <c r="AJ363" s="60"/>
      <c r="AK363" s="60"/>
      <c r="AL363" s="60"/>
      <c r="AM363" s="60"/>
      <c r="AN363" s="60"/>
      <c r="AO363" s="60"/>
      <c r="AP363" s="60"/>
      <c r="AQ363" s="60"/>
      <c r="AR363" s="60"/>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c r="BS363" s="60"/>
      <c r="BT363" s="60"/>
      <c r="BU363" s="75"/>
      <c r="BV363" s="75"/>
      <c r="BW363" s="75"/>
      <c r="BX363" s="75"/>
      <c r="BY363" s="75"/>
      <c r="BZ363" s="75"/>
      <c r="CA363" s="75"/>
      <c r="CB363" s="75"/>
      <c r="CC363" s="75"/>
      <c r="CD363" s="75"/>
      <c r="CE363" s="75"/>
      <c r="CF363" s="75"/>
      <c r="CG363" s="75"/>
      <c r="CH363" s="75"/>
      <c r="CI363" s="75"/>
      <c r="CJ363" s="75"/>
      <c r="CK363" s="75"/>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60"/>
      <c r="DJ363" s="60"/>
      <c r="DK363" s="60"/>
      <c r="DL363" s="60"/>
      <c r="DM363" s="60"/>
      <c r="DN363" s="60"/>
      <c r="DO363" s="60"/>
      <c r="DP363" s="60"/>
      <c r="GO363" s="77"/>
      <c r="GP363" s="77"/>
      <c r="GQ363" s="77"/>
      <c r="GR363" s="77"/>
      <c r="GS363" s="77"/>
      <c r="GT363" s="77"/>
      <c r="GU363" s="77"/>
      <c r="GV363" s="77"/>
    </row>
    <row r="364" spans="1:204" s="76" customFormat="1">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AC364" s="60"/>
      <c r="AD364" s="60"/>
      <c r="AE364" s="60"/>
      <c r="AF364" s="60"/>
      <c r="AG364" s="60"/>
      <c r="AH364" s="60"/>
      <c r="AI364" s="60"/>
      <c r="AJ364" s="60"/>
      <c r="AK364" s="60"/>
      <c r="AL364" s="60"/>
      <c r="AM364" s="60"/>
      <c r="AN364" s="60"/>
      <c r="AO364" s="60"/>
      <c r="AP364" s="60"/>
      <c r="AQ364" s="60"/>
      <c r="AR364" s="60"/>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60"/>
      <c r="BU364" s="75"/>
      <c r="BV364" s="75"/>
      <c r="BW364" s="75"/>
      <c r="BX364" s="75"/>
      <c r="BY364" s="75"/>
      <c r="BZ364" s="75"/>
      <c r="CA364" s="75"/>
      <c r="CB364" s="75"/>
      <c r="CC364" s="75"/>
      <c r="CD364" s="75"/>
      <c r="CE364" s="75"/>
      <c r="CF364" s="75"/>
      <c r="CG364" s="75"/>
      <c r="CH364" s="75"/>
      <c r="CI364" s="75"/>
      <c r="CJ364" s="75"/>
      <c r="CK364" s="75"/>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60"/>
      <c r="DJ364" s="60"/>
      <c r="DK364" s="60"/>
      <c r="DL364" s="60"/>
      <c r="DM364" s="60"/>
      <c r="DN364" s="60"/>
      <c r="DO364" s="60"/>
      <c r="DP364" s="60"/>
      <c r="GO364" s="77"/>
      <c r="GP364" s="77"/>
      <c r="GQ364" s="77"/>
      <c r="GR364" s="77"/>
      <c r="GS364" s="77"/>
      <c r="GT364" s="77"/>
      <c r="GU364" s="77"/>
      <c r="GV364" s="77"/>
    </row>
    <row r="365" spans="1:204" s="76" customFormat="1">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AC365" s="60"/>
      <c r="AD365" s="60"/>
      <c r="AE365" s="60"/>
      <c r="AF365" s="60"/>
      <c r="AG365" s="60"/>
      <c r="AH365" s="60"/>
      <c r="AI365" s="60"/>
      <c r="AJ365" s="60"/>
      <c r="AK365" s="60"/>
      <c r="AL365" s="60"/>
      <c r="AM365" s="60"/>
      <c r="AN365" s="60"/>
      <c r="AO365" s="60"/>
      <c r="AP365" s="60"/>
      <c r="AQ365" s="60"/>
      <c r="AR365" s="60"/>
      <c r="AS365" s="60"/>
      <c r="AT365" s="60"/>
      <c r="AU365" s="60"/>
      <c r="AV365" s="60"/>
      <c r="AW365" s="60"/>
      <c r="AX365" s="60"/>
      <c r="AY365" s="60"/>
      <c r="AZ365" s="60"/>
      <c r="BA365" s="60"/>
      <c r="BB365" s="60"/>
      <c r="BC365" s="60"/>
      <c r="BD365" s="60"/>
      <c r="BE365" s="60"/>
      <c r="BF365" s="60"/>
      <c r="BG365" s="60"/>
      <c r="BH365" s="60"/>
      <c r="BI365" s="60"/>
      <c r="BJ365" s="60"/>
      <c r="BK365" s="60"/>
      <c r="BL365" s="60"/>
      <c r="BM365" s="60"/>
      <c r="BN365" s="60"/>
      <c r="BO365" s="60"/>
      <c r="BP365" s="60"/>
      <c r="BQ365" s="60"/>
      <c r="BR365" s="60"/>
      <c r="BS365" s="60"/>
      <c r="BT365" s="60"/>
      <c r="BU365" s="75"/>
      <c r="BV365" s="75"/>
      <c r="BW365" s="75"/>
      <c r="BX365" s="75"/>
      <c r="BY365" s="75"/>
      <c r="BZ365" s="75"/>
      <c r="CA365" s="75"/>
      <c r="CB365" s="75"/>
      <c r="CC365" s="75"/>
      <c r="CD365" s="75"/>
      <c r="CE365" s="75"/>
      <c r="CF365" s="75"/>
      <c r="CG365" s="75"/>
      <c r="CH365" s="75"/>
      <c r="CI365" s="75"/>
      <c r="CJ365" s="75"/>
      <c r="CK365" s="75"/>
      <c r="CL365" s="60"/>
      <c r="CM365" s="60"/>
      <c r="CN365" s="60"/>
      <c r="CO365" s="60"/>
      <c r="CP365" s="60"/>
      <c r="CQ365" s="60"/>
      <c r="CR365" s="60"/>
      <c r="CS365" s="60"/>
      <c r="CT365" s="60"/>
      <c r="CU365" s="60"/>
      <c r="CV365" s="60"/>
      <c r="CW365" s="60"/>
      <c r="CX365" s="60"/>
      <c r="CY365" s="60"/>
      <c r="CZ365" s="60"/>
      <c r="DA365" s="60"/>
      <c r="DB365" s="60"/>
      <c r="DC365" s="60"/>
      <c r="DD365" s="60"/>
      <c r="DE365" s="60"/>
      <c r="DF365" s="60"/>
      <c r="DG365" s="60"/>
      <c r="DH365" s="60"/>
      <c r="DI365" s="60"/>
      <c r="DJ365" s="60"/>
      <c r="DK365" s="60"/>
      <c r="DL365" s="60"/>
      <c r="DM365" s="60"/>
      <c r="DN365" s="60"/>
      <c r="DO365" s="60"/>
      <c r="DP365" s="60"/>
      <c r="GO365" s="77"/>
      <c r="GP365" s="77"/>
      <c r="GQ365" s="77"/>
      <c r="GR365" s="77"/>
      <c r="GS365" s="77"/>
      <c r="GT365" s="77"/>
      <c r="GU365" s="77"/>
      <c r="GV365" s="77"/>
    </row>
    <row r="366" spans="1:204" s="76" customFormat="1">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AC366" s="60"/>
      <c r="AD366" s="60"/>
      <c r="AE366" s="60"/>
      <c r="AF366" s="60"/>
      <c r="AG366" s="60"/>
      <c r="AH366" s="60"/>
      <c r="AI366" s="60"/>
      <c r="AJ366" s="60"/>
      <c r="AK366" s="60"/>
      <c r="AL366" s="60"/>
      <c r="AM366" s="60"/>
      <c r="AN366" s="60"/>
      <c r="AO366" s="60"/>
      <c r="AP366" s="60"/>
      <c r="AQ366" s="60"/>
      <c r="AR366" s="60"/>
      <c r="AS366" s="60"/>
      <c r="AT366" s="60"/>
      <c r="AU366" s="60"/>
      <c r="AV366" s="60"/>
      <c r="AW366" s="60"/>
      <c r="AX366" s="60"/>
      <c r="AY366" s="60"/>
      <c r="AZ366" s="60"/>
      <c r="BA366" s="60"/>
      <c r="BB366" s="60"/>
      <c r="BC366" s="60"/>
      <c r="BD366" s="60"/>
      <c r="BE366" s="60"/>
      <c r="BF366" s="60"/>
      <c r="BG366" s="60"/>
      <c r="BH366" s="60"/>
      <c r="BI366" s="60"/>
      <c r="BJ366" s="60"/>
      <c r="BK366" s="60"/>
      <c r="BL366" s="60"/>
      <c r="BM366" s="60"/>
      <c r="BN366" s="60"/>
      <c r="BO366" s="60"/>
      <c r="BP366" s="60"/>
      <c r="BQ366" s="60"/>
      <c r="BR366" s="60"/>
      <c r="BS366" s="60"/>
      <c r="BT366" s="60"/>
      <c r="BU366" s="75"/>
      <c r="BV366" s="75"/>
      <c r="BW366" s="75"/>
      <c r="BX366" s="75"/>
      <c r="BY366" s="75"/>
      <c r="BZ366" s="75"/>
      <c r="CA366" s="75"/>
      <c r="CB366" s="75"/>
      <c r="CC366" s="75"/>
      <c r="CD366" s="75"/>
      <c r="CE366" s="75"/>
      <c r="CF366" s="75"/>
      <c r="CG366" s="75"/>
      <c r="CH366" s="75"/>
      <c r="CI366" s="75"/>
      <c r="CJ366" s="75"/>
      <c r="CK366" s="75"/>
      <c r="CL366" s="60"/>
      <c r="CM366" s="60"/>
      <c r="CN366" s="60"/>
      <c r="CO366" s="60"/>
      <c r="CP366" s="60"/>
      <c r="CQ366" s="60"/>
      <c r="CR366" s="60"/>
      <c r="CS366" s="60"/>
      <c r="CT366" s="60"/>
      <c r="CU366" s="60"/>
      <c r="CV366" s="60"/>
      <c r="CW366" s="60"/>
      <c r="CX366" s="60"/>
      <c r="CY366" s="60"/>
      <c r="CZ366" s="60"/>
      <c r="DA366" s="60"/>
      <c r="DB366" s="60"/>
      <c r="DC366" s="60"/>
      <c r="DD366" s="60"/>
      <c r="DE366" s="60"/>
      <c r="DF366" s="60"/>
      <c r="DG366" s="60"/>
      <c r="DH366" s="60"/>
      <c r="DI366" s="60"/>
      <c r="DJ366" s="60"/>
      <c r="DK366" s="60"/>
      <c r="DL366" s="60"/>
      <c r="DM366" s="60"/>
      <c r="DN366" s="60"/>
      <c r="DO366" s="60"/>
      <c r="DP366" s="60"/>
      <c r="GO366" s="77"/>
      <c r="GP366" s="77"/>
      <c r="GQ366" s="77"/>
      <c r="GR366" s="77"/>
      <c r="GS366" s="77"/>
      <c r="GT366" s="77"/>
      <c r="GU366" s="77"/>
      <c r="GV366" s="77"/>
    </row>
    <row r="367" spans="1:204" s="76" customFormat="1">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0"/>
      <c r="BN367" s="60"/>
      <c r="BO367" s="60"/>
      <c r="BP367" s="60"/>
      <c r="BQ367" s="60"/>
      <c r="BR367" s="60"/>
      <c r="BS367" s="60"/>
      <c r="BT367" s="60"/>
      <c r="BU367" s="75"/>
      <c r="BV367" s="75"/>
      <c r="BW367" s="75"/>
      <c r="BX367" s="75"/>
      <c r="BY367" s="75"/>
      <c r="BZ367" s="75"/>
      <c r="CA367" s="75"/>
      <c r="CB367" s="75"/>
      <c r="CC367" s="75"/>
      <c r="CD367" s="75"/>
      <c r="CE367" s="75"/>
      <c r="CF367" s="75"/>
      <c r="CG367" s="75"/>
      <c r="CH367" s="75"/>
      <c r="CI367" s="75"/>
      <c r="CJ367" s="75"/>
      <c r="CK367" s="75"/>
      <c r="CL367" s="60"/>
      <c r="CM367" s="60"/>
      <c r="CN367" s="60"/>
      <c r="CO367" s="60"/>
      <c r="CP367" s="60"/>
      <c r="CQ367" s="60"/>
      <c r="CR367" s="60"/>
      <c r="CS367" s="60"/>
      <c r="CT367" s="60"/>
      <c r="CU367" s="60"/>
      <c r="CV367" s="60"/>
      <c r="CW367" s="60"/>
      <c r="CX367" s="60"/>
      <c r="CY367" s="60"/>
      <c r="CZ367" s="60"/>
      <c r="DA367" s="60"/>
      <c r="DB367" s="60"/>
      <c r="DC367" s="60"/>
      <c r="DD367" s="60"/>
      <c r="DE367" s="60"/>
      <c r="DF367" s="60"/>
      <c r="DG367" s="60"/>
      <c r="DH367" s="60"/>
      <c r="DI367" s="60"/>
      <c r="DJ367" s="60"/>
      <c r="DK367" s="60"/>
      <c r="DL367" s="60"/>
      <c r="DM367" s="60"/>
      <c r="DN367" s="60"/>
      <c r="DO367" s="60"/>
      <c r="DP367" s="60"/>
      <c r="GO367" s="77"/>
      <c r="GP367" s="77"/>
      <c r="GQ367" s="77"/>
      <c r="GR367" s="77"/>
      <c r="GS367" s="77"/>
      <c r="GT367" s="77"/>
      <c r="GU367" s="77"/>
      <c r="GV367" s="77"/>
    </row>
    <row r="368" spans="1:204" s="76" customFormat="1">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AC368" s="60"/>
      <c r="AD368" s="60"/>
      <c r="AE368" s="60"/>
      <c r="AF368" s="60"/>
      <c r="AG368" s="60"/>
      <c r="AH368" s="60"/>
      <c r="AI368" s="60"/>
      <c r="AJ368" s="60"/>
      <c r="AK368" s="60"/>
      <c r="AL368" s="60"/>
      <c r="AM368" s="60"/>
      <c r="AN368" s="60"/>
      <c r="AO368" s="60"/>
      <c r="AP368" s="60"/>
      <c r="AQ368" s="60"/>
      <c r="AR368" s="60"/>
      <c r="AS368" s="60"/>
      <c r="AT368" s="60"/>
      <c r="AU368" s="60"/>
      <c r="AV368" s="60"/>
      <c r="AW368" s="60"/>
      <c r="AX368" s="60"/>
      <c r="AY368" s="60"/>
      <c r="AZ368" s="60"/>
      <c r="BA368" s="60"/>
      <c r="BB368" s="60"/>
      <c r="BC368" s="60"/>
      <c r="BD368" s="60"/>
      <c r="BE368" s="60"/>
      <c r="BF368" s="60"/>
      <c r="BG368" s="60"/>
      <c r="BH368" s="60"/>
      <c r="BI368" s="60"/>
      <c r="BJ368" s="60"/>
      <c r="BK368" s="60"/>
      <c r="BL368" s="60"/>
      <c r="BM368" s="60"/>
      <c r="BN368" s="60"/>
      <c r="BO368" s="60"/>
      <c r="BP368" s="60"/>
      <c r="BQ368" s="60"/>
      <c r="BR368" s="60"/>
      <c r="BS368" s="60"/>
      <c r="BT368" s="60"/>
      <c r="BU368" s="75"/>
      <c r="BV368" s="75"/>
      <c r="BW368" s="75"/>
      <c r="BX368" s="75"/>
      <c r="BY368" s="75"/>
      <c r="BZ368" s="75"/>
      <c r="CA368" s="75"/>
      <c r="CB368" s="75"/>
      <c r="CC368" s="75"/>
      <c r="CD368" s="75"/>
      <c r="CE368" s="75"/>
      <c r="CF368" s="75"/>
      <c r="CG368" s="75"/>
      <c r="CH368" s="75"/>
      <c r="CI368" s="75"/>
      <c r="CJ368" s="75"/>
      <c r="CK368" s="75"/>
      <c r="CL368" s="60"/>
      <c r="CM368" s="60"/>
      <c r="CN368" s="60"/>
      <c r="CO368" s="60"/>
      <c r="CP368" s="60"/>
      <c r="CQ368" s="60"/>
      <c r="CR368" s="60"/>
      <c r="CS368" s="60"/>
      <c r="CT368" s="60"/>
      <c r="CU368" s="60"/>
      <c r="CV368" s="60"/>
      <c r="CW368" s="60"/>
      <c r="CX368" s="60"/>
      <c r="CY368" s="60"/>
      <c r="CZ368" s="60"/>
      <c r="DA368" s="60"/>
      <c r="DB368" s="60"/>
      <c r="DC368" s="60"/>
      <c r="DD368" s="60"/>
      <c r="DE368" s="60"/>
      <c r="DF368" s="60"/>
      <c r="DG368" s="60"/>
      <c r="DH368" s="60"/>
      <c r="DI368" s="60"/>
      <c r="DJ368" s="60"/>
      <c r="DK368" s="60"/>
      <c r="DL368" s="60"/>
      <c r="DM368" s="60"/>
      <c r="DN368" s="60"/>
      <c r="DO368" s="60"/>
      <c r="DP368" s="60"/>
      <c r="GO368" s="77"/>
      <c r="GP368" s="77"/>
      <c r="GQ368" s="77"/>
      <c r="GR368" s="77"/>
      <c r="GS368" s="77"/>
      <c r="GT368" s="77"/>
      <c r="GU368" s="77"/>
      <c r="GV368" s="77"/>
    </row>
    <row r="369" spans="1:204" s="76" customFormat="1">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AC369" s="60"/>
      <c r="AD369" s="60"/>
      <c r="AE369" s="60"/>
      <c r="AF369" s="60"/>
      <c r="AG369" s="60"/>
      <c r="AH369" s="60"/>
      <c r="AI369" s="60"/>
      <c r="AJ369" s="60"/>
      <c r="AK369" s="60"/>
      <c r="AL369" s="60"/>
      <c r="AM369" s="60"/>
      <c r="AN369" s="60"/>
      <c r="AO369" s="60"/>
      <c r="AP369" s="60"/>
      <c r="AQ369" s="60"/>
      <c r="AR369" s="60"/>
      <c r="AS369" s="60"/>
      <c r="AT369" s="60"/>
      <c r="AU369" s="60"/>
      <c r="AV369" s="60"/>
      <c r="AW369" s="60"/>
      <c r="AX369" s="60"/>
      <c r="AY369" s="60"/>
      <c r="AZ369" s="60"/>
      <c r="BA369" s="60"/>
      <c r="BB369" s="60"/>
      <c r="BC369" s="60"/>
      <c r="BD369" s="60"/>
      <c r="BE369" s="60"/>
      <c r="BF369" s="60"/>
      <c r="BG369" s="60"/>
      <c r="BH369" s="60"/>
      <c r="BI369" s="60"/>
      <c r="BJ369" s="60"/>
      <c r="BK369" s="60"/>
      <c r="BL369" s="60"/>
      <c r="BM369" s="60"/>
      <c r="BN369" s="60"/>
      <c r="BO369" s="60"/>
      <c r="BP369" s="60"/>
      <c r="BQ369" s="60"/>
      <c r="BR369" s="60"/>
      <c r="BS369" s="60"/>
      <c r="BT369" s="60"/>
      <c r="BU369" s="75"/>
      <c r="BV369" s="75"/>
      <c r="BW369" s="75"/>
      <c r="BX369" s="75"/>
      <c r="BY369" s="75"/>
      <c r="BZ369" s="75"/>
      <c r="CA369" s="75"/>
      <c r="CB369" s="75"/>
      <c r="CC369" s="75"/>
      <c r="CD369" s="75"/>
      <c r="CE369" s="75"/>
      <c r="CF369" s="75"/>
      <c r="CG369" s="75"/>
      <c r="CH369" s="75"/>
      <c r="CI369" s="75"/>
      <c r="CJ369" s="75"/>
      <c r="CK369" s="75"/>
      <c r="CL369" s="60"/>
      <c r="CM369" s="60"/>
      <c r="CN369" s="60"/>
      <c r="CO369" s="60"/>
      <c r="CP369" s="60"/>
      <c r="CQ369" s="60"/>
      <c r="CR369" s="60"/>
      <c r="CS369" s="60"/>
      <c r="CT369" s="60"/>
      <c r="CU369" s="60"/>
      <c r="CV369" s="60"/>
      <c r="CW369" s="60"/>
      <c r="CX369" s="60"/>
      <c r="CY369" s="60"/>
      <c r="CZ369" s="60"/>
      <c r="DA369" s="60"/>
      <c r="DB369" s="60"/>
      <c r="DC369" s="60"/>
      <c r="DD369" s="60"/>
      <c r="DE369" s="60"/>
      <c r="DF369" s="60"/>
      <c r="DG369" s="60"/>
      <c r="DH369" s="60"/>
      <c r="DI369" s="60"/>
      <c r="DJ369" s="60"/>
      <c r="DK369" s="60"/>
      <c r="DL369" s="60"/>
      <c r="DM369" s="60"/>
      <c r="DN369" s="60"/>
      <c r="DO369" s="60"/>
      <c r="DP369" s="60"/>
      <c r="GO369" s="77"/>
      <c r="GP369" s="77"/>
      <c r="GQ369" s="77"/>
      <c r="GR369" s="77"/>
      <c r="GS369" s="77"/>
      <c r="GT369" s="77"/>
      <c r="GU369" s="77"/>
      <c r="GV369" s="77"/>
    </row>
    <row r="370" spans="1:204" s="76" customFormat="1">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AC370" s="60"/>
      <c r="AD370" s="60"/>
      <c r="AE370" s="60"/>
      <c r="AF370" s="60"/>
      <c r="AG370" s="60"/>
      <c r="AH370" s="60"/>
      <c r="AI370" s="60"/>
      <c r="AJ370" s="60"/>
      <c r="AK370" s="60"/>
      <c r="AL370" s="60"/>
      <c r="AM370" s="60"/>
      <c r="AN370" s="60"/>
      <c r="AO370" s="60"/>
      <c r="AP370" s="60"/>
      <c r="AQ370" s="60"/>
      <c r="AR370" s="60"/>
      <c r="AS370" s="60"/>
      <c r="AT370" s="60"/>
      <c r="AU370" s="60"/>
      <c r="AV370" s="60"/>
      <c r="AW370" s="60"/>
      <c r="AX370" s="60"/>
      <c r="AY370" s="60"/>
      <c r="AZ370" s="60"/>
      <c r="BA370" s="60"/>
      <c r="BB370" s="60"/>
      <c r="BC370" s="60"/>
      <c r="BD370" s="60"/>
      <c r="BE370" s="60"/>
      <c r="BF370" s="60"/>
      <c r="BG370" s="60"/>
      <c r="BH370" s="60"/>
      <c r="BI370" s="60"/>
      <c r="BJ370" s="60"/>
      <c r="BK370" s="60"/>
      <c r="BL370" s="60"/>
      <c r="BM370" s="60"/>
      <c r="BN370" s="60"/>
      <c r="BO370" s="60"/>
      <c r="BP370" s="60"/>
      <c r="BQ370" s="60"/>
      <c r="BR370" s="60"/>
      <c r="BS370" s="60"/>
      <c r="BT370" s="60"/>
      <c r="BU370" s="75"/>
      <c r="BV370" s="75"/>
      <c r="BW370" s="75"/>
      <c r="BX370" s="75"/>
      <c r="BY370" s="75"/>
      <c r="BZ370" s="75"/>
      <c r="CA370" s="75"/>
      <c r="CB370" s="75"/>
      <c r="CC370" s="75"/>
      <c r="CD370" s="75"/>
      <c r="CE370" s="75"/>
      <c r="CF370" s="75"/>
      <c r="CG370" s="75"/>
      <c r="CH370" s="75"/>
      <c r="CI370" s="75"/>
      <c r="CJ370" s="75"/>
      <c r="CK370" s="75"/>
      <c r="CL370" s="60"/>
      <c r="CM370" s="60"/>
      <c r="CN370" s="60"/>
      <c r="CO370" s="60"/>
      <c r="CP370" s="60"/>
      <c r="CQ370" s="60"/>
      <c r="CR370" s="60"/>
      <c r="CS370" s="60"/>
      <c r="CT370" s="60"/>
      <c r="CU370" s="60"/>
      <c r="CV370" s="60"/>
      <c r="CW370" s="60"/>
      <c r="CX370" s="60"/>
      <c r="CY370" s="60"/>
      <c r="CZ370" s="60"/>
      <c r="DA370" s="60"/>
      <c r="DB370" s="60"/>
      <c r="DC370" s="60"/>
      <c r="DD370" s="60"/>
      <c r="DE370" s="60"/>
      <c r="DF370" s="60"/>
      <c r="DG370" s="60"/>
      <c r="DH370" s="60"/>
      <c r="DI370" s="60"/>
      <c r="DJ370" s="60"/>
      <c r="DK370" s="60"/>
      <c r="DL370" s="60"/>
      <c r="DM370" s="60"/>
      <c r="DN370" s="60"/>
      <c r="DO370" s="60"/>
      <c r="DP370" s="60"/>
      <c r="GO370" s="77"/>
      <c r="GP370" s="77"/>
      <c r="GQ370" s="77"/>
      <c r="GR370" s="77"/>
      <c r="GS370" s="77"/>
      <c r="GT370" s="77"/>
      <c r="GU370" s="77"/>
      <c r="GV370" s="77"/>
    </row>
    <row r="371" spans="1:204" s="76" customFormat="1">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60"/>
      <c r="AB371" s="60"/>
      <c r="AC371" s="60"/>
      <c r="AD371" s="60"/>
      <c r="AE371" s="60"/>
      <c r="AF371" s="60"/>
      <c r="AG371" s="60"/>
      <c r="AH371" s="60"/>
      <c r="AI371" s="60"/>
      <c r="AJ371" s="60"/>
      <c r="AK371" s="60"/>
      <c r="AL371" s="60"/>
      <c r="AM371" s="60"/>
      <c r="AN371" s="60"/>
      <c r="AO371" s="60"/>
      <c r="AP371" s="60"/>
      <c r="AQ371" s="60"/>
      <c r="AR371" s="60"/>
      <c r="AS371" s="60"/>
      <c r="AT371" s="60"/>
      <c r="AU371" s="60"/>
      <c r="AV371" s="60"/>
      <c r="AW371" s="60"/>
      <c r="AX371" s="60"/>
      <c r="AY371" s="60"/>
      <c r="AZ371" s="60"/>
      <c r="BA371" s="60"/>
      <c r="BB371" s="60"/>
      <c r="BC371" s="60"/>
      <c r="BD371" s="60"/>
      <c r="BE371" s="60"/>
      <c r="BF371" s="60"/>
      <c r="BG371" s="60"/>
      <c r="BH371" s="60"/>
      <c r="BI371" s="60"/>
      <c r="BJ371" s="60"/>
      <c r="BK371" s="60"/>
      <c r="BL371" s="60"/>
      <c r="BM371" s="60"/>
      <c r="BN371" s="60"/>
      <c r="BO371" s="60"/>
      <c r="BP371" s="60"/>
      <c r="BQ371" s="60"/>
      <c r="BR371" s="60"/>
      <c r="BS371" s="60"/>
      <c r="BT371" s="60"/>
      <c r="BU371" s="75"/>
      <c r="BV371" s="75"/>
      <c r="BW371" s="75"/>
      <c r="BX371" s="75"/>
      <c r="BY371" s="75"/>
      <c r="BZ371" s="75"/>
      <c r="CA371" s="75"/>
      <c r="CB371" s="75"/>
      <c r="CC371" s="75"/>
      <c r="CD371" s="75"/>
      <c r="CE371" s="75"/>
      <c r="CF371" s="75"/>
      <c r="CG371" s="75"/>
      <c r="CH371" s="75"/>
      <c r="CI371" s="75"/>
      <c r="CJ371" s="75"/>
      <c r="CK371" s="75"/>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c r="GO371" s="77"/>
      <c r="GP371" s="77"/>
      <c r="GQ371" s="77"/>
      <c r="GR371" s="77"/>
      <c r="GS371" s="77"/>
      <c r="GT371" s="77"/>
      <c r="GU371" s="77"/>
      <c r="GV371" s="77"/>
    </row>
    <row r="372" spans="1:204" s="76" customFormat="1">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60"/>
      <c r="AB372" s="60"/>
      <c r="AC372" s="60"/>
      <c r="AD372" s="60"/>
      <c r="AE372" s="60"/>
      <c r="AF372" s="60"/>
      <c r="AG372" s="60"/>
      <c r="AH372" s="60"/>
      <c r="AI372" s="60"/>
      <c r="AJ372" s="60"/>
      <c r="AK372" s="60"/>
      <c r="AL372" s="60"/>
      <c r="AM372" s="60"/>
      <c r="AN372" s="60"/>
      <c r="AO372" s="60"/>
      <c r="AP372" s="60"/>
      <c r="AQ372" s="60"/>
      <c r="AR372" s="60"/>
      <c r="AS372" s="60"/>
      <c r="AT372" s="60"/>
      <c r="AU372" s="60"/>
      <c r="AV372" s="60"/>
      <c r="AW372" s="60"/>
      <c r="AX372" s="60"/>
      <c r="AY372" s="60"/>
      <c r="AZ372" s="60"/>
      <c r="BA372" s="60"/>
      <c r="BB372" s="60"/>
      <c r="BC372" s="60"/>
      <c r="BD372" s="60"/>
      <c r="BE372" s="60"/>
      <c r="BF372" s="60"/>
      <c r="BG372" s="60"/>
      <c r="BH372" s="60"/>
      <c r="BI372" s="60"/>
      <c r="BJ372" s="60"/>
      <c r="BK372" s="60"/>
      <c r="BL372" s="60"/>
      <c r="BM372" s="60"/>
      <c r="BN372" s="60"/>
      <c r="BO372" s="60"/>
      <c r="BP372" s="60"/>
      <c r="BQ372" s="60"/>
      <c r="BR372" s="60"/>
      <c r="BS372" s="60"/>
      <c r="BT372" s="60"/>
      <c r="BU372" s="75"/>
      <c r="BV372" s="75"/>
      <c r="BW372" s="75"/>
      <c r="BX372" s="75"/>
      <c r="BY372" s="75"/>
      <c r="BZ372" s="75"/>
      <c r="CA372" s="75"/>
      <c r="CB372" s="75"/>
      <c r="CC372" s="75"/>
      <c r="CD372" s="75"/>
      <c r="CE372" s="75"/>
      <c r="CF372" s="75"/>
      <c r="CG372" s="75"/>
      <c r="CH372" s="75"/>
      <c r="CI372" s="75"/>
      <c r="CJ372" s="75"/>
      <c r="CK372" s="75"/>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c r="GO372" s="77"/>
      <c r="GP372" s="77"/>
      <c r="GQ372" s="77"/>
      <c r="GR372" s="77"/>
      <c r="GS372" s="77"/>
      <c r="GT372" s="77"/>
      <c r="GU372" s="77"/>
      <c r="GV372" s="77"/>
    </row>
    <row r="373" spans="1:204" s="76" customFormat="1">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60"/>
      <c r="BP373" s="60"/>
      <c r="BQ373" s="60"/>
      <c r="BR373" s="60"/>
      <c r="BS373" s="60"/>
      <c r="BT373" s="60"/>
      <c r="BU373" s="75"/>
      <c r="BV373" s="75"/>
      <c r="BW373" s="75"/>
      <c r="BX373" s="75"/>
      <c r="BY373" s="75"/>
      <c r="BZ373" s="75"/>
      <c r="CA373" s="75"/>
      <c r="CB373" s="75"/>
      <c r="CC373" s="75"/>
      <c r="CD373" s="75"/>
      <c r="CE373" s="75"/>
      <c r="CF373" s="75"/>
      <c r="CG373" s="75"/>
      <c r="CH373" s="75"/>
      <c r="CI373" s="75"/>
      <c r="CJ373" s="75"/>
      <c r="CK373" s="75"/>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c r="GO373" s="77"/>
      <c r="GP373" s="77"/>
      <c r="GQ373" s="77"/>
      <c r="GR373" s="77"/>
      <c r="GS373" s="77"/>
      <c r="GT373" s="77"/>
      <c r="GU373" s="77"/>
      <c r="GV373" s="77"/>
    </row>
    <row r="374" spans="1:204" s="76" customFormat="1">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60"/>
      <c r="BT374" s="60"/>
      <c r="BU374" s="75"/>
      <c r="BV374" s="75"/>
      <c r="BW374" s="75"/>
      <c r="BX374" s="75"/>
      <c r="BY374" s="75"/>
      <c r="BZ374" s="75"/>
      <c r="CA374" s="75"/>
      <c r="CB374" s="75"/>
      <c r="CC374" s="75"/>
      <c r="CD374" s="75"/>
      <c r="CE374" s="75"/>
      <c r="CF374" s="75"/>
      <c r="CG374" s="75"/>
      <c r="CH374" s="75"/>
      <c r="CI374" s="75"/>
      <c r="CJ374" s="75"/>
      <c r="CK374" s="75"/>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c r="GO374" s="77"/>
      <c r="GP374" s="77"/>
      <c r="GQ374" s="77"/>
      <c r="GR374" s="77"/>
      <c r="GS374" s="77"/>
      <c r="GT374" s="77"/>
      <c r="GU374" s="77"/>
      <c r="GV374" s="77"/>
    </row>
    <row r="375" spans="1:204" s="76" customFormat="1">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c r="AA375" s="60"/>
      <c r="AB375" s="60"/>
      <c r="AC375" s="60"/>
      <c r="AD375" s="60"/>
      <c r="AE375" s="60"/>
      <c r="AF375" s="60"/>
      <c r="AG375" s="60"/>
      <c r="AH375" s="60"/>
      <c r="AI375" s="60"/>
      <c r="AJ375" s="60"/>
      <c r="AK375" s="60"/>
      <c r="AL375" s="60"/>
      <c r="AM375" s="60"/>
      <c r="AN375" s="60"/>
      <c r="AO375" s="60"/>
      <c r="AP375" s="60"/>
      <c r="AQ375" s="60"/>
      <c r="AR375" s="60"/>
      <c r="AS375" s="60"/>
      <c r="AT375" s="60"/>
      <c r="AU375" s="60"/>
      <c r="AV375" s="60"/>
      <c r="AW375" s="60"/>
      <c r="AX375" s="60"/>
      <c r="AY375" s="60"/>
      <c r="AZ375" s="60"/>
      <c r="BA375" s="60"/>
      <c r="BB375" s="60"/>
      <c r="BC375" s="60"/>
      <c r="BD375" s="60"/>
      <c r="BE375" s="60"/>
      <c r="BF375" s="60"/>
      <c r="BG375" s="60"/>
      <c r="BH375" s="60"/>
      <c r="BI375" s="60"/>
      <c r="BJ375" s="60"/>
      <c r="BK375" s="60"/>
      <c r="BL375" s="60"/>
      <c r="BM375" s="60"/>
      <c r="BN375" s="60"/>
      <c r="BO375" s="60"/>
      <c r="BP375" s="60"/>
      <c r="BQ375" s="60"/>
      <c r="BR375" s="60"/>
      <c r="BS375" s="60"/>
      <c r="BT375" s="60"/>
      <c r="BU375" s="75"/>
      <c r="BV375" s="75"/>
      <c r="BW375" s="75"/>
      <c r="BX375" s="75"/>
      <c r="BY375" s="75"/>
      <c r="BZ375" s="75"/>
      <c r="CA375" s="75"/>
      <c r="CB375" s="75"/>
      <c r="CC375" s="75"/>
      <c r="CD375" s="75"/>
      <c r="CE375" s="75"/>
      <c r="CF375" s="75"/>
      <c r="CG375" s="75"/>
      <c r="CH375" s="75"/>
      <c r="CI375" s="75"/>
      <c r="CJ375" s="75"/>
      <c r="CK375" s="75"/>
      <c r="CL375" s="60"/>
      <c r="CM375" s="60"/>
      <c r="CN375" s="60"/>
      <c r="CO375" s="60"/>
      <c r="CP375" s="60"/>
      <c r="CQ375" s="60"/>
      <c r="CR375" s="60"/>
      <c r="CS375" s="60"/>
      <c r="CT375" s="60"/>
      <c r="CU375" s="60"/>
      <c r="CV375" s="60"/>
      <c r="CW375" s="60"/>
      <c r="CX375" s="60"/>
      <c r="CY375" s="60"/>
      <c r="CZ375" s="60"/>
      <c r="DA375" s="60"/>
      <c r="DB375" s="60"/>
      <c r="DC375" s="60"/>
      <c r="DD375" s="60"/>
      <c r="DE375" s="60"/>
      <c r="DF375" s="60"/>
      <c r="DG375" s="60"/>
      <c r="DH375" s="60"/>
      <c r="DI375" s="60"/>
      <c r="DJ375" s="60"/>
      <c r="DK375" s="60"/>
      <c r="DL375" s="60"/>
      <c r="DM375" s="60"/>
      <c r="DN375" s="60"/>
      <c r="DO375" s="60"/>
      <c r="DP375" s="60"/>
      <c r="GO375" s="77"/>
      <c r="GP375" s="77"/>
      <c r="GQ375" s="77"/>
      <c r="GR375" s="77"/>
      <c r="GS375" s="77"/>
      <c r="GT375" s="77"/>
      <c r="GU375" s="77"/>
      <c r="GV375" s="77"/>
    </row>
    <row r="376" spans="1:204" s="76" customFormat="1">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60"/>
      <c r="AB376" s="60"/>
      <c r="AC376" s="60"/>
      <c r="AD376" s="60"/>
      <c r="AE376" s="60"/>
      <c r="AF376" s="60"/>
      <c r="AG376" s="60"/>
      <c r="AH376" s="60"/>
      <c r="AI376" s="60"/>
      <c r="AJ376" s="60"/>
      <c r="AK376" s="60"/>
      <c r="AL376" s="60"/>
      <c r="AM376" s="60"/>
      <c r="AN376" s="60"/>
      <c r="AO376" s="60"/>
      <c r="AP376" s="60"/>
      <c r="AQ376" s="60"/>
      <c r="AR376" s="60"/>
      <c r="AS376" s="60"/>
      <c r="AT376" s="60"/>
      <c r="AU376" s="60"/>
      <c r="AV376" s="60"/>
      <c r="AW376" s="60"/>
      <c r="AX376" s="60"/>
      <c r="AY376" s="60"/>
      <c r="AZ376" s="60"/>
      <c r="BA376" s="60"/>
      <c r="BB376" s="60"/>
      <c r="BC376" s="60"/>
      <c r="BD376" s="60"/>
      <c r="BE376" s="60"/>
      <c r="BF376" s="60"/>
      <c r="BG376" s="60"/>
      <c r="BH376" s="60"/>
      <c r="BI376" s="60"/>
      <c r="BJ376" s="60"/>
      <c r="BK376" s="60"/>
      <c r="BL376" s="60"/>
      <c r="BM376" s="60"/>
      <c r="BN376" s="60"/>
      <c r="BO376" s="60"/>
      <c r="BP376" s="60"/>
      <c r="BQ376" s="60"/>
      <c r="BR376" s="60"/>
      <c r="BS376" s="60"/>
      <c r="BT376" s="60"/>
      <c r="BU376" s="75"/>
      <c r="BV376" s="75"/>
      <c r="BW376" s="75"/>
      <c r="BX376" s="75"/>
      <c r="BY376" s="75"/>
      <c r="BZ376" s="75"/>
      <c r="CA376" s="75"/>
      <c r="CB376" s="75"/>
      <c r="CC376" s="75"/>
      <c r="CD376" s="75"/>
      <c r="CE376" s="75"/>
      <c r="CF376" s="75"/>
      <c r="CG376" s="75"/>
      <c r="CH376" s="75"/>
      <c r="CI376" s="75"/>
      <c r="CJ376" s="75"/>
      <c r="CK376" s="75"/>
      <c r="CL376" s="60"/>
      <c r="CM376" s="60"/>
      <c r="CN376" s="60"/>
      <c r="CO376" s="60"/>
      <c r="CP376" s="60"/>
      <c r="CQ376" s="60"/>
      <c r="CR376" s="60"/>
      <c r="CS376" s="60"/>
      <c r="CT376" s="60"/>
      <c r="CU376" s="60"/>
      <c r="CV376" s="60"/>
      <c r="CW376" s="60"/>
      <c r="CX376" s="60"/>
      <c r="CY376" s="60"/>
      <c r="CZ376" s="60"/>
      <c r="DA376" s="60"/>
      <c r="DB376" s="60"/>
      <c r="DC376" s="60"/>
      <c r="DD376" s="60"/>
      <c r="DE376" s="60"/>
      <c r="DF376" s="60"/>
      <c r="DG376" s="60"/>
      <c r="DH376" s="60"/>
      <c r="DI376" s="60"/>
      <c r="DJ376" s="60"/>
      <c r="DK376" s="60"/>
      <c r="DL376" s="60"/>
      <c r="DM376" s="60"/>
      <c r="DN376" s="60"/>
      <c r="DO376" s="60"/>
      <c r="DP376" s="60"/>
      <c r="GO376" s="77"/>
      <c r="GP376" s="77"/>
      <c r="GQ376" s="77"/>
      <c r="GR376" s="77"/>
      <c r="GS376" s="77"/>
      <c r="GT376" s="77"/>
      <c r="GU376" s="77"/>
      <c r="GV376" s="77"/>
    </row>
    <row r="377" spans="1:204" s="76" customFormat="1">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c r="AA377" s="60"/>
      <c r="AB377" s="60"/>
      <c r="AC377" s="60"/>
      <c r="AD377" s="60"/>
      <c r="AE377" s="60"/>
      <c r="AF377" s="60"/>
      <c r="AG377" s="60"/>
      <c r="AH377" s="60"/>
      <c r="AI377" s="60"/>
      <c r="AJ377" s="60"/>
      <c r="AK377" s="60"/>
      <c r="AL377" s="60"/>
      <c r="AM377" s="60"/>
      <c r="AN377" s="60"/>
      <c r="AO377" s="60"/>
      <c r="AP377" s="60"/>
      <c r="AQ377" s="60"/>
      <c r="AR377" s="60"/>
      <c r="AS377" s="60"/>
      <c r="AT377" s="60"/>
      <c r="AU377" s="60"/>
      <c r="AV377" s="60"/>
      <c r="AW377" s="60"/>
      <c r="AX377" s="60"/>
      <c r="AY377" s="60"/>
      <c r="AZ377" s="60"/>
      <c r="BA377" s="60"/>
      <c r="BB377" s="60"/>
      <c r="BC377" s="60"/>
      <c r="BD377" s="60"/>
      <c r="BE377" s="60"/>
      <c r="BF377" s="60"/>
      <c r="BG377" s="60"/>
      <c r="BH377" s="60"/>
      <c r="BI377" s="60"/>
      <c r="BJ377" s="60"/>
      <c r="BK377" s="60"/>
      <c r="BL377" s="60"/>
      <c r="BM377" s="60"/>
      <c r="BN377" s="60"/>
      <c r="BO377" s="60"/>
      <c r="BP377" s="60"/>
      <c r="BQ377" s="60"/>
      <c r="BR377" s="60"/>
      <c r="BS377" s="60"/>
      <c r="BT377" s="60"/>
      <c r="BU377" s="75"/>
      <c r="BV377" s="75"/>
      <c r="BW377" s="75"/>
      <c r="BX377" s="75"/>
      <c r="BY377" s="75"/>
      <c r="BZ377" s="75"/>
      <c r="CA377" s="75"/>
      <c r="CB377" s="75"/>
      <c r="CC377" s="75"/>
      <c r="CD377" s="75"/>
      <c r="CE377" s="75"/>
      <c r="CF377" s="75"/>
      <c r="CG377" s="75"/>
      <c r="CH377" s="75"/>
      <c r="CI377" s="75"/>
      <c r="CJ377" s="75"/>
      <c r="CK377" s="75"/>
      <c r="CL377" s="60"/>
      <c r="CM377" s="60"/>
      <c r="CN377" s="60"/>
      <c r="CO377" s="60"/>
      <c r="CP377" s="60"/>
      <c r="CQ377" s="60"/>
      <c r="CR377" s="60"/>
      <c r="CS377" s="60"/>
      <c r="CT377" s="60"/>
      <c r="CU377" s="60"/>
      <c r="CV377" s="60"/>
      <c r="CW377" s="60"/>
      <c r="CX377" s="60"/>
      <c r="CY377" s="60"/>
      <c r="CZ377" s="60"/>
      <c r="DA377" s="60"/>
      <c r="DB377" s="60"/>
      <c r="DC377" s="60"/>
      <c r="DD377" s="60"/>
      <c r="DE377" s="60"/>
      <c r="DF377" s="60"/>
      <c r="DG377" s="60"/>
      <c r="DH377" s="60"/>
      <c r="DI377" s="60"/>
      <c r="DJ377" s="60"/>
      <c r="DK377" s="60"/>
      <c r="DL377" s="60"/>
      <c r="DM377" s="60"/>
      <c r="DN377" s="60"/>
      <c r="DO377" s="60"/>
      <c r="DP377" s="60"/>
      <c r="GO377" s="77"/>
      <c r="GP377" s="77"/>
      <c r="GQ377" s="77"/>
      <c r="GR377" s="77"/>
      <c r="GS377" s="77"/>
      <c r="GT377" s="77"/>
      <c r="GU377" s="77"/>
      <c r="GV377" s="77"/>
    </row>
    <row r="378" spans="1:204" s="76" customFormat="1">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c r="AA378" s="60"/>
      <c r="AB378" s="60"/>
      <c r="AC378" s="60"/>
      <c r="AD378" s="60"/>
      <c r="AE378" s="60"/>
      <c r="AF378" s="60"/>
      <c r="AG378" s="60"/>
      <c r="AH378" s="60"/>
      <c r="AI378" s="60"/>
      <c r="AJ378" s="60"/>
      <c r="AK378" s="60"/>
      <c r="AL378" s="60"/>
      <c r="AM378" s="60"/>
      <c r="AN378" s="60"/>
      <c r="AO378" s="60"/>
      <c r="AP378" s="60"/>
      <c r="AQ378" s="60"/>
      <c r="AR378" s="60"/>
      <c r="AS378" s="60"/>
      <c r="AT378" s="60"/>
      <c r="AU378" s="60"/>
      <c r="AV378" s="60"/>
      <c r="AW378" s="60"/>
      <c r="AX378" s="60"/>
      <c r="AY378" s="60"/>
      <c r="AZ378" s="60"/>
      <c r="BA378" s="60"/>
      <c r="BB378" s="60"/>
      <c r="BC378" s="60"/>
      <c r="BD378" s="60"/>
      <c r="BE378" s="60"/>
      <c r="BF378" s="60"/>
      <c r="BG378" s="60"/>
      <c r="BH378" s="60"/>
      <c r="BI378" s="60"/>
      <c r="BJ378" s="60"/>
      <c r="BK378" s="60"/>
      <c r="BL378" s="60"/>
      <c r="BM378" s="60"/>
      <c r="BN378" s="60"/>
      <c r="BO378" s="60"/>
      <c r="BP378" s="60"/>
      <c r="BQ378" s="60"/>
      <c r="BR378" s="60"/>
      <c r="BS378" s="60"/>
      <c r="BT378" s="60"/>
      <c r="BU378" s="75"/>
      <c r="BV378" s="75"/>
      <c r="BW378" s="75"/>
      <c r="BX378" s="75"/>
      <c r="BY378" s="75"/>
      <c r="BZ378" s="75"/>
      <c r="CA378" s="75"/>
      <c r="CB378" s="75"/>
      <c r="CC378" s="75"/>
      <c r="CD378" s="75"/>
      <c r="CE378" s="75"/>
      <c r="CF378" s="75"/>
      <c r="CG378" s="75"/>
      <c r="CH378" s="75"/>
      <c r="CI378" s="75"/>
      <c r="CJ378" s="75"/>
      <c r="CK378" s="75"/>
      <c r="CL378" s="60"/>
      <c r="CM378" s="60"/>
      <c r="CN378" s="60"/>
      <c r="CO378" s="60"/>
      <c r="CP378" s="60"/>
      <c r="CQ378" s="60"/>
      <c r="CR378" s="60"/>
      <c r="CS378" s="60"/>
      <c r="CT378" s="60"/>
      <c r="CU378" s="60"/>
      <c r="CV378" s="60"/>
      <c r="CW378" s="60"/>
      <c r="CX378" s="60"/>
      <c r="CY378" s="60"/>
      <c r="CZ378" s="60"/>
      <c r="DA378" s="60"/>
      <c r="DB378" s="60"/>
      <c r="DC378" s="60"/>
      <c r="DD378" s="60"/>
      <c r="DE378" s="60"/>
      <c r="DF378" s="60"/>
      <c r="DG378" s="60"/>
      <c r="DH378" s="60"/>
      <c r="DI378" s="60"/>
      <c r="DJ378" s="60"/>
      <c r="DK378" s="60"/>
      <c r="DL378" s="60"/>
      <c r="DM378" s="60"/>
      <c r="DN378" s="60"/>
      <c r="DO378" s="60"/>
      <c r="DP378" s="60"/>
      <c r="GO378" s="77"/>
      <c r="GP378" s="77"/>
      <c r="GQ378" s="77"/>
      <c r="GR378" s="77"/>
      <c r="GS378" s="77"/>
      <c r="GT378" s="77"/>
      <c r="GU378" s="77"/>
      <c r="GV378" s="77"/>
    </row>
    <row r="379" spans="1:204" s="76" customFormat="1">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c r="AA379" s="60"/>
      <c r="AB379" s="60"/>
      <c r="AC379" s="60"/>
      <c r="AD379" s="60"/>
      <c r="AE379" s="60"/>
      <c r="AF379" s="60"/>
      <c r="AG379" s="60"/>
      <c r="AH379" s="60"/>
      <c r="AI379" s="60"/>
      <c r="AJ379" s="60"/>
      <c r="AK379" s="60"/>
      <c r="AL379" s="60"/>
      <c r="AM379" s="60"/>
      <c r="AN379" s="60"/>
      <c r="AO379" s="60"/>
      <c r="AP379" s="60"/>
      <c r="AQ379" s="60"/>
      <c r="AR379" s="60"/>
      <c r="AS379" s="60"/>
      <c r="AT379" s="60"/>
      <c r="AU379" s="60"/>
      <c r="AV379" s="60"/>
      <c r="AW379" s="60"/>
      <c r="AX379" s="60"/>
      <c r="AY379" s="60"/>
      <c r="AZ379" s="60"/>
      <c r="BA379" s="60"/>
      <c r="BB379" s="60"/>
      <c r="BC379" s="60"/>
      <c r="BD379" s="60"/>
      <c r="BE379" s="60"/>
      <c r="BF379" s="60"/>
      <c r="BG379" s="60"/>
      <c r="BH379" s="60"/>
      <c r="BI379" s="60"/>
      <c r="BJ379" s="60"/>
      <c r="BK379" s="60"/>
      <c r="BL379" s="60"/>
      <c r="BM379" s="60"/>
      <c r="BN379" s="60"/>
      <c r="BO379" s="60"/>
      <c r="BP379" s="60"/>
      <c r="BQ379" s="60"/>
      <c r="BR379" s="60"/>
      <c r="BS379" s="60"/>
      <c r="BT379" s="60"/>
      <c r="BU379" s="75"/>
      <c r="BV379" s="75"/>
      <c r="BW379" s="75"/>
      <c r="BX379" s="75"/>
      <c r="BY379" s="75"/>
      <c r="BZ379" s="75"/>
      <c r="CA379" s="75"/>
      <c r="CB379" s="75"/>
      <c r="CC379" s="75"/>
      <c r="CD379" s="75"/>
      <c r="CE379" s="75"/>
      <c r="CF379" s="75"/>
      <c r="CG379" s="75"/>
      <c r="CH379" s="75"/>
      <c r="CI379" s="75"/>
      <c r="CJ379" s="75"/>
      <c r="CK379" s="75"/>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60"/>
      <c r="DJ379" s="60"/>
      <c r="DK379" s="60"/>
      <c r="DL379" s="60"/>
      <c r="DM379" s="60"/>
      <c r="DN379" s="60"/>
      <c r="DO379" s="60"/>
      <c r="DP379" s="60"/>
      <c r="GO379" s="77"/>
      <c r="GP379" s="77"/>
      <c r="GQ379" s="77"/>
      <c r="GR379" s="77"/>
      <c r="GS379" s="77"/>
      <c r="GT379" s="77"/>
      <c r="GU379" s="77"/>
      <c r="GV379" s="77"/>
    </row>
    <row r="380" spans="1:204" s="76" customFormat="1">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c r="AA380" s="60"/>
      <c r="AB380" s="60"/>
      <c r="AC380" s="60"/>
      <c r="AD380" s="60"/>
      <c r="AE380" s="60"/>
      <c r="AF380" s="60"/>
      <c r="AG380" s="60"/>
      <c r="AH380" s="60"/>
      <c r="AI380" s="60"/>
      <c r="AJ380" s="60"/>
      <c r="AK380" s="60"/>
      <c r="AL380" s="60"/>
      <c r="AM380" s="60"/>
      <c r="AN380" s="60"/>
      <c r="AO380" s="60"/>
      <c r="AP380" s="60"/>
      <c r="AQ380" s="60"/>
      <c r="AR380" s="60"/>
      <c r="AS380" s="60"/>
      <c r="AT380" s="60"/>
      <c r="AU380" s="60"/>
      <c r="AV380" s="60"/>
      <c r="AW380" s="60"/>
      <c r="AX380" s="60"/>
      <c r="AY380" s="60"/>
      <c r="AZ380" s="60"/>
      <c r="BA380" s="60"/>
      <c r="BB380" s="60"/>
      <c r="BC380" s="60"/>
      <c r="BD380" s="60"/>
      <c r="BE380" s="60"/>
      <c r="BF380" s="60"/>
      <c r="BG380" s="60"/>
      <c r="BH380" s="60"/>
      <c r="BI380" s="60"/>
      <c r="BJ380" s="60"/>
      <c r="BK380" s="60"/>
      <c r="BL380" s="60"/>
      <c r="BM380" s="60"/>
      <c r="BN380" s="60"/>
      <c r="BO380" s="60"/>
      <c r="BP380" s="60"/>
      <c r="BQ380" s="60"/>
      <c r="BR380" s="60"/>
      <c r="BS380" s="60"/>
      <c r="BT380" s="60"/>
      <c r="BU380" s="75"/>
      <c r="BV380" s="75"/>
      <c r="BW380" s="75"/>
      <c r="BX380" s="75"/>
      <c r="BY380" s="75"/>
      <c r="BZ380" s="75"/>
      <c r="CA380" s="75"/>
      <c r="CB380" s="75"/>
      <c r="CC380" s="75"/>
      <c r="CD380" s="75"/>
      <c r="CE380" s="75"/>
      <c r="CF380" s="75"/>
      <c r="CG380" s="75"/>
      <c r="CH380" s="75"/>
      <c r="CI380" s="75"/>
      <c r="CJ380" s="75"/>
      <c r="CK380" s="75"/>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60"/>
      <c r="DJ380" s="60"/>
      <c r="DK380" s="60"/>
      <c r="DL380" s="60"/>
      <c r="DM380" s="60"/>
      <c r="DN380" s="60"/>
      <c r="DO380" s="60"/>
      <c r="DP380" s="60"/>
      <c r="GO380" s="77"/>
      <c r="GP380" s="77"/>
      <c r="GQ380" s="77"/>
      <c r="GR380" s="77"/>
      <c r="GS380" s="77"/>
      <c r="GT380" s="77"/>
      <c r="GU380" s="77"/>
      <c r="GV380" s="77"/>
    </row>
    <row r="381" spans="1:204" s="76" customFormat="1">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60"/>
      <c r="AB381" s="60"/>
      <c r="AC381" s="60"/>
      <c r="AD381" s="60"/>
      <c r="AE381" s="60"/>
      <c r="AF381" s="60"/>
      <c r="AG381" s="60"/>
      <c r="AH381" s="60"/>
      <c r="AI381" s="60"/>
      <c r="AJ381" s="60"/>
      <c r="AK381" s="60"/>
      <c r="AL381" s="60"/>
      <c r="AM381" s="60"/>
      <c r="AN381" s="60"/>
      <c r="AO381" s="60"/>
      <c r="AP381" s="60"/>
      <c r="AQ381" s="60"/>
      <c r="AR381" s="60"/>
      <c r="AS381" s="60"/>
      <c r="AT381" s="60"/>
      <c r="AU381" s="60"/>
      <c r="AV381" s="60"/>
      <c r="AW381" s="60"/>
      <c r="AX381" s="60"/>
      <c r="AY381" s="60"/>
      <c r="AZ381" s="60"/>
      <c r="BA381" s="60"/>
      <c r="BB381" s="60"/>
      <c r="BC381" s="60"/>
      <c r="BD381" s="60"/>
      <c r="BE381" s="60"/>
      <c r="BF381" s="60"/>
      <c r="BG381" s="60"/>
      <c r="BH381" s="60"/>
      <c r="BI381" s="60"/>
      <c r="BJ381" s="60"/>
      <c r="BK381" s="60"/>
      <c r="BL381" s="60"/>
      <c r="BM381" s="60"/>
      <c r="BN381" s="60"/>
      <c r="BO381" s="60"/>
      <c r="BP381" s="60"/>
      <c r="BQ381" s="60"/>
      <c r="BR381" s="60"/>
      <c r="BS381" s="60"/>
      <c r="BT381" s="60"/>
      <c r="BU381" s="75"/>
      <c r="BV381" s="75"/>
      <c r="BW381" s="75"/>
      <c r="BX381" s="75"/>
      <c r="BY381" s="75"/>
      <c r="BZ381" s="75"/>
      <c r="CA381" s="75"/>
      <c r="CB381" s="75"/>
      <c r="CC381" s="75"/>
      <c r="CD381" s="75"/>
      <c r="CE381" s="75"/>
      <c r="CF381" s="75"/>
      <c r="CG381" s="75"/>
      <c r="CH381" s="75"/>
      <c r="CI381" s="75"/>
      <c r="CJ381" s="75"/>
      <c r="CK381" s="75"/>
      <c r="CL381" s="60"/>
      <c r="CM381" s="60"/>
      <c r="CN381" s="60"/>
      <c r="CO381" s="60"/>
      <c r="CP381" s="60"/>
      <c r="CQ381" s="60"/>
      <c r="CR381" s="60"/>
      <c r="CS381" s="60"/>
      <c r="CT381" s="60"/>
      <c r="CU381" s="60"/>
      <c r="CV381" s="60"/>
      <c r="CW381" s="60"/>
      <c r="CX381" s="60"/>
      <c r="CY381" s="60"/>
      <c r="CZ381" s="60"/>
      <c r="DA381" s="60"/>
      <c r="DB381" s="60"/>
      <c r="DC381" s="60"/>
      <c r="DD381" s="60"/>
      <c r="DE381" s="60"/>
      <c r="DF381" s="60"/>
      <c r="DG381" s="60"/>
      <c r="DH381" s="60"/>
      <c r="DI381" s="60"/>
      <c r="DJ381" s="60"/>
      <c r="DK381" s="60"/>
      <c r="DL381" s="60"/>
      <c r="DM381" s="60"/>
      <c r="DN381" s="60"/>
      <c r="DO381" s="60"/>
      <c r="DP381" s="60"/>
      <c r="GO381" s="77"/>
      <c r="GP381" s="77"/>
      <c r="GQ381" s="77"/>
      <c r="GR381" s="77"/>
      <c r="GS381" s="77"/>
      <c r="GT381" s="77"/>
      <c r="GU381" s="77"/>
      <c r="GV381" s="77"/>
    </row>
    <row r="382" spans="1:204" s="76" customFormat="1">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60"/>
      <c r="AB382" s="60"/>
      <c r="AC382" s="60"/>
      <c r="AD382" s="60"/>
      <c r="AE382" s="60"/>
      <c r="AF382" s="60"/>
      <c r="AG382" s="60"/>
      <c r="AH382" s="60"/>
      <c r="AI382" s="60"/>
      <c r="AJ382" s="60"/>
      <c r="AK382" s="60"/>
      <c r="AL382" s="60"/>
      <c r="AM382" s="60"/>
      <c r="AN382" s="60"/>
      <c r="AO382" s="60"/>
      <c r="AP382" s="60"/>
      <c r="AQ382" s="60"/>
      <c r="AR382" s="60"/>
      <c r="AS382" s="60"/>
      <c r="AT382" s="60"/>
      <c r="AU382" s="60"/>
      <c r="AV382" s="60"/>
      <c r="AW382" s="60"/>
      <c r="AX382" s="60"/>
      <c r="AY382" s="60"/>
      <c r="AZ382" s="60"/>
      <c r="BA382" s="60"/>
      <c r="BB382" s="60"/>
      <c r="BC382" s="60"/>
      <c r="BD382" s="60"/>
      <c r="BE382" s="60"/>
      <c r="BF382" s="60"/>
      <c r="BG382" s="60"/>
      <c r="BH382" s="60"/>
      <c r="BI382" s="60"/>
      <c r="BJ382" s="60"/>
      <c r="BK382" s="60"/>
      <c r="BL382" s="60"/>
      <c r="BM382" s="60"/>
      <c r="BN382" s="60"/>
      <c r="BO382" s="60"/>
      <c r="BP382" s="60"/>
      <c r="BQ382" s="60"/>
      <c r="BR382" s="60"/>
      <c r="BS382" s="60"/>
      <c r="BT382" s="60"/>
      <c r="BU382" s="75"/>
      <c r="BV382" s="75"/>
      <c r="BW382" s="75"/>
      <c r="BX382" s="75"/>
      <c r="BY382" s="75"/>
      <c r="BZ382" s="75"/>
      <c r="CA382" s="75"/>
      <c r="CB382" s="75"/>
      <c r="CC382" s="75"/>
      <c r="CD382" s="75"/>
      <c r="CE382" s="75"/>
      <c r="CF382" s="75"/>
      <c r="CG382" s="75"/>
      <c r="CH382" s="75"/>
      <c r="CI382" s="75"/>
      <c r="CJ382" s="75"/>
      <c r="CK382" s="75"/>
      <c r="CL382" s="60"/>
      <c r="CM382" s="60"/>
      <c r="CN382" s="60"/>
      <c r="CO382" s="60"/>
      <c r="CP382" s="60"/>
      <c r="CQ382" s="60"/>
      <c r="CR382" s="60"/>
      <c r="CS382" s="60"/>
      <c r="CT382" s="60"/>
      <c r="CU382" s="60"/>
      <c r="CV382" s="60"/>
      <c r="CW382" s="60"/>
      <c r="CX382" s="60"/>
      <c r="CY382" s="60"/>
      <c r="CZ382" s="60"/>
      <c r="DA382" s="60"/>
      <c r="DB382" s="60"/>
      <c r="DC382" s="60"/>
      <c r="DD382" s="60"/>
      <c r="DE382" s="60"/>
      <c r="DF382" s="60"/>
      <c r="DG382" s="60"/>
      <c r="DH382" s="60"/>
      <c r="DI382" s="60"/>
      <c r="DJ382" s="60"/>
      <c r="DK382" s="60"/>
      <c r="DL382" s="60"/>
      <c r="DM382" s="60"/>
      <c r="DN382" s="60"/>
      <c r="DO382" s="60"/>
      <c r="DP382" s="60"/>
      <c r="GO382" s="77"/>
      <c r="GP382" s="77"/>
      <c r="GQ382" s="77"/>
      <c r="GR382" s="77"/>
      <c r="GS382" s="77"/>
      <c r="GT382" s="77"/>
      <c r="GU382" s="77"/>
      <c r="GV382" s="77"/>
    </row>
    <row r="383" spans="1:204" s="76" customFormat="1">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c r="AA383" s="60"/>
      <c r="AB383" s="60"/>
      <c r="AC383" s="60"/>
      <c r="AD383" s="60"/>
      <c r="AE383" s="60"/>
      <c r="AF383" s="60"/>
      <c r="AG383" s="60"/>
      <c r="AH383" s="60"/>
      <c r="AI383" s="60"/>
      <c r="AJ383" s="60"/>
      <c r="AK383" s="60"/>
      <c r="AL383" s="60"/>
      <c r="AM383" s="60"/>
      <c r="AN383" s="60"/>
      <c r="AO383" s="60"/>
      <c r="AP383" s="60"/>
      <c r="AQ383" s="60"/>
      <c r="AR383" s="60"/>
      <c r="AS383" s="60"/>
      <c r="AT383" s="60"/>
      <c r="AU383" s="60"/>
      <c r="AV383" s="60"/>
      <c r="AW383" s="60"/>
      <c r="AX383" s="60"/>
      <c r="AY383" s="60"/>
      <c r="AZ383" s="60"/>
      <c r="BA383" s="60"/>
      <c r="BB383" s="60"/>
      <c r="BC383" s="60"/>
      <c r="BD383" s="60"/>
      <c r="BE383" s="60"/>
      <c r="BF383" s="60"/>
      <c r="BG383" s="60"/>
      <c r="BH383" s="60"/>
      <c r="BI383" s="60"/>
      <c r="BJ383" s="60"/>
      <c r="BK383" s="60"/>
      <c r="BL383" s="60"/>
      <c r="BM383" s="60"/>
      <c r="BN383" s="60"/>
      <c r="BO383" s="60"/>
      <c r="BP383" s="60"/>
      <c r="BQ383" s="60"/>
      <c r="BR383" s="60"/>
      <c r="BS383" s="60"/>
      <c r="BT383" s="60"/>
      <c r="BU383" s="75"/>
      <c r="BV383" s="75"/>
      <c r="BW383" s="75"/>
      <c r="BX383" s="75"/>
      <c r="BY383" s="75"/>
      <c r="BZ383" s="75"/>
      <c r="CA383" s="75"/>
      <c r="CB383" s="75"/>
      <c r="CC383" s="75"/>
      <c r="CD383" s="75"/>
      <c r="CE383" s="75"/>
      <c r="CF383" s="75"/>
      <c r="CG383" s="75"/>
      <c r="CH383" s="75"/>
      <c r="CI383" s="75"/>
      <c r="CJ383" s="75"/>
      <c r="CK383" s="75"/>
      <c r="CL383" s="60"/>
      <c r="CM383" s="60"/>
      <c r="CN383" s="60"/>
      <c r="CO383" s="60"/>
      <c r="CP383" s="60"/>
      <c r="CQ383" s="60"/>
      <c r="CR383" s="60"/>
      <c r="CS383" s="60"/>
      <c r="CT383" s="60"/>
      <c r="CU383" s="60"/>
      <c r="CV383" s="60"/>
      <c r="CW383" s="60"/>
      <c r="CX383" s="60"/>
      <c r="CY383" s="60"/>
      <c r="CZ383" s="60"/>
      <c r="DA383" s="60"/>
      <c r="DB383" s="60"/>
      <c r="DC383" s="60"/>
      <c r="DD383" s="60"/>
      <c r="DE383" s="60"/>
      <c r="DF383" s="60"/>
      <c r="DG383" s="60"/>
      <c r="DH383" s="60"/>
      <c r="DI383" s="60"/>
      <c r="DJ383" s="60"/>
      <c r="DK383" s="60"/>
      <c r="DL383" s="60"/>
      <c r="DM383" s="60"/>
      <c r="DN383" s="60"/>
      <c r="DO383" s="60"/>
      <c r="DP383" s="60"/>
      <c r="GO383" s="77"/>
      <c r="GP383" s="77"/>
      <c r="GQ383" s="77"/>
      <c r="GR383" s="77"/>
      <c r="GS383" s="77"/>
      <c r="GT383" s="77"/>
      <c r="GU383" s="77"/>
      <c r="GV383" s="77"/>
    </row>
    <row r="384" spans="1:204" s="76" customFormat="1">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60"/>
      <c r="AB384" s="60"/>
      <c r="AC384" s="60"/>
      <c r="AD384" s="60"/>
      <c r="AE384" s="60"/>
      <c r="AF384" s="60"/>
      <c r="AG384" s="60"/>
      <c r="AH384" s="60"/>
      <c r="AI384" s="60"/>
      <c r="AJ384" s="60"/>
      <c r="AK384" s="60"/>
      <c r="AL384" s="60"/>
      <c r="AM384" s="60"/>
      <c r="AN384" s="60"/>
      <c r="AO384" s="60"/>
      <c r="AP384" s="60"/>
      <c r="AQ384" s="60"/>
      <c r="AR384" s="60"/>
      <c r="AS384" s="60"/>
      <c r="AT384" s="60"/>
      <c r="AU384" s="60"/>
      <c r="AV384" s="60"/>
      <c r="AW384" s="60"/>
      <c r="AX384" s="60"/>
      <c r="AY384" s="60"/>
      <c r="AZ384" s="60"/>
      <c r="BA384" s="60"/>
      <c r="BB384" s="60"/>
      <c r="BC384" s="60"/>
      <c r="BD384" s="60"/>
      <c r="BE384" s="60"/>
      <c r="BF384" s="60"/>
      <c r="BG384" s="60"/>
      <c r="BH384" s="60"/>
      <c r="BI384" s="60"/>
      <c r="BJ384" s="60"/>
      <c r="BK384" s="60"/>
      <c r="BL384" s="60"/>
      <c r="BM384" s="60"/>
      <c r="BN384" s="60"/>
      <c r="BO384" s="60"/>
      <c r="BP384" s="60"/>
      <c r="BQ384" s="60"/>
      <c r="BR384" s="60"/>
      <c r="BS384" s="60"/>
      <c r="BT384" s="60"/>
      <c r="BU384" s="75"/>
      <c r="BV384" s="75"/>
      <c r="BW384" s="75"/>
      <c r="BX384" s="75"/>
      <c r="BY384" s="75"/>
      <c r="BZ384" s="75"/>
      <c r="CA384" s="75"/>
      <c r="CB384" s="75"/>
      <c r="CC384" s="75"/>
      <c r="CD384" s="75"/>
      <c r="CE384" s="75"/>
      <c r="CF384" s="75"/>
      <c r="CG384" s="75"/>
      <c r="CH384" s="75"/>
      <c r="CI384" s="75"/>
      <c r="CJ384" s="75"/>
      <c r="CK384" s="75"/>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c r="GO384" s="77"/>
      <c r="GP384" s="77"/>
      <c r="GQ384" s="77"/>
      <c r="GR384" s="77"/>
      <c r="GS384" s="77"/>
      <c r="GT384" s="77"/>
      <c r="GU384" s="77"/>
      <c r="GV384" s="77"/>
    </row>
    <row r="385" spans="1:204" s="76" customFormat="1">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c r="AA385" s="60"/>
      <c r="AB385" s="60"/>
      <c r="AC385" s="60"/>
      <c r="AD385" s="60"/>
      <c r="AE385" s="60"/>
      <c r="AF385" s="60"/>
      <c r="AG385" s="60"/>
      <c r="AH385" s="60"/>
      <c r="AI385" s="60"/>
      <c r="AJ385" s="60"/>
      <c r="AK385" s="60"/>
      <c r="AL385" s="60"/>
      <c r="AM385" s="60"/>
      <c r="AN385" s="60"/>
      <c r="AO385" s="60"/>
      <c r="AP385" s="60"/>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75"/>
      <c r="BV385" s="75"/>
      <c r="BW385" s="75"/>
      <c r="BX385" s="75"/>
      <c r="BY385" s="75"/>
      <c r="BZ385" s="75"/>
      <c r="CA385" s="75"/>
      <c r="CB385" s="75"/>
      <c r="CC385" s="75"/>
      <c r="CD385" s="75"/>
      <c r="CE385" s="75"/>
      <c r="CF385" s="75"/>
      <c r="CG385" s="75"/>
      <c r="CH385" s="75"/>
      <c r="CI385" s="75"/>
      <c r="CJ385" s="75"/>
      <c r="CK385" s="75"/>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c r="GO385" s="77"/>
      <c r="GP385" s="77"/>
      <c r="GQ385" s="77"/>
      <c r="GR385" s="77"/>
      <c r="GS385" s="77"/>
      <c r="GT385" s="77"/>
      <c r="GU385" s="77"/>
      <c r="GV385" s="77"/>
    </row>
    <row r="386" spans="1:204" s="76" customFormat="1">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c r="AA386" s="60"/>
      <c r="AB386" s="60"/>
      <c r="AC386" s="60"/>
      <c r="AD386" s="60"/>
      <c r="AE386" s="60"/>
      <c r="AF386" s="60"/>
      <c r="AG386" s="60"/>
      <c r="AH386" s="60"/>
      <c r="AI386" s="60"/>
      <c r="AJ386" s="60"/>
      <c r="AK386" s="60"/>
      <c r="AL386" s="60"/>
      <c r="AM386" s="60"/>
      <c r="AN386" s="60"/>
      <c r="AO386" s="60"/>
      <c r="AP386" s="60"/>
      <c r="AQ386" s="60"/>
      <c r="AR386" s="60"/>
      <c r="AS386" s="60"/>
      <c r="AT386" s="60"/>
      <c r="AU386" s="60"/>
      <c r="AV386" s="60"/>
      <c r="AW386" s="60"/>
      <c r="AX386" s="60"/>
      <c r="AY386" s="60"/>
      <c r="AZ386" s="60"/>
      <c r="BA386" s="60"/>
      <c r="BB386" s="60"/>
      <c r="BC386" s="60"/>
      <c r="BD386" s="60"/>
      <c r="BE386" s="60"/>
      <c r="BF386" s="60"/>
      <c r="BG386" s="60"/>
      <c r="BH386" s="60"/>
      <c r="BI386" s="60"/>
      <c r="BJ386" s="60"/>
      <c r="BK386" s="60"/>
      <c r="BL386" s="60"/>
      <c r="BM386" s="60"/>
      <c r="BN386" s="60"/>
      <c r="BO386" s="60"/>
      <c r="BP386" s="60"/>
      <c r="BQ386" s="60"/>
      <c r="BR386" s="60"/>
      <c r="BS386" s="60"/>
      <c r="BT386" s="60"/>
      <c r="BU386" s="75"/>
      <c r="BV386" s="75"/>
      <c r="BW386" s="75"/>
      <c r="BX386" s="75"/>
      <c r="BY386" s="75"/>
      <c r="BZ386" s="75"/>
      <c r="CA386" s="75"/>
      <c r="CB386" s="75"/>
      <c r="CC386" s="75"/>
      <c r="CD386" s="75"/>
      <c r="CE386" s="75"/>
      <c r="CF386" s="75"/>
      <c r="CG386" s="75"/>
      <c r="CH386" s="75"/>
      <c r="CI386" s="75"/>
      <c r="CJ386" s="75"/>
      <c r="CK386" s="75"/>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c r="GO386" s="77"/>
      <c r="GP386" s="77"/>
      <c r="GQ386" s="77"/>
      <c r="GR386" s="77"/>
      <c r="GS386" s="77"/>
      <c r="GT386" s="77"/>
      <c r="GU386" s="77"/>
      <c r="GV386" s="77"/>
    </row>
    <row r="387" spans="1:204" s="76" customFormat="1">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75"/>
      <c r="BV387" s="75"/>
      <c r="BW387" s="75"/>
      <c r="BX387" s="75"/>
      <c r="BY387" s="75"/>
      <c r="BZ387" s="75"/>
      <c r="CA387" s="75"/>
      <c r="CB387" s="75"/>
      <c r="CC387" s="75"/>
      <c r="CD387" s="75"/>
      <c r="CE387" s="75"/>
      <c r="CF387" s="75"/>
      <c r="CG387" s="75"/>
      <c r="CH387" s="75"/>
      <c r="CI387" s="75"/>
      <c r="CJ387" s="75"/>
      <c r="CK387" s="75"/>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c r="GO387" s="77"/>
      <c r="GP387" s="77"/>
      <c r="GQ387" s="77"/>
      <c r="GR387" s="77"/>
      <c r="GS387" s="77"/>
      <c r="GT387" s="77"/>
      <c r="GU387" s="77"/>
      <c r="GV387" s="77"/>
    </row>
    <row r="388" spans="1:204" s="76" customFormat="1">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75"/>
      <c r="BV388" s="75"/>
      <c r="BW388" s="75"/>
      <c r="BX388" s="75"/>
      <c r="BY388" s="75"/>
      <c r="BZ388" s="75"/>
      <c r="CA388" s="75"/>
      <c r="CB388" s="75"/>
      <c r="CC388" s="75"/>
      <c r="CD388" s="75"/>
      <c r="CE388" s="75"/>
      <c r="CF388" s="75"/>
      <c r="CG388" s="75"/>
      <c r="CH388" s="75"/>
      <c r="CI388" s="75"/>
      <c r="CJ388" s="75"/>
      <c r="CK388" s="75"/>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c r="GO388" s="77"/>
      <c r="GP388" s="77"/>
      <c r="GQ388" s="77"/>
      <c r="GR388" s="77"/>
      <c r="GS388" s="77"/>
      <c r="GT388" s="77"/>
      <c r="GU388" s="77"/>
      <c r="GV388" s="77"/>
    </row>
    <row r="389" spans="1:204" s="76" customFormat="1">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75"/>
      <c r="BV389" s="75"/>
      <c r="BW389" s="75"/>
      <c r="BX389" s="75"/>
      <c r="BY389" s="75"/>
      <c r="BZ389" s="75"/>
      <c r="CA389" s="75"/>
      <c r="CB389" s="75"/>
      <c r="CC389" s="75"/>
      <c r="CD389" s="75"/>
      <c r="CE389" s="75"/>
      <c r="CF389" s="75"/>
      <c r="CG389" s="75"/>
      <c r="CH389" s="75"/>
      <c r="CI389" s="75"/>
      <c r="CJ389" s="75"/>
      <c r="CK389" s="75"/>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c r="GO389" s="77"/>
      <c r="GP389" s="77"/>
      <c r="GQ389" s="77"/>
      <c r="GR389" s="77"/>
      <c r="GS389" s="77"/>
      <c r="GT389" s="77"/>
      <c r="GU389" s="77"/>
      <c r="GV389" s="77"/>
    </row>
    <row r="390" spans="1:204" s="76" customFormat="1">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75"/>
      <c r="BV390" s="75"/>
      <c r="BW390" s="75"/>
      <c r="BX390" s="75"/>
      <c r="BY390" s="75"/>
      <c r="BZ390" s="75"/>
      <c r="CA390" s="75"/>
      <c r="CB390" s="75"/>
      <c r="CC390" s="75"/>
      <c r="CD390" s="75"/>
      <c r="CE390" s="75"/>
      <c r="CF390" s="75"/>
      <c r="CG390" s="75"/>
      <c r="CH390" s="75"/>
      <c r="CI390" s="75"/>
      <c r="CJ390" s="75"/>
      <c r="CK390" s="75"/>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c r="GO390" s="77"/>
      <c r="GP390" s="77"/>
      <c r="GQ390" s="77"/>
      <c r="GR390" s="77"/>
      <c r="GS390" s="77"/>
      <c r="GT390" s="77"/>
      <c r="GU390" s="77"/>
      <c r="GV390" s="77"/>
    </row>
    <row r="391" spans="1:204" s="76" customFormat="1">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75"/>
      <c r="BV391" s="75"/>
      <c r="BW391" s="75"/>
      <c r="BX391" s="75"/>
      <c r="BY391" s="75"/>
      <c r="BZ391" s="75"/>
      <c r="CA391" s="75"/>
      <c r="CB391" s="75"/>
      <c r="CC391" s="75"/>
      <c r="CD391" s="75"/>
      <c r="CE391" s="75"/>
      <c r="CF391" s="75"/>
      <c r="CG391" s="75"/>
      <c r="CH391" s="75"/>
      <c r="CI391" s="75"/>
      <c r="CJ391" s="75"/>
      <c r="CK391" s="75"/>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c r="GO391" s="77"/>
      <c r="GP391" s="77"/>
      <c r="GQ391" s="77"/>
      <c r="GR391" s="77"/>
      <c r="GS391" s="77"/>
      <c r="GT391" s="77"/>
      <c r="GU391" s="77"/>
      <c r="GV391" s="77"/>
    </row>
    <row r="392" spans="1:204" s="76" customFormat="1">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75"/>
      <c r="BV392" s="75"/>
      <c r="BW392" s="75"/>
      <c r="BX392" s="75"/>
      <c r="BY392" s="75"/>
      <c r="BZ392" s="75"/>
      <c r="CA392" s="75"/>
      <c r="CB392" s="75"/>
      <c r="CC392" s="75"/>
      <c r="CD392" s="75"/>
      <c r="CE392" s="75"/>
      <c r="CF392" s="75"/>
      <c r="CG392" s="75"/>
      <c r="CH392" s="75"/>
      <c r="CI392" s="75"/>
      <c r="CJ392" s="75"/>
      <c r="CK392" s="75"/>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c r="GO392" s="77"/>
      <c r="GP392" s="77"/>
      <c r="GQ392" s="77"/>
      <c r="GR392" s="77"/>
      <c r="GS392" s="77"/>
      <c r="GT392" s="77"/>
      <c r="GU392" s="77"/>
      <c r="GV392" s="77"/>
    </row>
    <row r="393" spans="1:204" s="76" customFormat="1">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60"/>
      <c r="BU393" s="75"/>
      <c r="BV393" s="75"/>
      <c r="BW393" s="75"/>
      <c r="BX393" s="75"/>
      <c r="BY393" s="75"/>
      <c r="BZ393" s="75"/>
      <c r="CA393" s="75"/>
      <c r="CB393" s="75"/>
      <c r="CC393" s="75"/>
      <c r="CD393" s="75"/>
      <c r="CE393" s="75"/>
      <c r="CF393" s="75"/>
      <c r="CG393" s="75"/>
      <c r="CH393" s="75"/>
      <c r="CI393" s="75"/>
      <c r="CJ393" s="75"/>
      <c r="CK393" s="75"/>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c r="GO393" s="77"/>
      <c r="GP393" s="77"/>
      <c r="GQ393" s="77"/>
      <c r="GR393" s="77"/>
      <c r="GS393" s="77"/>
      <c r="GT393" s="77"/>
      <c r="GU393" s="77"/>
      <c r="GV393" s="77"/>
    </row>
    <row r="394" spans="1:204" s="76" customFormat="1">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60"/>
      <c r="AB394" s="60"/>
      <c r="AC394" s="60"/>
      <c r="AD394" s="60"/>
      <c r="AE394" s="60"/>
      <c r="AF394" s="60"/>
      <c r="AG394" s="60"/>
      <c r="AH394" s="60"/>
      <c r="AI394" s="60"/>
      <c r="AJ394" s="60"/>
      <c r="AK394" s="60"/>
      <c r="AL394" s="60"/>
      <c r="AM394" s="60"/>
      <c r="AN394" s="60"/>
      <c r="AO394" s="60"/>
      <c r="AP394" s="60"/>
      <c r="AQ394" s="60"/>
      <c r="AR394" s="60"/>
      <c r="AS394" s="60"/>
      <c r="AT394" s="60"/>
      <c r="AU394" s="60"/>
      <c r="AV394" s="60"/>
      <c r="AW394" s="60"/>
      <c r="AX394" s="60"/>
      <c r="AY394" s="60"/>
      <c r="AZ394" s="60"/>
      <c r="BA394" s="60"/>
      <c r="BB394" s="60"/>
      <c r="BC394" s="60"/>
      <c r="BD394" s="60"/>
      <c r="BE394" s="60"/>
      <c r="BF394" s="60"/>
      <c r="BG394" s="60"/>
      <c r="BH394" s="60"/>
      <c r="BI394" s="60"/>
      <c r="BJ394" s="60"/>
      <c r="BK394" s="60"/>
      <c r="BL394" s="60"/>
      <c r="BM394" s="60"/>
      <c r="BN394" s="60"/>
      <c r="BO394" s="60"/>
      <c r="BP394" s="60"/>
      <c r="BQ394" s="60"/>
      <c r="BR394" s="60"/>
      <c r="BS394" s="60"/>
      <c r="BT394" s="60"/>
      <c r="BU394" s="75"/>
      <c r="BV394" s="75"/>
      <c r="BW394" s="75"/>
      <c r="BX394" s="75"/>
      <c r="BY394" s="75"/>
      <c r="BZ394" s="75"/>
      <c r="CA394" s="75"/>
      <c r="CB394" s="75"/>
      <c r="CC394" s="75"/>
      <c r="CD394" s="75"/>
      <c r="CE394" s="75"/>
      <c r="CF394" s="75"/>
      <c r="CG394" s="75"/>
      <c r="CH394" s="75"/>
      <c r="CI394" s="75"/>
      <c r="CJ394" s="75"/>
      <c r="CK394" s="75"/>
      <c r="CL394" s="60"/>
      <c r="CM394" s="60"/>
      <c r="CN394" s="60"/>
      <c r="CO394" s="60"/>
      <c r="CP394" s="60"/>
      <c r="CQ394" s="60"/>
      <c r="CR394" s="60"/>
      <c r="CS394" s="60"/>
      <c r="CT394" s="60"/>
      <c r="CU394" s="60"/>
      <c r="CV394" s="60"/>
      <c r="CW394" s="60"/>
      <c r="CX394" s="60"/>
      <c r="CY394" s="60"/>
      <c r="CZ394" s="60"/>
      <c r="DA394" s="60"/>
      <c r="DB394" s="60"/>
      <c r="DC394" s="60"/>
      <c r="DD394" s="60"/>
      <c r="DE394" s="60"/>
      <c r="DF394" s="60"/>
      <c r="DG394" s="60"/>
      <c r="DH394" s="60"/>
      <c r="DI394" s="60"/>
      <c r="DJ394" s="60"/>
      <c r="DK394" s="60"/>
      <c r="DL394" s="60"/>
      <c r="DM394" s="60"/>
      <c r="DN394" s="60"/>
      <c r="DO394" s="60"/>
      <c r="DP394" s="60"/>
      <c r="GO394" s="77"/>
      <c r="GP394" s="77"/>
      <c r="GQ394" s="77"/>
      <c r="GR394" s="77"/>
      <c r="GS394" s="77"/>
      <c r="GT394" s="77"/>
      <c r="GU394" s="77"/>
      <c r="GV394" s="77"/>
    </row>
    <row r="395" spans="1:204" s="76" customFormat="1">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c r="AA395" s="60"/>
      <c r="AB395" s="60"/>
      <c r="AC395" s="60"/>
      <c r="AD395" s="60"/>
      <c r="AE395" s="60"/>
      <c r="AF395" s="60"/>
      <c r="AG395" s="60"/>
      <c r="AH395" s="60"/>
      <c r="AI395" s="60"/>
      <c r="AJ395" s="60"/>
      <c r="AK395" s="60"/>
      <c r="AL395" s="60"/>
      <c r="AM395" s="60"/>
      <c r="AN395" s="60"/>
      <c r="AO395" s="60"/>
      <c r="AP395" s="60"/>
      <c r="AQ395" s="60"/>
      <c r="AR395" s="60"/>
      <c r="AS395" s="60"/>
      <c r="AT395" s="60"/>
      <c r="AU395" s="60"/>
      <c r="AV395" s="60"/>
      <c r="AW395" s="60"/>
      <c r="AX395" s="60"/>
      <c r="AY395" s="60"/>
      <c r="AZ395" s="60"/>
      <c r="BA395" s="60"/>
      <c r="BB395" s="60"/>
      <c r="BC395" s="60"/>
      <c r="BD395" s="60"/>
      <c r="BE395" s="60"/>
      <c r="BF395" s="60"/>
      <c r="BG395" s="60"/>
      <c r="BH395" s="60"/>
      <c r="BI395" s="60"/>
      <c r="BJ395" s="60"/>
      <c r="BK395" s="60"/>
      <c r="BL395" s="60"/>
      <c r="BM395" s="60"/>
      <c r="BN395" s="60"/>
      <c r="BO395" s="60"/>
      <c r="BP395" s="60"/>
      <c r="BQ395" s="60"/>
      <c r="BR395" s="60"/>
      <c r="BS395" s="60"/>
      <c r="BT395" s="60"/>
      <c r="BU395" s="75"/>
      <c r="BV395" s="75"/>
      <c r="BW395" s="75"/>
      <c r="BX395" s="75"/>
      <c r="BY395" s="75"/>
      <c r="BZ395" s="75"/>
      <c r="CA395" s="75"/>
      <c r="CB395" s="75"/>
      <c r="CC395" s="75"/>
      <c r="CD395" s="75"/>
      <c r="CE395" s="75"/>
      <c r="CF395" s="75"/>
      <c r="CG395" s="75"/>
      <c r="CH395" s="75"/>
      <c r="CI395" s="75"/>
      <c r="CJ395" s="75"/>
      <c r="CK395" s="75"/>
      <c r="CL395" s="60"/>
      <c r="CM395" s="60"/>
      <c r="CN395" s="60"/>
      <c r="CO395" s="60"/>
      <c r="CP395" s="60"/>
      <c r="CQ395" s="60"/>
      <c r="CR395" s="60"/>
      <c r="CS395" s="60"/>
      <c r="CT395" s="60"/>
      <c r="CU395" s="60"/>
      <c r="CV395" s="60"/>
      <c r="CW395" s="60"/>
      <c r="CX395" s="60"/>
      <c r="CY395" s="60"/>
      <c r="CZ395" s="60"/>
      <c r="DA395" s="60"/>
      <c r="DB395" s="60"/>
      <c r="DC395" s="60"/>
      <c r="DD395" s="60"/>
      <c r="DE395" s="60"/>
      <c r="DF395" s="60"/>
      <c r="DG395" s="60"/>
      <c r="DH395" s="60"/>
      <c r="DI395" s="60"/>
      <c r="DJ395" s="60"/>
      <c r="DK395" s="60"/>
      <c r="DL395" s="60"/>
      <c r="DM395" s="60"/>
      <c r="DN395" s="60"/>
      <c r="DO395" s="60"/>
      <c r="DP395" s="60"/>
      <c r="GO395" s="77"/>
      <c r="GP395" s="77"/>
      <c r="GQ395" s="77"/>
      <c r="GR395" s="77"/>
      <c r="GS395" s="77"/>
      <c r="GT395" s="77"/>
      <c r="GU395" s="77"/>
      <c r="GV395" s="77"/>
    </row>
    <row r="396" spans="1:204" s="76" customFormat="1">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60"/>
      <c r="AB396" s="60"/>
      <c r="AC396" s="60"/>
      <c r="AD396" s="60"/>
      <c r="AE396" s="60"/>
      <c r="AF396" s="60"/>
      <c r="AG396" s="60"/>
      <c r="AH396" s="60"/>
      <c r="AI396" s="60"/>
      <c r="AJ396" s="60"/>
      <c r="AK396" s="60"/>
      <c r="AL396" s="60"/>
      <c r="AM396" s="60"/>
      <c r="AN396" s="60"/>
      <c r="AO396" s="60"/>
      <c r="AP396" s="60"/>
      <c r="AQ396" s="60"/>
      <c r="AR396" s="60"/>
      <c r="AS396" s="60"/>
      <c r="AT396" s="60"/>
      <c r="AU396" s="60"/>
      <c r="AV396" s="60"/>
      <c r="AW396" s="60"/>
      <c r="AX396" s="60"/>
      <c r="AY396" s="60"/>
      <c r="AZ396" s="60"/>
      <c r="BA396" s="60"/>
      <c r="BB396" s="60"/>
      <c r="BC396" s="60"/>
      <c r="BD396" s="60"/>
      <c r="BE396" s="60"/>
      <c r="BF396" s="60"/>
      <c r="BG396" s="60"/>
      <c r="BH396" s="60"/>
      <c r="BI396" s="60"/>
      <c r="BJ396" s="60"/>
      <c r="BK396" s="60"/>
      <c r="BL396" s="60"/>
      <c r="BM396" s="60"/>
      <c r="BN396" s="60"/>
      <c r="BO396" s="60"/>
      <c r="BP396" s="60"/>
      <c r="BQ396" s="60"/>
      <c r="BR396" s="60"/>
      <c r="BS396" s="60"/>
      <c r="BT396" s="60"/>
      <c r="BU396" s="75"/>
      <c r="BV396" s="75"/>
      <c r="BW396" s="75"/>
      <c r="BX396" s="75"/>
      <c r="BY396" s="75"/>
      <c r="BZ396" s="75"/>
      <c r="CA396" s="75"/>
      <c r="CB396" s="75"/>
      <c r="CC396" s="75"/>
      <c r="CD396" s="75"/>
      <c r="CE396" s="75"/>
      <c r="CF396" s="75"/>
      <c r="CG396" s="75"/>
      <c r="CH396" s="75"/>
      <c r="CI396" s="75"/>
      <c r="CJ396" s="75"/>
      <c r="CK396" s="75"/>
      <c r="CL396" s="60"/>
      <c r="CM396" s="60"/>
      <c r="CN396" s="60"/>
      <c r="CO396" s="60"/>
      <c r="CP396" s="60"/>
      <c r="CQ396" s="60"/>
      <c r="CR396" s="60"/>
      <c r="CS396" s="60"/>
      <c r="CT396" s="60"/>
      <c r="CU396" s="60"/>
      <c r="CV396" s="60"/>
      <c r="CW396" s="60"/>
      <c r="CX396" s="60"/>
      <c r="CY396" s="60"/>
      <c r="CZ396" s="60"/>
      <c r="DA396" s="60"/>
      <c r="DB396" s="60"/>
      <c r="DC396" s="60"/>
      <c r="DD396" s="60"/>
      <c r="DE396" s="60"/>
      <c r="DF396" s="60"/>
      <c r="DG396" s="60"/>
      <c r="DH396" s="60"/>
      <c r="DI396" s="60"/>
      <c r="DJ396" s="60"/>
      <c r="DK396" s="60"/>
      <c r="DL396" s="60"/>
      <c r="DM396" s="60"/>
      <c r="DN396" s="60"/>
      <c r="DO396" s="60"/>
      <c r="DP396" s="60"/>
      <c r="GO396" s="77"/>
      <c r="GP396" s="77"/>
      <c r="GQ396" s="77"/>
      <c r="GR396" s="77"/>
      <c r="GS396" s="77"/>
      <c r="GT396" s="77"/>
      <c r="GU396" s="77"/>
      <c r="GV396" s="77"/>
    </row>
    <row r="397" spans="1:204" s="76" customFormat="1">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60"/>
      <c r="AB397" s="60"/>
      <c r="AC397" s="60"/>
      <c r="AD397" s="60"/>
      <c r="AE397" s="60"/>
      <c r="AF397" s="60"/>
      <c r="AG397" s="60"/>
      <c r="AH397" s="60"/>
      <c r="AI397" s="60"/>
      <c r="AJ397" s="60"/>
      <c r="AK397" s="60"/>
      <c r="AL397" s="60"/>
      <c r="AM397" s="60"/>
      <c r="AN397" s="60"/>
      <c r="AO397" s="60"/>
      <c r="AP397" s="60"/>
      <c r="AQ397" s="60"/>
      <c r="AR397" s="60"/>
      <c r="AS397" s="60"/>
      <c r="AT397" s="60"/>
      <c r="AU397" s="60"/>
      <c r="AV397" s="60"/>
      <c r="AW397" s="60"/>
      <c r="AX397" s="60"/>
      <c r="AY397" s="60"/>
      <c r="AZ397" s="60"/>
      <c r="BA397" s="60"/>
      <c r="BB397" s="60"/>
      <c r="BC397" s="60"/>
      <c r="BD397" s="60"/>
      <c r="BE397" s="60"/>
      <c r="BF397" s="60"/>
      <c r="BG397" s="60"/>
      <c r="BH397" s="60"/>
      <c r="BI397" s="60"/>
      <c r="BJ397" s="60"/>
      <c r="BK397" s="60"/>
      <c r="BL397" s="60"/>
      <c r="BM397" s="60"/>
      <c r="BN397" s="60"/>
      <c r="BO397" s="60"/>
      <c r="BP397" s="60"/>
      <c r="BQ397" s="60"/>
      <c r="BR397" s="60"/>
      <c r="BS397" s="60"/>
      <c r="BT397" s="60"/>
      <c r="BU397" s="75"/>
      <c r="BV397" s="75"/>
      <c r="BW397" s="75"/>
      <c r="BX397" s="75"/>
      <c r="BY397" s="75"/>
      <c r="BZ397" s="75"/>
      <c r="CA397" s="75"/>
      <c r="CB397" s="75"/>
      <c r="CC397" s="75"/>
      <c r="CD397" s="75"/>
      <c r="CE397" s="75"/>
      <c r="CF397" s="75"/>
      <c r="CG397" s="75"/>
      <c r="CH397" s="75"/>
      <c r="CI397" s="75"/>
      <c r="CJ397" s="75"/>
      <c r="CK397" s="75"/>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c r="GO397" s="77"/>
      <c r="GP397" s="77"/>
      <c r="GQ397" s="77"/>
      <c r="GR397" s="77"/>
      <c r="GS397" s="77"/>
      <c r="GT397" s="77"/>
      <c r="GU397" s="77"/>
      <c r="GV397" s="77"/>
    </row>
    <row r="398" spans="1:204" s="76" customFormat="1">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60"/>
      <c r="AB398" s="60"/>
      <c r="AC398" s="60"/>
      <c r="AD398" s="60"/>
      <c r="AE398" s="60"/>
      <c r="AF398" s="60"/>
      <c r="AG398" s="60"/>
      <c r="AH398" s="60"/>
      <c r="AI398" s="60"/>
      <c r="AJ398" s="60"/>
      <c r="AK398" s="60"/>
      <c r="AL398" s="60"/>
      <c r="AM398" s="60"/>
      <c r="AN398" s="60"/>
      <c r="AO398" s="60"/>
      <c r="AP398" s="60"/>
      <c r="AQ398" s="60"/>
      <c r="AR398" s="60"/>
      <c r="AS398" s="60"/>
      <c r="AT398" s="60"/>
      <c r="AU398" s="60"/>
      <c r="AV398" s="60"/>
      <c r="AW398" s="60"/>
      <c r="AX398" s="60"/>
      <c r="AY398" s="60"/>
      <c r="AZ398" s="60"/>
      <c r="BA398" s="60"/>
      <c r="BB398" s="60"/>
      <c r="BC398" s="60"/>
      <c r="BD398" s="60"/>
      <c r="BE398" s="60"/>
      <c r="BF398" s="60"/>
      <c r="BG398" s="60"/>
      <c r="BH398" s="60"/>
      <c r="BI398" s="60"/>
      <c r="BJ398" s="60"/>
      <c r="BK398" s="60"/>
      <c r="BL398" s="60"/>
      <c r="BM398" s="60"/>
      <c r="BN398" s="60"/>
      <c r="BO398" s="60"/>
      <c r="BP398" s="60"/>
      <c r="BQ398" s="60"/>
      <c r="BR398" s="60"/>
      <c r="BS398" s="60"/>
      <c r="BT398" s="60"/>
      <c r="BU398" s="75"/>
      <c r="BV398" s="75"/>
      <c r="BW398" s="75"/>
      <c r="BX398" s="75"/>
      <c r="BY398" s="75"/>
      <c r="BZ398" s="75"/>
      <c r="CA398" s="75"/>
      <c r="CB398" s="75"/>
      <c r="CC398" s="75"/>
      <c r="CD398" s="75"/>
      <c r="CE398" s="75"/>
      <c r="CF398" s="75"/>
      <c r="CG398" s="75"/>
      <c r="CH398" s="75"/>
      <c r="CI398" s="75"/>
      <c r="CJ398" s="75"/>
      <c r="CK398" s="75"/>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60"/>
      <c r="DJ398" s="60"/>
      <c r="DK398" s="60"/>
      <c r="DL398" s="60"/>
      <c r="DM398" s="60"/>
      <c r="DN398" s="60"/>
      <c r="DO398" s="60"/>
      <c r="DP398" s="60"/>
      <c r="GO398" s="77"/>
      <c r="GP398" s="77"/>
      <c r="GQ398" s="77"/>
      <c r="GR398" s="77"/>
      <c r="GS398" s="77"/>
      <c r="GT398" s="77"/>
      <c r="GU398" s="77"/>
      <c r="GV398" s="77"/>
    </row>
    <row r="399" spans="1:204" s="76" customFormat="1">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c r="AA399" s="60"/>
      <c r="AB399" s="60"/>
      <c r="AC399" s="60"/>
      <c r="AD399" s="60"/>
      <c r="AE399" s="60"/>
      <c r="AF399" s="60"/>
      <c r="AG399" s="60"/>
      <c r="AH399" s="60"/>
      <c r="AI399" s="60"/>
      <c r="AJ399" s="60"/>
      <c r="AK399" s="60"/>
      <c r="AL399" s="60"/>
      <c r="AM399" s="60"/>
      <c r="AN399" s="60"/>
      <c r="AO399" s="60"/>
      <c r="AP399" s="60"/>
      <c r="AQ399" s="60"/>
      <c r="AR399" s="60"/>
      <c r="AS399" s="60"/>
      <c r="AT399" s="60"/>
      <c r="AU399" s="60"/>
      <c r="AV399" s="60"/>
      <c r="AW399" s="60"/>
      <c r="AX399" s="60"/>
      <c r="AY399" s="60"/>
      <c r="AZ399" s="60"/>
      <c r="BA399" s="60"/>
      <c r="BB399" s="60"/>
      <c r="BC399" s="60"/>
      <c r="BD399" s="60"/>
      <c r="BE399" s="60"/>
      <c r="BF399" s="60"/>
      <c r="BG399" s="60"/>
      <c r="BH399" s="60"/>
      <c r="BI399" s="60"/>
      <c r="BJ399" s="60"/>
      <c r="BK399" s="60"/>
      <c r="BL399" s="60"/>
      <c r="BM399" s="60"/>
      <c r="BN399" s="60"/>
      <c r="BO399" s="60"/>
      <c r="BP399" s="60"/>
      <c r="BQ399" s="60"/>
      <c r="BR399" s="60"/>
      <c r="BS399" s="60"/>
      <c r="BT399" s="60"/>
      <c r="BU399" s="75"/>
      <c r="BV399" s="75"/>
      <c r="BW399" s="75"/>
      <c r="BX399" s="75"/>
      <c r="BY399" s="75"/>
      <c r="BZ399" s="75"/>
      <c r="CA399" s="75"/>
      <c r="CB399" s="75"/>
      <c r="CC399" s="75"/>
      <c r="CD399" s="75"/>
      <c r="CE399" s="75"/>
      <c r="CF399" s="75"/>
      <c r="CG399" s="75"/>
      <c r="CH399" s="75"/>
      <c r="CI399" s="75"/>
      <c r="CJ399" s="75"/>
      <c r="CK399" s="75"/>
      <c r="CL399" s="60"/>
      <c r="CM399" s="60"/>
      <c r="CN399" s="60"/>
      <c r="CO399" s="60"/>
      <c r="CP399" s="60"/>
      <c r="CQ399" s="60"/>
      <c r="CR399" s="60"/>
      <c r="CS399" s="60"/>
      <c r="CT399" s="60"/>
      <c r="CU399" s="60"/>
      <c r="CV399" s="60"/>
      <c r="CW399" s="60"/>
      <c r="CX399" s="60"/>
      <c r="CY399" s="60"/>
      <c r="CZ399" s="60"/>
      <c r="DA399" s="60"/>
      <c r="DB399" s="60"/>
      <c r="DC399" s="60"/>
      <c r="DD399" s="60"/>
      <c r="DE399" s="60"/>
      <c r="DF399" s="60"/>
      <c r="DG399" s="60"/>
      <c r="DH399" s="60"/>
      <c r="DI399" s="60"/>
      <c r="DJ399" s="60"/>
      <c r="DK399" s="60"/>
      <c r="DL399" s="60"/>
      <c r="DM399" s="60"/>
      <c r="DN399" s="60"/>
      <c r="DO399" s="60"/>
      <c r="DP399" s="60"/>
      <c r="GO399" s="77"/>
      <c r="GP399" s="77"/>
      <c r="GQ399" s="77"/>
      <c r="GR399" s="77"/>
      <c r="GS399" s="77"/>
      <c r="GT399" s="77"/>
      <c r="GU399" s="77"/>
      <c r="GV399" s="77"/>
    </row>
    <row r="400" spans="1:204" s="76" customFormat="1">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60"/>
      <c r="AB400" s="60"/>
      <c r="AC400" s="60"/>
      <c r="AD400" s="60"/>
      <c r="AE400" s="60"/>
      <c r="AF400" s="60"/>
      <c r="AG400" s="60"/>
      <c r="AH400" s="60"/>
      <c r="AI400" s="60"/>
      <c r="AJ400" s="60"/>
      <c r="AK400" s="60"/>
      <c r="AL400" s="60"/>
      <c r="AM400" s="60"/>
      <c r="AN400" s="60"/>
      <c r="AO400" s="60"/>
      <c r="AP400" s="60"/>
      <c r="AQ400" s="60"/>
      <c r="AR400" s="60"/>
      <c r="AS400" s="60"/>
      <c r="AT400" s="60"/>
      <c r="AU400" s="60"/>
      <c r="AV400" s="60"/>
      <c r="AW400" s="60"/>
      <c r="AX400" s="60"/>
      <c r="AY400" s="60"/>
      <c r="AZ400" s="60"/>
      <c r="BA400" s="60"/>
      <c r="BB400" s="60"/>
      <c r="BC400" s="60"/>
      <c r="BD400" s="60"/>
      <c r="BE400" s="60"/>
      <c r="BF400" s="60"/>
      <c r="BG400" s="60"/>
      <c r="BH400" s="60"/>
      <c r="BI400" s="60"/>
      <c r="BJ400" s="60"/>
      <c r="BK400" s="60"/>
      <c r="BL400" s="60"/>
      <c r="BM400" s="60"/>
      <c r="BN400" s="60"/>
      <c r="BO400" s="60"/>
      <c r="BP400" s="60"/>
      <c r="BQ400" s="60"/>
      <c r="BR400" s="60"/>
      <c r="BS400" s="60"/>
      <c r="BT400" s="60"/>
      <c r="BU400" s="75"/>
      <c r="BV400" s="75"/>
      <c r="BW400" s="75"/>
      <c r="BX400" s="75"/>
      <c r="BY400" s="75"/>
      <c r="BZ400" s="75"/>
      <c r="CA400" s="75"/>
      <c r="CB400" s="75"/>
      <c r="CC400" s="75"/>
      <c r="CD400" s="75"/>
      <c r="CE400" s="75"/>
      <c r="CF400" s="75"/>
      <c r="CG400" s="75"/>
      <c r="CH400" s="75"/>
      <c r="CI400" s="75"/>
      <c r="CJ400" s="75"/>
      <c r="CK400" s="75"/>
      <c r="CL400" s="60"/>
      <c r="CM400" s="60"/>
      <c r="CN400" s="60"/>
      <c r="CO400" s="60"/>
      <c r="CP400" s="60"/>
      <c r="CQ400" s="60"/>
      <c r="CR400" s="60"/>
      <c r="CS400" s="60"/>
      <c r="CT400" s="60"/>
      <c r="CU400" s="60"/>
      <c r="CV400" s="60"/>
      <c r="CW400" s="60"/>
      <c r="CX400" s="60"/>
      <c r="CY400" s="60"/>
      <c r="CZ400" s="60"/>
      <c r="DA400" s="60"/>
      <c r="DB400" s="60"/>
      <c r="DC400" s="60"/>
      <c r="DD400" s="60"/>
      <c r="DE400" s="60"/>
      <c r="DF400" s="60"/>
      <c r="DG400" s="60"/>
      <c r="DH400" s="60"/>
      <c r="DI400" s="60"/>
      <c r="DJ400" s="60"/>
      <c r="DK400" s="60"/>
      <c r="DL400" s="60"/>
      <c r="DM400" s="60"/>
      <c r="DN400" s="60"/>
      <c r="DO400" s="60"/>
      <c r="DP400" s="60"/>
      <c r="GO400" s="77"/>
      <c r="GP400" s="77"/>
      <c r="GQ400" s="77"/>
      <c r="GR400" s="77"/>
      <c r="GS400" s="77"/>
      <c r="GT400" s="77"/>
      <c r="GU400" s="77"/>
      <c r="GV400" s="77"/>
    </row>
    <row r="401" spans="1:204" s="76" customFormat="1">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60"/>
      <c r="AB401" s="60"/>
      <c r="AC401" s="60"/>
      <c r="AD401" s="60"/>
      <c r="AE401" s="60"/>
      <c r="AF401" s="60"/>
      <c r="AG401" s="60"/>
      <c r="AH401" s="60"/>
      <c r="AI401" s="60"/>
      <c r="AJ401" s="60"/>
      <c r="AK401" s="60"/>
      <c r="AL401" s="60"/>
      <c r="AM401" s="60"/>
      <c r="AN401" s="60"/>
      <c r="AO401" s="60"/>
      <c r="AP401" s="60"/>
      <c r="AQ401" s="60"/>
      <c r="AR401" s="60"/>
      <c r="AS401" s="60"/>
      <c r="AT401" s="60"/>
      <c r="AU401" s="60"/>
      <c r="AV401" s="60"/>
      <c r="AW401" s="60"/>
      <c r="AX401" s="60"/>
      <c r="AY401" s="60"/>
      <c r="AZ401" s="60"/>
      <c r="BA401" s="60"/>
      <c r="BB401" s="60"/>
      <c r="BC401" s="60"/>
      <c r="BD401" s="60"/>
      <c r="BE401" s="60"/>
      <c r="BF401" s="60"/>
      <c r="BG401" s="60"/>
      <c r="BH401" s="60"/>
      <c r="BI401" s="60"/>
      <c r="BJ401" s="60"/>
      <c r="BK401" s="60"/>
      <c r="BL401" s="60"/>
      <c r="BM401" s="60"/>
      <c r="BN401" s="60"/>
      <c r="BO401" s="60"/>
      <c r="BP401" s="60"/>
      <c r="BQ401" s="60"/>
      <c r="BR401" s="60"/>
      <c r="BS401" s="60"/>
      <c r="BT401" s="60"/>
      <c r="BU401" s="75"/>
      <c r="BV401" s="75"/>
      <c r="BW401" s="75"/>
      <c r="BX401" s="75"/>
      <c r="BY401" s="75"/>
      <c r="BZ401" s="75"/>
      <c r="CA401" s="75"/>
      <c r="CB401" s="75"/>
      <c r="CC401" s="75"/>
      <c r="CD401" s="75"/>
      <c r="CE401" s="75"/>
      <c r="CF401" s="75"/>
      <c r="CG401" s="75"/>
      <c r="CH401" s="75"/>
      <c r="CI401" s="75"/>
      <c r="CJ401" s="75"/>
      <c r="CK401" s="75"/>
      <c r="CL401" s="60"/>
      <c r="CM401" s="60"/>
      <c r="CN401" s="60"/>
      <c r="CO401" s="60"/>
      <c r="CP401" s="60"/>
      <c r="CQ401" s="60"/>
      <c r="CR401" s="60"/>
      <c r="CS401" s="60"/>
      <c r="CT401" s="60"/>
      <c r="CU401" s="60"/>
      <c r="CV401" s="60"/>
      <c r="CW401" s="60"/>
      <c r="CX401" s="60"/>
      <c r="CY401" s="60"/>
      <c r="CZ401" s="60"/>
      <c r="DA401" s="60"/>
      <c r="DB401" s="60"/>
      <c r="DC401" s="60"/>
      <c r="DD401" s="60"/>
      <c r="DE401" s="60"/>
      <c r="DF401" s="60"/>
      <c r="DG401" s="60"/>
      <c r="DH401" s="60"/>
      <c r="DI401" s="60"/>
      <c r="DJ401" s="60"/>
      <c r="DK401" s="60"/>
      <c r="DL401" s="60"/>
      <c r="DM401" s="60"/>
      <c r="DN401" s="60"/>
      <c r="DO401" s="60"/>
      <c r="DP401" s="60"/>
      <c r="GO401" s="77"/>
      <c r="GP401" s="77"/>
      <c r="GQ401" s="77"/>
      <c r="GR401" s="77"/>
      <c r="GS401" s="77"/>
      <c r="GT401" s="77"/>
      <c r="GU401" s="77"/>
      <c r="GV401" s="77"/>
    </row>
    <row r="402" spans="1:204" s="76" customFormat="1">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c r="AA402" s="60"/>
      <c r="AB402" s="60"/>
      <c r="AC402" s="60"/>
      <c r="AD402" s="60"/>
      <c r="AE402" s="60"/>
      <c r="AF402" s="60"/>
      <c r="AG402" s="60"/>
      <c r="AH402" s="60"/>
      <c r="AI402" s="60"/>
      <c r="AJ402" s="60"/>
      <c r="AK402" s="60"/>
      <c r="AL402" s="60"/>
      <c r="AM402" s="60"/>
      <c r="AN402" s="60"/>
      <c r="AO402" s="60"/>
      <c r="AP402" s="60"/>
      <c r="AQ402" s="60"/>
      <c r="AR402" s="60"/>
      <c r="AS402" s="60"/>
      <c r="AT402" s="60"/>
      <c r="AU402" s="60"/>
      <c r="AV402" s="60"/>
      <c r="AW402" s="60"/>
      <c r="AX402" s="60"/>
      <c r="AY402" s="60"/>
      <c r="AZ402" s="60"/>
      <c r="BA402" s="60"/>
      <c r="BB402" s="60"/>
      <c r="BC402" s="60"/>
      <c r="BD402" s="60"/>
      <c r="BE402" s="60"/>
      <c r="BF402" s="60"/>
      <c r="BG402" s="60"/>
      <c r="BH402" s="60"/>
      <c r="BI402" s="60"/>
      <c r="BJ402" s="60"/>
      <c r="BK402" s="60"/>
      <c r="BL402" s="60"/>
      <c r="BM402" s="60"/>
      <c r="BN402" s="60"/>
      <c r="BO402" s="60"/>
      <c r="BP402" s="60"/>
      <c r="BQ402" s="60"/>
      <c r="BR402" s="60"/>
      <c r="BS402" s="60"/>
      <c r="BT402" s="60"/>
      <c r="BU402" s="75"/>
      <c r="BV402" s="75"/>
      <c r="BW402" s="75"/>
      <c r="BX402" s="75"/>
      <c r="BY402" s="75"/>
      <c r="BZ402" s="75"/>
      <c r="CA402" s="75"/>
      <c r="CB402" s="75"/>
      <c r="CC402" s="75"/>
      <c r="CD402" s="75"/>
      <c r="CE402" s="75"/>
      <c r="CF402" s="75"/>
      <c r="CG402" s="75"/>
      <c r="CH402" s="75"/>
      <c r="CI402" s="75"/>
      <c r="CJ402" s="75"/>
      <c r="CK402" s="75"/>
      <c r="CL402" s="60"/>
      <c r="CM402" s="60"/>
      <c r="CN402" s="60"/>
      <c r="CO402" s="60"/>
      <c r="CP402" s="60"/>
      <c r="CQ402" s="60"/>
      <c r="CR402" s="60"/>
      <c r="CS402" s="60"/>
      <c r="CT402" s="60"/>
      <c r="CU402" s="60"/>
      <c r="CV402" s="60"/>
      <c r="CW402" s="60"/>
      <c r="CX402" s="60"/>
      <c r="CY402" s="60"/>
      <c r="CZ402" s="60"/>
      <c r="DA402" s="60"/>
      <c r="DB402" s="60"/>
      <c r="DC402" s="60"/>
      <c r="DD402" s="60"/>
      <c r="DE402" s="60"/>
      <c r="DF402" s="60"/>
      <c r="DG402" s="60"/>
      <c r="DH402" s="60"/>
      <c r="DI402" s="60"/>
      <c r="DJ402" s="60"/>
      <c r="DK402" s="60"/>
      <c r="DL402" s="60"/>
      <c r="DM402" s="60"/>
      <c r="DN402" s="60"/>
      <c r="DO402" s="60"/>
      <c r="DP402" s="60"/>
      <c r="GO402" s="77"/>
      <c r="GP402" s="77"/>
      <c r="GQ402" s="77"/>
      <c r="GR402" s="77"/>
      <c r="GS402" s="77"/>
      <c r="GT402" s="77"/>
      <c r="GU402" s="77"/>
      <c r="GV402" s="77"/>
    </row>
    <row r="403" spans="1:204" s="76" customFormat="1">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c r="AA403" s="60"/>
      <c r="AB403" s="60"/>
      <c r="AC403" s="60"/>
      <c r="AD403" s="60"/>
      <c r="AE403" s="60"/>
      <c r="AF403" s="60"/>
      <c r="AG403" s="60"/>
      <c r="AH403" s="60"/>
      <c r="AI403" s="60"/>
      <c r="AJ403" s="60"/>
      <c r="AK403" s="60"/>
      <c r="AL403" s="60"/>
      <c r="AM403" s="60"/>
      <c r="AN403" s="60"/>
      <c r="AO403" s="60"/>
      <c r="AP403" s="60"/>
      <c r="AQ403" s="60"/>
      <c r="AR403" s="60"/>
      <c r="AS403" s="60"/>
      <c r="AT403" s="60"/>
      <c r="AU403" s="60"/>
      <c r="AV403" s="60"/>
      <c r="AW403" s="60"/>
      <c r="AX403" s="60"/>
      <c r="AY403" s="60"/>
      <c r="AZ403" s="60"/>
      <c r="BA403" s="60"/>
      <c r="BB403" s="60"/>
      <c r="BC403" s="60"/>
      <c r="BD403" s="60"/>
      <c r="BE403" s="60"/>
      <c r="BF403" s="60"/>
      <c r="BG403" s="60"/>
      <c r="BH403" s="60"/>
      <c r="BI403" s="60"/>
      <c r="BJ403" s="60"/>
      <c r="BK403" s="60"/>
      <c r="BL403" s="60"/>
      <c r="BM403" s="60"/>
      <c r="BN403" s="60"/>
      <c r="BO403" s="60"/>
      <c r="BP403" s="60"/>
      <c r="BQ403" s="60"/>
      <c r="BR403" s="60"/>
      <c r="BS403" s="60"/>
      <c r="BT403" s="60"/>
      <c r="BU403" s="75"/>
      <c r="BV403" s="75"/>
      <c r="BW403" s="75"/>
      <c r="BX403" s="75"/>
      <c r="BY403" s="75"/>
      <c r="BZ403" s="75"/>
      <c r="CA403" s="75"/>
      <c r="CB403" s="75"/>
      <c r="CC403" s="75"/>
      <c r="CD403" s="75"/>
      <c r="CE403" s="75"/>
      <c r="CF403" s="75"/>
      <c r="CG403" s="75"/>
      <c r="CH403" s="75"/>
      <c r="CI403" s="75"/>
      <c r="CJ403" s="75"/>
      <c r="CK403" s="75"/>
      <c r="CL403" s="60"/>
      <c r="CM403" s="60"/>
      <c r="CN403" s="60"/>
      <c r="CO403" s="60"/>
      <c r="CP403" s="60"/>
      <c r="CQ403" s="60"/>
      <c r="CR403" s="60"/>
      <c r="CS403" s="60"/>
      <c r="CT403" s="60"/>
      <c r="CU403" s="60"/>
      <c r="CV403" s="60"/>
      <c r="CW403" s="60"/>
      <c r="CX403" s="60"/>
      <c r="CY403" s="60"/>
      <c r="CZ403" s="60"/>
      <c r="DA403" s="60"/>
      <c r="DB403" s="60"/>
      <c r="DC403" s="60"/>
      <c r="DD403" s="60"/>
      <c r="DE403" s="60"/>
      <c r="DF403" s="60"/>
      <c r="DG403" s="60"/>
      <c r="DH403" s="60"/>
      <c r="DI403" s="60"/>
      <c r="DJ403" s="60"/>
      <c r="DK403" s="60"/>
      <c r="DL403" s="60"/>
      <c r="DM403" s="60"/>
      <c r="DN403" s="60"/>
      <c r="DO403" s="60"/>
      <c r="DP403" s="60"/>
      <c r="GO403" s="77"/>
      <c r="GP403" s="77"/>
      <c r="GQ403" s="77"/>
      <c r="GR403" s="77"/>
      <c r="GS403" s="77"/>
      <c r="GT403" s="77"/>
      <c r="GU403" s="77"/>
      <c r="GV403" s="77"/>
    </row>
    <row r="404" spans="1:204" s="76" customFormat="1">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c r="AA404" s="60"/>
      <c r="AB404" s="60"/>
      <c r="AC404" s="60"/>
      <c r="AD404" s="60"/>
      <c r="AE404" s="60"/>
      <c r="AF404" s="60"/>
      <c r="AG404" s="60"/>
      <c r="AH404" s="60"/>
      <c r="AI404" s="60"/>
      <c r="AJ404" s="60"/>
      <c r="AK404" s="60"/>
      <c r="AL404" s="60"/>
      <c r="AM404" s="60"/>
      <c r="AN404" s="60"/>
      <c r="AO404" s="60"/>
      <c r="AP404" s="60"/>
      <c r="AQ404" s="60"/>
      <c r="AR404" s="60"/>
      <c r="AS404" s="60"/>
      <c r="AT404" s="60"/>
      <c r="AU404" s="60"/>
      <c r="AV404" s="60"/>
      <c r="AW404" s="60"/>
      <c r="AX404" s="60"/>
      <c r="AY404" s="60"/>
      <c r="AZ404" s="60"/>
      <c r="BA404" s="60"/>
      <c r="BB404" s="60"/>
      <c r="BC404" s="60"/>
      <c r="BD404" s="60"/>
      <c r="BE404" s="60"/>
      <c r="BF404" s="60"/>
      <c r="BG404" s="60"/>
      <c r="BH404" s="60"/>
      <c r="BI404" s="60"/>
      <c r="BJ404" s="60"/>
      <c r="BK404" s="60"/>
      <c r="BL404" s="60"/>
      <c r="BM404" s="60"/>
      <c r="BN404" s="60"/>
      <c r="BO404" s="60"/>
      <c r="BP404" s="60"/>
      <c r="BQ404" s="60"/>
      <c r="BR404" s="60"/>
      <c r="BS404" s="60"/>
      <c r="BT404" s="60"/>
      <c r="BU404" s="75"/>
      <c r="BV404" s="75"/>
      <c r="BW404" s="75"/>
      <c r="BX404" s="75"/>
      <c r="BY404" s="75"/>
      <c r="BZ404" s="75"/>
      <c r="CA404" s="75"/>
      <c r="CB404" s="75"/>
      <c r="CC404" s="75"/>
      <c r="CD404" s="75"/>
      <c r="CE404" s="75"/>
      <c r="CF404" s="75"/>
      <c r="CG404" s="75"/>
      <c r="CH404" s="75"/>
      <c r="CI404" s="75"/>
      <c r="CJ404" s="75"/>
      <c r="CK404" s="75"/>
      <c r="CL404" s="60"/>
      <c r="CM404" s="60"/>
      <c r="CN404" s="60"/>
      <c r="CO404" s="60"/>
      <c r="CP404" s="60"/>
      <c r="CQ404" s="60"/>
      <c r="CR404" s="60"/>
      <c r="CS404" s="60"/>
      <c r="CT404" s="60"/>
      <c r="CU404" s="60"/>
      <c r="CV404" s="60"/>
      <c r="CW404" s="60"/>
      <c r="CX404" s="60"/>
      <c r="CY404" s="60"/>
      <c r="CZ404" s="60"/>
      <c r="DA404" s="60"/>
      <c r="DB404" s="60"/>
      <c r="DC404" s="60"/>
      <c r="DD404" s="60"/>
      <c r="DE404" s="60"/>
      <c r="DF404" s="60"/>
      <c r="DG404" s="60"/>
      <c r="DH404" s="60"/>
      <c r="DI404" s="60"/>
      <c r="DJ404" s="60"/>
      <c r="DK404" s="60"/>
      <c r="DL404" s="60"/>
      <c r="DM404" s="60"/>
      <c r="DN404" s="60"/>
      <c r="DO404" s="60"/>
      <c r="DP404" s="60"/>
      <c r="GO404" s="77"/>
      <c r="GP404" s="77"/>
      <c r="GQ404" s="77"/>
      <c r="GR404" s="77"/>
      <c r="GS404" s="77"/>
      <c r="GT404" s="77"/>
      <c r="GU404" s="77"/>
      <c r="GV404" s="77"/>
    </row>
    <row r="405" spans="1:204" s="76" customFormat="1">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c r="AA405" s="60"/>
      <c r="AB405" s="60"/>
      <c r="AC405" s="60"/>
      <c r="AD405" s="60"/>
      <c r="AE405" s="60"/>
      <c r="AF405" s="60"/>
      <c r="AG405" s="60"/>
      <c r="AH405" s="60"/>
      <c r="AI405" s="60"/>
      <c r="AJ405" s="60"/>
      <c r="AK405" s="60"/>
      <c r="AL405" s="60"/>
      <c r="AM405" s="60"/>
      <c r="AN405" s="60"/>
      <c r="AO405" s="60"/>
      <c r="AP405" s="60"/>
      <c r="AQ405" s="60"/>
      <c r="AR405" s="60"/>
      <c r="AS405" s="60"/>
      <c r="AT405" s="60"/>
      <c r="AU405" s="60"/>
      <c r="AV405" s="60"/>
      <c r="AW405" s="60"/>
      <c r="AX405" s="60"/>
      <c r="AY405" s="60"/>
      <c r="AZ405" s="60"/>
      <c r="BA405" s="60"/>
      <c r="BB405" s="60"/>
      <c r="BC405" s="60"/>
      <c r="BD405" s="60"/>
      <c r="BE405" s="60"/>
      <c r="BF405" s="60"/>
      <c r="BG405" s="60"/>
      <c r="BH405" s="60"/>
      <c r="BI405" s="60"/>
      <c r="BJ405" s="60"/>
      <c r="BK405" s="60"/>
      <c r="BL405" s="60"/>
      <c r="BM405" s="60"/>
      <c r="BN405" s="60"/>
      <c r="BO405" s="60"/>
      <c r="BP405" s="60"/>
      <c r="BQ405" s="60"/>
      <c r="BR405" s="60"/>
      <c r="BS405" s="60"/>
      <c r="BT405" s="60"/>
      <c r="BU405" s="75"/>
      <c r="BV405" s="75"/>
      <c r="BW405" s="75"/>
      <c r="BX405" s="75"/>
      <c r="BY405" s="75"/>
      <c r="BZ405" s="75"/>
      <c r="CA405" s="75"/>
      <c r="CB405" s="75"/>
      <c r="CC405" s="75"/>
      <c r="CD405" s="75"/>
      <c r="CE405" s="75"/>
      <c r="CF405" s="75"/>
      <c r="CG405" s="75"/>
      <c r="CH405" s="75"/>
      <c r="CI405" s="75"/>
      <c r="CJ405" s="75"/>
      <c r="CK405" s="75"/>
      <c r="CL405" s="60"/>
      <c r="CM405" s="60"/>
      <c r="CN405" s="60"/>
      <c r="CO405" s="60"/>
      <c r="CP405" s="60"/>
      <c r="CQ405" s="60"/>
      <c r="CR405" s="60"/>
      <c r="CS405" s="60"/>
      <c r="CT405" s="60"/>
      <c r="CU405" s="60"/>
      <c r="CV405" s="60"/>
      <c r="CW405" s="60"/>
      <c r="CX405" s="60"/>
      <c r="CY405" s="60"/>
      <c r="CZ405" s="60"/>
      <c r="DA405" s="60"/>
      <c r="DB405" s="60"/>
      <c r="DC405" s="60"/>
      <c r="DD405" s="60"/>
      <c r="DE405" s="60"/>
      <c r="DF405" s="60"/>
      <c r="DG405" s="60"/>
      <c r="DH405" s="60"/>
      <c r="DI405" s="60"/>
      <c r="DJ405" s="60"/>
      <c r="DK405" s="60"/>
      <c r="DL405" s="60"/>
      <c r="DM405" s="60"/>
      <c r="DN405" s="60"/>
      <c r="DO405" s="60"/>
      <c r="DP405" s="60"/>
      <c r="GO405" s="77"/>
      <c r="GP405" s="77"/>
      <c r="GQ405" s="77"/>
      <c r="GR405" s="77"/>
      <c r="GS405" s="77"/>
      <c r="GT405" s="77"/>
      <c r="GU405" s="77"/>
      <c r="GV405" s="77"/>
    </row>
    <row r="406" spans="1:204" s="76" customFormat="1">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c r="AA406" s="60"/>
      <c r="AB406" s="60"/>
      <c r="AC406" s="60"/>
      <c r="AD406" s="60"/>
      <c r="AE406" s="60"/>
      <c r="AF406" s="60"/>
      <c r="AG406" s="60"/>
      <c r="AH406" s="60"/>
      <c r="AI406" s="60"/>
      <c r="AJ406" s="60"/>
      <c r="AK406" s="60"/>
      <c r="AL406" s="60"/>
      <c r="AM406" s="60"/>
      <c r="AN406" s="60"/>
      <c r="AO406" s="60"/>
      <c r="AP406" s="60"/>
      <c r="AQ406" s="60"/>
      <c r="AR406" s="60"/>
      <c r="AS406" s="60"/>
      <c r="AT406" s="60"/>
      <c r="AU406" s="60"/>
      <c r="AV406" s="60"/>
      <c r="AW406" s="60"/>
      <c r="AX406" s="60"/>
      <c r="AY406" s="60"/>
      <c r="AZ406" s="60"/>
      <c r="BA406" s="60"/>
      <c r="BB406" s="60"/>
      <c r="BC406" s="60"/>
      <c r="BD406" s="60"/>
      <c r="BE406" s="60"/>
      <c r="BF406" s="60"/>
      <c r="BG406" s="60"/>
      <c r="BH406" s="60"/>
      <c r="BI406" s="60"/>
      <c r="BJ406" s="60"/>
      <c r="BK406" s="60"/>
      <c r="BL406" s="60"/>
      <c r="BM406" s="60"/>
      <c r="BN406" s="60"/>
      <c r="BO406" s="60"/>
      <c r="BP406" s="60"/>
      <c r="BQ406" s="60"/>
      <c r="BR406" s="60"/>
      <c r="BS406" s="60"/>
      <c r="BT406" s="60"/>
      <c r="BU406" s="75"/>
      <c r="BV406" s="75"/>
      <c r="BW406" s="75"/>
      <c r="BX406" s="75"/>
      <c r="BY406" s="75"/>
      <c r="BZ406" s="75"/>
      <c r="CA406" s="75"/>
      <c r="CB406" s="75"/>
      <c r="CC406" s="75"/>
      <c r="CD406" s="75"/>
      <c r="CE406" s="75"/>
      <c r="CF406" s="75"/>
      <c r="CG406" s="75"/>
      <c r="CH406" s="75"/>
      <c r="CI406" s="75"/>
      <c r="CJ406" s="75"/>
      <c r="CK406" s="75"/>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c r="GO406" s="77"/>
      <c r="GP406" s="77"/>
      <c r="GQ406" s="77"/>
      <c r="GR406" s="77"/>
      <c r="GS406" s="77"/>
      <c r="GT406" s="77"/>
      <c r="GU406" s="77"/>
      <c r="GV406" s="77"/>
    </row>
    <row r="407" spans="1:204" s="76" customFormat="1">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R407" s="60"/>
      <c r="BS407" s="60"/>
      <c r="BT407" s="60"/>
      <c r="BU407" s="75"/>
      <c r="BV407" s="75"/>
      <c r="BW407" s="75"/>
      <c r="BX407" s="75"/>
      <c r="BY407" s="75"/>
      <c r="BZ407" s="75"/>
      <c r="CA407" s="75"/>
      <c r="CB407" s="75"/>
      <c r="CC407" s="75"/>
      <c r="CD407" s="75"/>
      <c r="CE407" s="75"/>
      <c r="CF407" s="75"/>
      <c r="CG407" s="75"/>
      <c r="CH407" s="75"/>
      <c r="CI407" s="75"/>
      <c r="CJ407" s="75"/>
      <c r="CK407" s="75"/>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c r="GO407" s="77"/>
      <c r="GP407" s="77"/>
      <c r="GQ407" s="77"/>
      <c r="GR407" s="77"/>
      <c r="GS407" s="77"/>
      <c r="GT407" s="77"/>
      <c r="GU407" s="77"/>
      <c r="GV407" s="77"/>
    </row>
    <row r="408" spans="1:204" s="76" customFormat="1">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60"/>
      <c r="AB408" s="60"/>
      <c r="AC408" s="60"/>
      <c r="AD408" s="60"/>
      <c r="AE408" s="60"/>
      <c r="AF408" s="60"/>
      <c r="AG408" s="60"/>
      <c r="AH408" s="60"/>
      <c r="AI408" s="60"/>
      <c r="AJ408" s="60"/>
      <c r="AK408" s="60"/>
      <c r="AL408" s="60"/>
      <c r="AM408" s="60"/>
      <c r="AN408" s="60"/>
      <c r="AO408" s="60"/>
      <c r="AP408" s="60"/>
      <c r="AQ408" s="60"/>
      <c r="AR408" s="60"/>
      <c r="AS408" s="60"/>
      <c r="AT408" s="60"/>
      <c r="AU408" s="60"/>
      <c r="AV408" s="60"/>
      <c r="AW408" s="60"/>
      <c r="AX408" s="60"/>
      <c r="AY408" s="60"/>
      <c r="AZ408" s="60"/>
      <c r="BA408" s="60"/>
      <c r="BB408" s="60"/>
      <c r="BC408" s="60"/>
      <c r="BD408" s="60"/>
      <c r="BE408" s="60"/>
      <c r="BF408" s="60"/>
      <c r="BG408" s="60"/>
      <c r="BH408" s="60"/>
      <c r="BI408" s="60"/>
      <c r="BJ408" s="60"/>
      <c r="BK408" s="60"/>
      <c r="BL408" s="60"/>
      <c r="BM408" s="60"/>
      <c r="BN408" s="60"/>
      <c r="BO408" s="60"/>
      <c r="BP408" s="60"/>
      <c r="BQ408" s="60"/>
      <c r="BR408" s="60"/>
      <c r="BS408" s="60"/>
      <c r="BT408" s="60"/>
      <c r="BU408" s="75"/>
      <c r="BV408" s="75"/>
      <c r="BW408" s="75"/>
      <c r="BX408" s="75"/>
      <c r="BY408" s="75"/>
      <c r="BZ408" s="75"/>
      <c r="CA408" s="75"/>
      <c r="CB408" s="75"/>
      <c r="CC408" s="75"/>
      <c r="CD408" s="75"/>
      <c r="CE408" s="75"/>
      <c r="CF408" s="75"/>
      <c r="CG408" s="75"/>
      <c r="CH408" s="75"/>
      <c r="CI408" s="75"/>
      <c r="CJ408" s="75"/>
      <c r="CK408" s="75"/>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c r="GO408" s="77"/>
      <c r="GP408" s="77"/>
      <c r="GQ408" s="77"/>
      <c r="GR408" s="77"/>
      <c r="GS408" s="77"/>
      <c r="GT408" s="77"/>
      <c r="GU408" s="77"/>
      <c r="GV408" s="77"/>
    </row>
    <row r="409" spans="1:204" s="76" customFormat="1">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60"/>
      <c r="AB409" s="60"/>
      <c r="AC409" s="60"/>
      <c r="AD409" s="60"/>
      <c r="AE409" s="60"/>
      <c r="AF409" s="60"/>
      <c r="AG409" s="60"/>
      <c r="AH409" s="60"/>
      <c r="AI409" s="60"/>
      <c r="AJ409" s="60"/>
      <c r="AK409" s="60"/>
      <c r="AL409" s="60"/>
      <c r="AM409" s="60"/>
      <c r="AN409" s="60"/>
      <c r="AO409" s="60"/>
      <c r="AP409" s="60"/>
      <c r="AQ409" s="60"/>
      <c r="AR409" s="60"/>
      <c r="AS409" s="60"/>
      <c r="AT409" s="60"/>
      <c r="AU409" s="60"/>
      <c r="AV409" s="60"/>
      <c r="AW409" s="60"/>
      <c r="AX409" s="60"/>
      <c r="AY409" s="60"/>
      <c r="AZ409" s="60"/>
      <c r="BA409" s="60"/>
      <c r="BB409" s="60"/>
      <c r="BC409" s="60"/>
      <c r="BD409" s="60"/>
      <c r="BE409" s="60"/>
      <c r="BF409" s="60"/>
      <c r="BG409" s="60"/>
      <c r="BH409" s="60"/>
      <c r="BI409" s="60"/>
      <c r="BJ409" s="60"/>
      <c r="BK409" s="60"/>
      <c r="BL409" s="60"/>
      <c r="BM409" s="60"/>
      <c r="BN409" s="60"/>
      <c r="BO409" s="60"/>
      <c r="BP409" s="60"/>
      <c r="BQ409" s="60"/>
      <c r="BR409" s="60"/>
      <c r="BS409" s="60"/>
      <c r="BT409" s="60"/>
      <c r="BU409" s="75"/>
      <c r="BV409" s="75"/>
      <c r="BW409" s="75"/>
      <c r="BX409" s="75"/>
      <c r="BY409" s="75"/>
      <c r="BZ409" s="75"/>
      <c r="CA409" s="75"/>
      <c r="CB409" s="75"/>
      <c r="CC409" s="75"/>
      <c r="CD409" s="75"/>
      <c r="CE409" s="75"/>
      <c r="CF409" s="75"/>
      <c r="CG409" s="75"/>
      <c r="CH409" s="75"/>
      <c r="CI409" s="75"/>
      <c r="CJ409" s="75"/>
      <c r="CK409" s="75"/>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c r="GO409" s="77"/>
      <c r="GP409" s="77"/>
      <c r="GQ409" s="77"/>
      <c r="GR409" s="77"/>
      <c r="GS409" s="77"/>
      <c r="GT409" s="77"/>
      <c r="GU409" s="77"/>
      <c r="GV409" s="77"/>
    </row>
    <row r="410" spans="1:204" s="76" customFormat="1">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c r="AA410" s="60"/>
      <c r="AB410" s="60"/>
      <c r="AC410" s="60"/>
      <c r="AD410" s="60"/>
      <c r="AE410" s="60"/>
      <c r="AF410" s="60"/>
      <c r="AG410" s="60"/>
      <c r="AH410" s="60"/>
      <c r="AI410" s="60"/>
      <c r="AJ410" s="60"/>
      <c r="AK410" s="60"/>
      <c r="AL410" s="60"/>
      <c r="AM410" s="60"/>
      <c r="AN410" s="60"/>
      <c r="AO410" s="60"/>
      <c r="AP410" s="60"/>
      <c r="AQ410" s="60"/>
      <c r="AR410" s="60"/>
      <c r="AS410" s="60"/>
      <c r="AT410" s="60"/>
      <c r="AU410" s="60"/>
      <c r="AV410" s="60"/>
      <c r="AW410" s="60"/>
      <c r="AX410" s="60"/>
      <c r="AY410" s="60"/>
      <c r="AZ410" s="60"/>
      <c r="BA410" s="60"/>
      <c r="BB410" s="60"/>
      <c r="BC410" s="60"/>
      <c r="BD410" s="60"/>
      <c r="BE410" s="60"/>
      <c r="BF410" s="60"/>
      <c r="BG410" s="60"/>
      <c r="BH410" s="60"/>
      <c r="BI410" s="60"/>
      <c r="BJ410" s="60"/>
      <c r="BK410" s="60"/>
      <c r="BL410" s="60"/>
      <c r="BM410" s="60"/>
      <c r="BN410" s="60"/>
      <c r="BO410" s="60"/>
      <c r="BP410" s="60"/>
      <c r="BQ410" s="60"/>
      <c r="BR410" s="60"/>
      <c r="BS410" s="60"/>
      <c r="BT410" s="60"/>
      <c r="BU410" s="75"/>
      <c r="BV410" s="75"/>
      <c r="BW410" s="75"/>
      <c r="BX410" s="75"/>
      <c r="BY410" s="75"/>
      <c r="BZ410" s="75"/>
      <c r="CA410" s="75"/>
      <c r="CB410" s="75"/>
      <c r="CC410" s="75"/>
      <c r="CD410" s="75"/>
      <c r="CE410" s="75"/>
      <c r="CF410" s="75"/>
      <c r="CG410" s="75"/>
      <c r="CH410" s="75"/>
      <c r="CI410" s="75"/>
      <c r="CJ410" s="75"/>
      <c r="CK410" s="75"/>
      <c r="CL410" s="60"/>
      <c r="CM410" s="60"/>
      <c r="CN410" s="60"/>
      <c r="CO410" s="60"/>
      <c r="CP410" s="60"/>
      <c r="CQ410" s="60"/>
      <c r="CR410" s="60"/>
      <c r="CS410" s="60"/>
      <c r="CT410" s="60"/>
      <c r="CU410" s="60"/>
      <c r="CV410" s="60"/>
      <c r="CW410" s="60"/>
      <c r="CX410" s="60"/>
      <c r="CY410" s="60"/>
      <c r="CZ410" s="60"/>
      <c r="DA410" s="60"/>
      <c r="DB410" s="60"/>
      <c r="DC410" s="60"/>
      <c r="DD410" s="60"/>
      <c r="DE410" s="60"/>
      <c r="DF410" s="60"/>
      <c r="DG410" s="60"/>
      <c r="DH410" s="60"/>
      <c r="DI410" s="60"/>
      <c r="DJ410" s="60"/>
      <c r="DK410" s="60"/>
      <c r="DL410" s="60"/>
      <c r="DM410" s="60"/>
      <c r="DN410" s="60"/>
      <c r="DO410" s="60"/>
      <c r="DP410" s="60"/>
      <c r="GO410" s="77"/>
      <c r="GP410" s="77"/>
      <c r="GQ410" s="77"/>
      <c r="GR410" s="77"/>
      <c r="GS410" s="77"/>
      <c r="GT410" s="77"/>
      <c r="GU410" s="77"/>
      <c r="GV410" s="77"/>
    </row>
    <row r="411" spans="1:204" s="76" customFormat="1">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c r="AA411" s="60"/>
      <c r="AB411" s="60"/>
      <c r="AC411" s="60"/>
      <c r="AD411" s="60"/>
      <c r="AE411" s="60"/>
      <c r="AF411" s="60"/>
      <c r="AG411" s="60"/>
      <c r="AH411" s="60"/>
      <c r="AI411" s="60"/>
      <c r="AJ411" s="60"/>
      <c r="AK411" s="60"/>
      <c r="AL411" s="60"/>
      <c r="AM411" s="60"/>
      <c r="AN411" s="60"/>
      <c r="AO411" s="60"/>
      <c r="AP411" s="60"/>
      <c r="AQ411" s="60"/>
      <c r="AR411" s="60"/>
      <c r="AS411" s="60"/>
      <c r="AT411" s="60"/>
      <c r="AU411" s="60"/>
      <c r="AV411" s="60"/>
      <c r="AW411" s="60"/>
      <c r="AX411" s="60"/>
      <c r="AY411" s="60"/>
      <c r="AZ411" s="60"/>
      <c r="BA411" s="60"/>
      <c r="BB411" s="60"/>
      <c r="BC411" s="60"/>
      <c r="BD411" s="60"/>
      <c r="BE411" s="60"/>
      <c r="BF411" s="60"/>
      <c r="BG411" s="60"/>
      <c r="BH411" s="60"/>
      <c r="BI411" s="60"/>
      <c r="BJ411" s="60"/>
      <c r="BK411" s="60"/>
      <c r="BL411" s="60"/>
      <c r="BM411" s="60"/>
      <c r="BN411" s="60"/>
      <c r="BO411" s="60"/>
      <c r="BP411" s="60"/>
      <c r="BQ411" s="60"/>
      <c r="BR411" s="60"/>
      <c r="BS411" s="60"/>
      <c r="BT411" s="60"/>
      <c r="BU411" s="75"/>
      <c r="BV411" s="75"/>
      <c r="BW411" s="75"/>
      <c r="BX411" s="75"/>
      <c r="BY411" s="75"/>
      <c r="BZ411" s="75"/>
      <c r="CA411" s="75"/>
      <c r="CB411" s="75"/>
      <c r="CC411" s="75"/>
      <c r="CD411" s="75"/>
      <c r="CE411" s="75"/>
      <c r="CF411" s="75"/>
      <c r="CG411" s="75"/>
      <c r="CH411" s="75"/>
      <c r="CI411" s="75"/>
      <c r="CJ411" s="75"/>
      <c r="CK411" s="75"/>
      <c r="CL411" s="60"/>
      <c r="CM411" s="60"/>
      <c r="CN411" s="60"/>
      <c r="CO411" s="60"/>
      <c r="CP411" s="60"/>
      <c r="CQ411" s="60"/>
      <c r="CR411" s="60"/>
      <c r="CS411" s="60"/>
      <c r="CT411" s="60"/>
      <c r="CU411" s="60"/>
      <c r="CV411" s="60"/>
      <c r="CW411" s="60"/>
      <c r="CX411" s="60"/>
      <c r="CY411" s="60"/>
      <c r="CZ411" s="60"/>
      <c r="DA411" s="60"/>
      <c r="DB411" s="60"/>
      <c r="DC411" s="60"/>
      <c r="DD411" s="60"/>
      <c r="DE411" s="60"/>
      <c r="DF411" s="60"/>
      <c r="DG411" s="60"/>
      <c r="DH411" s="60"/>
      <c r="DI411" s="60"/>
      <c r="DJ411" s="60"/>
      <c r="DK411" s="60"/>
      <c r="DL411" s="60"/>
      <c r="DM411" s="60"/>
      <c r="DN411" s="60"/>
      <c r="DO411" s="60"/>
      <c r="DP411" s="60"/>
      <c r="GO411" s="77"/>
      <c r="GP411" s="77"/>
      <c r="GQ411" s="77"/>
      <c r="GR411" s="77"/>
      <c r="GS411" s="77"/>
      <c r="GT411" s="77"/>
      <c r="GU411" s="77"/>
      <c r="GV411" s="77"/>
    </row>
    <row r="412" spans="1:204" s="76" customFormat="1">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c r="AA412" s="60"/>
      <c r="AB412" s="60"/>
      <c r="AC412" s="60"/>
      <c r="AD412" s="60"/>
      <c r="AE412" s="60"/>
      <c r="AF412" s="60"/>
      <c r="AG412" s="60"/>
      <c r="AH412" s="60"/>
      <c r="AI412" s="60"/>
      <c r="AJ412" s="60"/>
      <c r="AK412" s="60"/>
      <c r="AL412" s="60"/>
      <c r="AM412" s="60"/>
      <c r="AN412" s="60"/>
      <c r="AO412" s="60"/>
      <c r="AP412" s="60"/>
      <c r="AQ412" s="60"/>
      <c r="AR412" s="60"/>
      <c r="AS412" s="60"/>
      <c r="AT412" s="60"/>
      <c r="AU412" s="60"/>
      <c r="AV412" s="60"/>
      <c r="AW412" s="60"/>
      <c r="AX412" s="60"/>
      <c r="AY412" s="60"/>
      <c r="AZ412" s="60"/>
      <c r="BA412" s="60"/>
      <c r="BB412" s="60"/>
      <c r="BC412" s="60"/>
      <c r="BD412" s="60"/>
      <c r="BE412" s="60"/>
      <c r="BF412" s="60"/>
      <c r="BG412" s="60"/>
      <c r="BH412" s="60"/>
      <c r="BI412" s="60"/>
      <c r="BJ412" s="60"/>
      <c r="BK412" s="60"/>
      <c r="BL412" s="60"/>
      <c r="BM412" s="60"/>
      <c r="BN412" s="60"/>
      <c r="BO412" s="60"/>
      <c r="BP412" s="60"/>
      <c r="BQ412" s="60"/>
      <c r="BR412" s="60"/>
      <c r="BS412" s="60"/>
      <c r="BT412" s="60"/>
      <c r="BU412" s="75"/>
      <c r="BV412" s="75"/>
      <c r="BW412" s="75"/>
      <c r="BX412" s="75"/>
      <c r="BY412" s="75"/>
      <c r="BZ412" s="75"/>
      <c r="CA412" s="75"/>
      <c r="CB412" s="75"/>
      <c r="CC412" s="75"/>
      <c r="CD412" s="75"/>
      <c r="CE412" s="75"/>
      <c r="CF412" s="75"/>
      <c r="CG412" s="75"/>
      <c r="CH412" s="75"/>
      <c r="CI412" s="75"/>
      <c r="CJ412" s="75"/>
      <c r="CK412" s="75"/>
      <c r="CL412" s="60"/>
      <c r="CM412" s="60"/>
      <c r="CN412" s="60"/>
      <c r="CO412" s="60"/>
      <c r="CP412" s="60"/>
      <c r="CQ412" s="60"/>
      <c r="CR412" s="60"/>
      <c r="CS412" s="60"/>
      <c r="CT412" s="60"/>
      <c r="CU412" s="60"/>
      <c r="CV412" s="60"/>
      <c r="CW412" s="60"/>
      <c r="CX412" s="60"/>
      <c r="CY412" s="60"/>
      <c r="CZ412" s="60"/>
      <c r="DA412" s="60"/>
      <c r="DB412" s="60"/>
      <c r="DC412" s="60"/>
      <c r="DD412" s="60"/>
      <c r="DE412" s="60"/>
      <c r="DF412" s="60"/>
      <c r="DG412" s="60"/>
      <c r="DH412" s="60"/>
      <c r="DI412" s="60"/>
      <c r="DJ412" s="60"/>
      <c r="DK412" s="60"/>
      <c r="DL412" s="60"/>
      <c r="DM412" s="60"/>
      <c r="DN412" s="60"/>
      <c r="DO412" s="60"/>
      <c r="DP412" s="60"/>
      <c r="GO412" s="77"/>
      <c r="GP412" s="77"/>
      <c r="GQ412" s="77"/>
      <c r="GR412" s="77"/>
      <c r="GS412" s="77"/>
      <c r="GT412" s="77"/>
      <c r="GU412" s="77"/>
      <c r="GV412" s="77"/>
    </row>
    <row r="413" spans="1:204" s="76" customFormat="1">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c r="AA413" s="60"/>
      <c r="AB413" s="60"/>
      <c r="AC413" s="60"/>
      <c r="AD413" s="60"/>
      <c r="AE413" s="60"/>
      <c r="AF413" s="60"/>
      <c r="AG413" s="60"/>
      <c r="AH413" s="60"/>
      <c r="AI413" s="60"/>
      <c r="AJ413" s="60"/>
      <c r="AK413" s="60"/>
      <c r="AL413" s="60"/>
      <c r="AM413" s="60"/>
      <c r="AN413" s="60"/>
      <c r="AO413" s="60"/>
      <c r="AP413" s="60"/>
      <c r="AQ413" s="60"/>
      <c r="AR413" s="60"/>
      <c r="AS413" s="60"/>
      <c r="AT413" s="60"/>
      <c r="AU413" s="60"/>
      <c r="AV413" s="60"/>
      <c r="AW413" s="60"/>
      <c r="AX413" s="60"/>
      <c r="AY413" s="60"/>
      <c r="AZ413" s="60"/>
      <c r="BA413" s="60"/>
      <c r="BB413" s="60"/>
      <c r="BC413" s="60"/>
      <c r="BD413" s="60"/>
      <c r="BE413" s="60"/>
      <c r="BF413" s="60"/>
      <c r="BG413" s="60"/>
      <c r="BH413" s="60"/>
      <c r="BI413" s="60"/>
      <c r="BJ413" s="60"/>
      <c r="BK413" s="60"/>
      <c r="BL413" s="60"/>
      <c r="BM413" s="60"/>
      <c r="BN413" s="60"/>
      <c r="BO413" s="60"/>
      <c r="BP413" s="60"/>
      <c r="BQ413" s="60"/>
      <c r="BR413" s="60"/>
      <c r="BS413" s="60"/>
      <c r="BT413" s="60"/>
      <c r="BU413" s="75"/>
      <c r="BV413" s="75"/>
      <c r="BW413" s="75"/>
      <c r="BX413" s="75"/>
      <c r="BY413" s="75"/>
      <c r="BZ413" s="75"/>
      <c r="CA413" s="75"/>
      <c r="CB413" s="75"/>
      <c r="CC413" s="75"/>
      <c r="CD413" s="75"/>
      <c r="CE413" s="75"/>
      <c r="CF413" s="75"/>
      <c r="CG413" s="75"/>
      <c r="CH413" s="75"/>
      <c r="CI413" s="75"/>
      <c r="CJ413" s="75"/>
      <c r="CK413" s="75"/>
      <c r="CL413" s="60"/>
      <c r="CM413" s="60"/>
      <c r="CN413" s="60"/>
      <c r="CO413" s="60"/>
      <c r="CP413" s="60"/>
      <c r="CQ413" s="60"/>
      <c r="CR413" s="60"/>
      <c r="CS413" s="60"/>
      <c r="CT413" s="60"/>
      <c r="CU413" s="60"/>
      <c r="CV413" s="60"/>
      <c r="CW413" s="60"/>
      <c r="CX413" s="60"/>
      <c r="CY413" s="60"/>
      <c r="CZ413" s="60"/>
      <c r="DA413" s="60"/>
      <c r="DB413" s="60"/>
      <c r="DC413" s="60"/>
      <c r="DD413" s="60"/>
      <c r="DE413" s="60"/>
      <c r="DF413" s="60"/>
      <c r="DG413" s="60"/>
      <c r="DH413" s="60"/>
      <c r="DI413" s="60"/>
      <c r="DJ413" s="60"/>
      <c r="DK413" s="60"/>
      <c r="DL413" s="60"/>
      <c r="DM413" s="60"/>
      <c r="DN413" s="60"/>
      <c r="DO413" s="60"/>
      <c r="DP413" s="60"/>
      <c r="GO413" s="77"/>
      <c r="GP413" s="77"/>
      <c r="GQ413" s="77"/>
      <c r="GR413" s="77"/>
      <c r="GS413" s="77"/>
      <c r="GT413" s="77"/>
      <c r="GU413" s="77"/>
      <c r="GV413" s="77"/>
    </row>
    <row r="414" spans="1:204" s="76" customFormat="1">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c r="AA414" s="60"/>
      <c r="AB414" s="60"/>
      <c r="AC414" s="60"/>
      <c r="AD414" s="60"/>
      <c r="AE414" s="60"/>
      <c r="AF414" s="60"/>
      <c r="AG414" s="60"/>
      <c r="AH414" s="60"/>
      <c r="AI414" s="60"/>
      <c r="AJ414" s="60"/>
      <c r="AK414" s="60"/>
      <c r="AL414" s="60"/>
      <c r="AM414" s="60"/>
      <c r="AN414" s="60"/>
      <c r="AO414" s="60"/>
      <c r="AP414" s="60"/>
      <c r="AQ414" s="60"/>
      <c r="AR414" s="60"/>
      <c r="AS414" s="60"/>
      <c r="AT414" s="60"/>
      <c r="AU414" s="60"/>
      <c r="AV414" s="60"/>
      <c r="AW414" s="60"/>
      <c r="AX414" s="60"/>
      <c r="AY414" s="60"/>
      <c r="AZ414" s="60"/>
      <c r="BA414" s="60"/>
      <c r="BB414" s="60"/>
      <c r="BC414" s="60"/>
      <c r="BD414" s="60"/>
      <c r="BE414" s="60"/>
      <c r="BF414" s="60"/>
      <c r="BG414" s="60"/>
      <c r="BH414" s="60"/>
      <c r="BI414" s="60"/>
      <c r="BJ414" s="60"/>
      <c r="BK414" s="60"/>
      <c r="BL414" s="60"/>
      <c r="BM414" s="60"/>
      <c r="BN414" s="60"/>
      <c r="BO414" s="60"/>
      <c r="BP414" s="60"/>
      <c r="BQ414" s="60"/>
      <c r="BR414" s="60"/>
      <c r="BS414" s="60"/>
      <c r="BT414" s="60"/>
      <c r="BU414" s="75"/>
      <c r="BV414" s="75"/>
      <c r="BW414" s="75"/>
      <c r="BX414" s="75"/>
      <c r="BY414" s="75"/>
      <c r="BZ414" s="75"/>
      <c r="CA414" s="75"/>
      <c r="CB414" s="75"/>
      <c r="CC414" s="75"/>
      <c r="CD414" s="75"/>
      <c r="CE414" s="75"/>
      <c r="CF414" s="75"/>
      <c r="CG414" s="75"/>
      <c r="CH414" s="75"/>
      <c r="CI414" s="75"/>
      <c r="CJ414" s="75"/>
      <c r="CK414" s="75"/>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c r="GO414" s="77"/>
      <c r="GP414" s="77"/>
      <c r="GQ414" s="77"/>
      <c r="GR414" s="77"/>
      <c r="GS414" s="77"/>
      <c r="GT414" s="77"/>
      <c r="GU414" s="77"/>
      <c r="GV414" s="77"/>
    </row>
    <row r="415" spans="1:204" s="76" customFormat="1">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c r="AA415" s="60"/>
      <c r="AB415" s="60"/>
      <c r="AC415" s="60"/>
      <c r="AD415" s="60"/>
      <c r="AE415" s="60"/>
      <c r="AF415" s="60"/>
      <c r="AG415" s="60"/>
      <c r="AH415" s="60"/>
      <c r="AI415" s="60"/>
      <c r="AJ415" s="60"/>
      <c r="AK415" s="60"/>
      <c r="AL415" s="60"/>
      <c r="AM415" s="60"/>
      <c r="AN415" s="60"/>
      <c r="AO415" s="60"/>
      <c r="AP415" s="60"/>
      <c r="AQ415" s="60"/>
      <c r="AR415" s="60"/>
      <c r="AS415" s="60"/>
      <c r="AT415" s="60"/>
      <c r="AU415" s="60"/>
      <c r="AV415" s="60"/>
      <c r="AW415" s="60"/>
      <c r="AX415" s="60"/>
      <c r="AY415" s="60"/>
      <c r="AZ415" s="60"/>
      <c r="BA415" s="60"/>
      <c r="BB415" s="60"/>
      <c r="BC415" s="60"/>
      <c r="BD415" s="60"/>
      <c r="BE415" s="60"/>
      <c r="BF415" s="60"/>
      <c r="BG415" s="60"/>
      <c r="BH415" s="60"/>
      <c r="BI415" s="60"/>
      <c r="BJ415" s="60"/>
      <c r="BK415" s="60"/>
      <c r="BL415" s="60"/>
      <c r="BM415" s="60"/>
      <c r="BN415" s="60"/>
      <c r="BO415" s="60"/>
      <c r="BP415" s="60"/>
      <c r="BQ415" s="60"/>
      <c r="BR415" s="60"/>
      <c r="BS415" s="60"/>
      <c r="BT415" s="60"/>
      <c r="BU415" s="75"/>
      <c r="BV415" s="75"/>
      <c r="BW415" s="75"/>
      <c r="BX415" s="75"/>
      <c r="BY415" s="75"/>
      <c r="BZ415" s="75"/>
      <c r="CA415" s="75"/>
      <c r="CB415" s="75"/>
      <c r="CC415" s="75"/>
      <c r="CD415" s="75"/>
      <c r="CE415" s="75"/>
      <c r="CF415" s="75"/>
      <c r="CG415" s="75"/>
      <c r="CH415" s="75"/>
      <c r="CI415" s="75"/>
      <c r="CJ415" s="75"/>
      <c r="CK415" s="75"/>
      <c r="CL415" s="60"/>
      <c r="CM415" s="60"/>
      <c r="CN415" s="60"/>
      <c r="CO415" s="60"/>
      <c r="CP415" s="60"/>
      <c r="CQ415" s="60"/>
      <c r="CR415" s="60"/>
      <c r="CS415" s="60"/>
      <c r="CT415" s="60"/>
      <c r="CU415" s="60"/>
      <c r="CV415" s="60"/>
      <c r="CW415" s="60"/>
      <c r="CX415" s="60"/>
      <c r="CY415" s="60"/>
      <c r="CZ415" s="60"/>
      <c r="DA415" s="60"/>
      <c r="DB415" s="60"/>
      <c r="DC415" s="60"/>
      <c r="DD415" s="60"/>
      <c r="DE415" s="60"/>
      <c r="DF415" s="60"/>
      <c r="DG415" s="60"/>
      <c r="DH415" s="60"/>
      <c r="DI415" s="60"/>
      <c r="DJ415" s="60"/>
      <c r="DK415" s="60"/>
      <c r="DL415" s="60"/>
      <c r="DM415" s="60"/>
      <c r="DN415" s="60"/>
      <c r="DO415" s="60"/>
      <c r="DP415" s="60"/>
      <c r="GO415" s="77"/>
      <c r="GP415" s="77"/>
      <c r="GQ415" s="77"/>
      <c r="GR415" s="77"/>
      <c r="GS415" s="77"/>
      <c r="GT415" s="77"/>
      <c r="GU415" s="77"/>
      <c r="GV415" s="77"/>
    </row>
    <row r="416" spans="1:204" s="76" customFormat="1">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c r="AA416" s="60"/>
      <c r="AB416" s="60"/>
      <c r="AC416" s="60"/>
      <c r="AD416" s="60"/>
      <c r="AE416" s="60"/>
      <c r="AF416" s="60"/>
      <c r="AG416" s="60"/>
      <c r="AH416" s="60"/>
      <c r="AI416" s="60"/>
      <c r="AJ416" s="60"/>
      <c r="AK416" s="60"/>
      <c r="AL416" s="60"/>
      <c r="AM416" s="60"/>
      <c r="AN416" s="60"/>
      <c r="AO416" s="60"/>
      <c r="AP416" s="60"/>
      <c r="AQ416" s="60"/>
      <c r="AR416" s="60"/>
      <c r="AS416" s="60"/>
      <c r="AT416" s="60"/>
      <c r="AU416" s="60"/>
      <c r="AV416" s="60"/>
      <c r="AW416" s="60"/>
      <c r="AX416" s="60"/>
      <c r="AY416" s="60"/>
      <c r="AZ416" s="60"/>
      <c r="BA416" s="60"/>
      <c r="BB416" s="60"/>
      <c r="BC416" s="60"/>
      <c r="BD416" s="60"/>
      <c r="BE416" s="60"/>
      <c r="BF416" s="60"/>
      <c r="BG416" s="60"/>
      <c r="BH416" s="60"/>
      <c r="BI416" s="60"/>
      <c r="BJ416" s="60"/>
      <c r="BK416" s="60"/>
      <c r="BL416" s="60"/>
      <c r="BM416" s="60"/>
      <c r="BN416" s="60"/>
      <c r="BO416" s="60"/>
      <c r="BP416" s="60"/>
      <c r="BQ416" s="60"/>
      <c r="BR416" s="60"/>
      <c r="BS416" s="60"/>
      <c r="BT416" s="60"/>
      <c r="BU416" s="75"/>
      <c r="BV416" s="75"/>
      <c r="BW416" s="75"/>
      <c r="BX416" s="75"/>
      <c r="BY416" s="75"/>
      <c r="BZ416" s="75"/>
      <c r="CA416" s="75"/>
      <c r="CB416" s="75"/>
      <c r="CC416" s="75"/>
      <c r="CD416" s="75"/>
      <c r="CE416" s="75"/>
      <c r="CF416" s="75"/>
      <c r="CG416" s="75"/>
      <c r="CH416" s="75"/>
      <c r="CI416" s="75"/>
      <c r="CJ416" s="75"/>
      <c r="CK416" s="75"/>
      <c r="CL416" s="60"/>
      <c r="CM416" s="60"/>
      <c r="CN416" s="60"/>
      <c r="CO416" s="60"/>
      <c r="CP416" s="60"/>
      <c r="CQ416" s="60"/>
      <c r="CR416" s="60"/>
      <c r="CS416" s="60"/>
      <c r="CT416" s="60"/>
      <c r="CU416" s="60"/>
      <c r="CV416" s="60"/>
      <c r="CW416" s="60"/>
      <c r="CX416" s="60"/>
      <c r="CY416" s="60"/>
      <c r="CZ416" s="60"/>
      <c r="DA416" s="60"/>
      <c r="DB416" s="60"/>
      <c r="DC416" s="60"/>
      <c r="DD416" s="60"/>
      <c r="DE416" s="60"/>
      <c r="DF416" s="60"/>
      <c r="DG416" s="60"/>
      <c r="DH416" s="60"/>
      <c r="DI416" s="60"/>
      <c r="DJ416" s="60"/>
      <c r="DK416" s="60"/>
      <c r="DL416" s="60"/>
      <c r="DM416" s="60"/>
      <c r="DN416" s="60"/>
      <c r="DO416" s="60"/>
      <c r="DP416" s="60"/>
      <c r="GO416" s="77"/>
      <c r="GP416" s="77"/>
      <c r="GQ416" s="77"/>
      <c r="GR416" s="77"/>
      <c r="GS416" s="77"/>
      <c r="GT416" s="77"/>
      <c r="GU416" s="77"/>
      <c r="GV416" s="77"/>
    </row>
    <row r="417" spans="1:204" s="76" customFormat="1">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60"/>
      <c r="AB417" s="60"/>
      <c r="AC417" s="60"/>
      <c r="AD417" s="60"/>
      <c r="AE417" s="60"/>
      <c r="AF417" s="60"/>
      <c r="AG417" s="60"/>
      <c r="AH417" s="60"/>
      <c r="AI417" s="60"/>
      <c r="AJ417" s="60"/>
      <c r="AK417" s="60"/>
      <c r="AL417" s="60"/>
      <c r="AM417" s="60"/>
      <c r="AN417" s="60"/>
      <c r="AO417" s="60"/>
      <c r="AP417" s="60"/>
      <c r="AQ417" s="60"/>
      <c r="AR417" s="60"/>
      <c r="AS417" s="60"/>
      <c r="AT417" s="60"/>
      <c r="AU417" s="60"/>
      <c r="AV417" s="60"/>
      <c r="AW417" s="60"/>
      <c r="AX417" s="60"/>
      <c r="AY417" s="60"/>
      <c r="AZ417" s="60"/>
      <c r="BA417" s="60"/>
      <c r="BB417" s="60"/>
      <c r="BC417" s="60"/>
      <c r="BD417" s="60"/>
      <c r="BE417" s="60"/>
      <c r="BF417" s="60"/>
      <c r="BG417" s="60"/>
      <c r="BH417" s="60"/>
      <c r="BI417" s="60"/>
      <c r="BJ417" s="60"/>
      <c r="BK417" s="60"/>
      <c r="BL417" s="60"/>
      <c r="BM417" s="60"/>
      <c r="BN417" s="60"/>
      <c r="BO417" s="60"/>
      <c r="BP417" s="60"/>
      <c r="BQ417" s="60"/>
      <c r="BR417" s="60"/>
      <c r="BS417" s="60"/>
      <c r="BT417" s="60"/>
      <c r="BU417" s="75"/>
      <c r="BV417" s="75"/>
      <c r="BW417" s="75"/>
      <c r="BX417" s="75"/>
      <c r="BY417" s="75"/>
      <c r="BZ417" s="75"/>
      <c r="CA417" s="75"/>
      <c r="CB417" s="75"/>
      <c r="CC417" s="75"/>
      <c r="CD417" s="75"/>
      <c r="CE417" s="75"/>
      <c r="CF417" s="75"/>
      <c r="CG417" s="75"/>
      <c r="CH417" s="75"/>
      <c r="CI417" s="75"/>
      <c r="CJ417" s="75"/>
      <c r="CK417" s="75"/>
      <c r="CL417" s="60"/>
      <c r="CM417" s="60"/>
      <c r="CN417" s="60"/>
      <c r="CO417" s="60"/>
      <c r="CP417" s="60"/>
      <c r="CQ417" s="60"/>
      <c r="CR417" s="60"/>
      <c r="CS417" s="60"/>
      <c r="CT417" s="60"/>
      <c r="CU417" s="60"/>
      <c r="CV417" s="60"/>
      <c r="CW417" s="60"/>
      <c r="CX417" s="60"/>
      <c r="CY417" s="60"/>
      <c r="CZ417" s="60"/>
      <c r="DA417" s="60"/>
      <c r="DB417" s="60"/>
      <c r="DC417" s="60"/>
      <c r="DD417" s="60"/>
      <c r="DE417" s="60"/>
      <c r="DF417" s="60"/>
      <c r="DG417" s="60"/>
      <c r="DH417" s="60"/>
      <c r="DI417" s="60"/>
      <c r="DJ417" s="60"/>
      <c r="DK417" s="60"/>
      <c r="DL417" s="60"/>
      <c r="DM417" s="60"/>
      <c r="DN417" s="60"/>
      <c r="DO417" s="60"/>
      <c r="DP417" s="60"/>
      <c r="GO417" s="77"/>
      <c r="GP417" s="77"/>
      <c r="GQ417" s="77"/>
      <c r="GR417" s="77"/>
      <c r="GS417" s="77"/>
      <c r="GT417" s="77"/>
      <c r="GU417" s="77"/>
      <c r="GV417" s="77"/>
    </row>
    <row r="418" spans="1:204" s="76" customFormat="1">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c r="AA418" s="60"/>
      <c r="AB418" s="60"/>
      <c r="AC418" s="60"/>
      <c r="AD418" s="60"/>
      <c r="AE418" s="60"/>
      <c r="AF418" s="60"/>
      <c r="AG418" s="60"/>
      <c r="AH418" s="60"/>
      <c r="AI418" s="60"/>
      <c r="AJ418" s="60"/>
      <c r="AK418" s="60"/>
      <c r="AL418" s="60"/>
      <c r="AM418" s="60"/>
      <c r="AN418" s="60"/>
      <c r="AO418" s="60"/>
      <c r="AP418" s="60"/>
      <c r="AQ418" s="60"/>
      <c r="AR418" s="60"/>
      <c r="AS418" s="60"/>
      <c r="AT418" s="60"/>
      <c r="AU418" s="60"/>
      <c r="AV418" s="60"/>
      <c r="AW418" s="60"/>
      <c r="AX418" s="60"/>
      <c r="AY418" s="60"/>
      <c r="AZ418" s="60"/>
      <c r="BA418" s="60"/>
      <c r="BB418" s="60"/>
      <c r="BC418" s="60"/>
      <c r="BD418" s="60"/>
      <c r="BE418" s="60"/>
      <c r="BF418" s="60"/>
      <c r="BG418" s="60"/>
      <c r="BH418" s="60"/>
      <c r="BI418" s="60"/>
      <c r="BJ418" s="60"/>
      <c r="BK418" s="60"/>
      <c r="BL418" s="60"/>
      <c r="BM418" s="60"/>
      <c r="BN418" s="60"/>
      <c r="BO418" s="60"/>
      <c r="BP418" s="60"/>
      <c r="BQ418" s="60"/>
      <c r="BR418" s="60"/>
      <c r="BS418" s="60"/>
      <c r="BT418" s="60"/>
      <c r="BU418" s="75"/>
      <c r="BV418" s="75"/>
      <c r="BW418" s="75"/>
      <c r="BX418" s="75"/>
      <c r="BY418" s="75"/>
      <c r="BZ418" s="75"/>
      <c r="CA418" s="75"/>
      <c r="CB418" s="75"/>
      <c r="CC418" s="75"/>
      <c r="CD418" s="75"/>
      <c r="CE418" s="75"/>
      <c r="CF418" s="75"/>
      <c r="CG418" s="75"/>
      <c r="CH418" s="75"/>
      <c r="CI418" s="75"/>
      <c r="CJ418" s="75"/>
      <c r="CK418" s="75"/>
      <c r="CL418" s="60"/>
      <c r="CM418" s="60"/>
      <c r="CN418" s="60"/>
      <c r="CO418" s="60"/>
      <c r="CP418" s="60"/>
      <c r="CQ418" s="60"/>
      <c r="CR418" s="60"/>
      <c r="CS418" s="60"/>
      <c r="CT418" s="60"/>
      <c r="CU418" s="60"/>
      <c r="CV418" s="60"/>
      <c r="CW418" s="60"/>
      <c r="CX418" s="60"/>
      <c r="CY418" s="60"/>
      <c r="CZ418" s="60"/>
      <c r="DA418" s="60"/>
      <c r="DB418" s="60"/>
      <c r="DC418" s="60"/>
      <c r="DD418" s="60"/>
      <c r="DE418" s="60"/>
      <c r="DF418" s="60"/>
      <c r="DG418" s="60"/>
      <c r="DH418" s="60"/>
      <c r="DI418" s="60"/>
      <c r="DJ418" s="60"/>
      <c r="DK418" s="60"/>
      <c r="DL418" s="60"/>
      <c r="DM418" s="60"/>
      <c r="DN418" s="60"/>
      <c r="DO418" s="60"/>
      <c r="DP418" s="60"/>
      <c r="GO418" s="77"/>
      <c r="GP418" s="77"/>
      <c r="GQ418" s="77"/>
      <c r="GR418" s="77"/>
      <c r="GS418" s="77"/>
      <c r="GT418" s="77"/>
      <c r="GU418" s="77"/>
      <c r="GV418" s="77"/>
    </row>
    <row r="419" spans="1:204" s="76" customFormat="1">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c r="AA419" s="60"/>
      <c r="AB419" s="60"/>
      <c r="AC419" s="60"/>
      <c r="AD419" s="60"/>
      <c r="AE419" s="60"/>
      <c r="AF419" s="60"/>
      <c r="AG419" s="60"/>
      <c r="AH419" s="60"/>
      <c r="AI419" s="60"/>
      <c r="AJ419" s="60"/>
      <c r="AK419" s="60"/>
      <c r="AL419" s="60"/>
      <c r="AM419" s="60"/>
      <c r="AN419" s="60"/>
      <c r="AO419" s="60"/>
      <c r="AP419" s="60"/>
      <c r="AQ419" s="60"/>
      <c r="AR419" s="60"/>
      <c r="AS419" s="60"/>
      <c r="AT419" s="60"/>
      <c r="AU419" s="60"/>
      <c r="AV419" s="60"/>
      <c r="AW419" s="60"/>
      <c r="AX419" s="60"/>
      <c r="AY419" s="60"/>
      <c r="AZ419" s="60"/>
      <c r="BA419" s="60"/>
      <c r="BB419" s="60"/>
      <c r="BC419" s="60"/>
      <c r="BD419" s="60"/>
      <c r="BE419" s="60"/>
      <c r="BF419" s="60"/>
      <c r="BG419" s="60"/>
      <c r="BH419" s="60"/>
      <c r="BI419" s="60"/>
      <c r="BJ419" s="60"/>
      <c r="BK419" s="60"/>
      <c r="BL419" s="60"/>
      <c r="BM419" s="60"/>
      <c r="BN419" s="60"/>
      <c r="BO419" s="60"/>
      <c r="BP419" s="60"/>
      <c r="BQ419" s="60"/>
      <c r="BR419" s="60"/>
      <c r="BS419" s="60"/>
      <c r="BT419" s="60"/>
      <c r="BU419" s="75"/>
      <c r="BV419" s="75"/>
      <c r="BW419" s="75"/>
      <c r="BX419" s="75"/>
      <c r="BY419" s="75"/>
      <c r="BZ419" s="75"/>
      <c r="CA419" s="75"/>
      <c r="CB419" s="75"/>
      <c r="CC419" s="75"/>
      <c r="CD419" s="75"/>
      <c r="CE419" s="75"/>
      <c r="CF419" s="75"/>
      <c r="CG419" s="75"/>
      <c r="CH419" s="75"/>
      <c r="CI419" s="75"/>
      <c r="CJ419" s="75"/>
      <c r="CK419" s="75"/>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c r="GO419" s="77"/>
      <c r="GP419" s="77"/>
      <c r="GQ419" s="77"/>
      <c r="GR419" s="77"/>
      <c r="GS419" s="77"/>
      <c r="GT419" s="77"/>
      <c r="GU419" s="77"/>
      <c r="GV419" s="77"/>
    </row>
    <row r="420" spans="1:204" s="76" customFormat="1">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c r="AA420" s="60"/>
      <c r="AB420" s="60"/>
      <c r="AC420" s="60"/>
      <c r="AD420" s="60"/>
      <c r="AE420" s="60"/>
      <c r="AF420" s="60"/>
      <c r="AG420" s="60"/>
      <c r="AH420" s="60"/>
      <c r="AI420" s="60"/>
      <c r="AJ420" s="60"/>
      <c r="AK420" s="60"/>
      <c r="AL420" s="60"/>
      <c r="AM420" s="60"/>
      <c r="AN420" s="60"/>
      <c r="AO420" s="60"/>
      <c r="AP420" s="60"/>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75"/>
      <c r="BV420" s="75"/>
      <c r="BW420" s="75"/>
      <c r="BX420" s="75"/>
      <c r="BY420" s="75"/>
      <c r="BZ420" s="75"/>
      <c r="CA420" s="75"/>
      <c r="CB420" s="75"/>
      <c r="CC420" s="75"/>
      <c r="CD420" s="75"/>
      <c r="CE420" s="75"/>
      <c r="CF420" s="75"/>
      <c r="CG420" s="75"/>
      <c r="CH420" s="75"/>
      <c r="CI420" s="75"/>
      <c r="CJ420" s="75"/>
      <c r="CK420" s="75"/>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c r="GO420" s="77"/>
      <c r="GP420" s="77"/>
      <c r="GQ420" s="77"/>
      <c r="GR420" s="77"/>
      <c r="GS420" s="77"/>
      <c r="GT420" s="77"/>
      <c r="GU420" s="77"/>
      <c r="GV420" s="77"/>
    </row>
    <row r="421" spans="1:204" s="76" customFormat="1">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60"/>
      <c r="AB421" s="60"/>
      <c r="AC421" s="60"/>
      <c r="AD421" s="60"/>
      <c r="AE421" s="60"/>
      <c r="AF421" s="60"/>
      <c r="AG421" s="60"/>
      <c r="AH421" s="60"/>
      <c r="AI421" s="60"/>
      <c r="AJ421" s="60"/>
      <c r="AK421" s="60"/>
      <c r="AL421" s="60"/>
      <c r="AM421" s="60"/>
      <c r="AN421" s="60"/>
      <c r="AO421" s="60"/>
      <c r="AP421" s="60"/>
      <c r="AQ421" s="60"/>
      <c r="AR421" s="60"/>
      <c r="AS421" s="60"/>
      <c r="AT421" s="60"/>
      <c r="AU421" s="60"/>
      <c r="AV421" s="60"/>
      <c r="AW421" s="60"/>
      <c r="AX421" s="60"/>
      <c r="AY421" s="60"/>
      <c r="AZ421" s="60"/>
      <c r="BA421" s="60"/>
      <c r="BB421" s="60"/>
      <c r="BC421" s="60"/>
      <c r="BD421" s="60"/>
      <c r="BE421" s="60"/>
      <c r="BF421" s="60"/>
      <c r="BG421" s="60"/>
      <c r="BH421" s="60"/>
      <c r="BI421" s="60"/>
      <c r="BJ421" s="60"/>
      <c r="BK421" s="60"/>
      <c r="BL421" s="60"/>
      <c r="BM421" s="60"/>
      <c r="BN421" s="60"/>
      <c r="BO421" s="60"/>
      <c r="BP421" s="60"/>
      <c r="BQ421" s="60"/>
      <c r="BR421" s="60"/>
      <c r="BS421" s="60"/>
      <c r="BT421" s="60"/>
      <c r="BU421" s="75"/>
      <c r="BV421" s="75"/>
      <c r="BW421" s="75"/>
      <c r="BX421" s="75"/>
      <c r="BY421" s="75"/>
      <c r="BZ421" s="75"/>
      <c r="CA421" s="75"/>
      <c r="CB421" s="75"/>
      <c r="CC421" s="75"/>
      <c r="CD421" s="75"/>
      <c r="CE421" s="75"/>
      <c r="CF421" s="75"/>
      <c r="CG421" s="75"/>
      <c r="CH421" s="75"/>
      <c r="CI421" s="75"/>
      <c r="CJ421" s="75"/>
      <c r="CK421" s="75"/>
      <c r="CL421" s="60"/>
      <c r="CM421" s="60"/>
      <c r="CN421" s="60"/>
      <c r="CO421" s="60"/>
      <c r="CP421" s="60"/>
      <c r="CQ421" s="60"/>
      <c r="CR421" s="60"/>
      <c r="CS421" s="60"/>
      <c r="CT421" s="60"/>
      <c r="CU421" s="60"/>
      <c r="CV421" s="60"/>
      <c r="CW421" s="60"/>
      <c r="CX421" s="60"/>
      <c r="CY421" s="60"/>
      <c r="CZ421" s="60"/>
      <c r="DA421" s="60"/>
      <c r="DB421" s="60"/>
      <c r="DC421" s="60"/>
      <c r="DD421" s="60"/>
      <c r="DE421" s="60"/>
      <c r="DF421" s="60"/>
      <c r="DG421" s="60"/>
      <c r="DH421" s="60"/>
      <c r="DI421" s="60"/>
      <c r="DJ421" s="60"/>
      <c r="DK421" s="60"/>
      <c r="DL421" s="60"/>
      <c r="DM421" s="60"/>
      <c r="DN421" s="60"/>
      <c r="DO421" s="60"/>
      <c r="DP421" s="60"/>
      <c r="GO421" s="77"/>
      <c r="GP421" s="77"/>
      <c r="GQ421" s="77"/>
      <c r="GR421" s="77"/>
      <c r="GS421" s="77"/>
      <c r="GT421" s="77"/>
      <c r="GU421" s="77"/>
      <c r="GV421" s="77"/>
    </row>
    <row r="422" spans="1:204" s="76" customFormat="1">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c r="AA422" s="60"/>
      <c r="AB422" s="60"/>
      <c r="AC422" s="60"/>
      <c r="AD422" s="60"/>
      <c r="AE422" s="60"/>
      <c r="AF422" s="60"/>
      <c r="AG422" s="60"/>
      <c r="AH422" s="60"/>
      <c r="AI422" s="60"/>
      <c r="AJ422" s="60"/>
      <c r="AK422" s="60"/>
      <c r="AL422" s="60"/>
      <c r="AM422" s="60"/>
      <c r="AN422" s="60"/>
      <c r="AO422" s="60"/>
      <c r="AP422" s="60"/>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75"/>
      <c r="BV422" s="75"/>
      <c r="BW422" s="75"/>
      <c r="BX422" s="75"/>
      <c r="BY422" s="75"/>
      <c r="BZ422" s="75"/>
      <c r="CA422" s="75"/>
      <c r="CB422" s="75"/>
      <c r="CC422" s="75"/>
      <c r="CD422" s="75"/>
      <c r="CE422" s="75"/>
      <c r="CF422" s="75"/>
      <c r="CG422" s="75"/>
      <c r="CH422" s="75"/>
      <c r="CI422" s="75"/>
      <c r="CJ422" s="75"/>
      <c r="CK422" s="75"/>
      <c r="CL422" s="60"/>
      <c r="CM422" s="60"/>
      <c r="CN422" s="60"/>
      <c r="CO422" s="60"/>
      <c r="CP422" s="60"/>
      <c r="CQ422" s="60"/>
      <c r="CR422" s="60"/>
      <c r="CS422" s="60"/>
      <c r="CT422" s="60"/>
      <c r="CU422" s="60"/>
      <c r="CV422" s="60"/>
      <c r="CW422" s="60"/>
      <c r="CX422" s="60"/>
      <c r="CY422" s="60"/>
      <c r="CZ422" s="60"/>
      <c r="DA422" s="60"/>
      <c r="DB422" s="60"/>
      <c r="DC422" s="60"/>
      <c r="DD422" s="60"/>
      <c r="DE422" s="60"/>
      <c r="DF422" s="60"/>
      <c r="DG422" s="60"/>
      <c r="DH422" s="60"/>
      <c r="DI422" s="60"/>
      <c r="DJ422" s="60"/>
      <c r="DK422" s="60"/>
      <c r="DL422" s="60"/>
      <c r="DM422" s="60"/>
      <c r="DN422" s="60"/>
      <c r="DO422" s="60"/>
      <c r="DP422" s="60"/>
      <c r="GO422" s="77"/>
      <c r="GP422" s="77"/>
      <c r="GQ422" s="77"/>
      <c r="GR422" s="77"/>
      <c r="GS422" s="77"/>
      <c r="GT422" s="77"/>
      <c r="GU422" s="77"/>
      <c r="GV422" s="77"/>
    </row>
    <row r="423" spans="1:204" s="76" customFormat="1">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c r="AA423" s="60"/>
      <c r="AB423" s="60"/>
      <c r="AC423" s="60"/>
      <c r="AD423" s="60"/>
      <c r="AE423" s="60"/>
      <c r="AF423" s="60"/>
      <c r="AG423" s="60"/>
      <c r="AH423" s="60"/>
      <c r="AI423" s="60"/>
      <c r="AJ423" s="60"/>
      <c r="AK423" s="60"/>
      <c r="AL423" s="60"/>
      <c r="AM423" s="60"/>
      <c r="AN423" s="60"/>
      <c r="AO423" s="60"/>
      <c r="AP423" s="60"/>
      <c r="AQ423" s="60"/>
      <c r="AR423" s="60"/>
      <c r="AS423" s="60"/>
      <c r="AT423" s="60"/>
      <c r="AU423" s="60"/>
      <c r="AV423" s="60"/>
      <c r="AW423" s="60"/>
      <c r="AX423" s="60"/>
      <c r="AY423" s="60"/>
      <c r="AZ423" s="60"/>
      <c r="BA423" s="60"/>
      <c r="BB423" s="60"/>
      <c r="BC423" s="60"/>
      <c r="BD423" s="60"/>
      <c r="BE423" s="60"/>
      <c r="BF423" s="60"/>
      <c r="BG423" s="60"/>
      <c r="BH423" s="60"/>
      <c r="BI423" s="60"/>
      <c r="BJ423" s="60"/>
      <c r="BK423" s="60"/>
      <c r="BL423" s="60"/>
      <c r="BM423" s="60"/>
      <c r="BN423" s="60"/>
      <c r="BO423" s="60"/>
      <c r="BP423" s="60"/>
      <c r="BQ423" s="60"/>
      <c r="BR423" s="60"/>
      <c r="BS423" s="60"/>
      <c r="BT423" s="60"/>
      <c r="BU423" s="75"/>
      <c r="BV423" s="75"/>
      <c r="BW423" s="75"/>
      <c r="BX423" s="75"/>
      <c r="BY423" s="75"/>
      <c r="BZ423" s="75"/>
      <c r="CA423" s="75"/>
      <c r="CB423" s="75"/>
      <c r="CC423" s="75"/>
      <c r="CD423" s="75"/>
      <c r="CE423" s="75"/>
      <c r="CF423" s="75"/>
      <c r="CG423" s="75"/>
      <c r="CH423" s="75"/>
      <c r="CI423" s="75"/>
      <c r="CJ423" s="75"/>
      <c r="CK423" s="75"/>
      <c r="CL423" s="60"/>
      <c r="CM423" s="60"/>
      <c r="CN423" s="60"/>
      <c r="CO423" s="60"/>
      <c r="CP423" s="60"/>
      <c r="CQ423" s="60"/>
      <c r="CR423" s="60"/>
      <c r="CS423" s="60"/>
      <c r="CT423" s="60"/>
      <c r="CU423" s="60"/>
      <c r="CV423" s="60"/>
      <c r="CW423" s="60"/>
      <c r="CX423" s="60"/>
      <c r="CY423" s="60"/>
      <c r="CZ423" s="60"/>
      <c r="DA423" s="60"/>
      <c r="DB423" s="60"/>
      <c r="DC423" s="60"/>
      <c r="DD423" s="60"/>
      <c r="DE423" s="60"/>
      <c r="DF423" s="60"/>
      <c r="DG423" s="60"/>
      <c r="DH423" s="60"/>
      <c r="DI423" s="60"/>
      <c r="DJ423" s="60"/>
      <c r="DK423" s="60"/>
      <c r="DL423" s="60"/>
      <c r="DM423" s="60"/>
      <c r="DN423" s="60"/>
      <c r="DO423" s="60"/>
      <c r="DP423" s="60"/>
      <c r="GO423" s="77"/>
      <c r="GP423" s="77"/>
      <c r="GQ423" s="77"/>
      <c r="GR423" s="77"/>
      <c r="GS423" s="77"/>
      <c r="GT423" s="77"/>
      <c r="GU423" s="77"/>
      <c r="GV423" s="77"/>
    </row>
    <row r="424" spans="1:204" s="76" customFormat="1">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c r="AA424" s="60"/>
      <c r="AB424" s="60"/>
      <c r="AC424" s="60"/>
      <c r="AD424" s="60"/>
      <c r="AE424" s="60"/>
      <c r="AF424" s="60"/>
      <c r="AG424" s="60"/>
      <c r="AH424" s="60"/>
      <c r="AI424" s="60"/>
      <c r="AJ424" s="60"/>
      <c r="AK424" s="60"/>
      <c r="AL424" s="60"/>
      <c r="AM424" s="60"/>
      <c r="AN424" s="60"/>
      <c r="AO424" s="60"/>
      <c r="AP424" s="60"/>
      <c r="AQ424" s="60"/>
      <c r="AR424" s="60"/>
      <c r="AS424" s="60"/>
      <c r="AT424" s="60"/>
      <c r="AU424" s="60"/>
      <c r="AV424" s="60"/>
      <c r="AW424" s="60"/>
      <c r="AX424" s="60"/>
      <c r="AY424" s="60"/>
      <c r="AZ424" s="60"/>
      <c r="BA424" s="60"/>
      <c r="BB424" s="60"/>
      <c r="BC424" s="60"/>
      <c r="BD424" s="60"/>
      <c r="BE424" s="60"/>
      <c r="BF424" s="60"/>
      <c r="BG424" s="60"/>
      <c r="BH424" s="60"/>
      <c r="BI424" s="60"/>
      <c r="BJ424" s="60"/>
      <c r="BK424" s="60"/>
      <c r="BL424" s="60"/>
      <c r="BM424" s="60"/>
      <c r="BN424" s="60"/>
      <c r="BO424" s="60"/>
      <c r="BP424" s="60"/>
      <c r="BQ424" s="60"/>
      <c r="BR424" s="60"/>
      <c r="BS424" s="60"/>
      <c r="BT424" s="60"/>
      <c r="BU424" s="75"/>
      <c r="BV424" s="75"/>
      <c r="BW424" s="75"/>
      <c r="BX424" s="75"/>
      <c r="BY424" s="75"/>
      <c r="BZ424" s="75"/>
      <c r="CA424" s="75"/>
      <c r="CB424" s="75"/>
      <c r="CC424" s="75"/>
      <c r="CD424" s="75"/>
      <c r="CE424" s="75"/>
      <c r="CF424" s="75"/>
      <c r="CG424" s="75"/>
      <c r="CH424" s="75"/>
      <c r="CI424" s="75"/>
      <c r="CJ424" s="75"/>
      <c r="CK424" s="75"/>
      <c r="CL424" s="60"/>
      <c r="CM424" s="60"/>
      <c r="CN424" s="60"/>
      <c r="CO424" s="60"/>
      <c r="CP424" s="60"/>
      <c r="CQ424" s="60"/>
      <c r="CR424" s="60"/>
      <c r="CS424" s="60"/>
      <c r="CT424" s="60"/>
      <c r="CU424" s="60"/>
      <c r="CV424" s="60"/>
      <c r="CW424" s="60"/>
      <c r="CX424" s="60"/>
      <c r="CY424" s="60"/>
      <c r="CZ424" s="60"/>
      <c r="DA424" s="60"/>
      <c r="DB424" s="60"/>
      <c r="DC424" s="60"/>
      <c r="DD424" s="60"/>
      <c r="DE424" s="60"/>
      <c r="DF424" s="60"/>
      <c r="DG424" s="60"/>
      <c r="DH424" s="60"/>
      <c r="DI424" s="60"/>
      <c r="DJ424" s="60"/>
      <c r="DK424" s="60"/>
      <c r="DL424" s="60"/>
      <c r="DM424" s="60"/>
      <c r="DN424" s="60"/>
      <c r="DO424" s="60"/>
      <c r="DP424" s="60"/>
      <c r="GO424" s="77"/>
      <c r="GP424" s="77"/>
      <c r="GQ424" s="77"/>
      <c r="GR424" s="77"/>
      <c r="GS424" s="77"/>
      <c r="GT424" s="77"/>
      <c r="GU424" s="77"/>
      <c r="GV424" s="77"/>
    </row>
    <row r="425" spans="1:204" s="76" customFormat="1">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60"/>
      <c r="AB425" s="60"/>
      <c r="AC425" s="60"/>
      <c r="AD425" s="60"/>
      <c r="AE425" s="60"/>
      <c r="AF425" s="60"/>
      <c r="AG425" s="60"/>
      <c r="AH425" s="60"/>
      <c r="AI425" s="60"/>
      <c r="AJ425" s="60"/>
      <c r="AK425" s="60"/>
      <c r="AL425" s="60"/>
      <c r="AM425" s="60"/>
      <c r="AN425" s="60"/>
      <c r="AO425" s="60"/>
      <c r="AP425" s="60"/>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75"/>
      <c r="BV425" s="75"/>
      <c r="BW425" s="75"/>
      <c r="BX425" s="75"/>
      <c r="BY425" s="75"/>
      <c r="BZ425" s="75"/>
      <c r="CA425" s="75"/>
      <c r="CB425" s="75"/>
      <c r="CC425" s="75"/>
      <c r="CD425" s="75"/>
      <c r="CE425" s="75"/>
      <c r="CF425" s="75"/>
      <c r="CG425" s="75"/>
      <c r="CH425" s="75"/>
      <c r="CI425" s="75"/>
      <c r="CJ425" s="75"/>
      <c r="CK425" s="75"/>
      <c r="CL425" s="60"/>
      <c r="CM425" s="60"/>
      <c r="CN425" s="60"/>
      <c r="CO425" s="60"/>
      <c r="CP425" s="60"/>
      <c r="CQ425" s="60"/>
      <c r="CR425" s="60"/>
      <c r="CS425" s="60"/>
      <c r="CT425" s="60"/>
      <c r="CU425" s="60"/>
      <c r="CV425" s="60"/>
      <c r="CW425" s="60"/>
      <c r="CX425" s="60"/>
      <c r="CY425" s="60"/>
      <c r="CZ425" s="60"/>
      <c r="DA425" s="60"/>
      <c r="DB425" s="60"/>
      <c r="DC425" s="60"/>
      <c r="DD425" s="60"/>
      <c r="DE425" s="60"/>
      <c r="DF425" s="60"/>
      <c r="DG425" s="60"/>
      <c r="DH425" s="60"/>
      <c r="DI425" s="60"/>
      <c r="DJ425" s="60"/>
      <c r="DK425" s="60"/>
      <c r="DL425" s="60"/>
      <c r="DM425" s="60"/>
      <c r="DN425" s="60"/>
      <c r="DO425" s="60"/>
      <c r="DP425" s="60"/>
      <c r="GO425" s="77"/>
      <c r="GP425" s="77"/>
      <c r="GQ425" s="77"/>
      <c r="GR425" s="77"/>
      <c r="GS425" s="77"/>
      <c r="GT425" s="77"/>
      <c r="GU425" s="77"/>
      <c r="GV425" s="77"/>
    </row>
    <row r="426" spans="1:204" s="76" customFormat="1">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60"/>
      <c r="AB426" s="60"/>
      <c r="AC426" s="60"/>
      <c r="AD426" s="60"/>
      <c r="AE426" s="60"/>
      <c r="AF426" s="60"/>
      <c r="AG426" s="60"/>
      <c r="AH426" s="60"/>
      <c r="AI426" s="60"/>
      <c r="AJ426" s="60"/>
      <c r="AK426" s="60"/>
      <c r="AL426" s="60"/>
      <c r="AM426" s="60"/>
      <c r="AN426" s="60"/>
      <c r="AO426" s="60"/>
      <c r="AP426" s="60"/>
      <c r="AQ426" s="60"/>
      <c r="AR426" s="60"/>
      <c r="AS426" s="60"/>
      <c r="AT426" s="60"/>
      <c r="AU426" s="60"/>
      <c r="AV426" s="60"/>
      <c r="AW426" s="60"/>
      <c r="AX426" s="60"/>
      <c r="AY426" s="60"/>
      <c r="AZ426" s="60"/>
      <c r="BA426" s="60"/>
      <c r="BB426" s="60"/>
      <c r="BC426" s="60"/>
      <c r="BD426" s="60"/>
      <c r="BE426" s="60"/>
      <c r="BF426" s="60"/>
      <c r="BG426" s="60"/>
      <c r="BH426" s="60"/>
      <c r="BI426" s="60"/>
      <c r="BJ426" s="60"/>
      <c r="BK426" s="60"/>
      <c r="BL426" s="60"/>
      <c r="BM426" s="60"/>
      <c r="BN426" s="60"/>
      <c r="BO426" s="60"/>
      <c r="BP426" s="60"/>
      <c r="BQ426" s="60"/>
      <c r="BR426" s="60"/>
      <c r="BS426" s="60"/>
      <c r="BT426" s="60"/>
      <c r="BU426" s="75"/>
      <c r="BV426" s="75"/>
      <c r="BW426" s="75"/>
      <c r="BX426" s="75"/>
      <c r="BY426" s="75"/>
      <c r="BZ426" s="75"/>
      <c r="CA426" s="75"/>
      <c r="CB426" s="75"/>
      <c r="CC426" s="75"/>
      <c r="CD426" s="75"/>
      <c r="CE426" s="75"/>
      <c r="CF426" s="75"/>
      <c r="CG426" s="75"/>
      <c r="CH426" s="75"/>
      <c r="CI426" s="75"/>
      <c r="CJ426" s="75"/>
      <c r="CK426" s="75"/>
      <c r="CL426" s="60"/>
      <c r="CM426" s="60"/>
      <c r="CN426" s="60"/>
      <c r="CO426" s="60"/>
      <c r="CP426" s="60"/>
      <c r="CQ426" s="60"/>
      <c r="CR426" s="60"/>
      <c r="CS426" s="60"/>
      <c r="CT426" s="60"/>
      <c r="CU426" s="60"/>
      <c r="CV426" s="60"/>
      <c r="CW426" s="60"/>
      <c r="CX426" s="60"/>
      <c r="CY426" s="60"/>
      <c r="CZ426" s="60"/>
      <c r="DA426" s="60"/>
      <c r="DB426" s="60"/>
      <c r="DC426" s="60"/>
      <c r="DD426" s="60"/>
      <c r="DE426" s="60"/>
      <c r="DF426" s="60"/>
      <c r="DG426" s="60"/>
      <c r="DH426" s="60"/>
      <c r="DI426" s="60"/>
      <c r="DJ426" s="60"/>
      <c r="DK426" s="60"/>
      <c r="DL426" s="60"/>
      <c r="DM426" s="60"/>
      <c r="DN426" s="60"/>
      <c r="DO426" s="60"/>
      <c r="DP426" s="60"/>
      <c r="GO426" s="77"/>
      <c r="GP426" s="77"/>
      <c r="GQ426" s="77"/>
      <c r="GR426" s="77"/>
      <c r="GS426" s="77"/>
      <c r="GT426" s="77"/>
      <c r="GU426" s="77"/>
      <c r="GV426" s="77"/>
    </row>
    <row r="427" spans="1:204" s="76" customFormat="1">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60"/>
      <c r="AB427" s="60"/>
      <c r="AC427" s="60"/>
      <c r="AD427" s="60"/>
      <c r="AE427" s="60"/>
      <c r="AF427" s="60"/>
      <c r="AG427" s="60"/>
      <c r="AH427" s="60"/>
      <c r="AI427" s="60"/>
      <c r="AJ427" s="60"/>
      <c r="AK427" s="60"/>
      <c r="AL427" s="60"/>
      <c r="AM427" s="60"/>
      <c r="AN427" s="60"/>
      <c r="AO427" s="60"/>
      <c r="AP427" s="60"/>
      <c r="AQ427" s="60"/>
      <c r="AR427" s="60"/>
      <c r="AS427" s="60"/>
      <c r="AT427" s="60"/>
      <c r="AU427" s="60"/>
      <c r="AV427" s="60"/>
      <c r="AW427" s="60"/>
      <c r="AX427" s="60"/>
      <c r="AY427" s="60"/>
      <c r="AZ427" s="60"/>
      <c r="BA427" s="60"/>
      <c r="BB427" s="60"/>
      <c r="BC427" s="60"/>
      <c r="BD427" s="60"/>
      <c r="BE427" s="60"/>
      <c r="BF427" s="60"/>
      <c r="BG427" s="60"/>
      <c r="BH427" s="60"/>
      <c r="BI427" s="60"/>
      <c r="BJ427" s="60"/>
      <c r="BK427" s="60"/>
      <c r="BL427" s="60"/>
      <c r="BM427" s="60"/>
      <c r="BN427" s="60"/>
      <c r="BO427" s="60"/>
      <c r="BP427" s="60"/>
      <c r="BQ427" s="60"/>
      <c r="BR427" s="60"/>
      <c r="BS427" s="60"/>
      <c r="BT427" s="60"/>
      <c r="BU427" s="75"/>
      <c r="BV427" s="75"/>
      <c r="BW427" s="75"/>
      <c r="BX427" s="75"/>
      <c r="BY427" s="75"/>
      <c r="BZ427" s="75"/>
      <c r="CA427" s="75"/>
      <c r="CB427" s="75"/>
      <c r="CC427" s="75"/>
      <c r="CD427" s="75"/>
      <c r="CE427" s="75"/>
      <c r="CF427" s="75"/>
      <c r="CG427" s="75"/>
      <c r="CH427" s="75"/>
      <c r="CI427" s="75"/>
      <c r="CJ427" s="75"/>
      <c r="CK427" s="75"/>
      <c r="CL427" s="60"/>
      <c r="CM427" s="60"/>
      <c r="CN427" s="60"/>
      <c r="CO427" s="60"/>
      <c r="CP427" s="60"/>
      <c r="CQ427" s="60"/>
      <c r="CR427" s="60"/>
      <c r="CS427" s="60"/>
      <c r="CT427" s="60"/>
      <c r="CU427" s="60"/>
      <c r="CV427" s="60"/>
      <c r="CW427" s="60"/>
      <c r="CX427" s="60"/>
      <c r="CY427" s="60"/>
      <c r="CZ427" s="60"/>
      <c r="DA427" s="60"/>
      <c r="DB427" s="60"/>
      <c r="DC427" s="60"/>
      <c r="DD427" s="60"/>
      <c r="DE427" s="60"/>
      <c r="DF427" s="60"/>
      <c r="DG427" s="60"/>
      <c r="DH427" s="60"/>
      <c r="DI427" s="60"/>
      <c r="DJ427" s="60"/>
      <c r="DK427" s="60"/>
      <c r="DL427" s="60"/>
      <c r="DM427" s="60"/>
      <c r="DN427" s="60"/>
      <c r="DO427" s="60"/>
      <c r="DP427" s="60"/>
      <c r="GO427" s="77"/>
      <c r="GP427" s="77"/>
      <c r="GQ427" s="77"/>
      <c r="GR427" s="77"/>
      <c r="GS427" s="77"/>
      <c r="GT427" s="77"/>
      <c r="GU427" s="77"/>
      <c r="GV427" s="77"/>
    </row>
    <row r="428" spans="1:204" s="76" customFormat="1">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c r="AA428" s="60"/>
      <c r="AB428" s="60"/>
      <c r="AC428" s="60"/>
      <c r="AD428" s="60"/>
      <c r="AE428" s="60"/>
      <c r="AF428" s="60"/>
      <c r="AG428" s="60"/>
      <c r="AH428" s="60"/>
      <c r="AI428" s="60"/>
      <c r="AJ428" s="60"/>
      <c r="AK428" s="60"/>
      <c r="AL428" s="60"/>
      <c r="AM428" s="60"/>
      <c r="AN428" s="60"/>
      <c r="AO428" s="60"/>
      <c r="AP428" s="60"/>
      <c r="AQ428" s="60"/>
      <c r="AR428" s="60"/>
      <c r="AS428" s="60"/>
      <c r="AT428" s="60"/>
      <c r="AU428" s="60"/>
      <c r="AV428" s="60"/>
      <c r="AW428" s="60"/>
      <c r="AX428" s="60"/>
      <c r="AY428" s="60"/>
      <c r="AZ428" s="60"/>
      <c r="BA428" s="60"/>
      <c r="BB428" s="60"/>
      <c r="BC428" s="60"/>
      <c r="BD428" s="60"/>
      <c r="BE428" s="60"/>
      <c r="BF428" s="60"/>
      <c r="BG428" s="60"/>
      <c r="BH428" s="60"/>
      <c r="BI428" s="60"/>
      <c r="BJ428" s="60"/>
      <c r="BK428" s="60"/>
      <c r="BL428" s="60"/>
      <c r="BM428" s="60"/>
      <c r="BN428" s="60"/>
      <c r="BO428" s="60"/>
      <c r="BP428" s="60"/>
      <c r="BQ428" s="60"/>
      <c r="BR428" s="60"/>
      <c r="BS428" s="60"/>
      <c r="BT428" s="60"/>
      <c r="BU428" s="75"/>
      <c r="BV428" s="75"/>
      <c r="BW428" s="75"/>
      <c r="BX428" s="75"/>
      <c r="BY428" s="75"/>
      <c r="BZ428" s="75"/>
      <c r="CA428" s="75"/>
      <c r="CB428" s="75"/>
      <c r="CC428" s="75"/>
      <c r="CD428" s="75"/>
      <c r="CE428" s="75"/>
      <c r="CF428" s="75"/>
      <c r="CG428" s="75"/>
      <c r="CH428" s="75"/>
      <c r="CI428" s="75"/>
      <c r="CJ428" s="75"/>
      <c r="CK428" s="75"/>
      <c r="CL428" s="60"/>
      <c r="CM428" s="60"/>
      <c r="CN428" s="60"/>
      <c r="CO428" s="60"/>
      <c r="CP428" s="60"/>
      <c r="CQ428" s="60"/>
      <c r="CR428" s="60"/>
      <c r="CS428" s="60"/>
      <c r="CT428" s="60"/>
      <c r="CU428" s="60"/>
      <c r="CV428" s="60"/>
      <c r="CW428" s="60"/>
      <c r="CX428" s="60"/>
      <c r="CY428" s="60"/>
      <c r="CZ428" s="60"/>
      <c r="DA428" s="60"/>
      <c r="DB428" s="60"/>
      <c r="DC428" s="60"/>
      <c r="DD428" s="60"/>
      <c r="DE428" s="60"/>
      <c r="DF428" s="60"/>
      <c r="DG428" s="60"/>
      <c r="DH428" s="60"/>
      <c r="DI428" s="60"/>
      <c r="DJ428" s="60"/>
      <c r="DK428" s="60"/>
      <c r="DL428" s="60"/>
      <c r="DM428" s="60"/>
      <c r="DN428" s="60"/>
      <c r="DO428" s="60"/>
      <c r="DP428" s="60"/>
      <c r="GO428" s="77"/>
      <c r="GP428" s="77"/>
      <c r="GQ428" s="77"/>
      <c r="GR428" s="77"/>
      <c r="GS428" s="77"/>
      <c r="GT428" s="77"/>
      <c r="GU428" s="77"/>
      <c r="GV428" s="77"/>
    </row>
    <row r="429" spans="1:204" s="76" customFormat="1">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c r="AA429" s="60"/>
      <c r="AB429" s="60"/>
      <c r="AC429" s="60"/>
      <c r="AD429" s="60"/>
      <c r="AE429" s="60"/>
      <c r="AF429" s="60"/>
      <c r="AG429" s="60"/>
      <c r="AH429" s="60"/>
      <c r="AI429" s="60"/>
      <c r="AJ429" s="60"/>
      <c r="AK429" s="60"/>
      <c r="AL429" s="60"/>
      <c r="AM429" s="60"/>
      <c r="AN429" s="60"/>
      <c r="AO429" s="60"/>
      <c r="AP429" s="60"/>
      <c r="AQ429" s="60"/>
      <c r="AR429" s="60"/>
      <c r="AS429" s="60"/>
      <c r="AT429" s="60"/>
      <c r="AU429" s="60"/>
      <c r="AV429" s="60"/>
      <c r="AW429" s="60"/>
      <c r="AX429" s="60"/>
      <c r="AY429" s="60"/>
      <c r="AZ429" s="60"/>
      <c r="BA429" s="60"/>
      <c r="BB429" s="60"/>
      <c r="BC429" s="60"/>
      <c r="BD429" s="60"/>
      <c r="BE429" s="60"/>
      <c r="BF429" s="60"/>
      <c r="BG429" s="60"/>
      <c r="BH429" s="60"/>
      <c r="BI429" s="60"/>
      <c r="BJ429" s="60"/>
      <c r="BK429" s="60"/>
      <c r="BL429" s="60"/>
      <c r="BM429" s="60"/>
      <c r="BN429" s="60"/>
      <c r="BO429" s="60"/>
      <c r="BP429" s="60"/>
      <c r="BQ429" s="60"/>
      <c r="BR429" s="60"/>
      <c r="BS429" s="60"/>
      <c r="BT429" s="60"/>
      <c r="BU429" s="75"/>
      <c r="BV429" s="75"/>
      <c r="BW429" s="75"/>
      <c r="BX429" s="75"/>
      <c r="BY429" s="75"/>
      <c r="BZ429" s="75"/>
      <c r="CA429" s="75"/>
      <c r="CB429" s="75"/>
      <c r="CC429" s="75"/>
      <c r="CD429" s="75"/>
      <c r="CE429" s="75"/>
      <c r="CF429" s="75"/>
      <c r="CG429" s="75"/>
      <c r="CH429" s="75"/>
      <c r="CI429" s="75"/>
      <c r="CJ429" s="75"/>
      <c r="CK429" s="75"/>
      <c r="CL429" s="60"/>
      <c r="CM429" s="60"/>
      <c r="CN429" s="60"/>
      <c r="CO429" s="60"/>
      <c r="CP429" s="60"/>
      <c r="CQ429" s="60"/>
      <c r="CR429" s="60"/>
      <c r="CS429" s="60"/>
      <c r="CT429" s="60"/>
      <c r="CU429" s="60"/>
      <c r="CV429" s="60"/>
      <c r="CW429" s="60"/>
      <c r="CX429" s="60"/>
      <c r="CY429" s="60"/>
      <c r="CZ429" s="60"/>
      <c r="DA429" s="60"/>
      <c r="DB429" s="60"/>
      <c r="DC429" s="60"/>
      <c r="DD429" s="60"/>
      <c r="DE429" s="60"/>
      <c r="DF429" s="60"/>
      <c r="DG429" s="60"/>
      <c r="DH429" s="60"/>
      <c r="DI429" s="60"/>
      <c r="DJ429" s="60"/>
      <c r="DK429" s="60"/>
      <c r="DL429" s="60"/>
      <c r="DM429" s="60"/>
      <c r="DN429" s="60"/>
      <c r="DO429" s="60"/>
      <c r="DP429" s="60"/>
      <c r="GO429" s="77"/>
      <c r="GP429" s="77"/>
      <c r="GQ429" s="77"/>
      <c r="GR429" s="77"/>
      <c r="GS429" s="77"/>
      <c r="GT429" s="77"/>
      <c r="GU429" s="77"/>
      <c r="GV429" s="77"/>
    </row>
    <row r="430" spans="1:204" s="76" customFormat="1">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c r="AA430" s="60"/>
      <c r="AB430" s="60"/>
      <c r="AC430" s="60"/>
      <c r="AD430" s="60"/>
      <c r="AE430" s="60"/>
      <c r="AF430" s="60"/>
      <c r="AG430" s="60"/>
      <c r="AH430" s="60"/>
      <c r="AI430" s="60"/>
      <c r="AJ430" s="60"/>
      <c r="AK430" s="60"/>
      <c r="AL430" s="60"/>
      <c r="AM430" s="60"/>
      <c r="AN430" s="60"/>
      <c r="AO430" s="60"/>
      <c r="AP430" s="60"/>
      <c r="AQ430" s="60"/>
      <c r="AR430" s="60"/>
      <c r="AS430" s="60"/>
      <c r="AT430" s="60"/>
      <c r="AU430" s="60"/>
      <c r="AV430" s="60"/>
      <c r="AW430" s="60"/>
      <c r="AX430" s="60"/>
      <c r="AY430" s="60"/>
      <c r="AZ430" s="60"/>
      <c r="BA430" s="60"/>
      <c r="BB430" s="60"/>
      <c r="BC430" s="60"/>
      <c r="BD430" s="60"/>
      <c r="BE430" s="60"/>
      <c r="BF430" s="60"/>
      <c r="BG430" s="60"/>
      <c r="BH430" s="60"/>
      <c r="BI430" s="60"/>
      <c r="BJ430" s="60"/>
      <c r="BK430" s="60"/>
      <c r="BL430" s="60"/>
      <c r="BM430" s="60"/>
      <c r="BN430" s="60"/>
      <c r="BO430" s="60"/>
      <c r="BP430" s="60"/>
      <c r="BQ430" s="60"/>
      <c r="BR430" s="60"/>
      <c r="BS430" s="60"/>
      <c r="BT430" s="60"/>
      <c r="BU430" s="75"/>
      <c r="BV430" s="75"/>
      <c r="BW430" s="75"/>
      <c r="BX430" s="75"/>
      <c r="BY430" s="75"/>
      <c r="BZ430" s="75"/>
      <c r="CA430" s="75"/>
      <c r="CB430" s="75"/>
      <c r="CC430" s="75"/>
      <c r="CD430" s="75"/>
      <c r="CE430" s="75"/>
      <c r="CF430" s="75"/>
      <c r="CG430" s="75"/>
      <c r="CH430" s="75"/>
      <c r="CI430" s="75"/>
      <c r="CJ430" s="75"/>
      <c r="CK430" s="75"/>
      <c r="CL430" s="60"/>
      <c r="CM430" s="60"/>
      <c r="CN430" s="60"/>
      <c r="CO430" s="60"/>
      <c r="CP430" s="60"/>
      <c r="CQ430" s="60"/>
      <c r="CR430" s="60"/>
      <c r="CS430" s="60"/>
      <c r="CT430" s="60"/>
      <c r="CU430" s="60"/>
      <c r="CV430" s="60"/>
      <c r="CW430" s="60"/>
      <c r="CX430" s="60"/>
      <c r="CY430" s="60"/>
      <c r="CZ430" s="60"/>
      <c r="DA430" s="60"/>
      <c r="DB430" s="60"/>
      <c r="DC430" s="60"/>
      <c r="DD430" s="60"/>
      <c r="DE430" s="60"/>
      <c r="DF430" s="60"/>
      <c r="DG430" s="60"/>
      <c r="DH430" s="60"/>
      <c r="DI430" s="60"/>
      <c r="DJ430" s="60"/>
      <c r="DK430" s="60"/>
      <c r="DL430" s="60"/>
      <c r="DM430" s="60"/>
      <c r="DN430" s="60"/>
      <c r="DO430" s="60"/>
      <c r="DP430" s="60"/>
      <c r="GO430" s="77"/>
      <c r="GP430" s="77"/>
      <c r="GQ430" s="77"/>
      <c r="GR430" s="77"/>
      <c r="GS430" s="77"/>
      <c r="GT430" s="77"/>
      <c r="GU430" s="77"/>
      <c r="GV430" s="77"/>
    </row>
    <row r="431" spans="1:204" s="76" customFormat="1">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c r="AA431" s="60"/>
      <c r="AB431" s="60"/>
      <c r="AC431" s="60"/>
      <c r="AD431" s="60"/>
      <c r="AE431" s="60"/>
      <c r="AF431" s="60"/>
      <c r="AG431" s="60"/>
      <c r="AH431" s="60"/>
      <c r="AI431" s="60"/>
      <c r="AJ431" s="60"/>
      <c r="AK431" s="60"/>
      <c r="AL431" s="60"/>
      <c r="AM431" s="60"/>
      <c r="AN431" s="60"/>
      <c r="AO431" s="60"/>
      <c r="AP431" s="60"/>
      <c r="AQ431" s="60"/>
      <c r="AR431" s="60"/>
      <c r="AS431" s="60"/>
      <c r="AT431" s="60"/>
      <c r="AU431" s="60"/>
      <c r="AV431" s="60"/>
      <c r="AW431" s="60"/>
      <c r="AX431" s="60"/>
      <c r="AY431" s="60"/>
      <c r="AZ431" s="60"/>
      <c r="BA431" s="60"/>
      <c r="BB431" s="60"/>
      <c r="BC431" s="60"/>
      <c r="BD431" s="60"/>
      <c r="BE431" s="60"/>
      <c r="BF431" s="60"/>
      <c r="BG431" s="60"/>
      <c r="BH431" s="60"/>
      <c r="BI431" s="60"/>
      <c r="BJ431" s="60"/>
      <c r="BK431" s="60"/>
      <c r="BL431" s="60"/>
      <c r="BM431" s="60"/>
      <c r="BN431" s="60"/>
      <c r="BO431" s="60"/>
      <c r="BP431" s="60"/>
      <c r="BQ431" s="60"/>
      <c r="BR431" s="60"/>
      <c r="BS431" s="60"/>
      <c r="BT431" s="60"/>
      <c r="BU431" s="75"/>
      <c r="BV431" s="75"/>
      <c r="BW431" s="75"/>
      <c r="BX431" s="75"/>
      <c r="BY431" s="75"/>
      <c r="BZ431" s="75"/>
      <c r="CA431" s="75"/>
      <c r="CB431" s="75"/>
      <c r="CC431" s="75"/>
      <c r="CD431" s="75"/>
      <c r="CE431" s="75"/>
      <c r="CF431" s="75"/>
      <c r="CG431" s="75"/>
      <c r="CH431" s="75"/>
      <c r="CI431" s="75"/>
      <c r="CJ431" s="75"/>
      <c r="CK431" s="75"/>
      <c r="CL431" s="60"/>
      <c r="CM431" s="60"/>
      <c r="CN431" s="60"/>
      <c r="CO431" s="60"/>
      <c r="CP431" s="60"/>
      <c r="CQ431" s="60"/>
      <c r="CR431" s="60"/>
      <c r="CS431" s="60"/>
      <c r="CT431" s="60"/>
      <c r="CU431" s="60"/>
      <c r="CV431" s="60"/>
      <c r="CW431" s="60"/>
      <c r="CX431" s="60"/>
      <c r="CY431" s="60"/>
      <c r="CZ431" s="60"/>
      <c r="DA431" s="60"/>
      <c r="DB431" s="60"/>
      <c r="DC431" s="60"/>
      <c r="DD431" s="60"/>
      <c r="DE431" s="60"/>
      <c r="DF431" s="60"/>
      <c r="DG431" s="60"/>
      <c r="DH431" s="60"/>
      <c r="DI431" s="60"/>
      <c r="DJ431" s="60"/>
      <c r="DK431" s="60"/>
      <c r="DL431" s="60"/>
      <c r="DM431" s="60"/>
      <c r="DN431" s="60"/>
      <c r="DO431" s="60"/>
      <c r="DP431" s="60"/>
      <c r="GO431" s="77"/>
      <c r="GP431" s="77"/>
      <c r="GQ431" s="77"/>
      <c r="GR431" s="77"/>
      <c r="GS431" s="77"/>
      <c r="GT431" s="77"/>
      <c r="GU431" s="77"/>
      <c r="GV431" s="77"/>
    </row>
    <row r="432" spans="1:204" s="76" customFormat="1">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c r="AA432" s="60"/>
      <c r="AB432" s="60"/>
      <c r="AC432" s="60"/>
      <c r="AD432" s="60"/>
      <c r="AE432" s="60"/>
      <c r="AF432" s="60"/>
      <c r="AG432" s="60"/>
      <c r="AH432" s="60"/>
      <c r="AI432" s="60"/>
      <c r="AJ432" s="60"/>
      <c r="AK432" s="60"/>
      <c r="AL432" s="60"/>
      <c r="AM432" s="60"/>
      <c r="AN432" s="60"/>
      <c r="AO432" s="60"/>
      <c r="AP432" s="60"/>
      <c r="AQ432" s="60"/>
      <c r="AR432" s="60"/>
      <c r="AS432" s="60"/>
      <c r="AT432" s="60"/>
      <c r="AU432" s="60"/>
      <c r="AV432" s="60"/>
      <c r="AW432" s="60"/>
      <c r="AX432" s="60"/>
      <c r="AY432" s="60"/>
      <c r="AZ432" s="60"/>
      <c r="BA432" s="60"/>
      <c r="BB432" s="60"/>
      <c r="BC432" s="60"/>
      <c r="BD432" s="60"/>
      <c r="BE432" s="60"/>
      <c r="BF432" s="60"/>
      <c r="BG432" s="60"/>
      <c r="BH432" s="60"/>
      <c r="BI432" s="60"/>
      <c r="BJ432" s="60"/>
      <c r="BK432" s="60"/>
      <c r="BL432" s="60"/>
      <c r="BM432" s="60"/>
      <c r="BN432" s="60"/>
      <c r="BO432" s="60"/>
      <c r="BP432" s="60"/>
      <c r="BQ432" s="60"/>
      <c r="BR432" s="60"/>
      <c r="BS432" s="60"/>
      <c r="BT432" s="60"/>
      <c r="BU432" s="75"/>
      <c r="BV432" s="75"/>
      <c r="BW432" s="75"/>
      <c r="BX432" s="75"/>
      <c r="BY432" s="75"/>
      <c r="BZ432" s="75"/>
      <c r="CA432" s="75"/>
      <c r="CB432" s="75"/>
      <c r="CC432" s="75"/>
      <c r="CD432" s="75"/>
      <c r="CE432" s="75"/>
      <c r="CF432" s="75"/>
      <c r="CG432" s="75"/>
      <c r="CH432" s="75"/>
      <c r="CI432" s="75"/>
      <c r="CJ432" s="75"/>
      <c r="CK432" s="75"/>
      <c r="CL432" s="60"/>
      <c r="CM432" s="60"/>
      <c r="CN432" s="60"/>
      <c r="CO432" s="60"/>
      <c r="CP432" s="60"/>
      <c r="CQ432" s="60"/>
      <c r="CR432" s="60"/>
      <c r="CS432" s="60"/>
      <c r="CT432" s="60"/>
      <c r="CU432" s="60"/>
      <c r="CV432" s="60"/>
      <c r="CW432" s="60"/>
      <c r="CX432" s="60"/>
      <c r="CY432" s="60"/>
      <c r="CZ432" s="60"/>
      <c r="DA432" s="60"/>
      <c r="DB432" s="60"/>
      <c r="DC432" s="60"/>
      <c r="DD432" s="60"/>
      <c r="DE432" s="60"/>
      <c r="DF432" s="60"/>
      <c r="DG432" s="60"/>
      <c r="DH432" s="60"/>
      <c r="DI432" s="60"/>
      <c r="DJ432" s="60"/>
      <c r="DK432" s="60"/>
      <c r="DL432" s="60"/>
      <c r="DM432" s="60"/>
      <c r="DN432" s="60"/>
      <c r="DO432" s="60"/>
      <c r="DP432" s="60"/>
      <c r="GO432" s="77"/>
      <c r="GP432" s="77"/>
      <c r="GQ432" s="77"/>
      <c r="GR432" s="77"/>
      <c r="GS432" s="77"/>
      <c r="GT432" s="77"/>
      <c r="GU432" s="77"/>
      <c r="GV432" s="77"/>
    </row>
    <row r="433" spans="1:204" s="76" customFormat="1">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60"/>
      <c r="AB433" s="60"/>
      <c r="AC433" s="60"/>
      <c r="AD433" s="60"/>
      <c r="AE433" s="60"/>
      <c r="AF433" s="60"/>
      <c r="AG433" s="60"/>
      <c r="AH433" s="60"/>
      <c r="AI433" s="60"/>
      <c r="AJ433" s="60"/>
      <c r="AK433" s="60"/>
      <c r="AL433" s="60"/>
      <c r="AM433" s="60"/>
      <c r="AN433" s="60"/>
      <c r="AO433" s="60"/>
      <c r="AP433" s="60"/>
      <c r="AQ433" s="60"/>
      <c r="AR433" s="60"/>
      <c r="AS433" s="60"/>
      <c r="AT433" s="60"/>
      <c r="AU433" s="60"/>
      <c r="AV433" s="60"/>
      <c r="AW433" s="60"/>
      <c r="AX433" s="60"/>
      <c r="AY433" s="60"/>
      <c r="AZ433" s="60"/>
      <c r="BA433" s="60"/>
      <c r="BB433" s="60"/>
      <c r="BC433" s="60"/>
      <c r="BD433" s="60"/>
      <c r="BE433" s="60"/>
      <c r="BF433" s="60"/>
      <c r="BG433" s="60"/>
      <c r="BH433" s="60"/>
      <c r="BI433" s="60"/>
      <c r="BJ433" s="60"/>
      <c r="BK433" s="60"/>
      <c r="BL433" s="60"/>
      <c r="BM433" s="60"/>
      <c r="BN433" s="60"/>
      <c r="BO433" s="60"/>
      <c r="BP433" s="60"/>
      <c r="BQ433" s="60"/>
      <c r="BR433" s="60"/>
      <c r="BS433" s="60"/>
      <c r="BT433" s="60"/>
      <c r="BU433" s="75"/>
      <c r="BV433" s="75"/>
      <c r="BW433" s="75"/>
      <c r="BX433" s="75"/>
      <c r="BY433" s="75"/>
      <c r="BZ433" s="75"/>
      <c r="CA433" s="75"/>
      <c r="CB433" s="75"/>
      <c r="CC433" s="75"/>
      <c r="CD433" s="75"/>
      <c r="CE433" s="75"/>
      <c r="CF433" s="75"/>
      <c r="CG433" s="75"/>
      <c r="CH433" s="75"/>
      <c r="CI433" s="75"/>
      <c r="CJ433" s="75"/>
      <c r="CK433" s="75"/>
      <c r="CL433" s="60"/>
      <c r="CM433" s="60"/>
      <c r="CN433" s="60"/>
      <c r="CO433" s="60"/>
      <c r="CP433" s="60"/>
      <c r="CQ433" s="60"/>
      <c r="CR433" s="60"/>
      <c r="CS433" s="60"/>
      <c r="CT433" s="60"/>
      <c r="CU433" s="60"/>
      <c r="CV433" s="60"/>
      <c r="CW433" s="60"/>
      <c r="CX433" s="60"/>
      <c r="CY433" s="60"/>
      <c r="CZ433" s="60"/>
      <c r="DA433" s="60"/>
      <c r="DB433" s="60"/>
      <c r="DC433" s="60"/>
      <c r="DD433" s="60"/>
      <c r="DE433" s="60"/>
      <c r="DF433" s="60"/>
      <c r="DG433" s="60"/>
      <c r="DH433" s="60"/>
      <c r="DI433" s="60"/>
      <c r="DJ433" s="60"/>
      <c r="DK433" s="60"/>
      <c r="DL433" s="60"/>
      <c r="DM433" s="60"/>
      <c r="DN433" s="60"/>
      <c r="DO433" s="60"/>
      <c r="DP433" s="60"/>
      <c r="GO433" s="77"/>
      <c r="GP433" s="77"/>
      <c r="GQ433" s="77"/>
      <c r="GR433" s="77"/>
      <c r="GS433" s="77"/>
      <c r="GT433" s="77"/>
      <c r="GU433" s="77"/>
      <c r="GV433" s="77"/>
    </row>
    <row r="434" spans="1:204" s="76" customFormat="1">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c r="AA434" s="60"/>
      <c r="AB434" s="60"/>
      <c r="AC434" s="60"/>
      <c r="AD434" s="60"/>
      <c r="AE434" s="60"/>
      <c r="AF434" s="60"/>
      <c r="AG434" s="60"/>
      <c r="AH434" s="60"/>
      <c r="AI434" s="60"/>
      <c r="AJ434" s="60"/>
      <c r="AK434" s="60"/>
      <c r="AL434" s="60"/>
      <c r="AM434" s="60"/>
      <c r="AN434" s="60"/>
      <c r="AO434" s="60"/>
      <c r="AP434" s="60"/>
      <c r="AQ434" s="60"/>
      <c r="AR434" s="60"/>
      <c r="AS434" s="60"/>
      <c r="AT434" s="60"/>
      <c r="AU434" s="60"/>
      <c r="AV434" s="60"/>
      <c r="AW434" s="60"/>
      <c r="AX434" s="60"/>
      <c r="AY434" s="60"/>
      <c r="AZ434" s="60"/>
      <c r="BA434" s="60"/>
      <c r="BB434" s="60"/>
      <c r="BC434" s="60"/>
      <c r="BD434" s="60"/>
      <c r="BE434" s="60"/>
      <c r="BF434" s="60"/>
      <c r="BG434" s="60"/>
      <c r="BH434" s="60"/>
      <c r="BI434" s="60"/>
      <c r="BJ434" s="60"/>
      <c r="BK434" s="60"/>
      <c r="BL434" s="60"/>
      <c r="BM434" s="60"/>
      <c r="BN434" s="60"/>
      <c r="BO434" s="60"/>
      <c r="BP434" s="60"/>
      <c r="BQ434" s="60"/>
      <c r="BR434" s="60"/>
      <c r="BS434" s="60"/>
      <c r="BT434" s="60"/>
      <c r="BU434" s="75"/>
      <c r="BV434" s="75"/>
      <c r="BW434" s="75"/>
      <c r="BX434" s="75"/>
      <c r="BY434" s="75"/>
      <c r="BZ434" s="75"/>
      <c r="CA434" s="75"/>
      <c r="CB434" s="75"/>
      <c r="CC434" s="75"/>
      <c r="CD434" s="75"/>
      <c r="CE434" s="75"/>
      <c r="CF434" s="75"/>
      <c r="CG434" s="75"/>
      <c r="CH434" s="75"/>
      <c r="CI434" s="75"/>
      <c r="CJ434" s="75"/>
      <c r="CK434" s="75"/>
      <c r="CL434" s="60"/>
      <c r="CM434" s="60"/>
      <c r="CN434" s="60"/>
      <c r="CO434" s="60"/>
      <c r="CP434" s="60"/>
      <c r="CQ434" s="60"/>
      <c r="CR434" s="60"/>
      <c r="CS434" s="60"/>
      <c r="CT434" s="60"/>
      <c r="CU434" s="60"/>
      <c r="CV434" s="60"/>
      <c r="CW434" s="60"/>
      <c r="CX434" s="60"/>
      <c r="CY434" s="60"/>
      <c r="CZ434" s="60"/>
      <c r="DA434" s="60"/>
      <c r="DB434" s="60"/>
      <c r="DC434" s="60"/>
      <c r="DD434" s="60"/>
      <c r="DE434" s="60"/>
      <c r="DF434" s="60"/>
      <c r="DG434" s="60"/>
      <c r="DH434" s="60"/>
      <c r="DI434" s="60"/>
      <c r="DJ434" s="60"/>
      <c r="DK434" s="60"/>
      <c r="DL434" s="60"/>
      <c r="DM434" s="60"/>
      <c r="DN434" s="60"/>
      <c r="DO434" s="60"/>
      <c r="DP434" s="60"/>
      <c r="GO434" s="77"/>
      <c r="GP434" s="77"/>
      <c r="GQ434" s="77"/>
      <c r="GR434" s="77"/>
      <c r="GS434" s="77"/>
      <c r="GT434" s="77"/>
      <c r="GU434" s="77"/>
      <c r="GV434" s="77"/>
    </row>
    <row r="435" spans="1:204" s="76" customFormat="1">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c r="AA435" s="60"/>
      <c r="AB435" s="60"/>
      <c r="AC435" s="60"/>
      <c r="AD435" s="60"/>
      <c r="AE435" s="60"/>
      <c r="AF435" s="60"/>
      <c r="AG435" s="60"/>
      <c r="AH435" s="60"/>
      <c r="AI435" s="60"/>
      <c r="AJ435" s="60"/>
      <c r="AK435" s="60"/>
      <c r="AL435" s="60"/>
      <c r="AM435" s="60"/>
      <c r="AN435" s="60"/>
      <c r="AO435" s="60"/>
      <c r="AP435" s="60"/>
      <c r="AQ435" s="60"/>
      <c r="AR435" s="60"/>
      <c r="AS435" s="60"/>
      <c r="AT435" s="60"/>
      <c r="AU435" s="60"/>
      <c r="AV435" s="60"/>
      <c r="AW435" s="60"/>
      <c r="AX435" s="60"/>
      <c r="AY435" s="60"/>
      <c r="AZ435" s="60"/>
      <c r="BA435" s="60"/>
      <c r="BB435" s="60"/>
      <c r="BC435" s="60"/>
      <c r="BD435" s="60"/>
      <c r="BE435" s="60"/>
      <c r="BF435" s="60"/>
      <c r="BG435" s="60"/>
      <c r="BH435" s="60"/>
      <c r="BI435" s="60"/>
      <c r="BJ435" s="60"/>
      <c r="BK435" s="60"/>
      <c r="BL435" s="60"/>
      <c r="BM435" s="60"/>
      <c r="BN435" s="60"/>
      <c r="BO435" s="60"/>
      <c r="BP435" s="60"/>
      <c r="BQ435" s="60"/>
      <c r="BR435" s="60"/>
      <c r="BS435" s="60"/>
      <c r="BT435" s="60"/>
      <c r="BU435" s="75"/>
      <c r="BV435" s="75"/>
      <c r="BW435" s="75"/>
      <c r="BX435" s="75"/>
      <c r="BY435" s="75"/>
      <c r="BZ435" s="75"/>
      <c r="CA435" s="75"/>
      <c r="CB435" s="75"/>
      <c r="CC435" s="75"/>
      <c r="CD435" s="75"/>
      <c r="CE435" s="75"/>
      <c r="CF435" s="75"/>
      <c r="CG435" s="75"/>
      <c r="CH435" s="75"/>
      <c r="CI435" s="75"/>
      <c r="CJ435" s="75"/>
      <c r="CK435" s="75"/>
      <c r="CL435" s="60"/>
      <c r="CM435" s="60"/>
      <c r="CN435" s="60"/>
      <c r="CO435" s="60"/>
      <c r="CP435" s="60"/>
      <c r="CQ435" s="60"/>
      <c r="CR435" s="60"/>
      <c r="CS435" s="60"/>
      <c r="CT435" s="60"/>
      <c r="CU435" s="60"/>
      <c r="CV435" s="60"/>
      <c r="CW435" s="60"/>
      <c r="CX435" s="60"/>
      <c r="CY435" s="60"/>
      <c r="CZ435" s="60"/>
      <c r="DA435" s="60"/>
      <c r="DB435" s="60"/>
      <c r="DC435" s="60"/>
      <c r="DD435" s="60"/>
      <c r="DE435" s="60"/>
      <c r="DF435" s="60"/>
      <c r="DG435" s="60"/>
      <c r="DH435" s="60"/>
      <c r="DI435" s="60"/>
      <c r="DJ435" s="60"/>
      <c r="DK435" s="60"/>
      <c r="DL435" s="60"/>
      <c r="DM435" s="60"/>
      <c r="DN435" s="60"/>
      <c r="DO435" s="60"/>
      <c r="DP435" s="60"/>
      <c r="GO435" s="77"/>
      <c r="GP435" s="77"/>
      <c r="GQ435" s="77"/>
      <c r="GR435" s="77"/>
      <c r="GS435" s="77"/>
      <c r="GT435" s="77"/>
      <c r="GU435" s="77"/>
      <c r="GV435" s="77"/>
    </row>
    <row r="436" spans="1:204" s="76" customFormat="1">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c r="AA436" s="60"/>
      <c r="AB436" s="60"/>
      <c r="AC436" s="60"/>
      <c r="AD436" s="60"/>
      <c r="AE436" s="60"/>
      <c r="AF436" s="60"/>
      <c r="AG436" s="60"/>
      <c r="AH436" s="60"/>
      <c r="AI436" s="60"/>
      <c r="AJ436" s="60"/>
      <c r="AK436" s="60"/>
      <c r="AL436" s="60"/>
      <c r="AM436" s="60"/>
      <c r="AN436" s="60"/>
      <c r="AO436" s="60"/>
      <c r="AP436" s="60"/>
      <c r="AQ436" s="60"/>
      <c r="AR436" s="60"/>
      <c r="AS436" s="60"/>
      <c r="AT436" s="60"/>
      <c r="AU436" s="60"/>
      <c r="AV436" s="60"/>
      <c r="AW436" s="60"/>
      <c r="AX436" s="60"/>
      <c r="AY436" s="60"/>
      <c r="AZ436" s="60"/>
      <c r="BA436" s="60"/>
      <c r="BB436" s="60"/>
      <c r="BC436" s="60"/>
      <c r="BD436" s="60"/>
      <c r="BE436" s="60"/>
      <c r="BF436" s="60"/>
      <c r="BG436" s="60"/>
      <c r="BH436" s="60"/>
      <c r="BI436" s="60"/>
      <c r="BJ436" s="60"/>
      <c r="BK436" s="60"/>
      <c r="BL436" s="60"/>
      <c r="BM436" s="60"/>
      <c r="BN436" s="60"/>
      <c r="BO436" s="60"/>
      <c r="BP436" s="60"/>
      <c r="BQ436" s="60"/>
      <c r="BR436" s="60"/>
      <c r="BS436" s="60"/>
      <c r="BT436" s="60"/>
      <c r="BU436" s="75"/>
      <c r="BV436" s="75"/>
      <c r="BW436" s="75"/>
      <c r="BX436" s="75"/>
      <c r="BY436" s="75"/>
      <c r="BZ436" s="75"/>
      <c r="CA436" s="75"/>
      <c r="CB436" s="75"/>
      <c r="CC436" s="75"/>
      <c r="CD436" s="75"/>
      <c r="CE436" s="75"/>
      <c r="CF436" s="75"/>
      <c r="CG436" s="75"/>
      <c r="CH436" s="75"/>
      <c r="CI436" s="75"/>
      <c r="CJ436" s="75"/>
      <c r="CK436" s="75"/>
      <c r="CL436" s="60"/>
      <c r="CM436" s="60"/>
      <c r="CN436" s="60"/>
      <c r="CO436" s="60"/>
      <c r="CP436" s="60"/>
      <c r="CQ436" s="60"/>
      <c r="CR436" s="60"/>
      <c r="CS436" s="60"/>
      <c r="CT436" s="60"/>
      <c r="CU436" s="60"/>
      <c r="CV436" s="60"/>
      <c r="CW436" s="60"/>
      <c r="CX436" s="60"/>
      <c r="CY436" s="60"/>
      <c r="CZ436" s="60"/>
      <c r="DA436" s="60"/>
      <c r="DB436" s="60"/>
      <c r="DC436" s="60"/>
      <c r="DD436" s="60"/>
      <c r="DE436" s="60"/>
      <c r="DF436" s="60"/>
      <c r="DG436" s="60"/>
      <c r="DH436" s="60"/>
      <c r="DI436" s="60"/>
      <c r="DJ436" s="60"/>
      <c r="DK436" s="60"/>
      <c r="DL436" s="60"/>
      <c r="DM436" s="60"/>
      <c r="DN436" s="60"/>
      <c r="DO436" s="60"/>
      <c r="DP436" s="60"/>
      <c r="GO436" s="77"/>
      <c r="GP436" s="77"/>
      <c r="GQ436" s="77"/>
      <c r="GR436" s="77"/>
      <c r="GS436" s="77"/>
      <c r="GT436" s="77"/>
      <c r="GU436" s="77"/>
      <c r="GV436" s="77"/>
    </row>
    <row r="437" spans="1:204" s="76" customFormat="1">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c r="AA437" s="60"/>
      <c r="AB437" s="60"/>
      <c r="AC437" s="60"/>
      <c r="AD437" s="60"/>
      <c r="AE437" s="60"/>
      <c r="AF437" s="60"/>
      <c r="AG437" s="60"/>
      <c r="AH437" s="60"/>
      <c r="AI437" s="60"/>
      <c r="AJ437" s="60"/>
      <c r="AK437" s="60"/>
      <c r="AL437" s="60"/>
      <c r="AM437" s="60"/>
      <c r="AN437" s="60"/>
      <c r="AO437" s="60"/>
      <c r="AP437" s="60"/>
      <c r="AQ437" s="60"/>
      <c r="AR437" s="60"/>
      <c r="AS437" s="60"/>
      <c r="AT437" s="60"/>
      <c r="AU437" s="60"/>
      <c r="AV437" s="60"/>
      <c r="AW437" s="60"/>
      <c r="AX437" s="60"/>
      <c r="AY437" s="60"/>
      <c r="AZ437" s="60"/>
      <c r="BA437" s="60"/>
      <c r="BB437" s="60"/>
      <c r="BC437" s="60"/>
      <c r="BD437" s="60"/>
      <c r="BE437" s="60"/>
      <c r="BF437" s="60"/>
      <c r="BG437" s="60"/>
      <c r="BH437" s="60"/>
      <c r="BI437" s="60"/>
      <c r="BJ437" s="60"/>
      <c r="BK437" s="60"/>
      <c r="BL437" s="60"/>
      <c r="BM437" s="60"/>
      <c r="BN437" s="60"/>
      <c r="BO437" s="60"/>
      <c r="BP437" s="60"/>
      <c r="BQ437" s="60"/>
      <c r="BR437" s="60"/>
      <c r="BS437" s="60"/>
      <c r="BT437" s="60"/>
      <c r="BU437" s="75"/>
      <c r="BV437" s="75"/>
      <c r="BW437" s="75"/>
      <c r="BX437" s="75"/>
      <c r="BY437" s="75"/>
      <c r="BZ437" s="75"/>
      <c r="CA437" s="75"/>
      <c r="CB437" s="75"/>
      <c r="CC437" s="75"/>
      <c r="CD437" s="75"/>
      <c r="CE437" s="75"/>
      <c r="CF437" s="75"/>
      <c r="CG437" s="75"/>
      <c r="CH437" s="75"/>
      <c r="CI437" s="75"/>
      <c r="CJ437" s="75"/>
      <c r="CK437" s="75"/>
      <c r="CL437" s="60"/>
      <c r="CM437" s="60"/>
      <c r="CN437" s="60"/>
      <c r="CO437" s="60"/>
      <c r="CP437" s="60"/>
      <c r="CQ437" s="60"/>
      <c r="CR437" s="60"/>
      <c r="CS437" s="60"/>
      <c r="CT437" s="60"/>
      <c r="CU437" s="60"/>
      <c r="CV437" s="60"/>
      <c r="CW437" s="60"/>
      <c r="CX437" s="60"/>
      <c r="CY437" s="60"/>
      <c r="CZ437" s="60"/>
      <c r="DA437" s="60"/>
      <c r="DB437" s="60"/>
      <c r="DC437" s="60"/>
      <c r="DD437" s="60"/>
      <c r="DE437" s="60"/>
      <c r="DF437" s="60"/>
      <c r="DG437" s="60"/>
      <c r="DH437" s="60"/>
      <c r="DI437" s="60"/>
      <c r="DJ437" s="60"/>
      <c r="DK437" s="60"/>
      <c r="DL437" s="60"/>
      <c r="DM437" s="60"/>
      <c r="DN437" s="60"/>
      <c r="DO437" s="60"/>
      <c r="DP437" s="60"/>
      <c r="GO437" s="77"/>
      <c r="GP437" s="77"/>
      <c r="GQ437" s="77"/>
      <c r="GR437" s="77"/>
      <c r="GS437" s="77"/>
      <c r="GT437" s="77"/>
      <c r="GU437" s="77"/>
      <c r="GV437" s="77"/>
    </row>
    <row r="438" spans="1:204" s="76" customFormat="1">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c r="AA438" s="60"/>
      <c r="AB438" s="60"/>
      <c r="AC438" s="60"/>
      <c r="AD438" s="60"/>
      <c r="AE438" s="60"/>
      <c r="AF438" s="60"/>
      <c r="AG438" s="60"/>
      <c r="AH438" s="60"/>
      <c r="AI438" s="60"/>
      <c r="AJ438" s="60"/>
      <c r="AK438" s="60"/>
      <c r="AL438" s="60"/>
      <c r="AM438" s="60"/>
      <c r="AN438" s="60"/>
      <c r="AO438" s="60"/>
      <c r="AP438" s="60"/>
      <c r="AQ438" s="60"/>
      <c r="AR438" s="60"/>
      <c r="AS438" s="60"/>
      <c r="AT438" s="60"/>
      <c r="AU438" s="60"/>
      <c r="AV438" s="60"/>
      <c r="AW438" s="60"/>
      <c r="AX438" s="60"/>
      <c r="AY438" s="60"/>
      <c r="AZ438" s="60"/>
      <c r="BA438" s="60"/>
      <c r="BB438" s="60"/>
      <c r="BC438" s="60"/>
      <c r="BD438" s="60"/>
      <c r="BE438" s="60"/>
      <c r="BF438" s="60"/>
      <c r="BG438" s="60"/>
      <c r="BH438" s="60"/>
      <c r="BI438" s="60"/>
      <c r="BJ438" s="60"/>
      <c r="BK438" s="60"/>
      <c r="BL438" s="60"/>
      <c r="BM438" s="60"/>
      <c r="BN438" s="60"/>
      <c r="BO438" s="60"/>
      <c r="BP438" s="60"/>
      <c r="BQ438" s="60"/>
      <c r="BR438" s="60"/>
      <c r="BS438" s="60"/>
      <c r="BT438" s="60"/>
      <c r="BU438" s="75"/>
      <c r="BV438" s="75"/>
      <c r="BW438" s="75"/>
      <c r="BX438" s="75"/>
      <c r="BY438" s="75"/>
      <c r="BZ438" s="75"/>
      <c r="CA438" s="75"/>
      <c r="CB438" s="75"/>
      <c r="CC438" s="75"/>
      <c r="CD438" s="75"/>
      <c r="CE438" s="75"/>
      <c r="CF438" s="75"/>
      <c r="CG438" s="75"/>
      <c r="CH438" s="75"/>
      <c r="CI438" s="75"/>
      <c r="CJ438" s="75"/>
      <c r="CK438" s="75"/>
      <c r="CL438" s="60"/>
      <c r="CM438" s="60"/>
      <c r="CN438" s="60"/>
      <c r="CO438" s="60"/>
      <c r="CP438" s="60"/>
      <c r="CQ438" s="60"/>
      <c r="CR438" s="60"/>
      <c r="CS438" s="60"/>
      <c r="CT438" s="60"/>
      <c r="CU438" s="60"/>
      <c r="CV438" s="60"/>
      <c r="CW438" s="60"/>
      <c r="CX438" s="60"/>
      <c r="CY438" s="60"/>
      <c r="CZ438" s="60"/>
      <c r="DA438" s="60"/>
      <c r="DB438" s="60"/>
      <c r="DC438" s="60"/>
      <c r="DD438" s="60"/>
      <c r="DE438" s="60"/>
      <c r="DF438" s="60"/>
      <c r="DG438" s="60"/>
      <c r="DH438" s="60"/>
      <c r="DI438" s="60"/>
      <c r="DJ438" s="60"/>
      <c r="DK438" s="60"/>
      <c r="DL438" s="60"/>
      <c r="DM438" s="60"/>
      <c r="DN438" s="60"/>
      <c r="DO438" s="60"/>
      <c r="DP438" s="60"/>
      <c r="GO438" s="77"/>
      <c r="GP438" s="77"/>
      <c r="GQ438" s="77"/>
      <c r="GR438" s="77"/>
      <c r="GS438" s="77"/>
      <c r="GT438" s="77"/>
      <c r="GU438" s="77"/>
      <c r="GV438" s="77"/>
    </row>
    <row r="439" spans="1:204" s="76" customFormat="1">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c r="AA439" s="60"/>
      <c r="AB439" s="60"/>
      <c r="AC439" s="60"/>
      <c r="AD439" s="60"/>
      <c r="AE439" s="60"/>
      <c r="AF439" s="60"/>
      <c r="AG439" s="60"/>
      <c r="AH439" s="60"/>
      <c r="AI439" s="60"/>
      <c r="AJ439" s="60"/>
      <c r="AK439" s="60"/>
      <c r="AL439" s="60"/>
      <c r="AM439" s="60"/>
      <c r="AN439" s="60"/>
      <c r="AO439" s="60"/>
      <c r="AP439" s="60"/>
      <c r="AQ439" s="60"/>
      <c r="AR439" s="60"/>
      <c r="AS439" s="60"/>
      <c r="AT439" s="60"/>
      <c r="AU439" s="60"/>
      <c r="AV439" s="60"/>
      <c r="AW439" s="60"/>
      <c r="AX439" s="60"/>
      <c r="AY439" s="60"/>
      <c r="AZ439" s="60"/>
      <c r="BA439" s="60"/>
      <c r="BB439" s="60"/>
      <c r="BC439" s="60"/>
      <c r="BD439" s="60"/>
      <c r="BE439" s="60"/>
      <c r="BF439" s="60"/>
      <c r="BG439" s="60"/>
      <c r="BH439" s="60"/>
      <c r="BI439" s="60"/>
      <c r="BJ439" s="60"/>
      <c r="BK439" s="60"/>
      <c r="BL439" s="60"/>
      <c r="BM439" s="60"/>
      <c r="BN439" s="60"/>
      <c r="BO439" s="60"/>
      <c r="BP439" s="60"/>
      <c r="BQ439" s="60"/>
      <c r="BR439" s="60"/>
      <c r="BS439" s="60"/>
      <c r="BT439" s="60"/>
      <c r="BU439" s="75"/>
      <c r="BV439" s="75"/>
      <c r="BW439" s="75"/>
      <c r="BX439" s="75"/>
      <c r="BY439" s="75"/>
      <c r="BZ439" s="75"/>
      <c r="CA439" s="75"/>
      <c r="CB439" s="75"/>
      <c r="CC439" s="75"/>
      <c r="CD439" s="75"/>
      <c r="CE439" s="75"/>
      <c r="CF439" s="75"/>
      <c r="CG439" s="75"/>
      <c r="CH439" s="75"/>
      <c r="CI439" s="75"/>
      <c r="CJ439" s="75"/>
      <c r="CK439" s="75"/>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c r="GO439" s="77"/>
      <c r="GP439" s="77"/>
      <c r="GQ439" s="77"/>
      <c r="GR439" s="77"/>
      <c r="GS439" s="77"/>
      <c r="GT439" s="77"/>
      <c r="GU439" s="77"/>
      <c r="GV439" s="77"/>
    </row>
    <row r="440" spans="1:204" s="76" customFormat="1">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c r="AA440" s="60"/>
      <c r="AB440" s="60"/>
      <c r="AC440" s="60"/>
      <c r="AD440" s="60"/>
      <c r="AE440" s="60"/>
      <c r="AF440" s="60"/>
      <c r="AG440" s="60"/>
      <c r="AH440" s="60"/>
      <c r="AI440" s="60"/>
      <c r="AJ440" s="60"/>
      <c r="AK440" s="60"/>
      <c r="AL440" s="60"/>
      <c r="AM440" s="60"/>
      <c r="AN440" s="60"/>
      <c r="AO440" s="60"/>
      <c r="AP440" s="60"/>
      <c r="AQ440" s="60"/>
      <c r="AR440" s="60"/>
      <c r="AS440" s="60"/>
      <c r="AT440" s="60"/>
      <c r="AU440" s="60"/>
      <c r="AV440" s="60"/>
      <c r="AW440" s="60"/>
      <c r="AX440" s="60"/>
      <c r="AY440" s="60"/>
      <c r="AZ440" s="60"/>
      <c r="BA440" s="60"/>
      <c r="BB440" s="60"/>
      <c r="BC440" s="60"/>
      <c r="BD440" s="60"/>
      <c r="BE440" s="60"/>
      <c r="BF440" s="60"/>
      <c r="BG440" s="60"/>
      <c r="BH440" s="60"/>
      <c r="BI440" s="60"/>
      <c r="BJ440" s="60"/>
      <c r="BK440" s="60"/>
      <c r="BL440" s="60"/>
      <c r="BM440" s="60"/>
      <c r="BN440" s="60"/>
      <c r="BO440" s="60"/>
      <c r="BP440" s="60"/>
      <c r="BQ440" s="60"/>
      <c r="BR440" s="60"/>
      <c r="BS440" s="60"/>
      <c r="BT440" s="60"/>
      <c r="BU440" s="75"/>
      <c r="BV440" s="75"/>
      <c r="BW440" s="75"/>
      <c r="BX440" s="75"/>
      <c r="BY440" s="75"/>
      <c r="BZ440" s="75"/>
      <c r="CA440" s="75"/>
      <c r="CB440" s="75"/>
      <c r="CC440" s="75"/>
      <c r="CD440" s="75"/>
      <c r="CE440" s="75"/>
      <c r="CF440" s="75"/>
      <c r="CG440" s="75"/>
      <c r="CH440" s="75"/>
      <c r="CI440" s="75"/>
      <c r="CJ440" s="75"/>
      <c r="CK440" s="75"/>
      <c r="CL440" s="60"/>
      <c r="CM440" s="60"/>
      <c r="CN440" s="60"/>
      <c r="CO440" s="60"/>
      <c r="CP440" s="60"/>
      <c r="CQ440" s="60"/>
      <c r="CR440" s="60"/>
      <c r="CS440" s="60"/>
      <c r="CT440" s="60"/>
      <c r="CU440" s="60"/>
      <c r="CV440" s="60"/>
      <c r="CW440" s="60"/>
      <c r="CX440" s="60"/>
      <c r="CY440" s="60"/>
      <c r="CZ440" s="60"/>
      <c r="DA440" s="60"/>
      <c r="DB440" s="60"/>
      <c r="DC440" s="60"/>
      <c r="DD440" s="60"/>
      <c r="DE440" s="60"/>
      <c r="DF440" s="60"/>
      <c r="DG440" s="60"/>
      <c r="DH440" s="60"/>
      <c r="DI440" s="60"/>
      <c r="DJ440" s="60"/>
      <c r="DK440" s="60"/>
      <c r="DL440" s="60"/>
      <c r="DM440" s="60"/>
      <c r="DN440" s="60"/>
      <c r="DO440" s="60"/>
      <c r="DP440" s="60"/>
      <c r="GO440" s="77"/>
      <c r="GP440" s="77"/>
      <c r="GQ440" s="77"/>
      <c r="GR440" s="77"/>
      <c r="GS440" s="77"/>
      <c r="GT440" s="77"/>
      <c r="GU440" s="77"/>
      <c r="GV440" s="77"/>
    </row>
    <row r="441" spans="1:204" s="76" customFormat="1">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60"/>
      <c r="BP441" s="60"/>
      <c r="BQ441" s="60"/>
      <c r="BR441" s="60"/>
      <c r="BS441" s="60"/>
      <c r="BT441" s="60"/>
      <c r="BU441" s="75"/>
      <c r="BV441" s="75"/>
      <c r="BW441" s="75"/>
      <c r="BX441" s="75"/>
      <c r="BY441" s="75"/>
      <c r="BZ441" s="75"/>
      <c r="CA441" s="75"/>
      <c r="CB441" s="75"/>
      <c r="CC441" s="75"/>
      <c r="CD441" s="75"/>
      <c r="CE441" s="75"/>
      <c r="CF441" s="75"/>
      <c r="CG441" s="75"/>
      <c r="CH441" s="75"/>
      <c r="CI441" s="75"/>
      <c r="CJ441" s="75"/>
      <c r="CK441" s="75"/>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c r="GO441" s="77"/>
      <c r="GP441" s="77"/>
      <c r="GQ441" s="77"/>
      <c r="GR441" s="77"/>
      <c r="GS441" s="77"/>
      <c r="GT441" s="77"/>
      <c r="GU441" s="77"/>
      <c r="GV441" s="77"/>
    </row>
    <row r="442" spans="1:204" s="76" customFormat="1">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c r="AA442" s="60"/>
      <c r="AB442" s="60"/>
      <c r="AC442" s="60"/>
      <c r="AD442" s="60"/>
      <c r="AE442" s="60"/>
      <c r="AF442" s="60"/>
      <c r="AG442" s="60"/>
      <c r="AH442" s="60"/>
      <c r="AI442" s="60"/>
      <c r="AJ442" s="60"/>
      <c r="AK442" s="60"/>
      <c r="AL442" s="60"/>
      <c r="AM442" s="60"/>
      <c r="AN442" s="60"/>
      <c r="AO442" s="60"/>
      <c r="AP442" s="60"/>
      <c r="AQ442" s="60"/>
      <c r="AR442" s="60"/>
      <c r="AS442" s="60"/>
      <c r="AT442" s="60"/>
      <c r="AU442" s="60"/>
      <c r="AV442" s="60"/>
      <c r="AW442" s="60"/>
      <c r="AX442" s="60"/>
      <c r="AY442" s="60"/>
      <c r="AZ442" s="60"/>
      <c r="BA442" s="60"/>
      <c r="BB442" s="60"/>
      <c r="BC442" s="60"/>
      <c r="BD442" s="60"/>
      <c r="BE442" s="60"/>
      <c r="BF442" s="60"/>
      <c r="BG442" s="60"/>
      <c r="BH442" s="60"/>
      <c r="BI442" s="60"/>
      <c r="BJ442" s="60"/>
      <c r="BK442" s="60"/>
      <c r="BL442" s="60"/>
      <c r="BM442" s="60"/>
      <c r="BN442" s="60"/>
      <c r="BO442" s="60"/>
      <c r="BP442" s="60"/>
      <c r="BQ442" s="60"/>
      <c r="BR442" s="60"/>
      <c r="BS442" s="60"/>
      <c r="BT442" s="60"/>
      <c r="BU442" s="75"/>
      <c r="BV442" s="75"/>
      <c r="BW442" s="75"/>
      <c r="BX442" s="75"/>
      <c r="BY442" s="75"/>
      <c r="BZ442" s="75"/>
      <c r="CA442" s="75"/>
      <c r="CB442" s="75"/>
      <c r="CC442" s="75"/>
      <c r="CD442" s="75"/>
      <c r="CE442" s="75"/>
      <c r="CF442" s="75"/>
      <c r="CG442" s="75"/>
      <c r="CH442" s="75"/>
      <c r="CI442" s="75"/>
      <c r="CJ442" s="75"/>
      <c r="CK442" s="75"/>
      <c r="CL442" s="60"/>
      <c r="CM442" s="60"/>
      <c r="CN442" s="60"/>
      <c r="CO442" s="60"/>
      <c r="CP442" s="60"/>
      <c r="CQ442" s="60"/>
      <c r="CR442" s="60"/>
      <c r="CS442" s="60"/>
      <c r="CT442" s="60"/>
      <c r="CU442" s="60"/>
      <c r="CV442" s="60"/>
      <c r="CW442" s="60"/>
      <c r="CX442" s="60"/>
      <c r="CY442" s="60"/>
      <c r="CZ442" s="60"/>
      <c r="DA442" s="60"/>
      <c r="DB442" s="60"/>
      <c r="DC442" s="60"/>
      <c r="DD442" s="60"/>
      <c r="DE442" s="60"/>
      <c r="DF442" s="60"/>
      <c r="DG442" s="60"/>
      <c r="DH442" s="60"/>
      <c r="DI442" s="60"/>
      <c r="DJ442" s="60"/>
      <c r="DK442" s="60"/>
      <c r="DL442" s="60"/>
      <c r="DM442" s="60"/>
      <c r="DN442" s="60"/>
      <c r="DO442" s="60"/>
      <c r="DP442" s="60"/>
      <c r="GO442" s="77"/>
      <c r="GP442" s="77"/>
      <c r="GQ442" s="77"/>
      <c r="GR442" s="77"/>
      <c r="GS442" s="77"/>
      <c r="GT442" s="77"/>
      <c r="GU442" s="77"/>
      <c r="GV442" s="77"/>
    </row>
    <row r="443" spans="1:204" s="76" customFormat="1">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c r="AA443" s="60"/>
      <c r="AB443" s="60"/>
      <c r="AC443" s="60"/>
      <c r="AD443" s="60"/>
      <c r="AE443" s="60"/>
      <c r="AF443" s="60"/>
      <c r="AG443" s="60"/>
      <c r="AH443" s="60"/>
      <c r="AI443" s="60"/>
      <c r="AJ443" s="60"/>
      <c r="AK443" s="60"/>
      <c r="AL443" s="60"/>
      <c r="AM443" s="60"/>
      <c r="AN443" s="60"/>
      <c r="AO443" s="60"/>
      <c r="AP443" s="60"/>
      <c r="AQ443" s="60"/>
      <c r="AR443" s="60"/>
      <c r="AS443" s="60"/>
      <c r="AT443" s="60"/>
      <c r="AU443" s="60"/>
      <c r="AV443" s="60"/>
      <c r="AW443" s="60"/>
      <c r="AX443" s="60"/>
      <c r="AY443" s="60"/>
      <c r="AZ443" s="60"/>
      <c r="BA443" s="60"/>
      <c r="BB443" s="60"/>
      <c r="BC443" s="60"/>
      <c r="BD443" s="60"/>
      <c r="BE443" s="60"/>
      <c r="BF443" s="60"/>
      <c r="BG443" s="60"/>
      <c r="BH443" s="60"/>
      <c r="BI443" s="60"/>
      <c r="BJ443" s="60"/>
      <c r="BK443" s="60"/>
      <c r="BL443" s="60"/>
      <c r="BM443" s="60"/>
      <c r="BN443" s="60"/>
      <c r="BO443" s="60"/>
      <c r="BP443" s="60"/>
      <c r="BQ443" s="60"/>
      <c r="BR443" s="60"/>
      <c r="BS443" s="60"/>
      <c r="BT443" s="60"/>
      <c r="BU443" s="75"/>
      <c r="BV443" s="75"/>
      <c r="BW443" s="75"/>
      <c r="BX443" s="75"/>
      <c r="BY443" s="75"/>
      <c r="BZ443" s="75"/>
      <c r="CA443" s="75"/>
      <c r="CB443" s="75"/>
      <c r="CC443" s="75"/>
      <c r="CD443" s="75"/>
      <c r="CE443" s="75"/>
      <c r="CF443" s="75"/>
      <c r="CG443" s="75"/>
      <c r="CH443" s="75"/>
      <c r="CI443" s="75"/>
      <c r="CJ443" s="75"/>
      <c r="CK443" s="75"/>
      <c r="CL443" s="60"/>
      <c r="CM443" s="60"/>
      <c r="CN443" s="60"/>
      <c r="CO443" s="60"/>
      <c r="CP443" s="60"/>
      <c r="CQ443" s="60"/>
      <c r="CR443" s="60"/>
      <c r="CS443" s="60"/>
      <c r="CT443" s="60"/>
      <c r="CU443" s="60"/>
      <c r="CV443" s="60"/>
      <c r="CW443" s="60"/>
      <c r="CX443" s="60"/>
      <c r="CY443" s="60"/>
      <c r="CZ443" s="60"/>
      <c r="DA443" s="60"/>
      <c r="DB443" s="60"/>
      <c r="DC443" s="60"/>
      <c r="DD443" s="60"/>
      <c r="DE443" s="60"/>
      <c r="DF443" s="60"/>
      <c r="DG443" s="60"/>
      <c r="DH443" s="60"/>
      <c r="DI443" s="60"/>
      <c r="DJ443" s="60"/>
      <c r="DK443" s="60"/>
      <c r="DL443" s="60"/>
      <c r="DM443" s="60"/>
      <c r="DN443" s="60"/>
      <c r="DO443" s="60"/>
      <c r="DP443" s="60"/>
      <c r="GO443" s="77"/>
      <c r="GP443" s="77"/>
      <c r="GQ443" s="77"/>
      <c r="GR443" s="77"/>
      <c r="GS443" s="77"/>
      <c r="GT443" s="77"/>
      <c r="GU443" s="77"/>
      <c r="GV443" s="77"/>
    </row>
    <row r="444" spans="1:204" s="76" customFormat="1">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c r="AA444" s="60"/>
      <c r="AB444" s="60"/>
      <c r="AC444" s="60"/>
      <c r="AD444" s="60"/>
      <c r="AE444" s="60"/>
      <c r="AF444" s="60"/>
      <c r="AG444" s="60"/>
      <c r="AH444" s="60"/>
      <c r="AI444" s="60"/>
      <c r="AJ444" s="60"/>
      <c r="AK444" s="60"/>
      <c r="AL444" s="60"/>
      <c r="AM444" s="60"/>
      <c r="AN444" s="60"/>
      <c r="AO444" s="60"/>
      <c r="AP444" s="60"/>
      <c r="AQ444" s="60"/>
      <c r="AR444" s="60"/>
      <c r="AS444" s="60"/>
      <c r="AT444" s="60"/>
      <c r="AU444" s="60"/>
      <c r="AV444" s="60"/>
      <c r="AW444" s="60"/>
      <c r="AX444" s="60"/>
      <c r="AY444" s="60"/>
      <c r="AZ444" s="60"/>
      <c r="BA444" s="60"/>
      <c r="BB444" s="60"/>
      <c r="BC444" s="60"/>
      <c r="BD444" s="60"/>
      <c r="BE444" s="60"/>
      <c r="BF444" s="60"/>
      <c r="BG444" s="60"/>
      <c r="BH444" s="60"/>
      <c r="BI444" s="60"/>
      <c r="BJ444" s="60"/>
      <c r="BK444" s="60"/>
      <c r="BL444" s="60"/>
      <c r="BM444" s="60"/>
      <c r="BN444" s="60"/>
      <c r="BO444" s="60"/>
      <c r="BP444" s="60"/>
      <c r="BQ444" s="60"/>
      <c r="BR444" s="60"/>
      <c r="BS444" s="60"/>
      <c r="BT444" s="60"/>
      <c r="BU444" s="75"/>
      <c r="BV444" s="75"/>
      <c r="BW444" s="75"/>
      <c r="BX444" s="75"/>
      <c r="BY444" s="75"/>
      <c r="BZ444" s="75"/>
      <c r="CA444" s="75"/>
      <c r="CB444" s="75"/>
      <c r="CC444" s="75"/>
      <c r="CD444" s="75"/>
      <c r="CE444" s="75"/>
      <c r="CF444" s="75"/>
      <c r="CG444" s="75"/>
      <c r="CH444" s="75"/>
      <c r="CI444" s="75"/>
      <c r="CJ444" s="75"/>
      <c r="CK444" s="75"/>
      <c r="CL444" s="60"/>
      <c r="CM444" s="60"/>
      <c r="CN444" s="60"/>
      <c r="CO444" s="60"/>
      <c r="CP444" s="60"/>
      <c r="CQ444" s="60"/>
      <c r="CR444" s="60"/>
      <c r="CS444" s="60"/>
      <c r="CT444" s="60"/>
      <c r="CU444" s="60"/>
      <c r="CV444" s="60"/>
      <c r="CW444" s="60"/>
      <c r="CX444" s="60"/>
      <c r="CY444" s="60"/>
      <c r="CZ444" s="60"/>
      <c r="DA444" s="60"/>
      <c r="DB444" s="60"/>
      <c r="DC444" s="60"/>
      <c r="DD444" s="60"/>
      <c r="DE444" s="60"/>
      <c r="DF444" s="60"/>
      <c r="DG444" s="60"/>
      <c r="DH444" s="60"/>
      <c r="DI444" s="60"/>
      <c r="DJ444" s="60"/>
      <c r="DK444" s="60"/>
      <c r="DL444" s="60"/>
      <c r="DM444" s="60"/>
      <c r="DN444" s="60"/>
      <c r="DO444" s="60"/>
      <c r="DP444" s="60"/>
      <c r="GO444" s="77"/>
      <c r="GP444" s="77"/>
      <c r="GQ444" s="77"/>
      <c r="GR444" s="77"/>
      <c r="GS444" s="77"/>
      <c r="GT444" s="77"/>
      <c r="GU444" s="77"/>
      <c r="GV444" s="77"/>
    </row>
    <row r="445" spans="1:204" s="76" customFormat="1">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60"/>
      <c r="AB445" s="60"/>
      <c r="AC445" s="60"/>
      <c r="AD445" s="60"/>
      <c r="AE445" s="60"/>
      <c r="AF445" s="60"/>
      <c r="AG445" s="60"/>
      <c r="AH445" s="60"/>
      <c r="AI445" s="60"/>
      <c r="AJ445" s="60"/>
      <c r="AK445" s="60"/>
      <c r="AL445" s="60"/>
      <c r="AM445" s="60"/>
      <c r="AN445" s="60"/>
      <c r="AO445" s="60"/>
      <c r="AP445" s="60"/>
      <c r="AQ445" s="60"/>
      <c r="AR445" s="60"/>
      <c r="AS445" s="60"/>
      <c r="AT445" s="60"/>
      <c r="AU445" s="60"/>
      <c r="AV445" s="60"/>
      <c r="AW445" s="60"/>
      <c r="AX445" s="60"/>
      <c r="AY445" s="60"/>
      <c r="AZ445" s="60"/>
      <c r="BA445" s="60"/>
      <c r="BB445" s="60"/>
      <c r="BC445" s="60"/>
      <c r="BD445" s="60"/>
      <c r="BE445" s="60"/>
      <c r="BF445" s="60"/>
      <c r="BG445" s="60"/>
      <c r="BH445" s="60"/>
      <c r="BI445" s="60"/>
      <c r="BJ445" s="60"/>
      <c r="BK445" s="60"/>
      <c r="BL445" s="60"/>
      <c r="BM445" s="60"/>
      <c r="BN445" s="60"/>
      <c r="BO445" s="60"/>
      <c r="BP445" s="60"/>
      <c r="BQ445" s="60"/>
      <c r="BR445" s="60"/>
      <c r="BS445" s="60"/>
      <c r="BT445" s="60"/>
      <c r="BU445" s="75"/>
      <c r="BV445" s="75"/>
      <c r="BW445" s="75"/>
      <c r="BX445" s="75"/>
      <c r="BY445" s="75"/>
      <c r="BZ445" s="75"/>
      <c r="CA445" s="75"/>
      <c r="CB445" s="75"/>
      <c r="CC445" s="75"/>
      <c r="CD445" s="75"/>
      <c r="CE445" s="75"/>
      <c r="CF445" s="75"/>
      <c r="CG445" s="75"/>
      <c r="CH445" s="75"/>
      <c r="CI445" s="75"/>
      <c r="CJ445" s="75"/>
      <c r="CK445" s="75"/>
      <c r="CL445" s="60"/>
      <c r="CM445" s="60"/>
      <c r="CN445" s="60"/>
      <c r="CO445" s="60"/>
      <c r="CP445" s="60"/>
      <c r="CQ445" s="60"/>
      <c r="CR445" s="60"/>
      <c r="CS445" s="60"/>
      <c r="CT445" s="60"/>
      <c r="CU445" s="60"/>
      <c r="CV445" s="60"/>
      <c r="CW445" s="60"/>
      <c r="CX445" s="60"/>
      <c r="CY445" s="60"/>
      <c r="CZ445" s="60"/>
      <c r="DA445" s="60"/>
      <c r="DB445" s="60"/>
      <c r="DC445" s="60"/>
      <c r="DD445" s="60"/>
      <c r="DE445" s="60"/>
      <c r="DF445" s="60"/>
      <c r="DG445" s="60"/>
      <c r="DH445" s="60"/>
      <c r="DI445" s="60"/>
      <c r="DJ445" s="60"/>
      <c r="DK445" s="60"/>
      <c r="DL445" s="60"/>
      <c r="DM445" s="60"/>
      <c r="DN445" s="60"/>
      <c r="DO445" s="60"/>
      <c r="DP445" s="60"/>
      <c r="GO445" s="77"/>
      <c r="GP445" s="77"/>
      <c r="GQ445" s="77"/>
      <c r="GR445" s="77"/>
      <c r="GS445" s="77"/>
      <c r="GT445" s="77"/>
      <c r="GU445" s="77"/>
      <c r="GV445" s="77"/>
    </row>
    <row r="446" spans="1:204" s="76" customFormat="1">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60"/>
      <c r="AB446" s="60"/>
      <c r="AC446" s="60"/>
      <c r="AD446" s="60"/>
      <c r="AE446" s="60"/>
      <c r="AF446" s="60"/>
      <c r="AG446" s="60"/>
      <c r="AH446" s="60"/>
      <c r="AI446" s="60"/>
      <c r="AJ446" s="60"/>
      <c r="AK446" s="60"/>
      <c r="AL446" s="60"/>
      <c r="AM446" s="60"/>
      <c r="AN446" s="60"/>
      <c r="AO446" s="60"/>
      <c r="AP446" s="60"/>
      <c r="AQ446" s="60"/>
      <c r="AR446" s="60"/>
      <c r="AS446" s="60"/>
      <c r="AT446" s="60"/>
      <c r="AU446" s="60"/>
      <c r="AV446" s="60"/>
      <c r="AW446" s="60"/>
      <c r="AX446" s="60"/>
      <c r="AY446" s="60"/>
      <c r="AZ446" s="60"/>
      <c r="BA446" s="60"/>
      <c r="BB446" s="60"/>
      <c r="BC446" s="60"/>
      <c r="BD446" s="60"/>
      <c r="BE446" s="60"/>
      <c r="BF446" s="60"/>
      <c r="BG446" s="60"/>
      <c r="BH446" s="60"/>
      <c r="BI446" s="60"/>
      <c r="BJ446" s="60"/>
      <c r="BK446" s="60"/>
      <c r="BL446" s="60"/>
      <c r="BM446" s="60"/>
      <c r="BN446" s="60"/>
      <c r="BO446" s="60"/>
      <c r="BP446" s="60"/>
      <c r="BQ446" s="60"/>
      <c r="BR446" s="60"/>
      <c r="BS446" s="60"/>
      <c r="BT446" s="60"/>
      <c r="BU446" s="75"/>
      <c r="BV446" s="75"/>
      <c r="BW446" s="75"/>
      <c r="BX446" s="75"/>
      <c r="BY446" s="75"/>
      <c r="BZ446" s="75"/>
      <c r="CA446" s="75"/>
      <c r="CB446" s="75"/>
      <c r="CC446" s="75"/>
      <c r="CD446" s="75"/>
      <c r="CE446" s="75"/>
      <c r="CF446" s="75"/>
      <c r="CG446" s="75"/>
      <c r="CH446" s="75"/>
      <c r="CI446" s="75"/>
      <c r="CJ446" s="75"/>
      <c r="CK446" s="75"/>
      <c r="CL446" s="60"/>
      <c r="CM446" s="60"/>
      <c r="CN446" s="60"/>
      <c r="CO446" s="60"/>
      <c r="CP446" s="60"/>
      <c r="CQ446" s="60"/>
      <c r="CR446" s="60"/>
      <c r="CS446" s="60"/>
      <c r="CT446" s="60"/>
      <c r="CU446" s="60"/>
      <c r="CV446" s="60"/>
      <c r="CW446" s="60"/>
      <c r="CX446" s="60"/>
      <c r="CY446" s="60"/>
      <c r="CZ446" s="60"/>
      <c r="DA446" s="60"/>
      <c r="DB446" s="60"/>
      <c r="DC446" s="60"/>
      <c r="DD446" s="60"/>
      <c r="DE446" s="60"/>
      <c r="DF446" s="60"/>
      <c r="DG446" s="60"/>
      <c r="DH446" s="60"/>
      <c r="DI446" s="60"/>
      <c r="DJ446" s="60"/>
      <c r="DK446" s="60"/>
      <c r="DL446" s="60"/>
      <c r="DM446" s="60"/>
      <c r="DN446" s="60"/>
      <c r="DO446" s="60"/>
      <c r="DP446" s="60"/>
      <c r="GO446" s="77"/>
      <c r="GP446" s="77"/>
      <c r="GQ446" s="77"/>
      <c r="GR446" s="77"/>
      <c r="GS446" s="77"/>
      <c r="GT446" s="77"/>
      <c r="GU446" s="77"/>
      <c r="GV446" s="77"/>
    </row>
    <row r="447" spans="1:204" s="76" customFormat="1">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60"/>
      <c r="AB447" s="60"/>
      <c r="AC447" s="60"/>
      <c r="AD447" s="60"/>
      <c r="AE447" s="60"/>
      <c r="AF447" s="60"/>
      <c r="AG447" s="60"/>
      <c r="AH447" s="60"/>
      <c r="AI447" s="60"/>
      <c r="AJ447" s="60"/>
      <c r="AK447" s="60"/>
      <c r="AL447" s="60"/>
      <c r="AM447" s="60"/>
      <c r="AN447" s="60"/>
      <c r="AO447" s="60"/>
      <c r="AP447" s="60"/>
      <c r="AQ447" s="60"/>
      <c r="AR447" s="60"/>
      <c r="AS447" s="60"/>
      <c r="AT447" s="60"/>
      <c r="AU447" s="60"/>
      <c r="AV447" s="60"/>
      <c r="AW447" s="60"/>
      <c r="AX447" s="60"/>
      <c r="AY447" s="60"/>
      <c r="AZ447" s="60"/>
      <c r="BA447" s="60"/>
      <c r="BB447" s="60"/>
      <c r="BC447" s="60"/>
      <c r="BD447" s="60"/>
      <c r="BE447" s="60"/>
      <c r="BF447" s="60"/>
      <c r="BG447" s="60"/>
      <c r="BH447" s="60"/>
      <c r="BI447" s="60"/>
      <c r="BJ447" s="60"/>
      <c r="BK447" s="60"/>
      <c r="BL447" s="60"/>
      <c r="BM447" s="60"/>
      <c r="BN447" s="60"/>
      <c r="BO447" s="60"/>
      <c r="BP447" s="60"/>
      <c r="BQ447" s="60"/>
      <c r="BR447" s="60"/>
      <c r="BS447" s="60"/>
      <c r="BT447" s="60"/>
      <c r="BU447" s="75"/>
      <c r="BV447" s="75"/>
      <c r="BW447" s="75"/>
      <c r="BX447" s="75"/>
      <c r="BY447" s="75"/>
      <c r="BZ447" s="75"/>
      <c r="CA447" s="75"/>
      <c r="CB447" s="75"/>
      <c r="CC447" s="75"/>
      <c r="CD447" s="75"/>
      <c r="CE447" s="75"/>
      <c r="CF447" s="75"/>
      <c r="CG447" s="75"/>
      <c r="CH447" s="75"/>
      <c r="CI447" s="75"/>
      <c r="CJ447" s="75"/>
      <c r="CK447" s="75"/>
      <c r="CL447" s="60"/>
      <c r="CM447" s="60"/>
      <c r="CN447" s="60"/>
      <c r="CO447" s="60"/>
      <c r="CP447" s="60"/>
      <c r="CQ447" s="60"/>
      <c r="CR447" s="60"/>
      <c r="CS447" s="60"/>
      <c r="CT447" s="60"/>
      <c r="CU447" s="60"/>
      <c r="CV447" s="60"/>
      <c r="CW447" s="60"/>
      <c r="CX447" s="60"/>
      <c r="CY447" s="60"/>
      <c r="CZ447" s="60"/>
      <c r="DA447" s="60"/>
      <c r="DB447" s="60"/>
      <c r="DC447" s="60"/>
      <c r="DD447" s="60"/>
      <c r="DE447" s="60"/>
      <c r="DF447" s="60"/>
      <c r="DG447" s="60"/>
      <c r="DH447" s="60"/>
      <c r="DI447" s="60"/>
      <c r="DJ447" s="60"/>
      <c r="DK447" s="60"/>
      <c r="DL447" s="60"/>
      <c r="DM447" s="60"/>
      <c r="DN447" s="60"/>
      <c r="DO447" s="60"/>
      <c r="DP447" s="60"/>
      <c r="GO447" s="77"/>
      <c r="GP447" s="77"/>
      <c r="GQ447" s="77"/>
      <c r="GR447" s="77"/>
      <c r="GS447" s="77"/>
      <c r="GT447" s="77"/>
      <c r="GU447" s="77"/>
      <c r="GV447" s="77"/>
    </row>
    <row r="448" spans="1:204" s="76" customFormat="1">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60"/>
      <c r="AB448" s="60"/>
      <c r="AC448" s="60"/>
      <c r="AD448" s="60"/>
      <c r="AE448" s="60"/>
      <c r="AF448" s="60"/>
      <c r="AG448" s="60"/>
      <c r="AH448" s="60"/>
      <c r="AI448" s="60"/>
      <c r="AJ448" s="60"/>
      <c r="AK448" s="60"/>
      <c r="AL448" s="60"/>
      <c r="AM448" s="60"/>
      <c r="AN448" s="60"/>
      <c r="AO448" s="60"/>
      <c r="AP448" s="60"/>
      <c r="AQ448" s="60"/>
      <c r="AR448" s="60"/>
      <c r="AS448" s="60"/>
      <c r="AT448" s="60"/>
      <c r="AU448" s="60"/>
      <c r="AV448" s="60"/>
      <c r="AW448" s="60"/>
      <c r="AX448" s="60"/>
      <c r="AY448" s="60"/>
      <c r="AZ448" s="60"/>
      <c r="BA448" s="60"/>
      <c r="BB448" s="60"/>
      <c r="BC448" s="60"/>
      <c r="BD448" s="60"/>
      <c r="BE448" s="60"/>
      <c r="BF448" s="60"/>
      <c r="BG448" s="60"/>
      <c r="BH448" s="60"/>
      <c r="BI448" s="60"/>
      <c r="BJ448" s="60"/>
      <c r="BK448" s="60"/>
      <c r="BL448" s="60"/>
      <c r="BM448" s="60"/>
      <c r="BN448" s="60"/>
      <c r="BO448" s="60"/>
      <c r="BP448" s="60"/>
      <c r="BQ448" s="60"/>
      <c r="BR448" s="60"/>
      <c r="BS448" s="60"/>
      <c r="BT448" s="60"/>
      <c r="BU448" s="75"/>
      <c r="BV448" s="75"/>
      <c r="BW448" s="75"/>
      <c r="BX448" s="75"/>
      <c r="BY448" s="75"/>
      <c r="BZ448" s="75"/>
      <c r="CA448" s="75"/>
      <c r="CB448" s="75"/>
      <c r="CC448" s="75"/>
      <c r="CD448" s="75"/>
      <c r="CE448" s="75"/>
      <c r="CF448" s="75"/>
      <c r="CG448" s="75"/>
      <c r="CH448" s="75"/>
      <c r="CI448" s="75"/>
      <c r="CJ448" s="75"/>
      <c r="CK448" s="75"/>
      <c r="CL448" s="60"/>
      <c r="CM448" s="60"/>
      <c r="CN448" s="60"/>
      <c r="CO448" s="60"/>
      <c r="CP448" s="60"/>
      <c r="CQ448" s="60"/>
      <c r="CR448" s="60"/>
      <c r="CS448" s="60"/>
      <c r="CT448" s="60"/>
      <c r="CU448" s="60"/>
      <c r="CV448" s="60"/>
      <c r="CW448" s="60"/>
      <c r="CX448" s="60"/>
      <c r="CY448" s="60"/>
      <c r="CZ448" s="60"/>
      <c r="DA448" s="60"/>
      <c r="DB448" s="60"/>
      <c r="DC448" s="60"/>
      <c r="DD448" s="60"/>
      <c r="DE448" s="60"/>
      <c r="DF448" s="60"/>
      <c r="DG448" s="60"/>
      <c r="DH448" s="60"/>
      <c r="DI448" s="60"/>
      <c r="DJ448" s="60"/>
      <c r="DK448" s="60"/>
      <c r="DL448" s="60"/>
      <c r="DM448" s="60"/>
      <c r="DN448" s="60"/>
      <c r="DO448" s="60"/>
      <c r="DP448" s="60"/>
      <c r="GO448" s="77"/>
      <c r="GP448" s="77"/>
      <c r="GQ448" s="77"/>
      <c r="GR448" s="77"/>
      <c r="GS448" s="77"/>
      <c r="GT448" s="77"/>
      <c r="GU448" s="77"/>
      <c r="GV448" s="77"/>
    </row>
    <row r="449" spans="1:204" s="76" customFormat="1">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60"/>
      <c r="AB449" s="60"/>
      <c r="AC449" s="60"/>
      <c r="AD449" s="60"/>
      <c r="AE449" s="60"/>
      <c r="AF449" s="60"/>
      <c r="AG449" s="60"/>
      <c r="AH449" s="60"/>
      <c r="AI449" s="60"/>
      <c r="AJ449" s="60"/>
      <c r="AK449" s="60"/>
      <c r="AL449" s="60"/>
      <c r="AM449" s="60"/>
      <c r="AN449" s="60"/>
      <c r="AO449" s="60"/>
      <c r="AP449" s="60"/>
      <c r="AQ449" s="60"/>
      <c r="AR449" s="60"/>
      <c r="AS449" s="60"/>
      <c r="AT449" s="60"/>
      <c r="AU449" s="60"/>
      <c r="AV449" s="60"/>
      <c r="AW449" s="60"/>
      <c r="AX449" s="60"/>
      <c r="AY449" s="60"/>
      <c r="AZ449" s="60"/>
      <c r="BA449" s="60"/>
      <c r="BB449" s="60"/>
      <c r="BC449" s="60"/>
      <c r="BD449" s="60"/>
      <c r="BE449" s="60"/>
      <c r="BF449" s="60"/>
      <c r="BG449" s="60"/>
      <c r="BH449" s="60"/>
      <c r="BI449" s="60"/>
      <c r="BJ449" s="60"/>
      <c r="BK449" s="60"/>
      <c r="BL449" s="60"/>
      <c r="BM449" s="60"/>
      <c r="BN449" s="60"/>
      <c r="BO449" s="60"/>
      <c r="BP449" s="60"/>
      <c r="BQ449" s="60"/>
      <c r="BR449" s="60"/>
      <c r="BS449" s="60"/>
      <c r="BT449" s="60"/>
      <c r="BU449" s="75"/>
      <c r="BV449" s="75"/>
      <c r="BW449" s="75"/>
      <c r="BX449" s="75"/>
      <c r="BY449" s="75"/>
      <c r="BZ449" s="75"/>
      <c r="CA449" s="75"/>
      <c r="CB449" s="75"/>
      <c r="CC449" s="75"/>
      <c r="CD449" s="75"/>
      <c r="CE449" s="75"/>
      <c r="CF449" s="75"/>
      <c r="CG449" s="75"/>
      <c r="CH449" s="75"/>
      <c r="CI449" s="75"/>
      <c r="CJ449" s="75"/>
      <c r="CK449" s="75"/>
      <c r="CL449" s="60"/>
      <c r="CM449" s="60"/>
      <c r="CN449" s="60"/>
      <c r="CO449" s="60"/>
      <c r="CP449" s="60"/>
      <c r="CQ449" s="60"/>
      <c r="CR449" s="60"/>
      <c r="CS449" s="60"/>
      <c r="CT449" s="60"/>
      <c r="CU449" s="60"/>
      <c r="CV449" s="60"/>
      <c r="CW449" s="60"/>
      <c r="CX449" s="60"/>
      <c r="CY449" s="60"/>
      <c r="CZ449" s="60"/>
      <c r="DA449" s="60"/>
      <c r="DB449" s="60"/>
      <c r="DC449" s="60"/>
      <c r="DD449" s="60"/>
      <c r="DE449" s="60"/>
      <c r="DF449" s="60"/>
      <c r="DG449" s="60"/>
      <c r="DH449" s="60"/>
      <c r="DI449" s="60"/>
      <c r="DJ449" s="60"/>
      <c r="DK449" s="60"/>
      <c r="DL449" s="60"/>
      <c r="DM449" s="60"/>
      <c r="DN449" s="60"/>
      <c r="DO449" s="60"/>
      <c r="DP449" s="60"/>
      <c r="GO449" s="77"/>
      <c r="GP449" s="77"/>
      <c r="GQ449" s="77"/>
      <c r="GR449" s="77"/>
      <c r="GS449" s="77"/>
      <c r="GT449" s="77"/>
      <c r="GU449" s="77"/>
      <c r="GV449" s="77"/>
    </row>
    <row r="450" spans="1:204" s="76" customFormat="1">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60"/>
      <c r="AB450" s="60"/>
      <c r="AC450" s="60"/>
      <c r="AD450" s="60"/>
      <c r="AE450" s="60"/>
      <c r="AF450" s="60"/>
      <c r="AG450" s="60"/>
      <c r="AH450" s="60"/>
      <c r="AI450" s="60"/>
      <c r="AJ450" s="60"/>
      <c r="AK450" s="60"/>
      <c r="AL450" s="60"/>
      <c r="AM450" s="60"/>
      <c r="AN450" s="60"/>
      <c r="AO450" s="60"/>
      <c r="AP450" s="60"/>
      <c r="AQ450" s="60"/>
      <c r="AR450" s="60"/>
      <c r="AS450" s="60"/>
      <c r="AT450" s="60"/>
      <c r="AU450" s="60"/>
      <c r="AV450" s="60"/>
      <c r="AW450" s="60"/>
      <c r="AX450" s="60"/>
      <c r="AY450" s="60"/>
      <c r="AZ450" s="60"/>
      <c r="BA450" s="60"/>
      <c r="BB450" s="60"/>
      <c r="BC450" s="60"/>
      <c r="BD450" s="60"/>
      <c r="BE450" s="60"/>
      <c r="BF450" s="60"/>
      <c r="BG450" s="60"/>
      <c r="BH450" s="60"/>
      <c r="BI450" s="60"/>
      <c r="BJ450" s="60"/>
      <c r="BK450" s="60"/>
      <c r="BL450" s="60"/>
      <c r="BM450" s="60"/>
      <c r="BN450" s="60"/>
      <c r="BO450" s="60"/>
      <c r="BP450" s="60"/>
      <c r="BQ450" s="60"/>
      <c r="BR450" s="60"/>
      <c r="BS450" s="60"/>
      <c r="BT450" s="60"/>
      <c r="BU450" s="75"/>
      <c r="BV450" s="75"/>
      <c r="BW450" s="75"/>
      <c r="BX450" s="75"/>
      <c r="BY450" s="75"/>
      <c r="BZ450" s="75"/>
      <c r="CA450" s="75"/>
      <c r="CB450" s="75"/>
      <c r="CC450" s="75"/>
      <c r="CD450" s="75"/>
      <c r="CE450" s="75"/>
      <c r="CF450" s="75"/>
      <c r="CG450" s="75"/>
      <c r="CH450" s="75"/>
      <c r="CI450" s="75"/>
      <c r="CJ450" s="75"/>
      <c r="CK450" s="75"/>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c r="GO450" s="77"/>
      <c r="GP450" s="77"/>
      <c r="GQ450" s="77"/>
      <c r="GR450" s="77"/>
      <c r="GS450" s="77"/>
      <c r="GT450" s="77"/>
      <c r="GU450" s="77"/>
      <c r="GV450" s="77"/>
    </row>
    <row r="451" spans="1:204" s="76" customFormat="1">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60"/>
      <c r="AB451" s="60"/>
      <c r="AC451" s="60"/>
      <c r="AD451" s="60"/>
      <c r="AE451" s="60"/>
      <c r="AF451" s="60"/>
      <c r="AG451" s="60"/>
      <c r="AH451" s="60"/>
      <c r="AI451" s="60"/>
      <c r="AJ451" s="60"/>
      <c r="AK451" s="60"/>
      <c r="AL451" s="60"/>
      <c r="AM451" s="60"/>
      <c r="AN451" s="60"/>
      <c r="AO451" s="60"/>
      <c r="AP451" s="60"/>
      <c r="AQ451" s="60"/>
      <c r="AR451" s="60"/>
      <c r="AS451" s="60"/>
      <c r="AT451" s="60"/>
      <c r="AU451" s="60"/>
      <c r="AV451" s="60"/>
      <c r="AW451" s="60"/>
      <c r="AX451" s="60"/>
      <c r="AY451" s="60"/>
      <c r="AZ451" s="60"/>
      <c r="BA451" s="60"/>
      <c r="BB451" s="60"/>
      <c r="BC451" s="60"/>
      <c r="BD451" s="60"/>
      <c r="BE451" s="60"/>
      <c r="BF451" s="60"/>
      <c r="BG451" s="60"/>
      <c r="BH451" s="60"/>
      <c r="BI451" s="60"/>
      <c r="BJ451" s="60"/>
      <c r="BK451" s="60"/>
      <c r="BL451" s="60"/>
      <c r="BM451" s="60"/>
      <c r="BN451" s="60"/>
      <c r="BO451" s="60"/>
      <c r="BP451" s="60"/>
      <c r="BQ451" s="60"/>
      <c r="BR451" s="60"/>
      <c r="BS451" s="60"/>
      <c r="BT451" s="60"/>
      <c r="BU451" s="75"/>
      <c r="BV451" s="75"/>
      <c r="BW451" s="75"/>
      <c r="BX451" s="75"/>
      <c r="BY451" s="75"/>
      <c r="BZ451" s="75"/>
      <c r="CA451" s="75"/>
      <c r="CB451" s="75"/>
      <c r="CC451" s="75"/>
      <c r="CD451" s="75"/>
      <c r="CE451" s="75"/>
      <c r="CF451" s="75"/>
      <c r="CG451" s="75"/>
      <c r="CH451" s="75"/>
      <c r="CI451" s="75"/>
      <c r="CJ451" s="75"/>
      <c r="CK451" s="75"/>
      <c r="CL451" s="60"/>
      <c r="CM451" s="60"/>
      <c r="CN451" s="60"/>
      <c r="CO451" s="60"/>
      <c r="CP451" s="60"/>
      <c r="CQ451" s="60"/>
      <c r="CR451" s="60"/>
      <c r="CS451" s="60"/>
      <c r="CT451" s="60"/>
      <c r="CU451" s="60"/>
      <c r="CV451" s="60"/>
      <c r="CW451" s="60"/>
      <c r="CX451" s="60"/>
      <c r="CY451" s="60"/>
      <c r="CZ451" s="60"/>
      <c r="DA451" s="60"/>
      <c r="DB451" s="60"/>
      <c r="DC451" s="60"/>
      <c r="DD451" s="60"/>
      <c r="DE451" s="60"/>
      <c r="DF451" s="60"/>
      <c r="DG451" s="60"/>
      <c r="DH451" s="60"/>
      <c r="DI451" s="60"/>
      <c r="DJ451" s="60"/>
      <c r="DK451" s="60"/>
      <c r="DL451" s="60"/>
      <c r="DM451" s="60"/>
      <c r="DN451" s="60"/>
      <c r="DO451" s="60"/>
      <c r="DP451" s="60"/>
      <c r="GO451" s="77"/>
      <c r="GP451" s="77"/>
      <c r="GQ451" s="77"/>
      <c r="GR451" s="77"/>
      <c r="GS451" s="77"/>
      <c r="GT451" s="77"/>
      <c r="GU451" s="77"/>
      <c r="GV451" s="77"/>
    </row>
    <row r="452" spans="1:204" s="76" customFormat="1">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60"/>
      <c r="AB452" s="60"/>
      <c r="AC452" s="60"/>
      <c r="AD452" s="60"/>
      <c r="AE452" s="60"/>
      <c r="AF452" s="60"/>
      <c r="AG452" s="60"/>
      <c r="AH452" s="60"/>
      <c r="AI452" s="60"/>
      <c r="AJ452" s="60"/>
      <c r="AK452" s="60"/>
      <c r="AL452" s="60"/>
      <c r="AM452" s="60"/>
      <c r="AN452" s="60"/>
      <c r="AO452" s="60"/>
      <c r="AP452" s="60"/>
      <c r="AQ452" s="60"/>
      <c r="AR452" s="60"/>
      <c r="AS452" s="60"/>
      <c r="AT452" s="60"/>
      <c r="AU452" s="60"/>
      <c r="AV452" s="60"/>
      <c r="AW452" s="60"/>
      <c r="AX452" s="60"/>
      <c r="AY452" s="60"/>
      <c r="AZ452" s="60"/>
      <c r="BA452" s="60"/>
      <c r="BB452" s="60"/>
      <c r="BC452" s="60"/>
      <c r="BD452" s="60"/>
      <c r="BE452" s="60"/>
      <c r="BF452" s="60"/>
      <c r="BG452" s="60"/>
      <c r="BH452" s="60"/>
      <c r="BI452" s="60"/>
      <c r="BJ452" s="60"/>
      <c r="BK452" s="60"/>
      <c r="BL452" s="60"/>
      <c r="BM452" s="60"/>
      <c r="BN452" s="60"/>
      <c r="BO452" s="60"/>
      <c r="BP452" s="60"/>
      <c r="BQ452" s="60"/>
      <c r="BR452" s="60"/>
      <c r="BS452" s="60"/>
      <c r="BT452" s="60"/>
      <c r="BU452" s="75"/>
      <c r="BV452" s="75"/>
      <c r="BW452" s="75"/>
      <c r="BX452" s="75"/>
      <c r="BY452" s="75"/>
      <c r="BZ452" s="75"/>
      <c r="CA452" s="75"/>
      <c r="CB452" s="75"/>
      <c r="CC452" s="75"/>
      <c r="CD452" s="75"/>
      <c r="CE452" s="75"/>
      <c r="CF452" s="75"/>
      <c r="CG452" s="75"/>
      <c r="CH452" s="75"/>
      <c r="CI452" s="75"/>
      <c r="CJ452" s="75"/>
      <c r="CK452" s="75"/>
      <c r="CL452" s="60"/>
      <c r="CM452" s="60"/>
      <c r="CN452" s="60"/>
      <c r="CO452" s="60"/>
      <c r="CP452" s="60"/>
      <c r="CQ452" s="60"/>
      <c r="CR452" s="60"/>
      <c r="CS452" s="60"/>
      <c r="CT452" s="60"/>
      <c r="CU452" s="60"/>
      <c r="CV452" s="60"/>
      <c r="CW452" s="60"/>
      <c r="CX452" s="60"/>
      <c r="CY452" s="60"/>
      <c r="CZ452" s="60"/>
      <c r="DA452" s="60"/>
      <c r="DB452" s="60"/>
      <c r="DC452" s="60"/>
      <c r="DD452" s="60"/>
      <c r="DE452" s="60"/>
      <c r="DF452" s="60"/>
      <c r="DG452" s="60"/>
      <c r="DH452" s="60"/>
      <c r="DI452" s="60"/>
      <c r="DJ452" s="60"/>
      <c r="DK452" s="60"/>
      <c r="DL452" s="60"/>
      <c r="DM452" s="60"/>
      <c r="DN452" s="60"/>
      <c r="DO452" s="60"/>
      <c r="DP452" s="60"/>
      <c r="GO452" s="77"/>
      <c r="GP452" s="77"/>
      <c r="GQ452" s="77"/>
      <c r="GR452" s="77"/>
      <c r="GS452" s="77"/>
      <c r="GT452" s="77"/>
      <c r="GU452" s="77"/>
      <c r="GV452" s="77"/>
    </row>
    <row r="453" spans="1:204" s="76" customFormat="1">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60"/>
      <c r="AB453" s="60"/>
      <c r="AC453" s="60"/>
      <c r="AD453" s="60"/>
      <c r="AE453" s="60"/>
      <c r="AF453" s="60"/>
      <c r="AG453" s="60"/>
      <c r="AH453" s="60"/>
      <c r="AI453" s="60"/>
      <c r="AJ453" s="60"/>
      <c r="AK453" s="60"/>
      <c r="AL453" s="60"/>
      <c r="AM453" s="60"/>
      <c r="AN453" s="60"/>
      <c r="AO453" s="60"/>
      <c r="AP453" s="60"/>
      <c r="AQ453" s="60"/>
      <c r="AR453" s="60"/>
      <c r="AS453" s="60"/>
      <c r="AT453" s="60"/>
      <c r="AU453" s="60"/>
      <c r="AV453" s="60"/>
      <c r="AW453" s="60"/>
      <c r="AX453" s="60"/>
      <c r="AY453" s="60"/>
      <c r="AZ453" s="60"/>
      <c r="BA453" s="60"/>
      <c r="BB453" s="60"/>
      <c r="BC453" s="60"/>
      <c r="BD453" s="60"/>
      <c r="BE453" s="60"/>
      <c r="BF453" s="60"/>
      <c r="BG453" s="60"/>
      <c r="BH453" s="60"/>
      <c r="BI453" s="60"/>
      <c r="BJ453" s="60"/>
      <c r="BK453" s="60"/>
      <c r="BL453" s="60"/>
      <c r="BM453" s="60"/>
      <c r="BN453" s="60"/>
      <c r="BO453" s="60"/>
      <c r="BP453" s="60"/>
      <c r="BQ453" s="60"/>
      <c r="BR453" s="60"/>
      <c r="BS453" s="60"/>
      <c r="BT453" s="60"/>
      <c r="BU453" s="75"/>
      <c r="BV453" s="75"/>
      <c r="BW453" s="75"/>
      <c r="BX453" s="75"/>
      <c r="BY453" s="75"/>
      <c r="BZ453" s="75"/>
      <c r="CA453" s="75"/>
      <c r="CB453" s="75"/>
      <c r="CC453" s="75"/>
      <c r="CD453" s="75"/>
      <c r="CE453" s="75"/>
      <c r="CF453" s="75"/>
      <c r="CG453" s="75"/>
      <c r="CH453" s="75"/>
      <c r="CI453" s="75"/>
      <c r="CJ453" s="75"/>
      <c r="CK453" s="75"/>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c r="GO453" s="77"/>
      <c r="GP453" s="77"/>
      <c r="GQ453" s="77"/>
      <c r="GR453" s="77"/>
      <c r="GS453" s="77"/>
      <c r="GT453" s="77"/>
      <c r="GU453" s="77"/>
      <c r="GV453" s="77"/>
    </row>
    <row r="454" spans="1:204" s="76" customFormat="1">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60"/>
      <c r="AB454" s="60"/>
      <c r="AC454" s="60"/>
      <c r="AD454" s="60"/>
      <c r="AE454" s="60"/>
      <c r="AF454" s="60"/>
      <c r="AG454" s="60"/>
      <c r="AH454" s="60"/>
      <c r="AI454" s="60"/>
      <c r="AJ454" s="60"/>
      <c r="AK454" s="60"/>
      <c r="AL454" s="60"/>
      <c r="AM454" s="60"/>
      <c r="AN454" s="60"/>
      <c r="AO454" s="60"/>
      <c r="AP454" s="60"/>
      <c r="AQ454" s="60"/>
      <c r="AR454" s="60"/>
      <c r="AS454" s="60"/>
      <c r="AT454" s="60"/>
      <c r="AU454" s="60"/>
      <c r="AV454" s="60"/>
      <c r="AW454" s="60"/>
      <c r="AX454" s="60"/>
      <c r="AY454" s="60"/>
      <c r="AZ454" s="60"/>
      <c r="BA454" s="60"/>
      <c r="BB454" s="60"/>
      <c r="BC454" s="60"/>
      <c r="BD454" s="60"/>
      <c r="BE454" s="60"/>
      <c r="BF454" s="60"/>
      <c r="BG454" s="60"/>
      <c r="BH454" s="60"/>
      <c r="BI454" s="60"/>
      <c r="BJ454" s="60"/>
      <c r="BK454" s="60"/>
      <c r="BL454" s="60"/>
      <c r="BM454" s="60"/>
      <c r="BN454" s="60"/>
      <c r="BO454" s="60"/>
      <c r="BP454" s="60"/>
      <c r="BQ454" s="60"/>
      <c r="BR454" s="60"/>
      <c r="BS454" s="60"/>
      <c r="BT454" s="60"/>
      <c r="BU454" s="75"/>
      <c r="BV454" s="75"/>
      <c r="BW454" s="75"/>
      <c r="BX454" s="75"/>
      <c r="BY454" s="75"/>
      <c r="BZ454" s="75"/>
      <c r="CA454" s="75"/>
      <c r="CB454" s="75"/>
      <c r="CC454" s="75"/>
      <c r="CD454" s="75"/>
      <c r="CE454" s="75"/>
      <c r="CF454" s="75"/>
      <c r="CG454" s="75"/>
      <c r="CH454" s="75"/>
      <c r="CI454" s="75"/>
      <c r="CJ454" s="75"/>
      <c r="CK454" s="75"/>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c r="GO454" s="77"/>
      <c r="GP454" s="77"/>
      <c r="GQ454" s="77"/>
      <c r="GR454" s="77"/>
      <c r="GS454" s="77"/>
      <c r="GT454" s="77"/>
      <c r="GU454" s="77"/>
      <c r="GV454" s="77"/>
    </row>
    <row r="455" spans="1:204" s="76" customFormat="1">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60"/>
      <c r="AB455" s="60"/>
      <c r="AC455" s="60"/>
      <c r="AD455" s="60"/>
      <c r="AE455" s="60"/>
      <c r="AF455" s="60"/>
      <c r="AG455" s="60"/>
      <c r="AH455" s="60"/>
      <c r="AI455" s="60"/>
      <c r="AJ455" s="60"/>
      <c r="AK455" s="60"/>
      <c r="AL455" s="60"/>
      <c r="AM455" s="60"/>
      <c r="AN455" s="60"/>
      <c r="AO455" s="60"/>
      <c r="AP455" s="60"/>
      <c r="AQ455" s="60"/>
      <c r="AR455" s="60"/>
      <c r="AS455" s="60"/>
      <c r="AT455" s="60"/>
      <c r="AU455" s="60"/>
      <c r="AV455" s="60"/>
      <c r="AW455" s="60"/>
      <c r="AX455" s="60"/>
      <c r="AY455" s="60"/>
      <c r="AZ455" s="60"/>
      <c r="BA455" s="60"/>
      <c r="BB455" s="60"/>
      <c r="BC455" s="60"/>
      <c r="BD455" s="60"/>
      <c r="BE455" s="60"/>
      <c r="BF455" s="60"/>
      <c r="BG455" s="60"/>
      <c r="BH455" s="60"/>
      <c r="BI455" s="60"/>
      <c r="BJ455" s="60"/>
      <c r="BK455" s="60"/>
      <c r="BL455" s="60"/>
      <c r="BM455" s="60"/>
      <c r="BN455" s="60"/>
      <c r="BO455" s="60"/>
      <c r="BP455" s="60"/>
      <c r="BQ455" s="60"/>
      <c r="BR455" s="60"/>
      <c r="BS455" s="60"/>
      <c r="BT455" s="60"/>
      <c r="BU455" s="75"/>
      <c r="BV455" s="75"/>
      <c r="BW455" s="75"/>
      <c r="BX455" s="75"/>
      <c r="BY455" s="75"/>
      <c r="BZ455" s="75"/>
      <c r="CA455" s="75"/>
      <c r="CB455" s="75"/>
      <c r="CC455" s="75"/>
      <c r="CD455" s="75"/>
      <c r="CE455" s="75"/>
      <c r="CF455" s="75"/>
      <c r="CG455" s="75"/>
      <c r="CH455" s="75"/>
      <c r="CI455" s="75"/>
      <c r="CJ455" s="75"/>
      <c r="CK455" s="75"/>
      <c r="CL455" s="60"/>
      <c r="CM455" s="60"/>
      <c r="CN455" s="60"/>
      <c r="CO455" s="60"/>
      <c r="CP455" s="60"/>
      <c r="CQ455" s="60"/>
      <c r="CR455" s="60"/>
      <c r="CS455" s="60"/>
      <c r="CT455" s="60"/>
      <c r="CU455" s="60"/>
      <c r="CV455" s="60"/>
      <c r="CW455" s="60"/>
      <c r="CX455" s="60"/>
      <c r="CY455" s="60"/>
      <c r="CZ455" s="60"/>
      <c r="DA455" s="60"/>
      <c r="DB455" s="60"/>
      <c r="DC455" s="60"/>
      <c r="DD455" s="60"/>
      <c r="DE455" s="60"/>
      <c r="DF455" s="60"/>
      <c r="DG455" s="60"/>
      <c r="DH455" s="60"/>
      <c r="DI455" s="60"/>
      <c r="DJ455" s="60"/>
      <c r="DK455" s="60"/>
      <c r="DL455" s="60"/>
      <c r="DM455" s="60"/>
      <c r="DN455" s="60"/>
      <c r="DO455" s="60"/>
      <c r="DP455" s="60"/>
      <c r="GO455" s="77"/>
      <c r="GP455" s="77"/>
      <c r="GQ455" s="77"/>
      <c r="GR455" s="77"/>
      <c r="GS455" s="77"/>
      <c r="GT455" s="77"/>
      <c r="GU455" s="77"/>
      <c r="GV455" s="77"/>
    </row>
    <row r="456" spans="1:204" s="76" customFormat="1">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60"/>
      <c r="AB456" s="60"/>
      <c r="AC456" s="60"/>
      <c r="AD456" s="60"/>
      <c r="AE456" s="60"/>
      <c r="AF456" s="60"/>
      <c r="AG456" s="60"/>
      <c r="AH456" s="60"/>
      <c r="AI456" s="60"/>
      <c r="AJ456" s="60"/>
      <c r="AK456" s="60"/>
      <c r="AL456" s="60"/>
      <c r="AM456" s="60"/>
      <c r="AN456" s="60"/>
      <c r="AO456" s="60"/>
      <c r="AP456" s="60"/>
      <c r="AQ456" s="60"/>
      <c r="AR456" s="60"/>
      <c r="AS456" s="60"/>
      <c r="AT456" s="60"/>
      <c r="AU456" s="60"/>
      <c r="AV456" s="60"/>
      <c r="AW456" s="60"/>
      <c r="AX456" s="60"/>
      <c r="AY456" s="60"/>
      <c r="AZ456" s="60"/>
      <c r="BA456" s="60"/>
      <c r="BB456" s="60"/>
      <c r="BC456" s="60"/>
      <c r="BD456" s="60"/>
      <c r="BE456" s="60"/>
      <c r="BF456" s="60"/>
      <c r="BG456" s="60"/>
      <c r="BH456" s="60"/>
      <c r="BI456" s="60"/>
      <c r="BJ456" s="60"/>
      <c r="BK456" s="60"/>
      <c r="BL456" s="60"/>
      <c r="BM456" s="60"/>
      <c r="BN456" s="60"/>
      <c r="BO456" s="60"/>
      <c r="BP456" s="60"/>
      <c r="BQ456" s="60"/>
      <c r="BR456" s="60"/>
      <c r="BS456" s="60"/>
      <c r="BT456" s="60"/>
      <c r="BU456" s="75"/>
      <c r="BV456" s="75"/>
      <c r="BW456" s="75"/>
      <c r="BX456" s="75"/>
      <c r="BY456" s="75"/>
      <c r="BZ456" s="75"/>
      <c r="CA456" s="75"/>
      <c r="CB456" s="75"/>
      <c r="CC456" s="75"/>
      <c r="CD456" s="75"/>
      <c r="CE456" s="75"/>
      <c r="CF456" s="75"/>
      <c r="CG456" s="75"/>
      <c r="CH456" s="75"/>
      <c r="CI456" s="75"/>
      <c r="CJ456" s="75"/>
      <c r="CK456" s="75"/>
      <c r="CL456" s="60"/>
      <c r="CM456" s="60"/>
      <c r="CN456" s="60"/>
      <c r="CO456" s="60"/>
      <c r="CP456" s="60"/>
      <c r="CQ456" s="60"/>
      <c r="CR456" s="60"/>
      <c r="CS456" s="60"/>
      <c r="CT456" s="60"/>
      <c r="CU456" s="60"/>
      <c r="CV456" s="60"/>
      <c r="CW456" s="60"/>
      <c r="CX456" s="60"/>
      <c r="CY456" s="60"/>
      <c r="CZ456" s="60"/>
      <c r="DA456" s="60"/>
      <c r="DB456" s="60"/>
      <c r="DC456" s="60"/>
      <c r="DD456" s="60"/>
      <c r="DE456" s="60"/>
      <c r="DF456" s="60"/>
      <c r="DG456" s="60"/>
      <c r="DH456" s="60"/>
      <c r="DI456" s="60"/>
      <c r="DJ456" s="60"/>
      <c r="DK456" s="60"/>
      <c r="DL456" s="60"/>
      <c r="DM456" s="60"/>
      <c r="DN456" s="60"/>
      <c r="DO456" s="60"/>
      <c r="DP456" s="60"/>
      <c r="GO456" s="77"/>
      <c r="GP456" s="77"/>
      <c r="GQ456" s="77"/>
      <c r="GR456" s="77"/>
      <c r="GS456" s="77"/>
      <c r="GT456" s="77"/>
      <c r="GU456" s="77"/>
      <c r="GV456" s="77"/>
    </row>
    <row r="457" spans="1:204" s="76" customFormat="1">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60"/>
      <c r="AB457" s="60"/>
      <c r="AC457" s="60"/>
      <c r="AD457" s="60"/>
      <c r="AE457" s="60"/>
      <c r="AF457" s="60"/>
      <c r="AG457" s="60"/>
      <c r="AH457" s="60"/>
      <c r="AI457" s="60"/>
      <c r="AJ457" s="60"/>
      <c r="AK457" s="60"/>
      <c r="AL457" s="60"/>
      <c r="AM457" s="60"/>
      <c r="AN457" s="60"/>
      <c r="AO457" s="60"/>
      <c r="AP457" s="60"/>
      <c r="AQ457" s="60"/>
      <c r="AR457" s="60"/>
      <c r="AS457" s="60"/>
      <c r="AT457" s="60"/>
      <c r="AU457" s="60"/>
      <c r="AV457" s="60"/>
      <c r="AW457" s="60"/>
      <c r="AX457" s="60"/>
      <c r="AY457" s="60"/>
      <c r="AZ457" s="60"/>
      <c r="BA457" s="60"/>
      <c r="BB457" s="60"/>
      <c r="BC457" s="60"/>
      <c r="BD457" s="60"/>
      <c r="BE457" s="60"/>
      <c r="BF457" s="60"/>
      <c r="BG457" s="60"/>
      <c r="BH457" s="60"/>
      <c r="BI457" s="60"/>
      <c r="BJ457" s="60"/>
      <c r="BK457" s="60"/>
      <c r="BL457" s="60"/>
      <c r="BM457" s="60"/>
      <c r="BN457" s="60"/>
      <c r="BO457" s="60"/>
      <c r="BP457" s="60"/>
      <c r="BQ457" s="60"/>
      <c r="BR457" s="60"/>
      <c r="BS457" s="60"/>
      <c r="BT457" s="60"/>
      <c r="BU457" s="75"/>
      <c r="BV457" s="75"/>
      <c r="BW457" s="75"/>
      <c r="BX457" s="75"/>
      <c r="BY457" s="75"/>
      <c r="BZ457" s="75"/>
      <c r="CA457" s="75"/>
      <c r="CB457" s="75"/>
      <c r="CC457" s="75"/>
      <c r="CD457" s="75"/>
      <c r="CE457" s="75"/>
      <c r="CF457" s="75"/>
      <c r="CG457" s="75"/>
      <c r="CH457" s="75"/>
      <c r="CI457" s="75"/>
      <c r="CJ457" s="75"/>
      <c r="CK457" s="75"/>
      <c r="CL457" s="60"/>
      <c r="CM457" s="60"/>
      <c r="CN457" s="60"/>
      <c r="CO457" s="60"/>
      <c r="CP457" s="60"/>
      <c r="CQ457" s="60"/>
      <c r="CR457" s="60"/>
      <c r="CS457" s="60"/>
      <c r="CT457" s="60"/>
      <c r="CU457" s="60"/>
      <c r="CV457" s="60"/>
      <c r="CW457" s="60"/>
      <c r="CX457" s="60"/>
      <c r="CY457" s="60"/>
      <c r="CZ457" s="60"/>
      <c r="DA457" s="60"/>
      <c r="DB457" s="60"/>
      <c r="DC457" s="60"/>
      <c r="DD457" s="60"/>
      <c r="DE457" s="60"/>
      <c r="DF457" s="60"/>
      <c r="DG457" s="60"/>
      <c r="DH457" s="60"/>
      <c r="DI457" s="60"/>
      <c r="DJ457" s="60"/>
      <c r="DK457" s="60"/>
      <c r="DL457" s="60"/>
      <c r="DM457" s="60"/>
      <c r="DN457" s="60"/>
      <c r="DO457" s="60"/>
      <c r="DP457" s="60"/>
      <c r="GO457" s="77"/>
      <c r="GP457" s="77"/>
      <c r="GQ457" s="77"/>
      <c r="GR457" s="77"/>
      <c r="GS457" s="77"/>
      <c r="GT457" s="77"/>
      <c r="GU457" s="77"/>
      <c r="GV457" s="77"/>
    </row>
    <row r="458" spans="1:204" s="76" customFormat="1">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60"/>
      <c r="AB458" s="60"/>
      <c r="AC458" s="60"/>
      <c r="AD458" s="60"/>
      <c r="AE458" s="60"/>
      <c r="AF458" s="60"/>
      <c r="AG458" s="60"/>
      <c r="AH458" s="60"/>
      <c r="AI458" s="60"/>
      <c r="AJ458" s="60"/>
      <c r="AK458" s="60"/>
      <c r="AL458" s="60"/>
      <c r="AM458" s="60"/>
      <c r="AN458" s="60"/>
      <c r="AO458" s="60"/>
      <c r="AP458" s="60"/>
      <c r="AQ458" s="60"/>
      <c r="AR458" s="60"/>
      <c r="AS458" s="60"/>
      <c r="AT458" s="60"/>
      <c r="AU458" s="60"/>
      <c r="AV458" s="60"/>
      <c r="AW458" s="60"/>
      <c r="AX458" s="60"/>
      <c r="AY458" s="60"/>
      <c r="AZ458" s="60"/>
      <c r="BA458" s="60"/>
      <c r="BB458" s="60"/>
      <c r="BC458" s="60"/>
      <c r="BD458" s="60"/>
      <c r="BE458" s="60"/>
      <c r="BF458" s="60"/>
      <c r="BG458" s="60"/>
      <c r="BH458" s="60"/>
      <c r="BI458" s="60"/>
      <c r="BJ458" s="60"/>
      <c r="BK458" s="60"/>
      <c r="BL458" s="60"/>
      <c r="BM458" s="60"/>
      <c r="BN458" s="60"/>
      <c r="BO458" s="60"/>
      <c r="BP458" s="60"/>
      <c r="BQ458" s="60"/>
      <c r="BR458" s="60"/>
      <c r="BS458" s="60"/>
      <c r="BT458" s="60"/>
      <c r="BU458" s="75"/>
      <c r="BV458" s="75"/>
      <c r="BW458" s="75"/>
      <c r="BX458" s="75"/>
      <c r="BY458" s="75"/>
      <c r="BZ458" s="75"/>
      <c r="CA458" s="75"/>
      <c r="CB458" s="75"/>
      <c r="CC458" s="75"/>
      <c r="CD458" s="75"/>
      <c r="CE458" s="75"/>
      <c r="CF458" s="75"/>
      <c r="CG458" s="75"/>
      <c r="CH458" s="75"/>
      <c r="CI458" s="75"/>
      <c r="CJ458" s="75"/>
      <c r="CK458" s="75"/>
      <c r="CL458" s="60"/>
      <c r="CM458" s="60"/>
      <c r="CN458" s="60"/>
      <c r="CO458" s="60"/>
      <c r="CP458" s="60"/>
      <c r="CQ458" s="60"/>
      <c r="CR458" s="60"/>
      <c r="CS458" s="60"/>
      <c r="CT458" s="60"/>
      <c r="CU458" s="60"/>
      <c r="CV458" s="60"/>
      <c r="CW458" s="60"/>
      <c r="CX458" s="60"/>
      <c r="CY458" s="60"/>
      <c r="CZ458" s="60"/>
      <c r="DA458" s="60"/>
      <c r="DB458" s="60"/>
      <c r="DC458" s="60"/>
      <c r="DD458" s="60"/>
      <c r="DE458" s="60"/>
      <c r="DF458" s="60"/>
      <c r="DG458" s="60"/>
      <c r="DH458" s="60"/>
      <c r="DI458" s="60"/>
      <c r="DJ458" s="60"/>
      <c r="DK458" s="60"/>
      <c r="DL458" s="60"/>
      <c r="DM458" s="60"/>
      <c r="DN458" s="60"/>
      <c r="DO458" s="60"/>
      <c r="DP458" s="60"/>
      <c r="GO458" s="77"/>
      <c r="GP458" s="77"/>
      <c r="GQ458" s="77"/>
      <c r="GR458" s="77"/>
      <c r="GS458" s="77"/>
      <c r="GT458" s="77"/>
      <c r="GU458" s="77"/>
      <c r="GV458" s="77"/>
    </row>
    <row r="459" spans="1:204" s="76" customFormat="1">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60"/>
      <c r="AB459" s="60"/>
      <c r="AC459" s="60"/>
      <c r="AD459" s="60"/>
      <c r="AE459" s="60"/>
      <c r="AF459" s="60"/>
      <c r="AG459" s="60"/>
      <c r="AH459" s="60"/>
      <c r="AI459" s="60"/>
      <c r="AJ459" s="60"/>
      <c r="AK459" s="60"/>
      <c r="AL459" s="60"/>
      <c r="AM459" s="60"/>
      <c r="AN459" s="60"/>
      <c r="AO459" s="60"/>
      <c r="AP459" s="60"/>
      <c r="AQ459" s="60"/>
      <c r="AR459" s="60"/>
      <c r="AS459" s="60"/>
      <c r="AT459" s="60"/>
      <c r="AU459" s="60"/>
      <c r="AV459" s="60"/>
      <c r="AW459" s="60"/>
      <c r="AX459" s="60"/>
      <c r="AY459" s="60"/>
      <c r="AZ459" s="60"/>
      <c r="BA459" s="60"/>
      <c r="BB459" s="60"/>
      <c r="BC459" s="60"/>
      <c r="BD459" s="60"/>
      <c r="BE459" s="60"/>
      <c r="BF459" s="60"/>
      <c r="BG459" s="60"/>
      <c r="BH459" s="60"/>
      <c r="BI459" s="60"/>
      <c r="BJ459" s="60"/>
      <c r="BK459" s="60"/>
      <c r="BL459" s="60"/>
      <c r="BM459" s="60"/>
      <c r="BN459" s="60"/>
      <c r="BO459" s="60"/>
      <c r="BP459" s="60"/>
      <c r="BQ459" s="60"/>
      <c r="BR459" s="60"/>
      <c r="BS459" s="60"/>
      <c r="BT459" s="60"/>
      <c r="BU459" s="75"/>
      <c r="BV459" s="75"/>
      <c r="BW459" s="75"/>
      <c r="BX459" s="75"/>
      <c r="BY459" s="75"/>
      <c r="BZ459" s="75"/>
      <c r="CA459" s="75"/>
      <c r="CB459" s="75"/>
      <c r="CC459" s="75"/>
      <c r="CD459" s="75"/>
      <c r="CE459" s="75"/>
      <c r="CF459" s="75"/>
      <c r="CG459" s="75"/>
      <c r="CH459" s="75"/>
      <c r="CI459" s="75"/>
      <c r="CJ459" s="75"/>
      <c r="CK459" s="75"/>
      <c r="CL459" s="60"/>
      <c r="CM459" s="60"/>
      <c r="CN459" s="60"/>
      <c r="CO459" s="60"/>
      <c r="CP459" s="60"/>
      <c r="CQ459" s="60"/>
      <c r="CR459" s="60"/>
      <c r="CS459" s="60"/>
      <c r="CT459" s="60"/>
      <c r="CU459" s="60"/>
      <c r="CV459" s="60"/>
      <c r="CW459" s="60"/>
      <c r="CX459" s="60"/>
      <c r="CY459" s="60"/>
      <c r="CZ459" s="60"/>
      <c r="DA459" s="60"/>
      <c r="DB459" s="60"/>
      <c r="DC459" s="60"/>
      <c r="DD459" s="60"/>
      <c r="DE459" s="60"/>
      <c r="DF459" s="60"/>
      <c r="DG459" s="60"/>
      <c r="DH459" s="60"/>
      <c r="DI459" s="60"/>
      <c r="DJ459" s="60"/>
      <c r="DK459" s="60"/>
      <c r="DL459" s="60"/>
      <c r="DM459" s="60"/>
      <c r="DN459" s="60"/>
      <c r="DO459" s="60"/>
      <c r="DP459" s="60"/>
      <c r="GO459" s="77"/>
      <c r="GP459" s="77"/>
      <c r="GQ459" s="77"/>
      <c r="GR459" s="77"/>
      <c r="GS459" s="77"/>
      <c r="GT459" s="77"/>
      <c r="GU459" s="77"/>
      <c r="GV459" s="77"/>
    </row>
    <row r="460" spans="1:204" s="76" customFormat="1">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60"/>
      <c r="AB460" s="60"/>
      <c r="AC460" s="60"/>
      <c r="AD460" s="60"/>
      <c r="AE460" s="60"/>
      <c r="AF460" s="60"/>
      <c r="AG460" s="60"/>
      <c r="AH460" s="60"/>
      <c r="AI460" s="60"/>
      <c r="AJ460" s="60"/>
      <c r="AK460" s="60"/>
      <c r="AL460" s="60"/>
      <c r="AM460" s="60"/>
      <c r="AN460" s="60"/>
      <c r="AO460" s="60"/>
      <c r="AP460" s="60"/>
      <c r="AQ460" s="60"/>
      <c r="AR460" s="60"/>
      <c r="AS460" s="60"/>
      <c r="AT460" s="60"/>
      <c r="AU460" s="60"/>
      <c r="AV460" s="60"/>
      <c r="AW460" s="60"/>
      <c r="AX460" s="60"/>
      <c r="AY460" s="60"/>
      <c r="AZ460" s="60"/>
      <c r="BA460" s="60"/>
      <c r="BB460" s="60"/>
      <c r="BC460" s="60"/>
      <c r="BD460" s="60"/>
      <c r="BE460" s="60"/>
      <c r="BF460" s="60"/>
      <c r="BG460" s="60"/>
      <c r="BH460" s="60"/>
      <c r="BI460" s="60"/>
      <c r="BJ460" s="60"/>
      <c r="BK460" s="60"/>
      <c r="BL460" s="60"/>
      <c r="BM460" s="60"/>
      <c r="BN460" s="60"/>
      <c r="BO460" s="60"/>
      <c r="BP460" s="60"/>
      <c r="BQ460" s="60"/>
      <c r="BR460" s="60"/>
      <c r="BS460" s="60"/>
      <c r="BT460" s="60"/>
      <c r="BU460" s="75"/>
      <c r="BV460" s="75"/>
      <c r="BW460" s="75"/>
      <c r="BX460" s="75"/>
      <c r="BY460" s="75"/>
      <c r="BZ460" s="75"/>
      <c r="CA460" s="75"/>
      <c r="CB460" s="75"/>
      <c r="CC460" s="75"/>
      <c r="CD460" s="75"/>
      <c r="CE460" s="75"/>
      <c r="CF460" s="75"/>
      <c r="CG460" s="75"/>
      <c r="CH460" s="75"/>
      <c r="CI460" s="75"/>
      <c r="CJ460" s="75"/>
      <c r="CK460" s="75"/>
      <c r="CL460" s="60"/>
      <c r="CM460" s="60"/>
      <c r="CN460" s="60"/>
      <c r="CO460" s="60"/>
      <c r="CP460" s="60"/>
      <c r="CQ460" s="60"/>
      <c r="CR460" s="60"/>
      <c r="CS460" s="60"/>
      <c r="CT460" s="60"/>
      <c r="CU460" s="60"/>
      <c r="CV460" s="60"/>
      <c r="CW460" s="60"/>
      <c r="CX460" s="60"/>
      <c r="CY460" s="60"/>
      <c r="CZ460" s="60"/>
      <c r="DA460" s="60"/>
      <c r="DB460" s="60"/>
      <c r="DC460" s="60"/>
      <c r="DD460" s="60"/>
      <c r="DE460" s="60"/>
      <c r="DF460" s="60"/>
      <c r="DG460" s="60"/>
      <c r="DH460" s="60"/>
      <c r="DI460" s="60"/>
      <c r="DJ460" s="60"/>
      <c r="DK460" s="60"/>
      <c r="DL460" s="60"/>
      <c r="DM460" s="60"/>
      <c r="DN460" s="60"/>
      <c r="DO460" s="60"/>
      <c r="DP460" s="60"/>
      <c r="GO460" s="77"/>
      <c r="GP460" s="77"/>
      <c r="GQ460" s="77"/>
      <c r="GR460" s="77"/>
      <c r="GS460" s="77"/>
      <c r="GT460" s="77"/>
      <c r="GU460" s="77"/>
      <c r="GV460" s="77"/>
    </row>
    <row r="461" spans="1:204" s="76" customFormat="1">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c r="AA461" s="60"/>
      <c r="AB461" s="60"/>
      <c r="AC461" s="60"/>
      <c r="AD461" s="60"/>
      <c r="AE461" s="60"/>
      <c r="AF461" s="60"/>
      <c r="AG461" s="60"/>
      <c r="AH461" s="60"/>
      <c r="AI461" s="60"/>
      <c r="AJ461" s="60"/>
      <c r="AK461" s="60"/>
      <c r="AL461" s="60"/>
      <c r="AM461" s="60"/>
      <c r="AN461" s="60"/>
      <c r="AO461" s="60"/>
      <c r="AP461" s="60"/>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60"/>
      <c r="BT461" s="60"/>
      <c r="BU461" s="75"/>
      <c r="BV461" s="75"/>
      <c r="BW461" s="75"/>
      <c r="BX461" s="75"/>
      <c r="BY461" s="75"/>
      <c r="BZ461" s="75"/>
      <c r="CA461" s="75"/>
      <c r="CB461" s="75"/>
      <c r="CC461" s="75"/>
      <c r="CD461" s="75"/>
      <c r="CE461" s="75"/>
      <c r="CF461" s="75"/>
      <c r="CG461" s="75"/>
      <c r="CH461" s="75"/>
      <c r="CI461" s="75"/>
      <c r="CJ461" s="75"/>
      <c r="CK461" s="75"/>
      <c r="CL461" s="60"/>
      <c r="CM461" s="60"/>
      <c r="CN461" s="60"/>
      <c r="CO461" s="60"/>
      <c r="CP461" s="60"/>
      <c r="CQ461" s="60"/>
      <c r="CR461" s="60"/>
      <c r="CS461" s="60"/>
      <c r="CT461" s="60"/>
      <c r="CU461" s="60"/>
      <c r="CV461" s="60"/>
      <c r="CW461" s="60"/>
      <c r="CX461" s="60"/>
      <c r="CY461" s="60"/>
      <c r="CZ461" s="60"/>
      <c r="DA461" s="60"/>
      <c r="DB461" s="60"/>
      <c r="DC461" s="60"/>
      <c r="DD461" s="60"/>
      <c r="DE461" s="60"/>
      <c r="DF461" s="60"/>
      <c r="DG461" s="60"/>
      <c r="DH461" s="60"/>
      <c r="DI461" s="60"/>
      <c r="DJ461" s="60"/>
      <c r="DK461" s="60"/>
      <c r="DL461" s="60"/>
      <c r="DM461" s="60"/>
      <c r="DN461" s="60"/>
      <c r="DO461" s="60"/>
      <c r="DP461" s="60"/>
      <c r="GO461" s="77"/>
      <c r="GP461" s="77"/>
      <c r="GQ461" s="77"/>
      <c r="GR461" s="77"/>
      <c r="GS461" s="77"/>
      <c r="GT461" s="77"/>
      <c r="GU461" s="77"/>
      <c r="GV461" s="77"/>
    </row>
    <row r="462" spans="1:204" s="76" customFormat="1">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c r="AA462" s="60"/>
      <c r="AB462" s="60"/>
      <c r="AC462" s="60"/>
      <c r="AD462" s="60"/>
      <c r="AE462" s="60"/>
      <c r="AF462" s="60"/>
      <c r="AG462" s="60"/>
      <c r="AH462" s="60"/>
      <c r="AI462" s="60"/>
      <c r="AJ462" s="60"/>
      <c r="AK462" s="60"/>
      <c r="AL462" s="60"/>
      <c r="AM462" s="60"/>
      <c r="AN462" s="60"/>
      <c r="AO462" s="60"/>
      <c r="AP462" s="60"/>
      <c r="AQ462" s="60"/>
      <c r="AR462" s="60"/>
      <c r="AS462" s="60"/>
      <c r="AT462" s="60"/>
      <c r="AU462" s="60"/>
      <c r="AV462" s="60"/>
      <c r="AW462" s="60"/>
      <c r="AX462" s="60"/>
      <c r="AY462" s="60"/>
      <c r="AZ462" s="60"/>
      <c r="BA462" s="60"/>
      <c r="BB462" s="60"/>
      <c r="BC462" s="60"/>
      <c r="BD462" s="60"/>
      <c r="BE462" s="60"/>
      <c r="BF462" s="60"/>
      <c r="BG462" s="60"/>
      <c r="BH462" s="60"/>
      <c r="BI462" s="60"/>
      <c r="BJ462" s="60"/>
      <c r="BK462" s="60"/>
      <c r="BL462" s="60"/>
      <c r="BM462" s="60"/>
      <c r="BN462" s="60"/>
      <c r="BO462" s="60"/>
      <c r="BP462" s="60"/>
      <c r="BQ462" s="60"/>
      <c r="BR462" s="60"/>
      <c r="BS462" s="60"/>
      <c r="BT462" s="60"/>
      <c r="BU462" s="75"/>
      <c r="BV462" s="75"/>
      <c r="BW462" s="75"/>
      <c r="BX462" s="75"/>
      <c r="BY462" s="75"/>
      <c r="BZ462" s="75"/>
      <c r="CA462" s="75"/>
      <c r="CB462" s="75"/>
      <c r="CC462" s="75"/>
      <c r="CD462" s="75"/>
      <c r="CE462" s="75"/>
      <c r="CF462" s="75"/>
      <c r="CG462" s="75"/>
      <c r="CH462" s="75"/>
      <c r="CI462" s="75"/>
      <c r="CJ462" s="75"/>
      <c r="CK462" s="75"/>
      <c r="CL462" s="60"/>
      <c r="CM462" s="60"/>
      <c r="CN462" s="60"/>
      <c r="CO462" s="60"/>
      <c r="CP462" s="60"/>
      <c r="CQ462" s="60"/>
      <c r="CR462" s="60"/>
      <c r="CS462" s="60"/>
      <c r="CT462" s="60"/>
      <c r="CU462" s="60"/>
      <c r="CV462" s="60"/>
      <c r="CW462" s="60"/>
      <c r="CX462" s="60"/>
      <c r="CY462" s="60"/>
      <c r="CZ462" s="60"/>
      <c r="DA462" s="60"/>
      <c r="DB462" s="60"/>
      <c r="DC462" s="60"/>
      <c r="DD462" s="60"/>
      <c r="DE462" s="60"/>
      <c r="DF462" s="60"/>
      <c r="DG462" s="60"/>
      <c r="DH462" s="60"/>
      <c r="DI462" s="60"/>
      <c r="DJ462" s="60"/>
      <c r="DK462" s="60"/>
      <c r="DL462" s="60"/>
      <c r="DM462" s="60"/>
      <c r="DN462" s="60"/>
      <c r="DO462" s="60"/>
      <c r="DP462" s="60"/>
      <c r="GO462" s="77"/>
      <c r="GP462" s="77"/>
      <c r="GQ462" s="77"/>
      <c r="GR462" s="77"/>
      <c r="GS462" s="77"/>
      <c r="GT462" s="77"/>
      <c r="GU462" s="77"/>
      <c r="GV462" s="77"/>
    </row>
    <row r="463" spans="1:204" s="76" customFormat="1">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c r="AA463" s="60"/>
      <c r="AB463" s="60"/>
      <c r="AC463" s="60"/>
      <c r="AD463" s="60"/>
      <c r="AE463" s="60"/>
      <c r="AF463" s="60"/>
      <c r="AG463" s="60"/>
      <c r="AH463" s="60"/>
      <c r="AI463" s="60"/>
      <c r="AJ463" s="60"/>
      <c r="AK463" s="60"/>
      <c r="AL463" s="60"/>
      <c r="AM463" s="60"/>
      <c r="AN463" s="60"/>
      <c r="AO463" s="60"/>
      <c r="AP463" s="60"/>
      <c r="AQ463" s="60"/>
      <c r="AR463" s="60"/>
      <c r="AS463" s="60"/>
      <c r="AT463" s="60"/>
      <c r="AU463" s="60"/>
      <c r="AV463" s="60"/>
      <c r="AW463" s="60"/>
      <c r="AX463" s="60"/>
      <c r="AY463" s="60"/>
      <c r="AZ463" s="60"/>
      <c r="BA463" s="60"/>
      <c r="BB463" s="60"/>
      <c r="BC463" s="60"/>
      <c r="BD463" s="60"/>
      <c r="BE463" s="60"/>
      <c r="BF463" s="60"/>
      <c r="BG463" s="60"/>
      <c r="BH463" s="60"/>
      <c r="BI463" s="60"/>
      <c r="BJ463" s="60"/>
      <c r="BK463" s="60"/>
      <c r="BL463" s="60"/>
      <c r="BM463" s="60"/>
      <c r="BN463" s="60"/>
      <c r="BO463" s="60"/>
      <c r="BP463" s="60"/>
      <c r="BQ463" s="60"/>
      <c r="BR463" s="60"/>
      <c r="BS463" s="60"/>
      <c r="BT463" s="60"/>
      <c r="BU463" s="75"/>
      <c r="BV463" s="75"/>
      <c r="BW463" s="75"/>
      <c r="BX463" s="75"/>
      <c r="BY463" s="75"/>
      <c r="BZ463" s="75"/>
      <c r="CA463" s="75"/>
      <c r="CB463" s="75"/>
      <c r="CC463" s="75"/>
      <c r="CD463" s="75"/>
      <c r="CE463" s="75"/>
      <c r="CF463" s="75"/>
      <c r="CG463" s="75"/>
      <c r="CH463" s="75"/>
      <c r="CI463" s="75"/>
      <c r="CJ463" s="75"/>
      <c r="CK463" s="75"/>
      <c r="CL463" s="60"/>
      <c r="CM463" s="60"/>
      <c r="CN463" s="60"/>
      <c r="CO463" s="60"/>
      <c r="CP463" s="60"/>
      <c r="CQ463" s="60"/>
      <c r="CR463" s="60"/>
      <c r="CS463" s="60"/>
      <c r="CT463" s="60"/>
      <c r="CU463" s="60"/>
      <c r="CV463" s="60"/>
      <c r="CW463" s="60"/>
      <c r="CX463" s="60"/>
      <c r="CY463" s="60"/>
      <c r="CZ463" s="60"/>
      <c r="DA463" s="60"/>
      <c r="DB463" s="60"/>
      <c r="DC463" s="60"/>
      <c r="DD463" s="60"/>
      <c r="DE463" s="60"/>
      <c r="DF463" s="60"/>
      <c r="DG463" s="60"/>
      <c r="DH463" s="60"/>
      <c r="DI463" s="60"/>
      <c r="DJ463" s="60"/>
      <c r="DK463" s="60"/>
      <c r="DL463" s="60"/>
      <c r="DM463" s="60"/>
      <c r="DN463" s="60"/>
      <c r="DO463" s="60"/>
      <c r="DP463" s="60"/>
      <c r="GO463" s="77"/>
      <c r="GP463" s="77"/>
      <c r="GQ463" s="77"/>
      <c r="GR463" s="77"/>
      <c r="GS463" s="77"/>
      <c r="GT463" s="77"/>
      <c r="GU463" s="77"/>
      <c r="GV463" s="77"/>
    </row>
    <row r="464" spans="1:204" s="76" customFormat="1">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c r="AA464" s="60"/>
      <c r="AB464" s="60"/>
      <c r="AC464" s="60"/>
      <c r="AD464" s="60"/>
      <c r="AE464" s="60"/>
      <c r="AF464" s="60"/>
      <c r="AG464" s="60"/>
      <c r="AH464" s="60"/>
      <c r="AI464" s="60"/>
      <c r="AJ464" s="60"/>
      <c r="AK464" s="60"/>
      <c r="AL464" s="60"/>
      <c r="AM464" s="60"/>
      <c r="AN464" s="60"/>
      <c r="AO464" s="60"/>
      <c r="AP464" s="60"/>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60"/>
      <c r="BU464" s="75"/>
      <c r="BV464" s="75"/>
      <c r="BW464" s="75"/>
      <c r="BX464" s="75"/>
      <c r="BY464" s="75"/>
      <c r="BZ464" s="75"/>
      <c r="CA464" s="75"/>
      <c r="CB464" s="75"/>
      <c r="CC464" s="75"/>
      <c r="CD464" s="75"/>
      <c r="CE464" s="75"/>
      <c r="CF464" s="75"/>
      <c r="CG464" s="75"/>
      <c r="CH464" s="75"/>
      <c r="CI464" s="75"/>
      <c r="CJ464" s="75"/>
      <c r="CK464" s="75"/>
      <c r="CL464" s="60"/>
      <c r="CM464" s="60"/>
      <c r="CN464" s="60"/>
      <c r="CO464" s="60"/>
      <c r="CP464" s="60"/>
      <c r="CQ464" s="60"/>
      <c r="CR464" s="60"/>
      <c r="CS464" s="60"/>
      <c r="CT464" s="60"/>
      <c r="CU464" s="60"/>
      <c r="CV464" s="60"/>
      <c r="CW464" s="60"/>
      <c r="CX464" s="60"/>
      <c r="CY464" s="60"/>
      <c r="CZ464" s="60"/>
      <c r="DA464" s="60"/>
      <c r="DB464" s="60"/>
      <c r="DC464" s="60"/>
      <c r="DD464" s="60"/>
      <c r="DE464" s="60"/>
      <c r="DF464" s="60"/>
      <c r="DG464" s="60"/>
      <c r="DH464" s="60"/>
      <c r="DI464" s="60"/>
      <c r="DJ464" s="60"/>
      <c r="DK464" s="60"/>
      <c r="DL464" s="60"/>
      <c r="DM464" s="60"/>
      <c r="DN464" s="60"/>
      <c r="DO464" s="60"/>
      <c r="DP464" s="60"/>
      <c r="GO464" s="77"/>
      <c r="GP464" s="77"/>
      <c r="GQ464" s="77"/>
      <c r="GR464" s="77"/>
      <c r="GS464" s="77"/>
      <c r="GT464" s="77"/>
      <c r="GU464" s="77"/>
      <c r="GV464" s="77"/>
    </row>
    <row r="465" spans="1:204" s="76" customFormat="1">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c r="AA465" s="60"/>
      <c r="AB465" s="60"/>
      <c r="AC465" s="60"/>
      <c r="AD465" s="60"/>
      <c r="AE465" s="60"/>
      <c r="AF465" s="60"/>
      <c r="AG465" s="60"/>
      <c r="AH465" s="60"/>
      <c r="AI465" s="60"/>
      <c r="AJ465" s="60"/>
      <c r="AK465" s="60"/>
      <c r="AL465" s="60"/>
      <c r="AM465" s="60"/>
      <c r="AN465" s="60"/>
      <c r="AO465" s="60"/>
      <c r="AP465" s="60"/>
      <c r="AQ465" s="60"/>
      <c r="AR465" s="60"/>
      <c r="AS465" s="60"/>
      <c r="AT465" s="60"/>
      <c r="AU465" s="60"/>
      <c r="AV465" s="60"/>
      <c r="AW465" s="60"/>
      <c r="AX465" s="60"/>
      <c r="AY465" s="60"/>
      <c r="AZ465" s="60"/>
      <c r="BA465" s="60"/>
      <c r="BB465" s="60"/>
      <c r="BC465" s="60"/>
      <c r="BD465" s="60"/>
      <c r="BE465" s="60"/>
      <c r="BF465" s="60"/>
      <c r="BG465" s="60"/>
      <c r="BH465" s="60"/>
      <c r="BI465" s="60"/>
      <c r="BJ465" s="60"/>
      <c r="BK465" s="60"/>
      <c r="BL465" s="60"/>
      <c r="BM465" s="60"/>
      <c r="BN465" s="60"/>
      <c r="BO465" s="60"/>
      <c r="BP465" s="60"/>
      <c r="BQ465" s="60"/>
      <c r="BR465" s="60"/>
      <c r="BS465" s="60"/>
      <c r="BT465" s="60"/>
      <c r="BU465" s="75"/>
      <c r="BV465" s="75"/>
      <c r="BW465" s="75"/>
      <c r="BX465" s="75"/>
      <c r="BY465" s="75"/>
      <c r="BZ465" s="75"/>
      <c r="CA465" s="75"/>
      <c r="CB465" s="75"/>
      <c r="CC465" s="75"/>
      <c r="CD465" s="75"/>
      <c r="CE465" s="75"/>
      <c r="CF465" s="75"/>
      <c r="CG465" s="75"/>
      <c r="CH465" s="75"/>
      <c r="CI465" s="75"/>
      <c r="CJ465" s="75"/>
      <c r="CK465" s="75"/>
      <c r="CL465" s="60"/>
      <c r="CM465" s="60"/>
      <c r="CN465" s="60"/>
      <c r="CO465" s="60"/>
      <c r="CP465" s="60"/>
      <c r="CQ465" s="60"/>
      <c r="CR465" s="60"/>
      <c r="CS465" s="60"/>
      <c r="CT465" s="60"/>
      <c r="CU465" s="60"/>
      <c r="CV465" s="60"/>
      <c r="CW465" s="60"/>
      <c r="CX465" s="60"/>
      <c r="CY465" s="60"/>
      <c r="CZ465" s="60"/>
      <c r="DA465" s="60"/>
      <c r="DB465" s="60"/>
      <c r="DC465" s="60"/>
      <c r="DD465" s="60"/>
      <c r="DE465" s="60"/>
      <c r="DF465" s="60"/>
      <c r="DG465" s="60"/>
      <c r="DH465" s="60"/>
      <c r="DI465" s="60"/>
      <c r="DJ465" s="60"/>
      <c r="DK465" s="60"/>
      <c r="DL465" s="60"/>
      <c r="DM465" s="60"/>
      <c r="DN465" s="60"/>
      <c r="DO465" s="60"/>
      <c r="DP465" s="60"/>
      <c r="GO465" s="77"/>
      <c r="GP465" s="77"/>
      <c r="GQ465" s="77"/>
      <c r="GR465" s="77"/>
      <c r="GS465" s="77"/>
      <c r="GT465" s="77"/>
      <c r="GU465" s="77"/>
      <c r="GV465" s="77"/>
    </row>
    <row r="466" spans="1:204" s="76" customFormat="1">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c r="AA466" s="60"/>
      <c r="AB466" s="60"/>
      <c r="AC466" s="60"/>
      <c r="AD466" s="60"/>
      <c r="AE466" s="60"/>
      <c r="AF466" s="60"/>
      <c r="AG466" s="60"/>
      <c r="AH466" s="60"/>
      <c r="AI466" s="60"/>
      <c r="AJ466" s="60"/>
      <c r="AK466" s="60"/>
      <c r="AL466" s="60"/>
      <c r="AM466" s="60"/>
      <c r="AN466" s="60"/>
      <c r="AO466" s="60"/>
      <c r="AP466" s="60"/>
      <c r="AQ466" s="60"/>
      <c r="AR466" s="60"/>
      <c r="AS466" s="60"/>
      <c r="AT466" s="60"/>
      <c r="AU466" s="60"/>
      <c r="AV466" s="60"/>
      <c r="AW466" s="60"/>
      <c r="AX466" s="60"/>
      <c r="AY466" s="60"/>
      <c r="AZ466" s="60"/>
      <c r="BA466" s="60"/>
      <c r="BB466" s="60"/>
      <c r="BC466" s="60"/>
      <c r="BD466" s="60"/>
      <c r="BE466" s="60"/>
      <c r="BF466" s="60"/>
      <c r="BG466" s="60"/>
      <c r="BH466" s="60"/>
      <c r="BI466" s="60"/>
      <c r="BJ466" s="60"/>
      <c r="BK466" s="60"/>
      <c r="BL466" s="60"/>
      <c r="BM466" s="60"/>
      <c r="BN466" s="60"/>
      <c r="BO466" s="60"/>
      <c r="BP466" s="60"/>
      <c r="BQ466" s="60"/>
      <c r="BR466" s="60"/>
      <c r="BS466" s="60"/>
      <c r="BT466" s="60"/>
      <c r="BU466" s="75"/>
      <c r="BV466" s="75"/>
      <c r="BW466" s="75"/>
      <c r="BX466" s="75"/>
      <c r="BY466" s="75"/>
      <c r="BZ466" s="75"/>
      <c r="CA466" s="75"/>
      <c r="CB466" s="75"/>
      <c r="CC466" s="75"/>
      <c r="CD466" s="75"/>
      <c r="CE466" s="75"/>
      <c r="CF466" s="75"/>
      <c r="CG466" s="75"/>
      <c r="CH466" s="75"/>
      <c r="CI466" s="75"/>
      <c r="CJ466" s="75"/>
      <c r="CK466" s="75"/>
      <c r="CL466" s="60"/>
      <c r="CM466" s="60"/>
      <c r="CN466" s="60"/>
      <c r="CO466" s="60"/>
      <c r="CP466" s="60"/>
      <c r="CQ466" s="60"/>
      <c r="CR466" s="60"/>
      <c r="CS466" s="60"/>
      <c r="CT466" s="60"/>
      <c r="CU466" s="60"/>
      <c r="CV466" s="60"/>
      <c r="CW466" s="60"/>
      <c r="CX466" s="60"/>
      <c r="CY466" s="60"/>
      <c r="CZ466" s="60"/>
      <c r="DA466" s="60"/>
      <c r="DB466" s="60"/>
      <c r="DC466" s="60"/>
      <c r="DD466" s="60"/>
      <c r="DE466" s="60"/>
      <c r="DF466" s="60"/>
      <c r="DG466" s="60"/>
      <c r="DH466" s="60"/>
      <c r="DI466" s="60"/>
      <c r="DJ466" s="60"/>
      <c r="DK466" s="60"/>
      <c r="DL466" s="60"/>
      <c r="DM466" s="60"/>
      <c r="DN466" s="60"/>
      <c r="DO466" s="60"/>
      <c r="DP466" s="60"/>
      <c r="GO466" s="77"/>
      <c r="GP466" s="77"/>
      <c r="GQ466" s="77"/>
      <c r="GR466" s="77"/>
      <c r="GS466" s="77"/>
      <c r="GT466" s="77"/>
      <c r="GU466" s="77"/>
      <c r="GV466" s="77"/>
    </row>
    <row r="467" spans="1:204" s="76" customFormat="1">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c r="AA467" s="60"/>
      <c r="AB467" s="60"/>
      <c r="AC467" s="60"/>
      <c r="AD467" s="60"/>
      <c r="AE467" s="60"/>
      <c r="AF467" s="60"/>
      <c r="AG467" s="60"/>
      <c r="AH467" s="60"/>
      <c r="AI467" s="60"/>
      <c r="AJ467" s="60"/>
      <c r="AK467" s="60"/>
      <c r="AL467" s="60"/>
      <c r="AM467" s="60"/>
      <c r="AN467" s="60"/>
      <c r="AO467" s="60"/>
      <c r="AP467" s="60"/>
      <c r="AQ467" s="60"/>
      <c r="AR467" s="60"/>
      <c r="AS467" s="60"/>
      <c r="AT467" s="60"/>
      <c r="AU467" s="60"/>
      <c r="AV467" s="60"/>
      <c r="AW467" s="60"/>
      <c r="AX467" s="60"/>
      <c r="AY467" s="60"/>
      <c r="AZ467" s="60"/>
      <c r="BA467" s="60"/>
      <c r="BB467" s="60"/>
      <c r="BC467" s="60"/>
      <c r="BD467" s="60"/>
      <c r="BE467" s="60"/>
      <c r="BF467" s="60"/>
      <c r="BG467" s="60"/>
      <c r="BH467" s="60"/>
      <c r="BI467" s="60"/>
      <c r="BJ467" s="60"/>
      <c r="BK467" s="60"/>
      <c r="BL467" s="60"/>
      <c r="BM467" s="60"/>
      <c r="BN467" s="60"/>
      <c r="BO467" s="60"/>
      <c r="BP467" s="60"/>
      <c r="BQ467" s="60"/>
      <c r="BR467" s="60"/>
      <c r="BS467" s="60"/>
      <c r="BT467" s="60"/>
      <c r="BU467" s="75"/>
      <c r="BV467" s="75"/>
      <c r="BW467" s="75"/>
      <c r="BX467" s="75"/>
      <c r="BY467" s="75"/>
      <c r="BZ467" s="75"/>
      <c r="CA467" s="75"/>
      <c r="CB467" s="75"/>
      <c r="CC467" s="75"/>
      <c r="CD467" s="75"/>
      <c r="CE467" s="75"/>
      <c r="CF467" s="75"/>
      <c r="CG467" s="75"/>
      <c r="CH467" s="75"/>
      <c r="CI467" s="75"/>
      <c r="CJ467" s="75"/>
      <c r="CK467" s="75"/>
      <c r="CL467" s="60"/>
      <c r="CM467" s="60"/>
      <c r="CN467" s="60"/>
      <c r="CO467" s="60"/>
      <c r="CP467" s="60"/>
      <c r="CQ467" s="60"/>
      <c r="CR467" s="60"/>
      <c r="CS467" s="60"/>
      <c r="CT467" s="60"/>
      <c r="CU467" s="60"/>
      <c r="CV467" s="60"/>
      <c r="CW467" s="60"/>
      <c r="CX467" s="60"/>
      <c r="CY467" s="60"/>
      <c r="CZ467" s="60"/>
      <c r="DA467" s="60"/>
      <c r="DB467" s="60"/>
      <c r="DC467" s="60"/>
      <c r="DD467" s="60"/>
      <c r="DE467" s="60"/>
      <c r="DF467" s="60"/>
      <c r="DG467" s="60"/>
      <c r="DH467" s="60"/>
      <c r="DI467" s="60"/>
      <c r="DJ467" s="60"/>
      <c r="DK467" s="60"/>
      <c r="DL467" s="60"/>
      <c r="DM467" s="60"/>
      <c r="DN467" s="60"/>
      <c r="DO467" s="60"/>
      <c r="DP467" s="60"/>
      <c r="GO467" s="77"/>
      <c r="GP467" s="77"/>
      <c r="GQ467" s="77"/>
      <c r="GR467" s="77"/>
      <c r="GS467" s="77"/>
      <c r="GT467" s="77"/>
      <c r="GU467" s="77"/>
      <c r="GV467" s="77"/>
    </row>
    <row r="468" spans="1:204" s="76" customFormat="1">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c r="AA468" s="60"/>
      <c r="AB468" s="60"/>
      <c r="AC468" s="60"/>
      <c r="AD468" s="60"/>
      <c r="AE468" s="60"/>
      <c r="AF468" s="60"/>
      <c r="AG468" s="60"/>
      <c r="AH468" s="60"/>
      <c r="AI468" s="60"/>
      <c r="AJ468" s="60"/>
      <c r="AK468" s="60"/>
      <c r="AL468" s="60"/>
      <c r="AM468" s="60"/>
      <c r="AN468" s="60"/>
      <c r="AO468" s="60"/>
      <c r="AP468" s="60"/>
      <c r="AQ468" s="60"/>
      <c r="AR468" s="60"/>
      <c r="AS468" s="60"/>
      <c r="AT468" s="60"/>
      <c r="AU468" s="60"/>
      <c r="AV468" s="60"/>
      <c r="AW468" s="60"/>
      <c r="AX468" s="60"/>
      <c r="AY468" s="60"/>
      <c r="AZ468" s="60"/>
      <c r="BA468" s="60"/>
      <c r="BB468" s="60"/>
      <c r="BC468" s="60"/>
      <c r="BD468" s="60"/>
      <c r="BE468" s="60"/>
      <c r="BF468" s="60"/>
      <c r="BG468" s="60"/>
      <c r="BH468" s="60"/>
      <c r="BI468" s="60"/>
      <c r="BJ468" s="60"/>
      <c r="BK468" s="60"/>
      <c r="BL468" s="60"/>
      <c r="BM468" s="60"/>
      <c r="BN468" s="60"/>
      <c r="BO468" s="60"/>
      <c r="BP468" s="60"/>
      <c r="BQ468" s="60"/>
      <c r="BR468" s="60"/>
      <c r="BS468" s="60"/>
      <c r="BT468" s="60"/>
      <c r="BU468" s="75"/>
      <c r="BV468" s="75"/>
      <c r="BW468" s="75"/>
      <c r="BX468" s="75"/>
      <c r="BY468" s="75"/>
      <c r="BZ468" s="75"/>
      <c r="CA468" s="75"/>
      <c r="CB468" s="75"/>
      <c r="CC468" s="75"/>
      <c r="CD468" s="75"/>
      <c r="CE468" s="75"/>
      <c r="CF468" s="75"/>
      <c r="CG468" s="75"/>
      <c r="CH468" s="75"/>
      <c r="CI468" s="75"/>
      <c r="CJ468" s="75"/>
      <c r="CK468" s="75"/>
      <c r="CL468" s="60"/>
      <c r="CM468" s="60"/>
      <c r="CN468" s="60"/>
      <c r="CO468" s="60"/>
      <c r="CP468" s="60"/>
      <c r="CQ468" s="60"/>
      <c r="CR468" s="60"/>
      <c r="CS468" s="60"/>
      <c r="CT468" s="60"/>
      <c r="CU468" s="60"/>
      <c r="CV468" s="60"/>
      <c r="CW468" s="60"/>
      <c r="CX468" s="60"/>
      <c r="CY468" s="60"/>
      <c r="CZ468" s="60"/>
      <c r="DA468" s="60"/>
      <c r="DB468" s="60"/>
      <c r="DC468" s="60"/>
      <c r="DD468" s="60"/>
      <c r="DE468" s="60"/>
      <c r="DF468" s="60"/>
      <c r="DG468" s="60"/>
      <c r="DH468" s="60"/>
      <c r="DI468" s="60"/>
      <c r="DJ468" s="60"/>
      <c r="DK468" s="60"/>
      <c r="DL468" s="60"/>
      <c r="DM468" s="60"/>
      <c r="DN468" s="60"/>
      <c r="DO468" s="60"/>
      <c r="DP468" s="60"/>
      <c r="GO468" s="77"/>
      <c r="GP468" s="77"/>
      <c r="GQ468" s="77"/>
      <c r="GR468" s="77"/>
      <c r="GS468" s="77"/>
      <c r="GT468" s="77"/>
      <c r="GU468" s="77"/>
      <c r="GV468" s="77"/>
    </row>
    <row r="469" spans="1:204" s="76" customFormat="1">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c r="AA469" s="60"/>
      <c r="AB469" s="60"/>
      <c r="AC469" s="60"/>
      <c r="AD469" s="60"/>
      <c r="AE469" s="60"/>
      <c r="AF469" s="60"/>
      <c r="AG469" s="60"/>
      <c r="AH469" s="60"/>
      <c r="AI469" s="60"/>
      <c r="AJ469" s="60"/>
      <c r="AK469" s="60"/>
      <c r="AL469" s="60"/>
      <c r="AM469" s="60"/>
      <c r="AN469" s="60"/>
      <c r="AO469" s="60"/>
      <c r="AP469" s="60"/>
      <c r="AQ469" s="60"/>
      <c r="AR469" s="60"/>
      <c r="AS469" s="60"/>
      <c r="AT469" s="60"/>
      <c r="AU469" s="60"/>
      <c r="AV469" s="60"/>
      <c r="AW469" s="60"/>
      <c r="AX469" s="60"/>
      <c r="AY469" s="60"/>
      <c r="AZ469" s="60"/>
      <c r="BA469" s="60"/>
      <c r="BB469" s="60"/>
      <c r="BC469" s="60"/>
      <c r="BD469" s="60"/>
      <c r="BE469" s="60"/>
      <c r="BF469" s="60"/>
      <c r="BG469" s="60"/>
      <c r="BH469" s="60"/>
      <c r="BI469" s="60"/>
      <c r="BJ469" s="60"/>
      <c r="BK469" s="60"/>
      <c r="BL469" s="60"/>
      <c r="BM469" s="60"/>
      <c r="BN469" s="60"/>
      <c r="BO469" s="60"/>
      <c r="BP469" s="60"/>
      <c r="BQ469" s="60"/>
      <c r="BR469" s="60"/>
      <c r="BS469" s="60"/>
      <c r="BT469" s="60"/>
      <c r="BU469" s="75"/>
      <c r="BV469" s="75"/>
      <c r="BW469" s="75"/>
      <c r="BX469" s="75"/>
      <c r="BY469" s="75"/>
      <c r="BZ469" s="75"/>
      <c r="CA469" s="75"/>
      <c r="CB469" s="75"/>
      <c r="CC469" s="75"/>
      <c r="CD469" s="75"/>
      <c r="CE469" s="75"/>
      <c r="CF469" s="75"/>
      <c r="CG469" s="75"/>
      <c r="CH469" s="75"/>
      <c r="CI469" s="75"/>
      <c r="CJ469" s="75"/>
      <c r="CK469" s="75"/>
      <c r="CL469" s="60"/>
      <c r="CM469" s="60"/>
      <c r="CN469" s="60"/>
      <c r="CO469" s="60"/>
      <c r="CP469" s="60"/>
      <c r="CQ469" s="60"/>
      <c r="CR469" s="60"/>
      <c r="CS469" s="60"/>
      <c r="CT469" s="60"/>
      <c r="CU469" s="60"/>
      <c r="CV469" s="60"/>
      <c r="CW469" s="60"/>
      <c r="CX469" s="60"/>
      <c r="CY469" s="60"/>
      <c r="CZ469" s="60"/>
      <c r="DA469" s="60"/>
      <c r="DB469" s="60"/>
      <c r="DC469" s="60"/>
      <c r="DD469" s="60"/>
      <c r="DE469" s="60"/>
      <c r="DF469" s="60"/>
      <c r="DG469" s="60"/>
      <c r="DH469" s="60"/>
      <c r="DI469" s="60"/>
      <c r="DJ469" s="60"/>
      <c r="DK469" s="60"/>
      <c r="DL469" s="60"/>
      <c r="DM469" s="60"/>
      <c r="DN469" s="60"/>
      <c r="DO469" s="60"/>
      <c r="DP469" s="60"/>
      <c r="GO469" s="77"/>
      <c r="GP469" s="77"/>
      <c r="GQ469" s="77"/>
      <c r="GR469" s="77"/>
      <c r="GS469" s="77"/>
      <c r="GT469" s="77"/>
      <c r="GU469" s="77"/>
      <c r="GV469" s="77"/>
    </row>
    <row r="470" spans="1:204" s="76" customFormat="1">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c r="AA470" s="60"/>
      <c r="AB470" s="60"/>
      <c r="AC470" s="60"/>
      <c r="AD470" s="60"/>
      <c r="AE470" s="60"/>
      <c r="AF470" s="60"/>
      <c r="AG470" s="60"/>
      <c r="AH470" s="60"/>
      <c r="AI470" s="60"/>
      <c r="AJ470" s="60"/>
      <c r="AK470" s="60"/>
      <c r="AL470" s="60"/>
      <c r="AM470" s="60"/>
      <c r="AN470" s="60"/>
      <c r="AO470" s="60"/>
      <c r="AP470" s="60"/>
      <c r="AQ470" s="60"/>
      <c r="AR470" s="60"/>
      <c r="AS470" s="60"/>
      <c r="AT470" s="60"/>
      <c r="AU470" s="60"/>
      <c r="AV470" s="60"/>
      <c r="AW470" s="60"/>
      <c r="AX470" s="60"/>
      <c r="AY470" s="60"/>
      <c r="AZ470" s="60"/>
      <c r="BA470" s="60"/>
      <c r="BB470" s="60"/>
      <c r="BC470" s="60"/>
      <c r="BD470" s="60"/>
      <c r="BE470" s="60"/>
      <c r="BF470" s="60"/>
      <c r="BG470" s="60"/>
      <c r="BH470" s="60"/>
      <c r="BI470" s="60"/>
      <c r="BJ470" s="60"/>
      <c r="BK470" s="60"/>
      <c r="BL470" s="60"/>
      <c r="BM470" s="60"/>
      <c r="BN470" s="60"/>
      <c r="BO470" s="60"/>
      <c r="BP470" s="60"/>
      <c r="BQ470" s="60"/>
      <c r="BR470" s="60"/>
      <c r="BS470" s="60"/>
      <c r="BT470" s="60"/>
      <c r="BU470" s="75"/>
      <c r="BV470" s="75"/>
      <c r="BW470" s="75"/>
      <c r="BX470" s="75"/>
      <c r="BY470" s="75"/>
      <c r="BZ470" s="75"/>
      <c r="CA470" s="75"/>
      <c r="CB470" s="75"/>
      <c r="CC470" s="75"/>
      <c r="CD470" s="75"/>
      <c r="CE470" s="75"/>
      <c r="CF470" s="75"/>
      <c r="CG470" s="75"/>
      <c r="CH470" s="75"/>
      <c r="CI470" s="75"/>
      <c r="CJ470" s="75"/>
      <c r="CK470" s="75"/>
      <c r="CL470" s="60"/>
      <c r="CM470" s="60"/>
      <c r="CN470" s="60"/>
      <c r="CO470" s="60"/>
      <c r="CP470" s="60"/>
      <c r="CQ470" s="60"/>
      <c r="CR470" s="60"/>
      <c r="CS470" s="60"/>
      <c r="CT470" s="60"/>
      <c r="CU470" s="60"/>
      <c r="CV470" s="60"/>
      <c r="CW470" s="60"/>
      <c r="CX470" s="60"/>
      <c r="CY470" s="60"/>
      <c r="CZ470" s="60"/>
      <c r="DA470" s="60"/>
      <c r="DB470" s="60"/>
      <c r="DC470" s="60"/>
      <c r="DD470" s="60"/>
      <c r="DE470" s="60"/>
      <c r="DF470" s="60"/>
      <c r="DG470" s="60"/>
      <c r="DH470" s="60"/>
      <c r="DI470" s="60"/>
      <c r="DJ470" s="60"/>
      <c r="DK470" s="60"/>
      <c r="DL470" s="60"/>
      <c r="DM470" s="60"/>
      <c r="DN470" s="60"/>
      <c r="DO470" s="60"/>
      <c r="DP470" s="60"/>
      <c r="GO470" s="77"/>
      <c r="GP470" s="77"/>
      <c r="GQ470" s="77"/>
      <c r="GR470" s="77"/>
      <c r="GS470" s="77"/>
      <c r="GT470" s="77"/>
      <c r="GU470" s="77"/>
      <c r="GV470" s="77"/>
    </row>
    <row r="471" spans="1:204" s="76" customFormat="1">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c r="AA471" s="60"/>
      <c r="AB471" s="60"/>
      <c r="AC471" s="60"/>
      <c r="AD471" s="60"/>
      <c r="AE471" s="60"/>
      <c r="AF471" s="60"/>
      <c r="AG471" s="60"/>
      <c r="AH471" s="60"/>
      <c r="AI471" s="60"/>
      <c r="AJ471" s="60"/>
      <c r="AK471" s="60"/>
      <c r="AL471" s="60"/>
      <c r="AM471" s="60"/>
      <c r="AN471" s="60"/>
      <c r="AO471" s="60"/>
      <c r="AP471" s="60"/>
      <c r="AQ471" s="60"/>
      <c r="AR471" s="60"/>
      <c r="AS471" s="60"/>
      <c r="AT471" s="60"/>
      <c r="AU471" s="60"/>
      <c r="AV471" s="60"/>
      <c r="AW471" s="60"/>
      <c r="AX471" s="60"/>
      <c r="AY471" s="60"/>
      <c r="AZ471" s="60"/>
      <c r="BA471" s="60"/>
      <c r="BB471" s="60"/>
      <c r="BC471" s="60"/>
      <c r="BD471" s="60"/>
      <c r="BE471" s="60"/>
      <c r="BF471" s="60"/>
      <c r="BG471" s="60"/>
      <c r="BH471" s="60"/>
      <c r="BI471" s="60"/>
      <c r="BJ471" s="60"/>
      <c r="BK471" s="60"/>
      <c r="BL471" s="60"/>
      <c r="BM471" s="60"/>
      <c r="BN471" s="60"/>
      <c r="BO471" s="60"/>
      <c r="BP471" s="60"/>
      <c r="BQ471" s="60"/>
      <c r="BR471" s="60"/>
      <c r="BS471" s="60"/>
      <c r="BT471" s="60"/>
      <c r="BU471" s="75"/>
      <c r="BV471" s="75"/>
      <c r="BW471" s="75"/>
      <c r="BX471" s="75"/>
      <c r="BY471" s="75"/>
      <c r="BZ471" s="75"/>
      <c r="CA471" s="75"/>
      <c r="CB471" s="75"/>
      <c r="CC471" s="75"/>
      <c r="CD471" s="75"/>
      <c r="CE471" s="75"/>
      <c r="CF471" s="75"/>
      <c r="CG471" s="75"/>
      <c r="CH471" s="75"/>
      <c r="CI471" s="75"/>
      <c r="CJ471" s="75"/>
      <c r="CK471" s="75"/>
      <c r="CL471" s="60"/>
      <c r="CM471" s="60"/>
      <c r="CN471" s="60"/>
      <c r="CO471" s="60"/>
      <c r="CP471" s="60"/>
      <c r="CQ471" s="60"/>
      <c r="CR471" s="60"/>
      <c r="CS471" s="60"/>
      <c r="CT471" s="60"/>
      <c r="CU471" s="60"/>
      <c r="CV471" s="60"/>
      <c r="CW471" s="60"/>
      <c r="CX471" s="60"/>
      <c r="CY471" s="60"/>
      <c r="CZ471" s="60"/>
      <c r="DA471" s="60"/>
      <c r="DB471" s="60"/>
      <c r="DC471" s="60"/>
      <c r="DD471" s="60"/>
      <c r="DE471" s="60"/>
      <c r="DF471" s="60"/>
      <c r="DG471" s="60"/>
      <c r="DH471" s="60"/>
      <c r="DI471" s="60"/>
      <c r="DJ471" s="60"/>
      <c r="DK471" s="60"/>
      <c r="DL471" s="60"/>
      <c r="DM471" s="60"/>
      <c r="DN471" s="60"/>
      <c r="DO471" s="60"/>
      <c r="DP471" s="60"/>
      <c r="GO471" s="77"/>
      <c r="GP471" s="77"/>
      <c r="GQ471" s="77"/>
      <c r="GR471" s="77"/>
      <c r="GS471" s="77"/>
      <c r="GT471" s="77"/>
      <c r="GU471" s="77"/>
      <c r="GV471" s="77"/>
    </row>
    <row r="472" spans="1:204" s="76" customFormat="1">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c r="AA472" s="60"/>
      <c r="AB472" s="60"/>
      <c r="AC472" s="60"/>
      <c r="AD472" s="60"/>
      <c r="AE472" s="60"/>
      <c r="AF472" s="60"/>
      <c r="AG472" s="60"/>
      <c r="AH472" s="60"/>
      <c r="AI472" s="60"/>
      <c r="AJ472" s="60"/>
      <c r="AK472" s="60"/>
      <c r="AL472" s="60"/>
      <c r="AM472" s="60"/>
      <c r="AN472" s="60"/>
      <c r="AO472" s="60"/>
      <c r="AP472" s="60"/>
      <c r="AQ472" s="60"/>
      <c r="AR472" s="60"/>
      <c r="AS472" s="60"/>
      <c r="AT472" s="60"/>
      <c r="AU472" s="60"/>
      <c r="AV472" s="60"/>
      <c r="AW472" s="60"/>
      <c r="AX472" s="60"/>
      <c r="AY472" s="60"/>
      <c r="AZ472" s="60"/>
      <c r="BA472" s="60"/>
      <c r="BB472" s="60"/>
      <c r="BC472" s="60"/>
      <c r="BD472" s="60"/>
      <c r="BE472" s="60"/>
      <c r="BF472" s="60"/>
      <c r="BG472" s="60"/>
      <c r="BH472" s="60"/>
      <c r="BI472" s="60"/>
      <c r="BJ472" s="60"/>
      <c r="BK472" s="60"/>
      <c r="BL472" s="60"/>
      <c r="BM472" s="60"/>
      <c r="BN472" s="60"/>
      <c r="BO472" s="60"/>
      <c r="BP472" s="60"/>
      <c r="BQ472" s="60"/>
      <c r="BR472" s="60"/>
      <c r="BS472" s="60"/>
      <c r="BT472" s="60"/>
      <c r="BU472" s="75"/>
      <c r="BV472" s="75"/>
      <c r="BW472" s="75"/>
      <c r="BX472" s="75"/>
      <c r="BY472" s="75"/>
      <c r="BZ472" s="75"/>
      <c r="CA472" s="75"/>
      <c r="CB472" s="75"/>
      <c r="CC472" s="75"/>
      <c r="CD472" s="75"/>
      <c r="CE472" s="75"/>
      <c r="CF472" s="75"/>
      <c r="CG472" s="75"/>
      <c r="CH472" s="75"/>
      <c r="CI472" s="75"/>
      <c r="CJ472" s="75"/>
      <c r="CK472" s="75"/>
      <c r="CL472" s="60"/>
      <c r="CM472" s="60"/>
      <c r="CN472" s="60"/>
      <c r="CO472" s="60"/>
      <c r="CP472" s="60"/>
      <c r="CQ472" s="60"/>
      <c r="CR472" s="60"/>
      <c r="CS472" s="60"/>
      <c r="CT472" s="60"/>
      <c r="CU472" s="60"/>
      <c r="CV472" s="60"/>
      <c r="CW472" s="60"/>
      <c r="CX472" s="60"/>
      <c r="CY472" s="60"/>
      <c r="CZ472" s="60"/>
      <c r="DA472" s="60"/>
      <c r="DB472" s="60"/>
      <c r="DC472" s="60"/>
      <c r="DD472" s="60"/>
      <c r="DE472" s="60"/>
      <c r="DF472" s="60"/>
      <c r="DG472" s="60"/>
      <c r="DH472" s="60"/>
      <c r="DI472" s="60"/>
      <c r="DJ472" s="60"/>
      <c r="DK472" s="60"/>
      <c r="DL472" s="60"/>
      <c r="DM472" s="60"/>
      <c r="DN472" s="60"/>
      <c r="DO472" s="60"/>
      <c r="DP472" s="60"/>
      <c r="GO472" s="77"/>
      <c r="GP472" s="77"/>
      <c r="GQ472" s="77"/>
      <c r="GR472" s="77"/>
      <c r="GS472" s="77"/>
      <c r="GT472" s="77"/>
      <c r="GU472" s="77"/>
      <c r="GV472" s="77"/>
    </row>
    <row r="473" spans="1:204" s="76" customFormat="1">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c r="AA473" s="60"/>
      <c r="AB473" s="60"/>
      <c r="AC473" s="60"/>
      <c r="AD473" s="60"/>
      <c r="AE473" s="60"/>
      <c r="AF473" s="60"/>
      <c r="AG473" s="60"/>
      <c r="AH473" s="60"/>
      <c r="AI473" s="60"/>
      <c r="AJ473" s="60"/>
      <c r="AK473" s="60"/>
      <c r="AL473" s="60"/>
      <c r="AM473" s="60"/>
      <c r="AN473" s="60"/>
      <c r="AO473" s="60"/>
      <c r="AP473" s="60"/>
      <c r="AQ473" s="60"/>
      <c r="AR473" s="60"/>
      <c r="AS473" s="60"/>
      <c r="AT473" s="60"/>
      <c r="AU473" s="60"/>
      <c r="AV473" s="60"/>
      <c r="AW473" s="60"/>
      <c r="AX473" s="60"/>
      <c r="AY473" s="60"/>
      <c r="AZ473" s="60"/>
      <c r="BA473" s="60"/>
      <c r="BB473" s="60"/>
      <c r="BC473" s="60"/>
      <c r="BD473" s="60"/>
      <c r="BE473" s="60"/>
      <c r="BF473" s="60"/>
      <c r="BG473" s="60"/>
      <c r="BH473" s="60"/>
      <c r="BI473" s="60"/>
      <c r="BJ473" s="60"/>
      <c r="BK473" s="60"/>
      <c r="BL473" s="60"/>
      <c r="BM473" s="60"/>
      <c r="BN473" s="60"/>
      <c r="BO473" s="60"/>
      <c r="BP473" s="60"/>
      <c r="BQ473" s="60"/>
      <c r="BR473" s="60"/>
      <c r="BS473" s="60"/>
      <c r="BT473" s="60"/>
      <c r="BU473" s="75"/>
      <c r="BV473" s="75"/>
      <c r="BW473" s="75"/>
      <c r="BX473" s="75"/>
      <c r="BY473" s="75"/>
      <c r="BZ473" s="75"/>
      <c r="CA473" s="75"/>
      <c r="CB473" s="75"/>
      <c r="CC473" s="75"/>
      <c r="CD473" s="75"/>
      <c r="CE473" s="75"/>
      <c r="CF473" s="75"/>
      <c r="CG473" s="75"/>
      <c r="CH473" s="75"/>
      <c r="CI473" s="75"/>
      <c r="CJ473" s="75"/>
      <c r="CK473" s="75"/>
      <c r="CL473" s="60"/>
      <c r="CM473" s="60"/>
      <c r="CN473" s="60"/>
      <c r="CO473" s="60"/>
      <c r="CP473" s="60"/>
      <c r="CQ473" s="60"/>
      <c r="CR473" s="60"/>
      <c r="CS473" s="60"/>
      <c r="CT473" s="60"/>
      <c r="CU473" s="60"/>
      <c r="CV473" s="60"/>
      <c r="CW473" s="60"/>
      <c r="CX473" s="60"/>
      <c r="CY473" s="60"/>
      <c r="CZ473" s="60"/>
      <c r="DA473" s="60"/>
      <c r="DB473" s="60"/>
      <c r="DC473" s="60"/>
      <c r="DD473" s="60"/>
      <c r="DE473" s="60"/>
      <c r="DF473" s="60"/>
      <c r="DG473" s="60"/>
      <c r="DH473" s="60"/>
      <c r="DI473" s="60"/>
      <c r="DJ473" s="60"/>
      <c r="DK473" s="60"/>
      <c r="DL473" s="60"/>
      <c r="DM473" s="60"/>
      <c r="DN473" s="60"/>
      <c r="DO473" s="60"/>
      <c r="DP473" s="60"/>
      <c r="GO473" s="77"/>
      <c r="GP473" s="77"/>
      <c r="GQ473" s="77"/>
      <c r="GR473" s="77"/>
      <c r="GS473" s="77"/>
      <c r="GT473" s="77"/>
      <c r="GU473" s="77"/>
      <c r="GV473" s="77"/>
    </row>
    <row r="474" spans="1:204" s="76" customFormat="1">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c r="AA474" s="60"/>
      <c r="AB474" s="60"/>
      <c r="AC474" s="60"/>
      <c r="AD474" s="60"/>
      <c r="AE474" s="60"/>
      <c r="AF474" s="60"/>
      <c r="AG474" s="60"/>
      <c r="AH474" s="60"/>
      <c r="AI474" s="60"/>
      <c r="AJ474" s="60"/>
      <c r="AK474" s="60"/>
      <c r="AL474" s="60"/>
      <c r="AM474" s="60"/>
      <c r="AN474" s="60"/>
      <c r="AO474" s="60"/>
      <c r="AP474" s="60"/>
      <c r="AQ474" s="60"/>
      <c r="AR474" s="60"/>
      <c r="AS474" s="60"/>
      <c r="AT474" s="60"/>
      <c r="AU474" s="60"/>
      <c r="AV474" s="60"/>
      <c r="AW474" s="60"/>
      <c r="AX474" s="60"/>
      <c r="AY474" s="60"/>
      <c r="AZ474" s="60"/>
      <c r="BA474" s="60"/>
      <c r="BB474" s="60"/>
      <c r="BC474" s="60"/>
      <c r="BD474" s="60"/>
      <c r="BE474" s="60"/>
      <c r="BF474" s="60"/>
      <c r="BG474" s="60"/>
      <c r="BH474" s="60"/>
      <c r="BI474" s="60"/>
      <c r="BJ474" s="60"/>
      <c r="BK474" s="60"/>
      <c r="BL474" s="60"/>
      <c r="BM474" s="60"/>
      <c r="BN474" s="60"/>
      <c r="BO474" s="60"/>
      <c r="BP474" s="60"/>
      <c r="BQ474" s="60"/>
      <c r="BR474" s="60"/>
      <c r="BS474" s="60"/>
      <c r="BT474" s="60"/>
      <c r="BU474" s="75"/>
      <c r="BV474" s="75"/>
      <c r="BW474" s="75"/>
      <c r="BX474" s="75"/>
      <c r="BY474" s="75"/>
      <c r="BZ474" s="75"/>
      <c r="CA474" s="75"/>
      <c r="CB474" s="75"/>
      <c r="CC474" s="75"/>
      <c r="CD474" s="75"/>
      <c r="CE474" s="75"/>
      <c r="CF474" s="75"/>
      <c r="CG474" s="75"/>
      <c r="CH474" s="75"/>
      <c r="CI474" s="75"/>
      <c r="CJ474" s="75"/>
      <c r="CK474" s="75"/>
      <c r="CL474" s="60"/>
      <c r="CM474" s="60"/>
      <c r="CN474" s="60"/>
      <c r="CO474" s="60"/>
      <c r="CP474" s="60"/>
      <c r="CQ474" s="60"/>
      <c r="CR474" s="60"/>
      <c r="CS474" s="60"/>
      <c r="CT474" s="60"/>
      <c r="CU474" s="60"/>
      <c r="CV474" s="60"/>
      <c r="CW474" s="60"/>
      <c r="CX474" s="60"/>
      <c r="CY474" s="60"/>
      <c r="CZ474" s="60"/>
      <c r="DA474" s="60"/>
      <c r="DB474" s="60"/>
      <c r="DC474" s="60"/>
      <c r="DD474" s="60"/>
      <c r="DE474" s="60"/>
      <c r="DF474" s="60"/>
      <c r="DG474" s="60"/>
      <c r="DH474" s="60"/>
      <c r="DI474" s="60"/>
      <c r="DJ474" s="60"/>
      <c r="DK474" s="60"/>
      <c r="DL474" s="60"/>
      <c r="DM474" s="60"/>
      <c r="DN474" s="60"/>
      <c r="DO474" s="60"/>
      <c r="DP474" s="60"/>
      <c r="GO474" s="77"/>
      <c r="GP474" s="77"/>
      <c r="GQ474" s="77"/>
      <c r="GR474" s="77"/>
      <c r="GS474" s="77"/>
      <c r="GT474" s="77"/>
      <c r="GU474" s="77"/>
      <c r="GV474" s="77"/>
    </row>
    <row r="475" spans="1:204" s="76" customFormat="1">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60"/>
      <c r="AB475" s="60"/>
      <c r="AC475" s="60"/>
      <c r="AD475" s="60"/>
      <c r="AE475" s="60"/>
      <c r="AF475" s="60"/>
      <c r="AG475" s="60"/>
      <c r="AH475" s="60"/>
      <c r="AI475" s="60"/>
      <c r="AJ475" s="60"/>
      <c r="AK475" s="60"/>
      <c r="AL475" s="60"/>
      <c r="AM475" s="60"/>
      <c r="AN475" s="60"/>
      <c r="AO475" s="60"/>
      <c r="AP475" s="60"/>
      <c r="AQ475" s="60"/>
      <c r="AR475" s="60"/>
      <c r="AS475" s="60"/>
      <c r="AT475" s="60"/>
      <c r="AU475" s="60"/>
      <c r="AV475" s="60"/>
      <c r="AW475" s="60"/>
      <c r="AX475" s="60"/>
      <c r="AY475" s="60"/>
      <c r="AZ475" s="60"/>
      <c r="BA475" s="60"/>
      <c r="BB475" s="60"/>
      <c r="BC475" s="60"/>
      <c r="BD475" s="60"/>
      <c r="BE475" s="60"/>
      <c r="BF475" s="60"/>
      <c r="BG475" s="60"/>
      <c r="BH475" s="60"/>
      <c r="BI475" s="60"/>
      <c r="BJ475" s="60"/>
      <c r="BK475" s="60"/>
      <c r="BL475" s="60"/>
      <c r="BM475" s="60"/>
      <c r="BN475" s="60"/>
      <c r="BO475" s="60"/>
      <c r="BP475" s="60"/>
      <c r="BQ475" s="60"/>
      <c r="BR475" s="60"/>
      <c r="BS475" s="60"/>
      <c r="BT475" s="60"/>
      <c r="BU475" s="75"/>
      <c r="BV475" s="75"/>
      <c r="BW475" s="75"/>
      <c r="BX475" s="75"/>
      <c r="BY475" s="75"/>
      <c r="BZ475" s="75"/>
      <c r="CA475" s="75"/>
      <c r="CB475" s="75"/>
      <c r="CC475" s="75"/>
      <c r="CD475" s="75"/>
      <c r="CE475" s="75"/>
      <c r="CF475" s="75"/>
      <c r="CG475" s="75"/>
      <c r="CH475" s="75"/>
      <c r="CI475" s="75"/>
      <c r="CJ475" s="75"/>
      <c r="CK475" s="75"/>
      <c r="CL475" s="60"/>
      <c r="CM475" s="60"/>
      <c r="CN475" s="60"/>
      <c r="CO475" s="60"/>
      <c r="CP475" s="60"/>
      <c r="CQ475" s="60"/>
      <c r="CR475" s="60"/>
      <c r="CS475" s="60"/>
      <c r="CT475" s="60"/>
      <c r="CU475" s="60"/>
      <c r="CV475" s="60"/>
      <c r="CW475" s="60"/>
      <c r="CX475" s="60"/>
      <c r="CY475" s="60"/>
      <c r="CZ475" s="60"/>
      <c r="DA475" s="60"/>
      <c r="DB475" s="60"/>
      <c r="DC475" s="60"/>
      <c r="DD475" s="60"/>
      <c r="DE475" s="60"/>
      <c r="DF475" s="60"/>
      <c r="DG475" s="60"/>
      <c r="DH475" s="60"/>
      <c r="DI475" s="60"/>
      <c r="DJ475" s="60"/>
      <c r="DK475" s="60"/>
      <c r="DL475" s="60"/>
      <c r="DM475" s="60"/>
      <c r="DN475" s="60"/>
      <c r="DO475" s="60"/>
      <c r="DP475" s="60"/>
      <c r="GO475" s="77"/>
      <c r="GP475" s="77"/>
      <c r="GQ475" s="77"/>
      <c r="GR475" s="77"/>
      <c r="GS475" s="77"/>
      <c r="GT475" s="77"/>
      <c r="GU475" s="77"/>
      <c r="GV475" s="77"/>
    </row>
    <row r="476" spans="1:204" s="76" customFormat="1">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c r="AA476" s="60"/>
      <c r="AB476" s="60"/>
      <c r="AC476" s="60"/>
      <c r="AD476" s="60"/>
      <c r="AE476" s="60"/>
      <c r="AF476" s="60"/>
      <c r="AG476" s="60"/>
      <c r="AH476" s="60"/>
      <c r="AI476" s="60"/>
      <c r="AJ476" s="60"/>
      <c r="AK476" s="60"/>
      <c r="AL476" s="60"/>
      <c r="AM476" s="60"/>
      <c r="AN476" s="60"/>
      <c r="AO476" s="60"/>
      <c r="AP476" s="60"/>
      <c r="AQ476" s="60"/>
      <c r="AR476" s="60"/>
      <c r="AS476" s="60"/>
      <c r="AT476" s="60"/>
      <c r="AU476" s="60"/>
      <c r="AV476" s="60"/>
      <c r="AW476" s="60"/>
      <c r="AX476" s="60"/>
      <c r="AY476" s="60"/>
      <c r="AZ476" s="60"/>
      <c r="BA476" s="60"/>
      <c r="BB476" s="60"/>
      <c r="BC476" s="60"/>
      <c r="BD476" s="60"/>
      <c r="BE476" s="60"/>
      <c r="BF476" s="60"/>
      <c r="BG476" s="60"/>
      <c r="BH476" s="60"/>
      <c r="BI476" s="60"/>
      <c r="BJ476" s="60"/>
      <c r="BK476" s="60"/>
      <c r="BL476" s="60"/>
      <c r="BM476" s="60"/>
      <c r="BN476" s="60"/>
      <c r="BO476" s="60"/>
      <c r="BP476" s="60"/>
      <c r="BQ476" s="60"/>
      <c r="BR476" s="60"/>
      <c r="BS476" s="60"/>
      <c r="BT476" s="60"/>
      <c r="BU476" s="75"/>
      <c r="BV476" s="75"/>
      <c r="BW476" s="75"/>
      <c r="BX476" s="75"/>
      <c r="BY476" s="75"/>
      <c r="BZ476" s="75"/>
      <c r="CA476" s="75"/>
      <c r="CB476" s="75"/>
      <c r="CC476" s="75"/>
      <c r="CD476" s="75"/>
      <c r="CE476" s="75"/>
      <c r="CF476" s="75"/>
      <c r="CG476" s="75"/>
      <c r="CH476" s="75"/>
      <c r="CI476" s="75"/>
      <c r="CJ476" s="75"/>
      <c r="CK476" s="75"/>
      <c r="CL476" s="60"/>
      <c r="CM476" s="60"/>
      <c r="CN476" s="60"/>
      <c r="CO476" s="60"/>
      <c r="CP476" s="60"/>
      <c r="CQ476" s="60"/>
      <c r="CR476" s="60"/>
      <c r="CS476" s="60"/>
      <c r="CT476" s="60"/>
      <c r="CU476" s="60"/>
      <c r="CV476" s="60"/>
      <c r="CW476" s="60"/>
      <c r="CX476" s="60"/>
      <c r="CY476" s="60"/>
      <c r="CZ476" s="60"/>
      <c r="DA476" s="60"/>
      <c r="DB476" s="60"/>
      <c r="DC476" s="60"/>
      <c r="DD476" s="60"/>
      <c r="DE476" s="60"/>
      <c r="DF476" s="60"/>
      <c r="DG476" s="60"/>
      <c r="DH476" s="60"/>
      <c r="DI476" s="60"/>
      <c r="DJ476" s="60"/>
      <c r="DK476" s="60"/>
      <c r="DL476" s="60"/>
      <c r="DM476" s="60"/>
      <c r="DN476" s="60"/>
      <c r="DO476" s="60"/>
      <c r="DP476" s="60"/>
      <c r="GO476" s="77"/>
      <c r="GP476" s="77"/>
      <c r="GQ476" s="77"/>
      <c r="GR476" s="77"/>
      <c r="GS476" s="77"/>
      <c r="GT476" s="77"/>
      <c r="GU476" s="77"/>
      <c r="GV476" s="77"/>
    </row>
    <row r="477" spans="1:204" s="76" customFormat="1">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c r="AA477" s="60"/>
      <c r="AB477" s="60"/>
      <c r="AC477" s="60"/>
      <c r="AD477" s="60"/>
      <c r="AE477" s="60"/>
      <c r="AF477" s="60"/>
      <c r="AG477" s="60"/>
      <c r="AH477" s="60"/>
      <c r="AI477" s="60"/>
      <c r="AJ477" s="60"/>
      <c r="AK477" s="60"/>
      <c r="AL477" s="60"/>
      <c r="AM477" s="60"/>
      <c r="AN477" s="60"/>
      <c r="AO477" s="60"/>
      <c r="AP477" s="60"/>
      <c r="AQ477" s="60"/>
      <c r="AR477" s="60"/>
      <c r="AS477" s="60"/>
      <c r="AT477" s="60"/>
      <c r="AU477" s="60"/>
      <c r="AV477" s="60"/>
      <c r="AW477" s="60"/>
      <c r="AX477" s="60"/>
      <c r="AY477" s="60"/>
      <c r="AZ477" s="60"/>
      <c r="BA477" s="60"/>
      <c r="BB477" s="60"/>
      <c r="BC477" s="60"/>
      <c r="BD477" s="60"/>
      <c r="BE477" s="60"/>
      <c r="BF477" s="60"/>
      <c r="BG477" s="60"/>
      <c r="BH477" s="60"/>
      <c r="BI477" s="60"/>
      <c r="BJ477" s="60"/>
      <c r="BK477" s="60"/>
      <c r="BL477" s="60"/>
      <c r="BM477" s="60"/>
      <c r="BN477" s="60"/>
      <c r="BO477" s="60"/>
      <c r="BP477" s="60"/>
      <c r="BQ477" s="60"/>
      <c r="BR477" s="60"/>
      <c r="BS477" s="60"/>
      <c r="BT477" s="60"/>
      <c r="BU477" s="75"/>
      <c r="BV477" s="75"/>
      <c r="BW477" s="75"/>
      <c r="BX477" s="75"/>
      <c r="BY477" s="75"/>
      <c r="BZ477" s="75"/>
      <c r="CA477" s="75"/>
      <c r="CB477" s="75"/>
      <c r="CC477" s="75"/>
      <c r="CD477" s="75"/>
      <c r="CE477" s="75"/>
      <c r="CF477" s="75"/>
      <c r="CG477" s="75"/>
      <c r="CH477" s="75"/>
      <c r="CI477" s="75"/>
      <c r="CJ477" s="75"/>
      <c r="CK477" s="75"/>
      <c r="CL477" s="60"/>
      <c r="CM477" s="60"/>
      <c r="CN477" s="60"/>
      <c r="CO477" s="60"/>
      <c r="CP477" s="60"/>
      <c r="CQ477" s="60"/>
      <c r="CR477" s="60"/>
      <c r="CS477" s="60"/>
      <c r="CT477" s="60"/>
      <c r="CU477" s="60"/>
      <c r="CV477" s="60"/>
      <c r="CW477" s="60"/>
      <c r="CX477" s="60"/>
      <c r="CY477" s="60"/>
      <c r="CZ477" s="60"/>
      <c r="DA477" s="60"/>
      <c r="DB477" s="60"/>
      <c r="DC477" s="60"/>
      <c r="DD477" s="60"/>
      <c r="DE477" s="60"/>
      <c r="DF477" s="60"/>
      <c r="DG477" s="60"/>
      <c r="DH477" s="60"/>
      <c r="DI477" s="60"/>
      <c r="DJ477" s="60"/>
      <c r="DK477" s="60"/>
      <c r="DL477" s="60"/>
      <c r="DM477" s="60"/>
      <c r="DN477" s="60"/>
      <c r="DO477" s="60"/>
      <c r="DP477" s="60"/>
      <c r="GO477" s="77"/>
      <c r="GP477" s="77"/>
      <c r="GQ477" s="77"/>
      <c r="GR477" s="77"/>
      <c r="GS477" s="77"/>
      <c r="GT477" s="77"/>
      <c r="GU477" s="77"/>
      <c r="GV477" s="77"/>
    </row>
    <row r="478" spans="1:204" s="76" customFormat="1">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c r="AA478" s="60"/>
      <c r="AB478" s="60"/>
      <c r="AC478" s="60"/>
      <c r="AD478" s="60"/>
      <c r="AE478" s="60"/>
      <c r="AF478" s="60"/>
      <c r="AG478" s="60"/>
      <c r="AH478" s="60"/>
      <c r="AI478" s="60"/>
      <c r="AJ478" s="60"/>
      <c r="AK478" s="60"/>
      <c r="AL478" s="60"/>
      <c r="AM478" s="60"/>
      <c r="AN478" s="60"/>
      <c r="AO478" s="60"/>
      <c r="AP478" s="60"/>
      <c r="AQ478" s="60"/>
      <c r="AR478" s="60"/>
      <c r="AS478" s="60"/>
      <c r="AT478" s="60"/>
      <c r="AU478" s="60"/>
      <c r="AV478" s="60"/>
      <c r="AW478" s="60"/>
      <c r="AX478" s="60"/>
      <c r="AY478" s="60"/>
      <c r="AZ478" s="60"/>
      <c r="BA478" s="60"/>
      <c r="BB478" s="60"/>
      <c r="BC478" s="60"/>
      <c r="BD478" s="60"/>
      <c r="BE478" s="60"/>
      <c r="BF478" s="60"/>
      <c r="BG478" s="60"/>
      <c r="BH478" s="60"/>
      <c r="BI478" s="60"/>
      <c r="BJ478" s="60"/>
      <c r="BK478" s="60"/>
      <c r="BL478" s="60"/>
      <c r="BM478" s="60"/>
      <c r="BN478" s="60"/>
      <c r="BO478" s="60"/>
      <c r="BP478" s="60"/>
      <c r="BQ478" s="60"/>
      <c r="BR478" s="60"/>
      <c r="BS478" s="60"/>
      <c r="BT478" s="60"/>
      <c r="BU478" s="75"/>
      <c r="BV478" s="75"/>
      <c r="BW478" s="75"/>
      <c r="BX478" s="75"/>
      <c r="BY478" s="75"/>
      <c r="BZ478" s="75"/>
      <c r="CA478" s="75"/>
      <c r="CB478" s="75"/>
      <c r="CC478" s="75"/>
      <c r="CD478" s="75"/>
      <c r="CE478" s="75"/>
      <c r="CF478" s="75"/>
      <c r="CG478" s="75"/>
      <c r="CH478" s="75"/>
      <c r="CI478" s="75"/>
      <c r="CJ478" s="75"/>
      <c r="CK478" s="75"/>
      <c r="CL478" s="60"/>
      <c r="CM478" s="60"/>
      <c r="CN478" s="60"/>
      <c r="CO478" s="60"/>
      <c r="CP478" s="60"/>
      <c r="CQ478" s="60"/>
      <c r="CR478" s="60"/>
      <c r="CS478" s="60"/>
      <c r="CT478" s="60"/>
      <c r="CU478" s="60"/>
      <c r="CV478" s="60"/>
      <c r="CW478" s="60"/>
      <c r="CX478" s="60"/>
      <c r="CY478" s="60"/>
      <c r="CZ478" s="60"/>
      <c r="DA478" s="60"/>
      <c r="DB478" s="60"/>
      <c r="DC478" s="60"/>
      <c r="DD478" s="60"/>
      <c r="DE478" s="60"/>
      <c r="DF478" s="60"/>
      <c r="DG478" s="60"/>
      <c r="DH478" s="60"/>
      <c r="DI478" s="60"/>
      <c r="DJ478" s="60"/>
      <c r="DK478" s="60"/>
      <c r="DL478" s="60"/>
      <c r="DM478" s="60"/>
      <c r="DN478" s="60"/>
      <c r="DO478" s="60"/>
      <c r="DP478" s="60"/>
      <c r="GO478" s="77"/>
      <c r="GP478" s="77"/>
      <c r="GQ478" s="77"/>
      <c r="GR478" s="77"/>
      <c r="GS478" s="77"/>
      <c r="GT478" s="77"/>
      <c r="GU478" s="77"/>
      <c r="GV478" s="77"/>
    </row>
    <row r="479" spans="1:204" s="76" customFormat="1">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60"/>
      <c r="AB479" s="60"/>
      <c r="AC479" s="60"/>
      <c r="AD479" s="60"/>
      <c r="AE479" s="60"/>
      <c r="AF479" s="60"/>
      <c r="AG479" s="60"/>
      <c r="AH479" s="60"/>
      <c r="AI479" s="60"/>
      <c r="AJ479" s="60"/>
      <c r="AK479" s="60"/>
      <c r="AL479" s="60"/>
      <c r="AM479" s="60"/>
      <c r="AN479" s="60"/>
      <c r="AO479" s="60"/>
      <c r="AP479" s="60"/>
      <c r="AQ479" s="60"/>
      <c r="AR479" s="60"/>
      <c r="AS479" s="60"/>
      <c r="AT479" s="60"/>
      <c r="AU479" s="60"/>
      <c r="AV479" s="60"/>
      <c r="AW479" s="60"/>
      <c r="AX479" s="60"/>
      <c r="AY479" s="60"/>
      <c r="AZ479" s="60"/>
      <c r="BA479" s="60"/>
      <c r="BB479" s="60"/>
      <c r="BC479" s="60"/>
      <c r="BD479" s="60"/>
      <c r="BE479" s="60"/>
      <c r="BF479" s="60"/>
      <c r="BG479" s="60"/>
      <c r="BH479" s="60"/>
      <c r="BI479" s="60"/>
      <c r="BJ479" s="60"/>
      <c r="BK479" s="60"/>
      <c r="BL479" s="60"/>
      <c r="BM479" s="60"/>
      <c r="BN479" s="60"/>
      <c r="BO479" s="60"/>
      <c r="BP479" s="60"/>
      <c r="BQ479" s="60"/>
      <c r="BR479" s="60"/>
      <c r="BS479" s="60"/>
      <c r="BT479" s="60"/>
      <c r="BU479" s="75"/>
      <c r="BV479" s="75"/>
      <c r="BW479" s="75"/>
      <c r="BX479" s="75"/>
      <c r="BY479" s="75"/>
      <c r="BZ479" s="75"/>
      <c r="CA479" s="75"/>
      <c r="CB479" s="75"/>
      <c r="CC479" s="75"/>
      <c r="CD479" s="75"/>
      <c r="CE479" s="75"/>
      <c r="CF479" s="75"/>
      <c r="CG479" s="75"/>
      <c r="CH479" s="75"/>
      <c r="CI479" s="75"/>
      <c r="CJ479" s="75"/>
      <c r="CK479" s="75"/>
      <c r="CL479" s="60"/>
      <c r="CM479" s="60"/>
      <c r="CN479" s="60"/>
      <c r="CO479" s="60"/>
      <c r="CP479" s="60"/>
      <c r="CQ479" s="60"/>
      <c r="CR479" s="60"/>
      <c r="CS479" s="60"/>
      <c r="CT479" s="60"/>
      <c r="CU479" s="60"/>
      <c r="CV479" s="60"/>
      <c r="CW479" s="60"/>
      <c r="CX479" s="60"/>
      <c r="CY479" s="60"/>
      <c r="CZ479" s="60"/>
      <c r="DA479" s="60"/>
      <c r="DB479" s="60"/>
      <c r="DC479" s="60"/>
      <c r="DD479" s="60"/>
      <c r="DE479" s="60"/>
      <c r="DF479" s="60"/>
      <c r="DG479" s="60"/>
      <c r="DH479" s="60"/>
      <c r="DI479" s="60"/>
      <c r="DJ479" s="60"/>
      <c r="DK479" s="60"/>
      <c r="DL479" s="60"/>
      <c r="DM479" s="60"/>
      <c r="DN479" s="60"/>
      <c r="DO479" s="60"/>
      <c r="DP479" s="60"/>
      <c r="GO479" s="77"/>
      <c r="GP479" s="77"/>
      <c r="GQ479" s="77"/>
      <c r="GR479" s="77"/>
      <c r="GS479" s="77"/>
      <c r="GT479" s="77"/>
      <c r="GU479" s="77"/>
      <c r="GV479" s="77"/>
    </row>
    <row r="480" spans="1:204" s="76" customFormat="1">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c r="AA480" s="60"/>
      <c r="AB480" s="60"/>
      <c r="AC480" s="60"/>
      <c r="AD480" s="60"/>
      <c r="AE480" s="60"/>
      <c r="AF480" s="60"/>
      <c r="AG480" s="60"/>
      <c r="AH480" s="60"/>
      <c r="AI480" s="60"/>
      <c r="AJ480" s="60"/>
      <c r="AK480" s="60"/>
      <c r="AL480" s="60"/>
      <c r="AM480" s="60"/>
      <c r="AN480" s="60"/>
      <c r="AO480" s="60"/>
      <c r="AP480" s="60"/>
      <c r="AQ480" s="60"/>
      <c r="AR480" s="60"/>
      <c r="AS480" s="60"/>
      <c r="AT480" s="60"/>
      <c r="AU480" s="60"/>
      <c r="AV480" s="60"/>
      <c r="AW480" s="60"/>
      <c r="AX480" s="60"/>
      <c r="AY480" s="60"/>
      <c r="AZ480" s="60"/>
      <c r="BA480" s="60"/>
      <c r="BB480" s="60"/>
      <c r="BC480" s="60"/>
      <c r="BD480" s="60"/>
      <c r="BE480" s="60"/>
      <c r="BF480" s="60"/>
      <c r="BG480" s="60"/>
      <c r="BH480" s="60"/>
      <c r="BI480" s="60"/>
      <c r="BJ480" s="60"/>
      <c r="BK480" s="60"/>
      <c r="BL480" s="60"/>
      <c r="BM480" s="60"/>
      <c r="BN480" s="60"/>
      <c r="BO480" s="60"/>
      <c r="BP480" s="60"/>
      <c r="BQ480" s="60"/>
      <c r="BR480" s="60"/>
      <c r="BS480" s="60"/>
      <c r="BT480" s="60"/>
      <c r="BU480" s="75"/>
      <c r="BV480" s="75"/>
      <c r="BW480" s="75"/>
      <c r="BX480" s="75"/>
      <c r="BY480" s="75"/>
      <c r="BZ480" s="75"/>
      <c r="CA480" s="75"/>
      <c r="CB480" s="75"/>
      <c r="CC480" s="75"/>
      <c r="CD480" s="75"/>
      <c r="CE480" s="75"/>
      <c r="CF480" s="75"/>
      <c r="CG480" s="75"/>
      <c r="CH480" s="75"/>
      <c r="CI480" s="75"/>
      <c r="CJ480" s="75"/>
      <c r="CK480" s="75"/>
      <c r="CL480" s="60"/>
      <c r="CM480" s="60"/>
      <c r="CN480" s="60"/>
      <c r="CO480" s="60"/>
      <c r="CP480" s="60"/>
      <c r="CQ480" s="60"/>
      <c r="CR480" s="60"/>
      <c r="CS480" s="60"/>
      <c r="CT480" s="60"/>
      <c r="CU480" s="60"/>
      <c r="CV480" s="60"/>
      <c r="CW480" s="60"/>
      <c r="CX480" s="60"/>
      <c r="CY480" s="60"/>
      <c r="CZ480" s="60"/>
      <c r="DA480" s="60"/>
      <c r="DB480" s="60"/>
      <c r="DC480" s="60"/>
      <c r="DD480" s="60"/>
      <c r="DE480" s="60"/>
      <c r="DF480" s="60"/>
      <c r="DG480" s="60"/>
      <c r="DH480" s="60"/>
      <c r="DI480" s="60"/>
      <c r="DJ480" s="60"/>
      <c r="DK480" s="60"/>
      <c r="DL480" s="60"/>
      <c r="DM480" s="60"/>
      <c r="DN480" s="60"/>
      <c r="DO480" s="60"/>
      <c r="DP480" s="60"/>
      <c r="GO480" s="77"/>
      <c r="GP480" s="77"/>
      <c r="GQ480" s="77"/>
      <c r="GR480" s="77"/>
      <c r="GS480" s="77"/>
      <c r="GT480" s="77"/>
      <c r="GU480" s="77"/>
      <c r="GV480" s="77"/>
    </row>
    <row r="481" spans="1:204" s="76" customFormat="1">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c r="AA481" s="60"/>
      <c r="AB481" s="60"/>
      <c r="AC481" s="60"/>
      <c r="AD481" s="60"/>
      <c r="AE481" s="60"/>
      <c r="AF481" s="60"/>
      <c r="AG481" s="60"/>
      <c r="AH481" s="60"/>
      <c r="AI481" s="60"/>
      <c r="AJ481" s="60"/>
      <c r="AK481" s="60"/>
      <c r="AL481" s="60"/>
      <c r="AM481" s="60"/>
      <c r="AN481" s="60"/>
      <c r="AO481" s="60"/>
      <c r="AP481" s="60"/>
      <c r="AQ481" s="60"/>
      <c r="AR481" s="60"/>
      <c r="AS481" s="60"/>
      <c r="AT481" s="60"/>
      <c r="AU481" s="60"/>
      <c r="AV481" s="60"/>
      <c r="AW481" s="60"/>
      <c r="AX481" s="60"/>
      <c r="AY481" s="60"/>
      <c r="AZ481" s="60"/>
      <c r="BA481" s="60"/>
      <c r="BB481" s="60"/>
      <c r="BC481" s="60"/>
      <c r="BD481" s="60"/>
      <c r="BE481" s="60"/>
      <c r="BF481" s="60"/>
      <c r="BG481" s="60"/>
      <c r="BH481" s="60"/>
      <c r="BI481" s="60"/>
      <c r="BJ481" s="60"/>
      <c r="BK481" s="60"/>
      <c r="BL481" s="60"/>
      <c r="BM481" s="60"/>
      <c r="BN481" s="60"/>
      <c r="BO481" s="60"/>
      <c r="BP481" s="60"/>
      <c r="BQ481" s="60"/>
      <c r="BR481" s="60"/>
      <c r="BS481" s="60"/>
      <c r="BT481" s="60"/>
      <c r="BU481" s="75"/>
      <c r="BV481" s="75"/>
      <c r="BW481" s="75"/>
      <c r="BX481" s="75"/>
      <c r="BY481" s="75"/>
      <c r="BZ481" s="75"/>
      <c r="CA481" s="75"/>
      <c r="CB481" s="75"/>
      <c r="CC481" s="75"/>
      <c r="CD481" s="75"/>
      <c r="CE481" s="75"/>
      <c r="CF481" s="75"/>
      <c r="CG481" s="75"/>
      <c r="CH481" s="75"/>
      <c r="CI481" s="75"/>
      <c r="CJ481" s="75"/>
      <c r="CK481" s="75"/>
      <c r="CL481" s="60"/>
      <c r="CM481" s="60"/>
      <c r="CN481" s="60"/>
      <c r="CO481" s="60"/>
      <c r="CP481" s="60"/>
      <c r="CQ481" s="60"/>
      <c r="CR481" s="60"/>
      <c r="CS481" s="60"/>
      <c r="CT481" s="60"/>
      <c r="CU481" s="60"/>
      <c r="CV481" s="60"/>
      <c r="CW481" s="60"/>
      <c r="CX481" s="60"/>
      <c r="CY481" s="60"/>
      <c r="CZ481" s="60"/>
      <c r="DA481" s="60"/>
      <c r="DB481" s="60"/>
      <c r="DC481" s="60"/>
      <c r="DD481" s="60"/>
      <c r="DE481" s="60"/>
      <c r="DF481" s="60"/>
      <c r="DG481" s="60"/>
      <c r="DH481" s="60"/>
      <c r="DI481" s="60"/>
      <c r="DJ481" s="60"/>
      <c r="DK481" s="60"/>
      <c r="DL481" s="60"/>
      <c r="DM481" s="60"/>
      <c r="DN481" s="60"/>
      <c r="DO481" s="60"/>
      <c r="DP481" s="60"/>
      <c r="GO481" s="77"/>
      <c r="GP481" s="77"/>
      <c r="GQ481" s="77"/>
      <c r="GR481" s="77"/>
      <c r="GS481" s="77"/>
      <c r="GT481" s="77"/>
      <c r="GU481" s="77"/>
      <c r="GV481" s="77"/>
    </row>
    <row r="482" spans="1:204" s="76" customFormat="1">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60"/>
      <c r="AB482" s="60"/>
      <c r="AC482" s="60"/>
      <c r="AD482" s="60"/>
      <c r="AE482" s="60"/>
      <c r="AF482" s="60"/>
      <c r="AG482" s="60"/>
      <c r="AH482" s="60"/>
      <c r="AI482" s="60"/>
      <c r="AJ482" s="60"/>
      <c r="AK482" s="60"/>
      <c r="AL482" s="60"/>
      <c r="AM482" s="60"/>
      <c r="AN482" s="60"/>
      <c r="AO482" s="60"/>
      <c r="AP482" s="60"/>
      <c r="AQ482" s="60"/>
      <c r="AR482" s="60"/>
      <c r="AS482" s="60"/>
      <c r="AT482" s="60"/>
      <c r="AU482" s="60"/>
      <c r="AV482" s="60"/>
      <c r="AW482" s="60"/>
      <c r="AX482" s="60"/>
      <c r="AY482" s="60"/>
      <c r="AZ482" s="60"/>
      <c r="BA482" s="60"/>
      <c r="BB482" s="60"/>
      <c r="BC482" s="60"/>
      <c r="BD482" s="60"/>
      <c r="BE482" s="60"/>
      <c r="BF482" s="60"/>
      <c r="BG482" s="60"/>
      <c r="BH482" s="60"/>
      <c r="BI482" s="60"/>
      <c r="BJ482" s="60"/>
      <c r="BK482" s="60"/>
      <c r="BL482" s="60"/>
      <c r="BM482" s="60"/>
      <c r="BN482" s="60"/>
      <c r="BO482" s="60"/>
      <c r="BP482" s="60"/>
      <c r="BQ482" s="60"/>
      <c r="BR482" s="60"/>
      <c r="BS482" s="60"/>
      <c r="BT482" s="60"/>
      <c r="BU482" s="75"/>
      <c r="BV482" s="75"/>
      <c r="BW482" s="75"/>
      <c r="BX482" s="75"/>
      <c r="BY482" s="75"/>
      <c r="BZ482" s="75"/>
      <c r="CA482" s="75"/>
      <c r="CB482" s="75"/>
      <c r="CC482" s="75"/>
      <c r="CD482" s="75"/>
      <c r="CE482" s="75"/>
      <c r="CF482" s="75"/>
      <c r="CG482" s="75"/>
      <c r="CH482" s="75"/>
      <c r="CI482" s="75"/>
      <c r="CJ482" s="75"/>
      <c r="CK482" s="75"/>
      <c r="CL482" s="60"/>
      <c r="CM482" s="60"/>
      <c r="CN482" s="60"/>
      <c r="CO482" s="60"/>
      <c r="CP482" s="60"/>
      <c r="CQ482" s="60"/>
      <c r="CR482" s="60"/>
      <c r="CS482" s="60"/>
      <c r="CT482" s="60"/>
      <c r="CU482" s="60"/>
      <c r="CV482" s="60"/>
      <c r="CW482" s="60"/>
      <c r="CX482" s="60"/>
      <c r="CY482" s="60"/>
      <c r="CZ482" s="60"/>
      <c r="DA482" s="60"/>
      <c r="DB482" s="60"/>
      <c r="DC482" s="60"/>
      <c r="DD482" s="60"/>
      <c r="DE482" s="60"/>
      <c r="DF482" s="60"/>
      <c r="DG482" s="60"/>
      <c r="DH482" s="60"/>
      <c r="DI482" s="60"/>
      <c r="DJ482" s="60"/>
      <c r="DK482" s="60"/>
      <c r="DL482" s="60"/>
      <c r="DM482" s="60"/>
      <c r="DN482" s="60"/>
      <c r="DO482" s="60"/>
      <c r="DP482" s="60"/>
      <c r="GO482" s="77"/>
      <c r="GP482" s="77"/>
      <c r="GQ482" s="77"/>
      <c r="GR482" s="77"/>
      <c r="GS482" s="77"/>
      <c r="GT482" s="77"/>
      <c r="GU482" s="77"/>
      <c r="GV482" s="77"/>
    </row>
    <row r="483" spans="1:204" s="76" customFormat="1">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60"/>
      <c r="AB483" s="60"/>
      <c r="AC483" s="60"/>
      <c r="AD483" s="60"/>
      <c r="AE483" s="60"/>
      <c r="AF483" s="60"/>
      <c r="AG483" s="60"/>
      <c r="AH483" s="60"/>
      <c r="AI483" s="60"/>
      <c r="AJ483" s="60"/>
      <c r="AK483" s="60"/>
      <c r="AL483" s="60"/>
      <c r="AM483" s="60"/>
      <c r="AN483" s="60"/>
      <c r="AO483" s="60"/>
      <c r="AP483" s="60"/>
      <c r="AQ483" s="60"/>
      <c r="AR483" s="60"/>
      <c r="AS483" s="60"/>
      <c r="AT483" s="60"/>
      <c r="AU483" s="60"/>
      <c r="AV483" s="60"/>
      <c r="AW483" s="60"/>
      <c r="AX483" s="60"/>
      <c r="AY483" s="60"/>
      <c r="AZ483" s="60"/>
      <c r="BA483" s="60"/>
      <c r="BB483" s="60"/>
      <c r="BC483" s="60"/>
      <c r="BD483" s="60"/>
      <c r="BE483" s="60"/>
      <c r="BF483" s="60"/>
      <c r="BG483" s="60"/>
      <c r="BH483" s="60"/>
      <c r="BI483" s="60"/>
      <c r="BJ483" s="60"/>
      <c r="BK483" s="60"/>
      <c r="BL483" s="60"/>
      <c r="BM483" s="60"/>
      <c r="BN483" s="60"/>
      <c r="BO483" s="60"/>
      <c r="BP483" s="60"/>
      <c r="BQ483" s="60"/>
      <c r="BR483" s="60"/>
      <c r="BS483" s="60"/>
      <c r="BT483" s="60"/>
      <c r="BU483" s="75"/>
      <c r="BV483" s="75"/>
      <c r="BW483" s="75"/>
      <c r="BX483" s="75"/>
      <c r="BY483" s="75"/>
      <c r="BZ483" s="75"/>
      <c r="CA483" s="75"/>
      <c r="CB483" s="75"/>
      <c r="CC483" s="75"/>
      <c r="CD483" s="75"/>
      <c r="CE483" s="75"/>
      <c r="CF483" s="75"/>
      <c r="CG483" s="75"/>
      <c r="CH483" s="75"/>
      <c r="CI483" s="75"/>
      <c r="CJ483" s="75"/>
      <c r="CK483" s="75"/>
      <c r="CL483" s="60"/>
      <c r="CM483" s="60"/>
      <c r="CN483" s="60"/>
      <c r="CO483" s="60"/>
      <c r="CP483" s="60"/>
      <c r="CQ483" s="60"/>
      <c r="CR483" s="60"/>
      <c r="CS483" s="60"/>
      <c r="CT483" s="60"/>
      <c r="CU483" s="60"/>
      <c r="CV483" s="60"/>
      <c r="CW483" s="60"/>
      <c r="CX483" s="60"/>
      <c r="CY483" s="60"/>
      <c r="CZ483" s="60"/>
      <c r="DA483" s="60"/>
      <c r="DB483" s="60"/>
      <c r="DC483" s="60"/>
      <c r="DD483" s="60"/>
      <c r="DE483" s="60"/>
      <c r="DF483" s="60"/>
      <c r="DG483" s="60"/>
      <c r="DH483" s="60"/>
      <c r="DI483" s="60"/>
      <c r="DJ483" s="60"/>
      <c r="DK483" s="60"/>
      <c r="DL483" s="60"/>
      <c r="DM483" s="60"/>
      <c r="DN483" s="60"/>
      <c r="DO483" s="60"/>
      <c r="DP483" s="60"/>
      <c r="GO483" s="77"/>
      <c r="GP483" s="77"/>
      <c r="GQ483" s="77"/>
      <c r="GR483" s="77"/>
      <c r="GS483" s="77"/>
      <c r="GT483" s="77"/>
      <c r="GU483" s="77"/>
      <c r="GV483" s="77"/>
    </row>
    <row r="484" spans="1:204" s="76" customFormat="1">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60"/>
      <c r="AB484" s="60"/>
      <c r="AC484" s="60"/>
      <c r="AD484" s="60"/>
      <c r="AE484" s="60"/>
      <c r="AF484" s="60"/>
      <c r="AG484" s="60"/>
      <c r="AH484" s="60"/>
      <c r="AI484" s="60"/>
      <c r="AJ484" s="60"/>
      <c r="AK484" s="60"/>
      <c r="AL484" s="60"/>
      <c r="AM484" s="60"/>
      <c r="AN484" s="60"/>
      <c r="AO484" s="60"/>
      <c r="AP484" s="60"/>
      <c r="AQ484" s="60"/>
      <c r="AR484" s="60"/>
      <c r="AS484" s="60"/>
      <c r="AT484" s="60"/>
      <c r="AU484" s="60"/>
      <c r="AV484" s="60"/>
      <c r="AW484" s="60"/>
      <c r="AX484" s="60"/>
      <c r="AY484" s="60"/>
      <c r="AZ484" s="60"/>
      <c r="BA484" s="60"/>
      <c r="BB484" s="60"/>
      <c r="BC484" s="60"/>
      <c r="BD484" s="60"/>
      <c r="BE484" s="60"/>
      <c r="BF484" s="60"/>
      <c r="BG484" s="60"/>
      <c r="BH484" s="60"/>
      <c r="BI484" s="60"/>
      <c r="BJ484" s="60"/>
      <c r="BK484" s="60"/>
      <c r="BL484" s="60"/>
      <c r="BM484" s="60"/>
      <c r="BN484" s="60"/>
      <c r="BO484" s="60"/>
      <c r="BP484" s="60"/>
      <c r="BQ484" s="60"/>
      <c r="BR484" s="60"/>
      <c r="BS484" s="60"/>
      <c r="BT484" s="60"/>
      <c r="BU484" s="75"/>
      <c r="BV484" s="75"/>
      <c r="BW484" s="75"/>
      <c r="BX484" s="75"/>
      <c r="BY484" s="75"/>
      <c r="BZ484" s="75"/>
      <c r="CA484" s="75"/>
      <c r="CB484" s="75"/>
      <c r="CC484" s="75"/>
      <c r="CD484" s="75"/>
      <c r="CE484" s="75"/>
      <c r="CF484" s="75"/>
      <c r="CG484" s="75"/>
      <c r="CH484" s="75"/>
      <c r="CI484" s="75"/>
      <c r="CJ484" s="75"/>
      <c r="CK484" s="75"/>
      <c r="CL484" s="60"/>
      <c r="CM484" s="60"/>
      <c r="CN484" s="60"/>
      <c r="CO484" s="60"/>
      <c r="CP484" s="60"/>
      <c r="CQ484" s="60"/>
      <c r="CR484" s="60"/>
      <c r="CS484" s="60"/>
      <c r="CT484" s="60"/>
      <c r="CU484" s="60"/>
      <c r="CV484" s="60"/>
      <c r="CW484" s="60"/>
      <c r="CX484" s="60"/>
      <c r="CY484" s="60"/>
      <c r="CZ484" s="60"/>
      <c r="DA484" s="60"/>
      <c r="DB484" s="60"/>
      <c r="DC484" s="60"/>
      <c r="DD484" s="60"/>
      <c r="DE484" s="60"/>
      <c r="DF484" s="60"/>
      <c r="DG484" s="60"/>
      <c r="DH484" s="60"/>
      <c r="DI484" s="60"/>
      <c r="DJ484" s="60"/>
      <c r="DK484" s="60"/>
      <c r="DL484" s="60"/>
      <c r="DM484" s="60"/>
      <c r="DN484" s="60"/>
      <c r="DO484" s="60"/>
      <c r="DP484" s="60"/>
      <c r="GO484" s="77"/>
      <c r="GP484" s="77"/>
      <c r="GQ484" s="77"/>
      <c r="GR484" s="77"/>
      <c r="GS484" s="77"/>
      <c r="GT484" s="77"/>
      <c r="GU484" s="77"/>
      <c r="GV484" s="77"/>
    </row>
    <row r="485" spans="1:204" s="76" customFormat="1">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60"/>
      <c r="AB485" s="60"/>
      <c r="AC485" s="60"/>
      <c r="AD485" s="60"/>
      <c r="AE485" s="60"/>
      <c r="AF485" s="60"/>
      <c r="AG485" s="60"/>
      <c r="AH485" s="60"/>
      <c r="AI485" s="60"/>
      <c r="AJ485" s="60"/>
      <c r="AK485" s="60"/>
      <c r="AL485" s="60"/>
      <c r="AM485" s="60"/>
      <c r="AN485" s="60"/>
      <c r="AO485" s="60"/>
      <c r="AP485" s="60"/>
      <c r="AQ485" s="60"/>
      <c r="AR485" s="60"/>
      <c r="AS485" s="60"/>
      <c r="AT485" s="60"/>
      <c r="AU485" s="60"/>
      <c r="AV485" s="60"/>
      <c r="AW485" s="60"/>
      <c r="AX485" s="60"/>
      <c r="AY485" s="60"/>
      <c r="AZ485" s="60"/>
      <c r="BA485" s="60"/>
      <c r="BB485" s="60"/>
      <c r="BC485" s="60"/>
      <c r="BD485" s="60"/>
      <c r="BE485" s="60"/>
      <c r="BF485" s="60"/>
      <c r="BG485" s="60"/>
      <c r="BH485" s="60"/>
      <c r="BI485" s="60"/>
      <c r="BJ485" s="60"/>
      <c r="BK485" s="60"/>
      <c r="BL485" s="60"/>
      <c r="BM485" s="60"/>
      <c r="BN485" s="60"/>
      <c r="BO485" s="60"/>
      <c r="BP485" s="60"/>
      <c r="BQ485" s="60"/>
      <c r="BR485" s="60"/>
      <c r="BS485" s="60"/>
      <c r="BT485" s="60"/>
      <c r="BU485" s="75"/>
      <c r="BV485" s="75"/>
      <c r="BW485" s="75"/>
      <c r="BX485" s="75"/>
      <c r="BY485" s="75"/>
      <c r="BZ485" s="75"/>
      <c r="CA485" s="75"/>
      <c r="CB485" s="75"/>
      <c r="CC485" s="75"/>
      <c r="CD485" s="75"/>
      <c r="CE485" s="75"/>
      <c r="CF485" s="75"/>
      <c r="CG485" s="75"/>
      <c r="CH485" s="75"/>
      <c r="CI485" s="75"/>
      <c r="CJ485" s="75"/>
      <c r="CK485" s="75"/>
      <c r="CL485" s="60"/>
      <c r="CM485" s="60"/>
      <c r="CN485" s="60"/>
      <c r="CO485" s="60"/>
      <c r="CP485" s="60"/>
      <c r="CQ485" s="60"/>
      <c r="CR485" s="60"/>
      <c r="CS485" s="60"/>
      <c r="CT485" s="60"/>
      <c r="CU485" s="60"/>
      <c r="CV485" s="60"/>
      <c r="CW485" s="60"/>
      <c r="CX485" s="60"/>
      <c r="CY485" s="60"/>
      <c r="CZ485" s="60"/>
      <c r="DA485" s="60"/>
      <c r="DB485" s="60"/>
      <c r="DC485" s="60"/>
      <c r="DD485" s="60"/>
      <c r="DE485" s="60"/>
      <c r="DF485" s="60"/>
      <c r="DG485" s="60"/>
      <c r="DH485" s="60"/>
      <c r="DI485" s="60"/>
      <c r="DJ485" s="60"/>
      <c r="DK485" s="60"/>
      <c r="DL485" s="60"/>
      <c r="DM485" s="60"/>
      <c r="DN485" s="60"/>
      <c r="DO485" s="60"/>
      <c r="DP485" s="60"/>
      <c r="GO485" s="77"/>
      <c r="GP485" s="77"/>
      <c r="GQ485" s="77"/>
      <c r="GR485" s="77"/>
      <c r="GS485" s="77"/>
      <c r="GT485" s="77"/>
      <c r="GU485" s="77"/>
      <c r="GV485" s="77"/>
    </row>
    <row r="486" spans="1:204" s="76" customFormat="1">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c r="AA486" s="60"/>
      <c r="AB486" s="60"/>
      <c r="AC486" s="60"/>
      <c r="AD486" s="60"/>
      <c r="AE486" s="60"/>
      <c r="AF486" s="60"/>
      <c r="AG486" s="60"/>
      <c r="AH486" s="60"/>
      <c r="AI486" s="60"/>
      <c r="AJ486" s="60"/>
      <c r="AK486" s="60"/>
      <c r="AL486" s="60"/>
      <c r="AM486" s="60"/>
      <c r="AN486" s="60"/>
      <c r="AO486" s="60"/>
      <c r="AP486" s="60"/>
      <c r="AQ486" s="60"/>
      <c r="AR486" s="60"/>
      <c r="AS486" s="60"/>
      <c r="AT486" s="60"/>
      <c r="AU486" s="60"/>
      <c r="AV486" s="60"/>
      <c r="AW486" s="60"/>
      <c r="AX486" s="60"/>
      <c r="AY486" s="60"/>
      <c r="AZ486" s="60"/>
      <c r="BA486" s="60"/>
      <c r="BB486" s="60"/>
      <c r="BC486" s="60"/>
      <c r="BD486" s="60"/>
      <c r="BE486" s="60"/>
      <c r="BF486" s="60"/>
      <c r="BG486" s="60"/>
      <c r="BH486" s="60"/>
      <c r="BI486" s="60"/>
      <c r="BJ486" s="60"/>
      <c r="BK486" s="60"/>
      <c r="BL486" s="60"/>
      <c r="BM486" s="60"/>
      <c r="BN486" s="60"/>
      <c r="BO486" s="60"/>
      <c r="BP486" s="60"/>
      <c r="BQ486" s="60"/>
      <c r="BR486" s="60"/>
      <c r="BS486" s="60"/>
      <c r="BT486" s="60"/>
      <c r="BU486" s="75"/>
      <c r="BV486" s="75"/>
      <c r="BW486" s="75"/>
      <c r="BX486" s="75"/>
      <c r="BY486" s="75"/>
      <c r="BZ486" s="75"/>
      <c r="CA486" s="75"/>
      <c r="CB486" s="75"/>
      <c r="CC486" s="75"/>
      <c r="CD486" s="75"/>
      <c r="CE486" s="75"/>
      <c r="CF486" s="75"/>
      <c r="CG486" s="75"/>
      <c r="CH486" s="75"/>
      <c r="CI486" s="75"/>
      <c r="CJ486" s="75"/>
      <c r="CK486" s="75"/>
      <c r="CL486" s="60"/>
      <c r="CM486" s="60"/>
      <c r="CN486" s="60"/>
      <c r="CO486" s="60"/>
      <c r="CP486" s="60"/>
      <c r="CQ486" s="60"/>
      <c r="CR486" s="60"/>
      <c r="CS486" s="60"/>
      <c r="CT486" s="60"/>
      <c r="CU486" s="60"/>
      <c r="CV486" s="60"/>
      <c r="CW486" s="60"/>
      <c r="CX486" s="60"/>
      <c r="CY486" s="60"/>
      <c r="CZ486" s="60"/>
      <c r="DA486" s="60"/>
      <c r="DB486" s="60"/>
      <c r="DC486" s="60"/>
      <c r="DD486" s="60"/>
      <c r="DE486" s="60"/>
      <c r="DF486" s="60"/>
      <c r="DG486" s="60"/>
      <c r="DH486" s="60"/>
      <c r="DI486" s="60"/>
      <c r="DJ486" s="60"/>
      <c r="DK486" s="60"/>
      <c r="DL486" s="60"/>
      <c r="DM486" s="60"/>
      <c r="DN486" s="60"/>
      <c r="DO486" s="60"/>
      <c r="DP486" s="60"/>
      <c r="GO486" s="77"/>
      <c r="GP486" s="77"/>
      <c r="GQ486" s="77"/>
      <c r="GR486" s="77"/>
      <c r="GS486" s="77"/>
      <c r="GT486" s="77"/>
      <c r="GU486" s="77"/>
      <c r="GV486" s="77"/>
    </row>
    <row r="487" spans="1:204" s="76" customFormat="1">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60"/>
      <c r="AB487" s="60"/>
      <c r="AC487" s="60"/>
      <c r="AD487" s="60"/>
      <c r="AE487" s="60"/>
      <c r="AF487" s="60"/>
      <c r="AG487" s="60"/>
      <c r="AH487" s="60"/>
      <c r="AI487" s="60"/>
      <c r="AJ487" s="60"/>
      <c r="AK487" s="60"/>
      <c r="AL487" s="60"/>
      <c r="AM487" s="60"/>
      <c r="AN487" s="60"/>
      <c r="AO487" s="60"/>
      <c r="AP487" s="60"/>
      <c r="AQ487" s="60"/>
      <c r="AR487" s="60"/>
      <c r="AS487" s="60"/>
      <c r="AT487" s="60"/>
      <c r="AU487" s="60"/>
      <c r="AV487" s="60"/>
      <c r="AW487" s="60"/>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60"/>
      <c r="BU487" s="75"/>
      <c r="BV487" s="75"/>
      <c r="BW487" s="75"/>
      <c r="BX487" s="75"/>
      <c r="BY487" s="75"/>
      <c r="BZ487" s="75"/>
      <c r="CA487" s="75"/>
      <c r="CB487" s="75"/>
      <c r="CC487" s="75"/>
      <c r="CD487" s="75"/>
      <c r="CE487" s="75"/>
      <c r="CF487" s="75"/>
      <c r="CG487" s="75"/>
      <c r="CH487" s="75"/>
      <c r="CI487" s="75"/>
      <c r="CJ487" s="75"/>
      <c r="CK487" s="75"/>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0"/>
      <c r="DO487" s="60"/>
      <c r="DP487" s="60"/>
      <c r="GO487" s="77"/>
      <c r="GP487" s="77"/>
      <c r="GQ487" s="77"/>
      <c r="GR487" s="77"/>
      <c r="GS487" s="77"/>
      <c r="GT487" s="77"/>
      <c r="GU487" s="77"/>
      <c r="GV487" s="77"/>
    </row>
    <row r="488" spans="1:204" s="76" customFormat="1">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c r="AA488" s="60"/>
      <c r="AB488" s="60"/>
      <c r="AC488" s="60"/>
      <c r="AD488" s="60"/>
      <c r="AE488" s="60"/>
      <c r="AF488" s="60"/>
      <c r="AG488" s="60"/>
      <c r="AH488" s="60"/>
      <c r="AI488" s="60"/>
      <c r="AJ488" s="60"/>
      <c r="AK488" s="60"/>
      <c r="AL488" s="60"/>
      <c r="AM488" s="60"/>
      <c r="AN488" s="60"/>
      <c r="AO488" s="60"/>
      <c r="AP488" s="60"/>
      <c r="AQ488" s="60"/>
      <c r="AR488" s="60"/>
      <c r="AS488" s="60"/>
      <c r="AT488" s="60"/>
      <c r="AU488" s="60"/>
      <c r="AV488" s="60"/>
      <c r="AW488" s="60"/>
      <c r="AX488" s="60"/>
      <c r="AY488" s="60"/>
      <c r="AZ488" s="60"/>
      <c r="BA488" s="60"/>
      <c r="BB488" s="60"/>
      <c r="BC488" s="60"/>
      <c r="BD488" s="60"/>
      <c r="BE488" s="60"/>
      <c r="BF488" s="60"/>
      <c r="BG488" s="60"/>
      <c r="BH488" s="60"/>
      <c r="BI488" s="60"/>
      <c r="BJ488" s="60"/>
      <c r="BK488" s="60"/>
      <c r="BL488" s="60"/>
      <c r="BM488" s="60"/>
      <c r="BN488" s="60"/>
      <c r="BO488" s="60"/>
      <c r="BP488" s="60"/>
      <c r="BQ488" s="60"/>
      <c r="BR488" s="60"/>
      <c r="BS488" s="60"/>
      <c r="BT488" s="60"/>
      <c r="BU488" s="75"/>
      <c r="BV488" s="75"/>
      <c r="BW488" s="75"/>
      <c r="BX488" s="75"/>
      <c r="BY488" s="75"/>
      <c r="BZ488" s="75"/>
      <c r="CA488" s="75"/>
      <c r="CB488" s="75"/>
      <c r="CC488" s="75"/>
      <c r="CD488" s="75"/>
      <c r="CE488" s="75"/>
      <c r="CF488" s="75"/>
      <c r="CG488" s="75"/>
      <c r="CH488" s="75"/>
      <c r="CI488" s="75"/>
      <c r="CJ488" s="75"/>
      <c r="CK488" s="75"/>
      <c r="CL488" s="60"/>
      <c r="CM488" s="60"/>
      <c r="CN488" s="60"/>
      <c r="CO488" s="60"/>
      <c r="CP488" s="60"/>
      <c r="CQ488" s="60"/>
      <c r="CR488" s="60"/>
      <c r="CS488" s="60"/>
      <c r="CT488" s="60"/>
      <c r="CU488" s="60"/>
      <c r="CV488" s="60"/>
      <c r="CW488" s="60"/>
      <c r="CX488" s="60"/>
      <c r="CY488" s="60"/>
      <c r="CZ488" s="60"/>
      <c r="DA488" s="60"/>
      <c r="DB488" s="60"/>
      <c r="DC488" s="60"/>
      <c r="DD488" s="60"/>
      <c r="DE488" s="60"/>
      <c r="DF488" s="60"/>
      <c r="DG488" s="60"/>
      <c r="DH488" s="60"/>
      <c r="DI488" s="60"/>
      <c r="DJ488" s="60"/>
      <c r="DK488" s="60"/>
      <c r="DL488" s="60"/>
      <c r="DM488" s="60"/>
      <c r="DN488" s="60"/>
      <c r="DO488" s="60"/>
      <c r="DP488" s="60"/>
      <c r="GO488" s="77"/>
      <c r="GP488" s="77"/>
      <c r="GQ488" s="77"/>
      <c r="GR488" s="77"/>
      <c r="GS488" s="77"/>
      <c r="GT488" s="77"/>
      <c r="GU488" s="77"/>
      <c r="GV488" s="77"/>
    </row>
    <row r="489" spans="1:204" s="76" customFormat="1">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O489" s="60"/>
      <c r="AP489" s="60"/>
      <c r="AQ489" s="60"/>
      <c r="AR489" s="60"/>
      <c r="AS489" s="60"/>
      <c r="AT489" s="60"/>
      <c r="AU489" s="60"/>
      <c r="AV489" s="60"/>
      <c r="AW489" s="60"/>
      <c r="AX489" s="60"/>
      <c r="AY489" s="60"/>
      <c r="AZ489" s="60"/>
      <c r="BA489" s="60"/>
      <c r="BB489" s="60"/>
      <c r="BC489" s="60"/>
      <c r="BD489" s="60"/>
      <c r="BE489" s="60"/>
      <c r="BF489" s="60"/>
      <c r="BG489" s="60"/>
      <c r="BH489" s="60"/>
      <c r="BI489" s="60"/>
      <c r="BJ489" s="60"/>
      <c r="BK489" s="60"/>
      <c r="BL489" s="60"/>
      <c r="BM489" s="60"/>
      <c r="BN489" s="60"/>
      <c r="BO489" s="60"/>
      <c r="BP489" s="60"/>
      <c r="BQ489" s="60"/>
      <c r="BR489" s="60"/>
      <c r="BS489" s="60"/>
      <c r="BT489" s="60"/>
      <c r="BU489" s="75"/>
      <c r="BV489" s="75"/>
      <c r="BW489" s="75"/>
      <c r="BX489" s="75"/>
      <c r="BY489" s="75"/>
      <c r="BZ489" s="75"/>
      <c r="CA489" s="75"/>
      <c r="CB489" s="75"/>
      <c r="CC489" s="75"/>
      <c r="CD489" s="75"/>
      <c r="CE489" s="75"/>
      <c r="CF489" s="75"/>
      <c r="CG489" s="75"/>
      <c r="CH489" s="75"/>
      <c r="CI489" s="75"/>
      <c r="CJ489" s="75"/>
      <c r="CK489" s="75"/>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c r="GO489" s="77"/>
      <c r="GP489" s="77"/>
      <c r="GQ489" s="77"/>
      <c r="GR489" s="77"/>
      <c r="GS489" s="77"/>
      <c r="GT489" s="77"/>
      <c r="GU489" s="77"/>
      <c r="GV489" s="77"/>
    </row>
    <row r="490" spans="1:204" s="76" customFormat="1">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c r="AA490" s="60"/>
      <c r="AB490" s="60"/>
      <c r="AC490" s="60"/>
      <c r="AD490" s="60"/>
      <c r="AE490" s="60"/>
      <c r="AF490" s="60"/>
      <c r="AG490" s="60"/>
      <c r="AH490" s="60"/>
      <c r="AI490" s="60"/>
      <c r="AJ490" s="60"/>
      <c r="AK490" s="60"/>
      <c r="AL490" s="60"/>
      <c r="AM490" s="60"/>
      <c r="AN490" s="60"/>
      <c r="AO490" s="60"/>
      <c r="AP490" s="60"/>
      <c r="AQ490" s="60"/>
      <c r="AR490" s="60"/>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c r="BS490" s="60"/>
      <c r="BT490" s="60"/>
      <c r="BU490" s="75"/>
      <c r="BV490" s="75"/>
      <c r="BW490" s="75"/>
      <c r="BX490" s="75"/>
      <c r="BY490" s="75"/>
      <c r="BZ490" s="75"/>
      <c r="CA490" s="75"/>
      <c r="CB490" s="75"/>
      <c r="CC490" s="75"/>
      <c r="CD490" s="75"/>
      <c r="CE490" s="75"/>
      <c r="CF490" s="75"/>
      <c r="CG490" s="75"/>
      <c r="CH490" s="75"/>
      <c r="CI490" s="75"/>
      <c r="CJ490" s="75"/>
      <c r="CK490" s="75"/>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60"/>
      <c r="DL490" s="60"/>
      <c r="DM490" s="60"/>
      <c r="DN490" s="60"/>
      <c r="DO490" s="60"/>
      <c r="DP490" s="60"/>
      <c r="GO490" s="77"/>
      <c r="GP490" s="77"/>
      <c r="GQ490" s="77"/>
      <c r="GR490" s="77"/>
      <c r="GS490" s="77"/>
      <c r="GT490" s="77"/>
      <c r="GU490" s="77"/>
      <c r="GV490" s="77"/>
    </row>
    <row r="491" spans="1:204" s="76" customFormat="1">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c r="AA491" s="60"/>
      <c r="AB491" s="60"/>
      <c r="AC491" s="60"/>
      <c r="AD491" s="60"/>
      <c r="AE491" s="60"/>
      <c r="AF491" s="60"/>
      <c r="AG491" s="60"/>
      <c r="AH491" s="60"/>
      <c r="AI491" s="60"/>
      <c r="AJ491" s="60"/>
      <c r="AK491" s="60"/>
      <c r="AL491" s="60"/>
      <c r="AM491" s="60"/>
      <c r="AN491" s="60"/>
      <c r="AO491" s="60"/>
      <c r="AP491" s="60"/>
      <c r="AQ491" s="60"/>
      <c r="AR491" s="60"/>
      <c r="AS491" s="60"/>
      <c r="AT491" s="60"/>
      <c r="AU491" s="60"/>
      <c r="AV491" s="60"/>
      <c r="AW491" s="60"/>
      <c r="AX491" s="60"/>
      <c r="AY491" s="60"/>
      <c r="AZ491" s="60"/>
      <c r="BA491" s="60"/>
      <c r="BB491" s="60"/>
      <c r="BC491" s="60"/>
      <c r="BD491" s="60"/>
      <c r="BE491" s="60"/>
      <c r="BF491" s="60"/>
      <c r="BG491" s="60"/>
      <c r="BH491" s="60"/>
      <c r="BI491" s="60"/>
      <c r="BJ491" s="60"/>
      <c r="BK491" s="60"/>
      <c r="BL491" s="60"/>
      <c r="BM491" s="60"/>
      <c r="BN491" s="60"/>
      <c r="BO491" s="60"/>
      <c r="BP491" s="60"/>
      <c r="BQ491" s="60"/>
      <c r="BR491" s="60"/>
      <c r="BS491" s="60"/>
      <c r="BT491" s="60"/>
      <c r="BU491" s="75"/>
      <c r="BV491" s="75"/>
      <c r="BW491" s="75"/>
      <c r="BX491" s="75"/>
      <c r="BY491" s="75"/>
      <c r="BZ491" s="75"/>
      <c r="CA491" s="75"/>
      <c r="CB491" s="75"/>
      <c r="CC491" s="75"/>
      <c r="CD491" s="75"/>
      <c r="CE491" s="75"/>
      <c r="CF491" s="75"/>
      <c r="CG491" s="75"/>
      <c r="CH491" s="75"/>
      <c r="CI491" s="75"/>
      <c r="CJ491" s="75"/>
      <c r="CK491" s="75"/>
      <c r="CL491" s="60"/>
      <c r="CM491" s="60"/>
      <c r="CN491" s="60"/>
      <c r="CO491" s="60"/>
      <c r="CP491" s="60"/>
      <c r="CQ491" s="60"/>
      <c r="CR491" s="60"/>
      <c r="CS491" s="60"/>
      <c r="CT491" s="60"/>
      <c r="CU491" s="60"/>
      <c r="CV491" s="60"/>
      <c r="CW491" s="60"/>
      <c r="CX491" s="60"/>
      <c r="CY491" s="60"/>
      <c r="CZ491" s="60"/>
      <c r="DA491" s="60"/>
      <c r="DB491" s="60"/>
      <c r="DC491" s="60"/>
      <c r="DD491" s="60"/>
      <c r="DE491" s="60"/>
      <c r="DF491" s="60"/>
      <c r="DG491" s="60"/>
      <c r="DH491" s="60"/>
      <c r="DI491" s="60"/>
      <c r="DJ491" s="60"/>
      <c r="DK491" s="60"/>
      <c r="DL491" s="60"/>
      <c r="DM491" s="60"/>
      <c r="DN491" s="60"/>
      <c r="DO491" s="60"/>
      <c r="DP491" s="60"/>
      <c r="GO491" s="77"/>
      <c r="GP491" s="77"/>
      <c r="GQ491" s="77"/>
      <c r="GR491" s="77"/>
      <c r="GS491" s="77"/>
      <c r="GT491" s="77"/>
      <c r="GU491" s="77"/>
      <c r="GV491" s="77"/>
    </row>
    <row r="492" spans="1:204" s="76" customFormat="1">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c r="AA492" s="60"/>
      <c r="AB492" s="60"/>
      <c r="AC492" s="60"/>
      <c r="AD492" s="60"/>
      <c r="AE492" s="60"/>
      <c r="AF492" s="60"/>
      <c r="AG492" s="60"/>
      <c r="AH492" s="60"/>
      <c r="AI492" s="60"/>
      <c r="AJ492" s="60"/>
      <c r="AK492" s="60"/>
      <c r="AL492" s="60"/>
      <c r="AM492" s="60"/>
      <c r="AN492" s="60"/>
      <c r="AO492" s="60"/>
      <c r="AP492" s="60"/>
      <c r="AQ492" s="60"/>
      <c r="AR492" s="60"/>
      <c r="AS492" s="60"/>
      <c r="AT492" s="60"/>
      <c r="AU492" s="60"/>
      <c r="AV492" s="60"/>
      <c r="AW492" s="60"/>
      <c r="AX492" s="60"/>
      <c r="AY492" s="60"/>
      <c r="AZ492" s="60"/>
      <c r="BA492" s="60"/>
      <c r="BB492" s="60"/>
      <c r="BC492" s="60"/>
      <c r="BD492" s="60"/>
      <c r="BE492" s="60"/>
      <c r="BF492" s="60"/>
      <c r="BG492" s="60"/>
      <c r="BH492" s="60"/>
      <c r="BI492" s="60"/>
      <c r="BJ492" s="60"/>
      <c r="BK492" s="60"/>
      <c r="BL492" s="60"/>
      <c r="BM492" s="60"/>
      <c r="BN492" s="60"/>
      <c r="BO492" s="60"/>
      <c r="BP492" s="60"/>
      <c r="BQ492" s="60"/>
      <c r="BR492" s="60"/>
      <c r="BS492" s="60"/>
      <c r="BT492" s="60"/>
      <c r="BU492" s="75"/>
      <c r="BV492" s="75"/>
      <c r="BW492" s="75"/>
      <c r="BX492" s="75"/>
      <c r="BY492" s="75"/>
      <c r="BZ492" s="75"/>
      <c r="CA492" s="75"/>
      <c r="CB492" s="75"/>
      <c r="CC492" s="75"/>
      <c r="CD492" s="75"/>
      <c r="CE492" s="75"/>
      <c r="CF492" s="75"/>
      <c r="CG492" s="75"/>
      <c r="CH492" s="75"/>
      <c r="CI492" s="75"/>
      <c r="CJ492" s="75"/>
      <c r="CK492" s="75"/>
      <c r="CL492" s="60"/>
      <c r="CM492" s="60"/>
      <c r="CN492" s="60"/>
      <c r="CO492" s="60"/>
      <c r="CP492" s="60"/>
      <c r="CQ492" s="60"/>
      <c r="CR492" s="60"/>
      <c r="CS492" s="60"/>
      <c r="CT492" s="60"/>
      <c r="CU492" s="60"/>
      <c r="CV492" s="60"/>
      <c r="CW492" s="60"/>
      <c r="CX492" s="60"/>
      <c r="CY492" s="60"/>
      <c r="CZ492" s="60"/>
      <c r="DA492" s="60"/>
      <c r="DB492" s="60"/>
      <c r="DC492" s="60"/>
      <c r="DD492" s="60"/>
      <c r="DE492" s="60"/>
      <c r="DF492" s="60"/>
      <c r="DG492" s="60"/>
      <c r="DH492" s="60"/>
      <c r="DI492" s="60"/>
      <c r="DJ492" s="60"/>
      <c r="DK492" s="60"/>
      <c r="DL492" s="60"/>
      <c r="DM492" s="60"/>
      <c r="DN492" s="60"/>
      <c r="DO492" s="60"/>
      <c r="DP492" s="60"/>
      <c r="GO492" s="77"/>
      <c r="GP492" s="77"/>
      <c r="GQ492" s="77"/>
      <c r="GR492" s="77"/>
      <c r="GS492" s="77"/>
      <c r="GT492" s="77"/>
      <c r="GU492" s="77"/>
      <c r="GV492" s="77"/>
    </row>
    <row r="493" spans="1:204" s="76" customFormat="1">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c r="AA493" s="60"/>
      <c r="AB493" s="60"/>
      <c r="AC493" s="60"/>
      <c r="AD493" s="60"/>
      <c r="AE493" s="60"/>
      <c r="AF493" s="60"/>
      <c r="AG493" s="60"/>
      <c r="AH493" s="60"/>
      <c r="AI493" s="60"/>
      <c r="AJ493" s="60"/>
      <c r="AK493" s="60"/>
      <c r="AL493" s="60"/>
      <c r="AM493" s="60"/>
      <c r="AN493" s="60"/>
      <c r="AO493" s="60"/>
      <c r="AP493" s="60"/>
      <c r="AQ493" s="60"/>
      <c r="AR493" s="60"/>
      <c r="AS493" s="60"/>
      <c r="AT493" s="60"/>
      <c r="AU493" s="60"/>
      <c r="AV493" s="60"/>
      <c r="AW493" s="60"/>
      <c r="AX493" s="60"/>
      <c r="AY493" s="60"/>
      <c r="AZ493" s="60"/>
      <c r="BA493" s="60"/>
      <c r="BB493" s="60"/>
      <c r="BC493" s="60"/>
      <c r="BD493" s="60"/>
      <c r="BE493" s="60"/>
      <c r="BF493" s="60"/>
      <c r="BG493" s="60"/>
      <c r="BH493" s="60"/>
      <c r="BI493" s="60"/>
      <c r="BJ493" s="60"/>
      <c r="BK493" s="60"/>
      <c r="BL493" s="60"/>
      <c r="BM493" s="60"/>
      <c r="BN493" s="60"/>
      <c r="BO493" s="60"/>
      <c r="BP493" s="60"/>
      <c r="BQ493" s="60"/>
      <c r="BR493" s="60"/>
      <c r="BS493" s="60"/>
      <c r="BT493" s="60"/>
      <c r="BU493" s="75"/>
      <c r="BV493" s="75"/>
      <c r="BW493" s="75"/>
      <c r="BX493" s="75"/>
      <c r="BY493" s="75"/>
      <c r="BZ493" s="75"/>
      <c r="CA493" s="75"/>
      <c r="CB493" s="75"/>
      <c r="CC493" s="75"/>
      <c r="CD493" s="75"/>
      <c r="CE493" s="75"/>
      <c r="CF493" s="75"/>
      <c r="CG493" s="75"/>
      <c r="CH493" s="75"/>
      <c r="CI493" s="75"/>
      <c r="CJ493" s="75"/>
      <c r="CK493" s="75"/>
      <c r="CL493" s="60"/>
      <c r="CM493" s="60"/>
      <c r="CN493" s="60"/>
      <c r="CO493" s="60"/>
      <c r="CP493" s="60"/>
      <c r="CQ493" s="60"/>
      <c r="CR493" s="60"/>
      <c r="CS493" s="60"/>
      <c r="CT493" s="60"/>
      <c r="CU493" s="60"/>
      <c r="CV493" s="60"/>
      <c r="CW493" s="60"/>
      <c r="CX493" s="60"/>
      <c r="CY493" s="60"/>
      <c r="CZ493" s="60"/>
      <c r="DA493" s="60"/>
      <c r="DB493" s="60"/>
      <c r="DC493" s="60"/>
      <c r="DD493" s="60"/>
      <c r="DE493" s="60"/>
      <c r="DF493" s="60"/>
      <c r="DG493" s="60"/>
      <c r="DH493" s="60"/>
      <c r="DI493" s="60"/>
      <c r="DJ493" s="60"/>
      <c r="DK493" s="60"/>
      <c r="DL493" s="60"/>
      <c r="DM493" s="60"/>
      <c r="DN493" s="60"/>
      <c r="DO493" s="60"/>
      <c r="DP493" s="60"/>
      <c r="GO493" s="77"/>
      <c r="GP493" s="77"/>
      <c r="GQ493" s="77"/>
      <c r="GR493" s="77"/>
      <c r="GS493" s="77"/>
      <c r="GT493" s="77"/>
      <c r="GU493" s="77"/>
      <c r="GV493" s="77"/>
    </row>
    <row r="494" spans="1:204" s="76" customFormat="1">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c r="AA494" s="60"/>
      <c r="AB494" s="60"/>
      <c r="AC494" s="60"/>
      <c r="AD494" s="60"/>
      <c r="AE494" s="60"/>
      <c r="AF494" s="60"/>
      <c r="AG494" s="60"/>
      <c r="AH494" s="60"/>
      <c r="AI494" s="60"/>
      <c r="AJ494" s="60"/>
      <c r="AK494" s="60"/>
      <c r="AL494" s="60"/>
      <c r="AM494" s="60"/>
      <c r="AN494" s="60"/>
      <c r="AO494" s="60"/>
      <c r="AP494" s="60"/>
      <c r="AQ494" s="60"/>
      <c r="AR494" s="60"/>
      <c r="AS494" s="60"/>
      <c r="AT494" s="60"/>
      <c r="AU494" s="60"/>
      <c r="AV494" s="60"/>
      <c r="AW494" s="60"/>
      <c r="AX494" s="60"/>
      <c r="AY494" s="60"/>
      <c r="AZ494" s="60"/>
      <c r="BA494" s="60"/>
      <c r="BB494" s="60"/>
      <c r="BC494" s="60"/>
      <c r="BD494" s="60"/>
      <c r="BE494" s="60"/>
      <c r="BF494" s="60"/>
      <c r="BG494" s="60"/>
      <c r="BH494" s="60"/>
      <c r="BI494" s="60"/>
      <c r="BJ494" s="60"/>
      <c r="BK494" s="60"/>
      <c r="BL494" s="60"/>
      <c r="BM494" s="60"/>
      <c r="BN494" s="60"/>
      <c r="BO494" s="60"/>
      <c r="BP494" s="60"/>
      <c r="BQ494" s="60"/>
      <c r="BR494" s="60"/>
      <c r="BS494" s="60"/>
      <c r="BT494" s="60"/>
      <c r="BU494" s="75"/>
      <c r="BV494" s="75"/>
      <c r="BW494" s="75"/>
      <c r="BX494" s="75"/>
      <c r="BY494" s="75"/>
      <c r="BZ494" s="75"/>
      <c r="CA494" s="75"/>
      <c r="CB494" s="75"/>
      <c r="CC494" s="75"/>
      <c r="CD494" s="75"/>
      <c r="CE494" s="75"/>
      <c r="CF494" s="75"/>
      <c r="CG494" s="75"/>
      <c r="CH494" s="75"/>
      <c r="CI494" s="75"/>
      <c r="CJ494" s="75"/>
      <c r="CK494" s="75"/>
      <c r="CL494" s="60"/>
      <c r="CM494" s="60"/>
      <c r="CN494" s="60"/>
      <c r="CO494" s="60"/>
      <c r="CP494" s="60"/>
      <c r="CQ494" s="60"/>
      <c r="CR494" s="60"/>
      <c r="CS494" s="60"/>
      <c r="CT494" s="60"/>
      <c r="CU494" s="60"/>
      <c r="CV494" s="60"/>
      <c r="CW494" s="60"/>
      <c r="CX494" s="60"/>
      <c r="CY494" s="60"/>
      <c r="CZ494" s="60"/>
      <c r="DA494" s="60"/>
      <c r="DB494" s="60"/>
      <c r="DC494" s="60"/>
      <c r="DD494" s="60"/>
      <c r="DE494" s="60"/>
      <c r="DF494" s="60"/>
      <c r="DG494" s="60"/>
      <c r="DH494" s="60"/>
      <c r="DI494" s="60"/>
      <c r="DJ494" s="60"/>
      <c r="DK494" s="60"/>
      <c r="DL494" s="60"/>
      <c r="DM494" s="60"/>
      <c r="DN494" s="60"/>
      <c r="DO494" s="60"/>
      <c r="DP494" s="60"/>
      <c r="GO494" s="77"/>
      <c r="GP494" s="77"/>
      <c r="GQ494" s="77"/>
      <c r="GR494" s="77"/>
      <c r="GS494" s="77"/>
      <c r="GT494" s="77"/>
      <c r="GU494" s="77"/>
      <c r="GV494" s="77"/>
    </row>
    <row r="495" spans="1:204" s="76" customFormat="1">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c r="AA495" s="60"/>
      <c r="AB495" s="60"/>
      <c r="AC495" s="60"/>
      <c r="AD495" s="60"/>
      <c r="AE495" s="60"/>
      <c r="AF495" s="60"/>
      <c r="AG495" s="60"/>
      <c r="AH495" s="60"/>
      <c r="AI495" s="60"/>
      <c r="AJ495" s="60"/>
      <c r="AK495" s="60"/>
      <c r="AL495" s="60"/>
      <c r="AM495" s="60"/>
      <c r="AN495" s="60"/>
      <c r="AO495" s="60"/>
      <c r="AP495" s="60"/>
      <c r="AQ495" s="60"/>
      <c r="AR495" s="60"/>
      <c r="AS495" s="60"/>
      <c r="AT495" s="60"/>
      <c r="AU495" s="60"/>
      <c r="AV495" s="60"/>
      <c r="AW495" s="60"/>
      <c r="AX495" s="60"/>
      <c r="AY495" s="60"/>
      <c r="AZ495" s="60"/>
      <c r="BA495" s="60"/>
      <c r="BB495" s="60"/>
      <c r="BC495" s="60"/>
      <c r="BD495" s="60"/>
      <c r="BE495" s="60"/>
      <c r="BF495" s="60"/>
      <c r="BG495" s="60"/>
      <c r="BH495" s="60"/>
      <c r="BI495" s="60"/>
      <c r="BJ495" s="60"/>
      <c r="BK495" s="60"/>
      <c r="BL495" s="60"/>
      <c r="BM495" s="60"/>
      <c r="BN495" s="60"/>
      <c r="BO495" s="60"/>
      <c r="BP495" s="60"/>
      <c r="BQ495" s="60"/>
      <c r="BR495" s="60"/>
      <c r="BS495" s="60"/>
      <c r="BT495" s="60"/>
      <c r="BU495" s="75"/>
      <c r="BV495" s="75"/>
      <c r="BW495" s="75"/>
      <c r="BX495" s="75"/>
      <c r="BY495" s="75"/>
      <c r="BZ495" s="75"/>
      <c r="CA495" s="75"/>
      <c r="CB495" s="75"/>
      <c r="CC495" s="75"/>
      <c r="CD495" s="75"/>
      <c r="CE495" s="75"/>
      <c r="CF495" s="75"/>
      <c r="CG495" s="75"/>
      <c r="CH495" s="75"/>
      <c r="CI495" s="75"/>
      <c r="CJ495" s="75"/>
      <c r="CK495" s="75"/>
      <c r="CL495" s="60"/>
      <c r="CM495" s="60"/>
      <c r="CN495" s="60"/>
      <c r="CO495" s="60"/>
      <c r="CP495" s="60"/>
      <c r="CQ495" s="60"/>
      <c r="CR495" s="60"/>
      <c r="CS495" s="60"/>
      <c r="CT495" s="60"/>
      <c r="CU495" s="60"/>
      <c r="CV495" s="60"/>
      <c r="CW495" s="60"/>
      <c r="CX495" s="60"/>
      <c r="CY495" s="60"/>
      <c r="CZ495" s="60"/>
      <c r="DA495" s="60"/>
      <c r="DB495" s="60"/>
      <c r="DC495" s="60"/>
      <c r="DD495" s="60"/>
      <c r="DE495" s="60"/>
      <c r="DF495" s="60"/>
      <c r="DG495" s="60"/>
      <c r="DH495" s="60"/>
      <c r="DI495" s="60"/>
      <c r="DJ495" s="60"/>
      <c r="DK495" s="60"/>
      <c r="DL495" s="60"/>
      <c r="DM495" s="60"/>
      <c r="DN495" s="60"/>
      <c r="DO495" s="60"/>
      <c r="DP495" s="60"/>
      <c r="GO495" s="77"/>
      <c r="GP495" s="77"/>
      <c r="GQ495" s="77"/>
      <c r="GR495" s="77"/>
      <c r="GS495" s="77"/>
      <c r="GT495" s="77"/>
      <c r="GU495" s="77"/>
      <c r="GV495" s="77"/>
    </row>
    <row r="496" spans="1:204" s="76" customFormat="1">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c r="AA496" s="60"/>
      <c r="AB496" s="60"/>
      <c r="AC496" s="60"/>
      <c r="AD496" s="60"/>
      <c r="AE496" s="60"/>
      <c r="AF496" s="60"/>
      <c r="AG496" s="60"/>
      <c r="AH496" s="60"/>
      <c r="AI496" s="60"/>
      <c r="AJ496" s="60"/>
      <c r="AK496" s="60"/>
      <c r="AL496" s="60"/>
      <c r="AM496" s="60"/>
      <c r="AN496" s="60"/>
      <c r="AO496" s="60"/>
      <c r="AP496" s="60"/>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75"/>
      <c r="BV496" s="75"/>
      <c r="BW496" s="75"/>
      <c r="BX496" s="75"/>
      <c r="BY496" s="75"/>
      <c r="BZ496" s="75"/>
      <c r="CA496" s="75"/>
      <c r="CB496" s="75"/>
      <c r="CC496" s="75"/>
      <c r="CD496" s="75"/>
      <c r="CE496" s="75"/>
      <c r="CF496" s="75"/>
      <c r="CG496" s="75"/>
      <c r="CH496" s="75"/>
      <c r="CI496" s="75"/>
      <c r="CJ496" s="75"/>
      <c r="CK496" s="75"/>
      <c r="CL496" s="60"/>
      <c r="CM496" s="60"/>
      <c r="CN496" s="60"/>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c r="GO496" s="77"/>
      <c r="GP496" s="77"/>
      <c r="GQ496" s="77"/>
      <c r="GR496" s="77"/>
      <c r="GS496" s="77"/>
      <c r="GT496" s="77"/>
      <c r="GU496" s="77"/>
      <c r="GV496" s="77"/>
    </row>
    <row r="497" spans="1:204" s="76" customFormat="1">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c r="AA497" s="60"/>
      <c r="AB497" s="60"/>
      <c r="AC497" s="60"/>
      <c r="AD497" s="60"/>
      <c r="AE497" s="60"/>
      <c r="AF497" s="60"/>
      <c r="AG497" s="60"/>
      <c r="AH497" s="60"/>
      <c r="AI497" s="60"/>
      <c r="AJ497" s="60"/>
      <c r="AK497" s="60"/>
      <c r="AL497" s="60"/>
      <c r="AM497" s="60"/>
      <c r="AN497" s="60"/>
      <c r="AO497" s="60"/>
      <c r="AP497" s="60"/>
      <c r="AQ497" s="60"/>
      <c r="AR497" s="60"/>
      <c r="AS497" s="60"/>
      <c r="AT497" s="60"/>
      <c r="AU497" s="60"/>
      <c r="AV497" s="60"/>
      <c r="AW497" s="60"/>
      <c r="AX497" s="60"/>
      <c r="AY497" s="60"/>
      <c r="AZ497" s="60"/>
      <c r="BA497" s="60"/>
      <c r="BB497" s="60"/>
      <c r="BC497" s="60"/>
      <c r="BD497" s="60"/>
      <c r="BE497" s="60"/>
      <c r="BF497" s="60"/>
      <c r="BG497" s="60"/>
      <c r="BH497" s="60"/>
      <c r="BI497" s="60"/>
      <c r="BJ497" s="60"/>
      <c r="BK497" s="60"/>
      <c r="BL497" s="60"/>
      <c r="BM497" s="60"/>
      <c r="BN497" s="60"/>
      <c r="BO497" s="60"/>
      <c r="BP497" s="60"/>
      <c r="BQ497" s="60"/>
      <c r="BR497" s="60"/>
      <c r="BS497" s="60"/>
      <c r="BT497" s="60"/>
      <c r="BU497" s="75"/>
      <c r="BV497" s="75"/>
      <c r="BW497" s="75"/>
      <c r="BX497" s="75"/>
      <c r="BY497" s="75"/>
      <c r="BZ497" s="75"/>
      <c r="CA497" s="75"/>
      <c r="CB497" s="75"/>
      <c r="CC497" s="75"/>
      <c r="CD497" s="75"/>
      <c r="CE497" s="75"/>
      <c r="CF497" s="75"/>
      <c r="CG497" s="75"/>
      <c r="CH497" s="75"/>
      <c r="CI497" s="75"/>
      <c r="CJ497" s="75"/>
      <c r="CK497" s="75"/>
      <c r="CL497" s="60"/>
      <c r="CM497" s="60"/>
      <c r="CN497" s="60"/>
      <c r="CO497" s="60"/>
      <c r="CP497" s="60"/>
      <c r="CQ497" s="60"/>
      <c r="CR497" s="60"/>
      <c r="CS497" s="60"/>
      <c r="CT497" s="60"/>
      <c r="CU497" s="60"/>
      <c r="CV497" s="60"/>
      <c r="CW497" s="60"/>
      <c r="CX497" s="60"/>
      <c r="CY497" s="60"/>
      <c r="CZ497" s="60"/>
      <c r="DA497" s="60"/>
      <c r="DB497" s="60"/>
      <c r="DC497" s="60"/>
      <c r="DD497" s="60"/>
      <c r="DE497" s="60"/>
      <c r="DF497" s="60"/>
      <c r="DG497" s="60"/>
      <c r="DH497" s="60"/>
      <c r="DI497" s="60"/>
      <c r="DJ497" s="60"/>
      <c r="DK497" s="60"/>
      <c r="DL497" s="60"/>
      <c r="DM497" s="60"/>
      <c r="DN497" s="60"/>
      <c r="DO497" s="60"/>
      <c r="DP497" s="60"/>
      <c r="GO497" s="77"/>
      <c r="GP497" s="77"/>
      <c r="GQ497" s="77"/>
      <c r="GR497" s="77"/>
      <c r="GS497" s="77"/>
      <c r="GT497" s="77"/>
      <c r="GU497" s="77"/>
      <c r="GV497" s="77"/>
    </row>
    <row r="498" spans="1:204" s="76" customFormat="1">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c r="AA498" s="60"/>
      <c r="AB498" s="60"/>
      <c r="AC498" s="60"/>
      <c r="AD498" s="60"/>
      <c r="AE498" s="60"/>
      <c r="AF498" s="60"/>
      <c r="AG498" s="60"/>
      <c r="AH498" s="60"/>
      <c r="AI498" s="60"/>
      <c r="AJ498" s="60"/>
      <c r="AK498" s="60"/>
      <c r="AL498" s="60"/>
      <c r="AM498" s="60"/>
      <c r="AN498" s="60"/>
      <c r="AO498" s="60"/>
      <c r="AP498" s="60"/>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75"/>
      <c r="BV498" s="75"/>
      <c r="BW498" s="75"/>
      <c r="BX498" s="75"/>
      <c r="BY498" s="75"/>
      <c r="BZ498" s="75"/>
      <c r="CA498" s="75"/>
      <c r="CB498" s="75"/>
      <c r="CC498" s="75"/>
      <c r="CD498" s="75"/>
      <c r="CE498" s="75"/>
      <c r="CF498" s="75"/>
      <c r="CG498" s="75"/>
      <c r="CH498" s="75"/>
      <c r="CI498" s="75"/>
      <c r="CJ498" s="75"/>
      <c r="CK498" s="75"/>
      <c r="CL498" s="60"/>
      <c r="CM498" s="60"/>
      <c r="CN498" s="60"/>
      <c r="CO498" s="60"/>
      <c r="CP498" s="60"/>
      <c r="CQ498" s="60"/>
      <c r="CR498" s="60"/>
      <c r="CS498" s="60"/>
      <c r="CT498" s="60"/>
      <c r="CU498" s="60"/>
      <c r="CV498" s="60"/>
      <c r="CW498" s="60"/>
      <c r="CX498" s="60"/>
      <c r="CY498" s="60"/>
      <c r="CZ498" s="60"/>
      <c r="DA498" s="60"/>
      <c r="DB498" s="60"/>
      <c r="DC498" s="60"/>
      <c r="DD498" s="60"/>
      <c r="DE498" s="60"/>
      <c r="DF498" s="60"/>
      <c r="DG498" s="60"/>
      <c r="DH498" s="60"/>
      <c r="DI498" s="60"/>
      <c r="DJ498" s="60"/>
      <c r="DK498" s="60"/>
      <c r="DL498" s="60"/>
      <c r="DM498" s="60"/>
      <c r="DN498" s="60"/>
      <c r="DO498" s="60"/>
      <c r="DP498" s="60"/>
      <c r="GO498" s="77"/>
      <c r="GP498" s="77"/>
      <c r="GQ498" s="77"/>
      <c r="GR498" s="77"/>
      <c r="GS498" s="77"/>
      <c r="GT498" s="77"/>
      <c r="GU498" s="77"/>
      <c r="GV498" s="77"/>
    </row>
    <row r="499" spans="1:204" s="76" customFormat="1">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60"/>
      <c r="AB499" s="60"/>
      <c r="AC499" s="60"/>
      <c r="AD499" s="60"/>
      <c r="AE499" s="60"/>
      <c r="AF499" s="60"/>
      <c r="AG499" s="60"/>
      <c r="AH499" s="60"/>
      <c r="AI499" s="60"/>
      <c r="AJ499" s="60"/>
      <c r="AK499" s="60"/>
      <c r="AL499" s="60"/>
      <c r="AM499" s="60"/>
      <c r="AN499" s="60"/>
      <c r="AO499" s="60"/>
      <c r="AP499" s="60"/>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75"/>
      <c r="BV499" s="75"/>
      <c r="BW499" s="75"/>
      <c r="BX499" s="75"/>
      <c r="BY499" s="75"/>
      <c r="BZ499" s="75"/>
      <c r="CA499" s="75"/>
      <c r="CB499" s="75"/>
      <c r="CC499" s="75"/>
      <c r="CD499" s="75"/>
      <c r="CE499" s="75"/>
      <c r="CF499" s="75"/>
      <c r="CG499" s="75"/>
      <c r="CH499" s="75"/>
      <c r="CI499" s="75"/>
      <c r="CJ499" s="75"/>
      <c r="CK499" s="75"/>
      <c r="CL499" s="60"/>
      <c r="CM499" s="60"/>
      <c r="CN499" s="60"/>
      <c r="CO499" s="60"/>
      <c r="CP499" s="60"/>
      <c r="CQ499" s="60"/>
      <c r="CR499" s="60"/>
      <c r="CS499" s="60"/>
      <c r="CT499" s="60"/>
      <c r="CU499" s="60"/>
      <c r="CV499" s="60"/>
      <c r="CW499" s="60"/>
      <c r="CX499" s="60"/>
      <c r="CY499" s="60"/>
      <c r="CZ499" s="60"/>
      <c r="DA499" s="60"/>
      <c r="DB499" s="60"/>
      <c r="DC499" s="60"/>
      <c r="DD499" s="60"/>
      <c r="DE499" s="60"/>
      <c r="DF499" s="60"/>
      <c r="DG499" s="60"/>
      <c r="DH499" s="60"/>
      <c r="DI499" s="60"/>
      <c r="DJ499" s="60"/>
      <c r="DK499" s="60"/>
      <c r="DL499" s="60"/>
      <c r="DM499" s="60"/>
      <c r="DN499" s="60"/>
      <c r="DO499" s="60"/>
      <c r="DP499" s="60"/>
      <c r="GO499" s="77"/>
      <c r="GP499" s="77"/>
      <c r="GQ499" s="77"/>
      <c r="GR499" s="77"/>
      <c r="GS499" s="77"/>
      <c r="GT499" s="77"/>
      <c r="GU499" s="77"/>
      <c r="GV499" s="77"/>
    </row>
    <row r="500" spans="1:204" s="76" customFormat="1">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c r="AA500" s="60"/>
      <c r="AB500" s="60"/>
      <c r="AC500" s="60"/>
      <c r="AD500" s="60"/>
      <c r="AE500" s="60"/>
      <c r="AF500" s="60"/>
      <c r="AG500" s="60"/>
      <c r="AH500" s="60"/>
      <c r="AI500" s="60"/>
      <c r="AJ500" s="60"/>
      <c r="AK500" s="60"/>
      <c r="AL500" s="60"/>
      <c r="AM500" s="60"/>
      <c r="AN500" s="60"/>
      <c r="AO500" s="60"/>
      <c r="AP500" s="60"/>
      <c r="AQ500" s="60"/>
      <c r="AR500" s="60"/>
      <c r="AS500" s="60"/>
      <c r="AT500" s="60"/>
      <c r="AU500" s="60"/>
      <c r="AV500" s="60"/>
      <c r="AW500" s="60"/>
      <c r="AX500" s="60"/>
      <c r="AY500" s="60"/>
      <c r="AZ500" s="60"/>
      <c r="BA500" s="60"/>
      <c r="BB500" s="60"/>
      <c r="BC500" s="60"/>
      <c r="BD500" s="60"/>
      <c r="BE500" s="60"/>
      <c r="BF500" s="60"/>
      <c r="BG500" s="60"/>
      <c r="BH500" s="60"/>
      <c r="BI500" s="60"/>
      <c r="BJ500" s="60"/>
      <c r="BK500" s="60"/>
      <c r="BL500" s="60"/>
      <c r="BM500" s="60"/>
      <c r="BN500" s="60"/>
      <c r="BO500" s="60"/>
      <c r="BP500" s="60"/>
      <c r="BQ500" s="60"/>
      <c r="BR500" s="60"/>
      <c r="BS500" s="60"/>
      <c r="BT500" s="60"/>
      <c r="BU500" s="75"/>
      <c r="BV500" s="75"/>
      <c r="BW500" s="75"/>
      <c r="BX500" s="75"/>
      <c r="BY500" s="75"/>
      <c r="BZ500" s="75"/>
      <c r="CA500" s="75"/>
      <c r="CB500" s="75"/>
      <c r="CC500" s="75"/>
      <c r="CD500" s="75"/>
      <c r="CE500" s="75"/>
      <c r="CF500" s="75"/>
      <c r="CG500" s="75"/>
      <c r="CH500" s="75"/>
      <c r="CI500" s="75"/>
      <c r="CJ500" s="75"/>
      <c r="CK500" s="75"/>
      <c r="CL500" s="60"/>
      <c r="CM500" s="60"/>
      <c r="CN500" s="60"/>
      <c r="CO500" s="60"/>
      <c r="CP500" s="60"/>
      <c r="CQ500" s="60"/>
      <c r="CR500" s="60"/>
      <c r="CS500" s="60"/>
      <c r="CT500" s="60"/>
      <c r="CU500" s="60"/>
      <c r="CV500" s="60"/>
      <c r="CW500" s="60"/>
      <c r="CX500" s="60"/>
      <c r="CY500" s="60"/>
      <c r="CZ500" s="60"/>
      <c r="DA500" s="60"/>
      <c r="DB500" s="60"/>
      <c r="DC500" s="60"/>
      <c r="DD500" s="60"/>
      <c r="DE500" s="60"/>
      <c r="DF500" s="60"/>
      <c r="DG500" s="60"/>
      <c r="DH500" s="60"/>
      <c r="DI500" s="60"/>
      <c r="DJ500" s="60"/>
      <c r="DK500" s="60"/>
      <c r="DL500" s="60"/>
      <c r="DM500" s="60"/>
      <c r="DN500" s="60"/>
      <c r="DO500" s="60"/>
      <c r="DP500" s="60"/>
      <c r="GO500" s="77"/>
      <c r="GP500" s="77"/>
      <c r="GQ500" s="77"/>
      <c r="GR500" s="77"/>
      <c r="GS500" s="77"/>
      <c r="GT500" s="77"/>
      <c r="GU500" s="77"/>
      <c r="GV500" s="77"/>
    </row>
    <row r="501" spans="1:204" s="76" customFormat="1">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c r="AA501" s="60"/>
      <c r="AB501" s="60"/>
      <c r="AC501" s="60"/>
      <c r="AD501" s="60"/>
      <c r="AE501" s="60"/>
      <c r="AF501" s="60"/>
      <c r="AG501" s="60"/>
      <c r="AH501" s="60"/>
      <c r="AI501" s="60"/>
      <c r="AJ501" s="60"/>
      <c r="AK501" s="60"/>
      <c r="AL501" s="60"/>
      <c r="AM501" s="60"/>
      <c r="AN501" s="60"/>
      <c r="AO501" s="60"/>
      <c r="AP501" s="60"/>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75"/>
      <c r="BV501" s="75"/>
      <c r="BW501" s="75"/>
      <c r="BX501" s="75"/>
      <c r="BY501" s="75"/>
      <c r="BZ501" s="75"/>
      <c r="CA501" s="75"/>
      <c r="CB501" s="75"/>
      <c r="CC501" s="75"/>
      <c r="CD501" s="75"/>
      <c r="CE501" s="75"/>
      <c r="CF501" s="75"/>
      <c r="CG501" s="75"/>
      <c r="CH501" s="75"/>
      <c r="CI501" s="75"/>
      <c r="CJ501" s="75"/>
      <c r="CK501" s="75"/>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60"/>
      <c r="DL501" s="60"/>
      <c r="DM501" s="60"/>
      <c r="DN501" s="60"/>
      <c r="DO501" s="60"/>
      <c r="DP501" s="60"/>
      <c r="GO501" s="77"/>
      <c r="GP501" s="77"/>
      <c r="GQ501" s="77"/>
      <c r="GR501" s="77"/>
      <c r="GS501" s="77"/>
      <c r="GT501" s="77"/>
      <c r="GU501" s="77"/>
      <c r="GV501" s="77"/>
    </row>
    <row r="502" spans="1:204" s="76" customFormat="1">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c r="AA502" s="60"/>
      <c r="AB502" s="60"/>
      <c r="AC502" s="60"/>
      <c r="AD502" s="60"/>
      <c r="AE502" s="60"/>
      <c r="AF502" s="60"/>
      <c r="AG502" s="60"/>
      <c r="AH502" s="60"/>
      <c r="AI502" s="60"/>
      <c r="AJ502" s="60"/>
      <c r="AK502" s="60"/>
      <c r="AL502" s="60"/>
      <c r="AM502" s="60"/>
      <c r="AN502" s="60"/>
      <c r="AO502" s="60"/>
      <c r="AP502" s="60"/>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75"/>
      <c r="BV502" s="75"/>
      <c r="BW502" s="75"/>
      <c r="BX502" s="75"/>
      <c r="BY502" s="75"/>
      <c r="BZ502" s="75"/>
      <c r="CA502" s="75"/>
      <c r="CB502" s="75"/>
      <c r="CC502" s="75"/>
      <c r="CD502" s="75"/>
      <c r="CE502" s="75"/>
      <c r="CF502" s="75"/>
      <c r="CG502" s="75"/>
      <c r="CH502" s="75"/>
      <c r="CI502" s="75"/>
      <c r="CJ502" s="75"/>
      <c r="CK502" s="75"/>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c r="GO502" s="77"/>
      <c r="GP502" s="77"/>
      <c r="GQ502" s="77"/>
      <c r="GR502" s="77"/>
      <c r="GS502" s="77"/>
      <c r="GT502" s="77"/>
      <c r="GU502" s="77"/>
      <c r="GV502" s="77"/>
    </row>
    <row r="503" spans="1:204" s="76" customFormat="1">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c r="AA503" s="60"/>
      <c r="AB503" s="60"/>
      <c r="AC503" s="60"/>
      <c r="AD503" s="60"/>
      <c r="AE503" s="60"/>
      <c r="AF503" s="60"/>
      <c r="AG503" s="60"/>
      <c r="AH503" s="60"/>
      <c r="AI503" s="60"/>
      <c r="AJ503" s="60"/>
      <c r="AK503" s="60"/>
      <c r="AL503" s="60"/>
      <c r="AM503" s="60"/>
      <c r="AN503" s="60"/>
      <c r="AO503" s="60"/>
      <c r="AP503" s="60"/>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75"/>
      <c r="BV503" s="75"/>
      <c r="BW503" s="75"/>
      <c r="BX503" s="75"/>
      <c r="BY503" s="75"/>
      <c r="BZ503" s="75"/>
      <c r="CA503" s="75"/>
      <c r="CB503" s="75"/>
      <c r="CC503" s="75"/>
      <c r="CD503" s="75"/>
      <c r="CE503" s="75"/>
      <c r="CF503" s="75"/>
      <c r="CG503" s="75"/>
      <c r="CH503" s="75"/>
      <c r="CI503" s="75"/>
      <c r="CJ503" s="75"/>
      <c r="CK503" s="75"/>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c r="GO503" s="77"/>
      <c r="GP503" s="77"/>
      <c r="GQ503" s="77"/>
      <c r="GR503" s="77"/>
      <c r="GS503" s="77"/>
      <c r="GT503" s="77"/>
      <c r="GU503" s="77"/>
      <c r="GV503" s="77"/>
    </row>
    <row r="504" spans="1:204" s="76" customFormat="1">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60"/>
      <c r="AB504" s="60"/>
      <c r="AC504" s="60"/>
      <c r="AD504" s="60"/>
      <c r="AE504" s="60"/>
      <c r="AF504" s="60"/>
      <c r="AG504" s="60"/>
      <c r="AH504" s="60"/>
      <c r="AI504" s="60"/>
      <c r="AJ504" s="60"/>
      <c r="AK504" s="60"/>
      <c r="AL504" s="60"/>
      <c r="AM504" s="60"/>
      <c r="AN504" s="60"/>
      <c r="AO504" s="60"/>
      <c r="AP504" s="60"/>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75"/>
      <c r="BV504" s="75"/>
      <c r="BW504" s="75"/>
      <c r="BX504" s="75"/>
      <c r="BY504" s="75"/>
      <c r="BZ504" s="75"/>
      <c r="CA504" s="75"/>
      <c r="CB504" s="75"/>
      <c r="CC504" s="75"/>
      <c r="CD504" s="75"/>
      <c r="CE504" s="75"/>
      <c r="CF504" s="75"/>
      <c r="CG504" s="75"/>
      <c r="CH504" s="75"/>
      <c r="CI504" s="75"/>
      <c r="CJ504" s="75"/>
      <c r="CK504" s="75"/>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c r="GO504" s="77"/>
      <c r="GP504" s="77"/>
      <c r="GQ504" s="77"/>
      <c r="GR504" s="77"/>
      <c r="GS504" s="77"/>
      <c r="GT504" s="77"/>
      <c r="GU504" s="77"/>
      <c r="GV504" s="77"/>
    </row>
    <row r="505" spans="1:204" s="76" customFormat="1">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c r="AA505" s="60"/>
      <c r="AB505" s="60"/>
      <c r="AC505" s="60"/>
      <c r="AD505" s="60"/>
      <c r="AE505" s="60"/>
      <c r="AF505" s="60"/>
      <c r="AG505" s="60"/>
      <c r="AH505" s="60"/>
      <c r="AI505" s="60"/>
      <c r="AJ505" s="60"/>
      <c r="AK505" s="60"/>
      <c r="AL505" s="60"/>
      <c r="AM505" s="60"/>
      <c r="AN505" s="60"/>
      <c r="AO505" s="60"/>
      <c r="AP505" s="60"/>
      <c r="AQ505" s="60"/>
      <c r="AR505" s="60"/>
      <c r="AS505" s="60"/>
      <c r="AT505" s="60"/>
      <c r="AU505" s="60"/>
      <c r="AV505" s="60"/>
      <c r="AW505" s="60"/>
      <c r="AX505" s="60"/>
      <c r="AY505" s="60"/>
      <c r="AZ505" s="60"/>
      <c r="BA505" s="60"/>
      <c r="BB505" s="60"/>
      <c r="BC505" s="60"/>
      <c r="BD505" s="60"/>
      <c r="BE505" s="60"/>
      <c r="BF505" s="60"/>
      <c r="BG505" s="60"/>
      <c r="BH505" s="60"/>
      <c r="BI505" s="60"/>
      <c r="BJ505" s="60"/>
      <c r="BK505" s="60"/>
      <c r="BL505" s="60"/>
      <c r="BM505" s="60"/>
      <c r="BN505" s="60"/>
      <c r="BO505" s="60"/>
      <c r="BP505" s="60"/>
      <c r="BQ505" s="60"/>
      <c r="BR505" s="60"/>
      <c r="BS505" s="60"/>
      <c r="BT505" s="60"/>
      <c r="BU505" s="75"/>
      <c r="BV505" s="75"/>
      <c r="BW505" s="75"/>
      <c r="BX505" s="75"/>
      <c r="BY505" s="75"/>
      <c r="BZ505" s="75"/>
      <c r="CA505" s="75"/>
      <c r="CB505" s="75"/>
      <c r="CC505" s="75"/>
      <c r="CD505" s="75"/>
      <c r="CE505" s="75"/>
      <c r="CF505" s="75"/>
      <c r="CG505" s="75"/>
      <c r="CH505" s="75"/>
      <c r="CI505" s="75"/>
      <c r="CJ505" s="75"/>
      <c r="CK505" s="75"/>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c r="GO505" s="77"/>
      <c r="GP505" s="77"/>
      <c r="GQ505" s="77"/>
      <c r="GR505" s="77"/>
      <c r="GS505" s="77"/>
      <c r="GT505" s="77"/>
      <c r="GU505" s="77"/>
      <c r="GV505" s="77"/>
    </row>
    <row r="506" spans="1:204" s="76" customFormat="1">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c r="AA506" s="60"/>
      <c r="AB506" s="60"/>
      <c r="AC506" s="60"/>
      <c r="AD506" s="60"/>
      <c r="AE506" s="60"/>
      <c r="AF506" s="60"/>
      <c r="AG506" s="60"/>
      <c r="AH506" s="60"/>
      <c r="AI506" s="60"/>
      <c r="AJ506" s="60"/>
      <c r="AK506" s="60"/>
      <c r="AL506" s="60"/>
      <c r="AM506" s="60"/>
      <c r="AN506" s="60"/>
      <c r="AO506" s="60"/>
      <c r="AP506" s="60"/>
      <c r="AQ506" s="60"/>
      <c r="AR506" s="60"/>
      <c r="AS506" s="60"/>
      <c r="AT506" s="60"/>
      <c r="AU506" s="60"/>
      <c r="AV506" s="60"/>
      <c r="AW506" s="60"/>
      <c r="AX506" s="60"/>
      <c r="AY506" s="60"/>
      <c r="AZ506" s="60"/>
      <c r="BA506" s="60"/>
      <c r="BB506" s="60"/>
      <c r="BC506" s="60"/>
      <c r="BD506" s="60"/>
      <c r="BE506" s="60"/>
      <c r="BF506" s="60"/>
      <c r="BG506" s="60"/>
      <c r="BH506" s="60"/>
      <c r="BI506" s="60"/>
      <c r="BJ506" s="60"/>
      <c r="BK506" s="60"/>
      <c r="BL506" s="60"/>
      <c r="BM506" s="60"/>
      <c r="BN506" s="60"/>
      <c r="BO506" s="60"/>
      <c r="BP506" s="60"/>
      <c r="BQ506" s="60"/>
      <c r="BR506" s="60"/>
      <c r="BS506" s="60"/>
      <c r="BT506" s="60"/>
      <c r="BU506" s="75"/>
      <c r="BV506" s="75"/>
      <c r="BW506" s="75"/>
      <c r="BX506" s="75"/>
      <c r="BY506" s="75"/>
      <c r="BZ506" s="75"/>
      <c r="CA506" s="75"/>
      <c r="CB506" s="75"/>
      <c r="CC506" s="75"/>
      <c r="CD506" s="75"/>
      <c r="CE506" s="75"/>
      <c r="CF506" s="75"/>
      <c r="CG506" s="75"/>
      <c r="CH506" s="75"/>
      <c r="CI506" s="75"/>
      <c r="CJ506" s="75"/>
      <c r="CK506" s="75"/>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c r="GO506" s="77"/>
      <c r="GP506" s="77"/>
      <c r="GQ506" s="77"/>
      <c r="GR506" s="77"/>
      <c r="GS506" s="77"/>
      <c r="GT506" s="77"/>
      <c r="GU506" s="77"/>
      <c r="GV506" s="77"/>
    </row>
    <row r="507" spans="1:204" s="76" customFormat="1">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c r="AA507" s="60"/>
      <c r="AB507" s="60"/>
      <c r="AC507" s="60"/>
      <c r="AD507" s="60"/>
      <c r="AE507" s="60"/>
      <c r="AF507" s="60"/>
      <c r="AG507" s="60"/>
      <c r="AH507" s="60"/>
      <c r="AI507" s="60"/>
      <c r="AJ507" s="60"/>
      <c r="AK507" s="60"/>
      <c r="AL507" s="60"/>
      <c r="AM507" s="60"/>
      <c r="AN507" s="60"/>
      <c r="AO507" s="60"/>
      <c r="AP507" s="60"/>
      <c r="AQ507" s="60"/>
      <c r="AR507" s="60"/>
      <c r="AS507" s="60"/>
      <c r="AT507" s="60"/>
      <c r="AU507" s="60"/>
      <c r="AV507" s="60"/>
      <c r="AW507" s="60"/>
      <c r="AX507" s="60"/>
      <c r="AY507" s="60"/>
      <c r="AZ507" s="60"/>
      <c r="BA507" s="60"/>
      <c r="BB507" s="60"/>
      <c r="BC507" s="60"/>
      <c r="BD507" s="60"/>
      <c r="BE507" s="60"/>
      <c r="BF507" s="60"/>
      <c r="BG507" s="60"/>
      <c r="BH507" s="60"/>
      <c r="BI507" s="60"/>
      <c r="BJ507" s="60"/>
      <c r="BK507" s="60"/>
      <c r="BL507" s="60"/>
      <c r="BM507" s="60"/>
      <c r="BN507" s="60"/>
      <c r="BO507" s="60"/>
      <c r="BP507" s="60"/>
      <c r="BQ507" s="60"/>
      <c r="BR507" s="60"/>
      <c r="BS507" s="60"/>
      <c r="BT507" s="60"/>
      <c r="BU507" s="75"/>
      <c r="BV507" s="75"/>
      <c r="BW507" s="75"/>
      <c r="BX507" s="75"/>
      <c r="BY507" s="75"/>
      <c r="BZ507" s="75"/>
      <c r="CA507" s="75"/>
      <c r="CB507" s="75"/>
      <c r="CC507" s="75"/>
      <c r="CD507" s="75"/>
      <c r="CE507" s="75"/>
      <c r="CF507" s="75"/>
      <c r="CG507" s="75"/>
      <c r="CH507" s="75"/>
      <c r="CI507" s="75"/>
      <c r="CJ507" s="75"/>
      <c r="CK507" s="75"/>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c r="GO507" s="77"/>
      <c r="GP507" s="77"/>
      <c r="GQ507" s="77"/>
      <c r="GR507" s="77"/>
      <c r="GS507" s="77"/>
      <c r="GT507" s="77"/>
      <c r="GU507" s="77"/>
      <c r="GV507" s="77"/>
    </row>
    <row r="508" spans="1:204" s="76" customFormat="1">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60"/>
      <c r="AB508" s="60"/>
      <c r="AC508" s="60"/>
      <c r="AD508" s="60"/>
      <c r="AE508" s="60"/>
      <c r="AF508" s="60"/>
      <c r="AG508" s="60"/>
      <c r="AH508" s="60"/>
      <c r="AI508" s="60"/>
      <c r="AJ508" s="60"/>
      <c r="AK508" s="60"/>
      <c r="AL508" s="60"/>
      <c r="AM508" s="60"/>
      <c r="AN508" s="60"/>
      <c r="AO508" s="60"/>
      <c r="AP508" s="60"/>
      <c r="AQ508" s="60"/>
      <c r="AR508" s="60"/>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60"/>
      <c r="BT508" s="60"/>
      <c r="BU508" s="75"/>
      <c r="BV508" s="75"/>
      <c r="BW508" s="75"/>
      <c r="BX508" s="75"/>
      <c r="BY508" s="75"/>
      <c r="BZ508" s="75"/>
      <c r="CA508" s="75"/>
      <c r="CB508" s="75"/>
      <c r="CC508" s="75"/>
      <c r="CD508" s="75"/>
      <c r="CE508" s="75"/>
      <c r="CF508" s="75"/>
      <c r="CG508" s="75"/>
      <c r="CH508" s="75"/>
      <c r="CI508" s="75"/>
      <c r="CJ508" s="75"/>
      <c r="CK508" s="75"/>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c r="GO508" s="77"/>
      <c r="GP508" s="77"/>
      <c r="GQ508" s="77"/>
      <c r="GR508" s="77"/>
      <c r="GS508" s="77"/>
      <c r="GT508" s="77"/>
      <c r="GU508" s="77"/>
      <c r="GV508" s="77"/>
    </row>
    <row r="509" spans="1:204" s="76" customFormat="1">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c r="AA509" s="60"/>
      <c r="AB509" s="60"/>
      <c r="AC509" s="60"/>
      <c r="AD509" s="60"/>
      <c r="AE509" s="60"/>
      <c r="AF509" s="60"/>
      <c r="AG509" s="60"/>
      <c r="AH509" s="60"/>
      <c r="AI509" s="60"/>
      <c r="AJ509" s="60"/>
      <c r="AK509" s="60"/>
      <c r="AL509" s="60"/>
      <c r="AM509" s="60"/>
      <c r="AN509" s="60"/>
      <c r="AO509" s="60"/>
      <c r="AP509" s="60"/>
      <c r="AQ509" s="60"/>
      <c r="AR509" s="60"/>
      <c r="AS509" s="60"/>
      <c r="AT509" s="60"/>
      <c r="AU509" s="60"/>
      <c r="AV509" s="60"/>
      <c r="AW509" s="60"/>
      <c r="AX509" s="60"/>
      <c r="AY509" s="60"/>
      <c r="AZ509" s="60"/>
      <c r="BA509" s="60"/>
      <c r="BB509" s="60"/>
      <c r="BC509" s="60"/>
      <c r="BD509" s="60"/>
      <c r="BE509" s="60"/>
      <c r="BF509" s="60"/>
      <c r="BG509" s="60"/>
      <c r="BH509" s="60"/>
      <c r="BI509" s="60"/>
      <c r="BJ509" s="60"/>
      <c r="BK509" s="60"/>
      <c r="BL509" s="60"/>
      <c r="BM509" s="60"/>
      <c r="BN509" s="60"/>
      <c r="BO509" s="60"/>
      <c r="BP509" s="60"/>
      <c r="BQ509" s="60"/>
      <c r="BR509" s="60"/>
      <c r="BS509" s="60"/>
      <c r="BT509" s="60"/>
      <c r="BU509" s="75"/>
      <c r="BV509" s="75"/>
      <c r="BW509" s="75"/>
      <c r="BX509" s="75"/>
      <c r="BY509" s="75"/>
      <c r="BZ509" s="75"/>
      <c r="CA509" s="75"/>
      <c r="CB509" s="75"/>
      <c r="CC509" s="75"/>
      <c r="CD509" s="75"/>
      <c r="CE509" s="75"/>
      <c r="CF509" s="75"/>
      <c r="CG509" s="75"/>
      <c r="CH509" s="75"/>
      <c r="CI509" s="75"/>
      <c r="CJ509" s="75"/>
      <c r="CK509" s="75"/>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c r="GO509" s="77"/>
      <c r="GP509" s="77"/>
      <c r="GQ509" s="77"/>
      <c r="GR509" s="77"/>
      <c r="GS509" s="77"/>
      <c r="GT509" s="77"/>
      <c r="GU509" s="77"/>
      <c r="GV509" s="77"/>
    </row>
    <row r="510" spans="1:204" s="76" customFormat="1">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c r="AA510" s="60"/>
      <c r="AB510" s="60"/>
      <c r="AC510" s="60"/>
      <c r="AD510" s="60"/>
      <c r="AE510" s="60"/>
      <c r="AF510" s="60"/>
      <c r="AG510" s="60"/>
      <c r="AH510" s="60"/>
      <c r="AI510" s="60"/>
      <c r="AJ510" s="60"/>
      <c r="AK510" s="60"/>
      <c r="AL510" s="60"/>
      <c r="AM510" s="60"/>
      <c r="AN510" s="60"/>
      <c r="AO510" s="60"/>
      <c r="AP510" s="60"/>
      <c r="AQ510" s="60"/>
      <c r="AR510" s="60"/>
      <c r="AS510" s="60"/>
      <c r="AT510" s="60"/>
      <c r="AU510" s="60"/>
      <c r="AV510" s="60"/>
      <c r="AW510" s="60"/>
      <c r="AX510" s="60"/>
      <c r="AY510" s="60"/>
      <c r="AZ510" s="60"/>
      <c r="BA510" s="60"/>
      <c r="BB510" s="60"/>
      <c r="BC510" s="60"/>
      <c r="BD510" s="60"/>
      <c r="BE510" s="60"/>
      <c r="BF510" s="60"/>
      <c r="BG510" s="60"/>
      <c r="BH510" s="60"/>
      <c r="BI510" s="60"/>
      <c r="BJ510" s="60"/>
      <c r="BK510" s="60"/>
      <c r="BL510" s="60"/>
      <c r="BM510" s="60"/>
      <c r="BN510" s="60"/>
      <c r="BO510" s="60"/>
      <c r="BP510" s="60"/>
      <c r="BQ510" s="60"/>
      <c r="BR510" s="60"/>
      <c r="BS510" s="60"/>
      <c r="BT510" s="60"/>
      <c r="BU510" s="75"/>
      <c r="BV510" s="75"/>
      <c r="BW510" s="75"/>
      <c r="BX510" s="75"/>
      <c r="BY510" s="75"/>
      <c r="BZ510" s="75"/>
      <c r="CA510" s="75"/>
      <c r="CB510" s="75"/>
      <c r="CC510" s="75"/>
      <c r="CD510" s="75"/>
      <c r="CE510" s="75"/>
      <c r="CF510" s="75"/>
      <c r="CG510" s="75"/>
      <c r="CH510" s="75"/>
      <c r="CI510" s="75"/>
      <c r="CJ510" s="75"/>
      <c r="CK510" s="75"/>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c r="GO510" s="77"/>
      <c r="GP510" s="77"/>
      <c r="GQ510" s="77"/>
      <c r="GR510" s="77"/>
      <c r="GS510" s="77"/>
      <c r="GT510" s="77"/>
      <c r="GU510" s="77"/>
      <c r="GV510" s="77"/>
    </row>
  </sheetData>
  <sheetProtection algorithmName="SHA-512" hashValue="NTc0FiyWDhJ7M/YfyRRht+70Pn0zzkIlcdiEP8sLWc6F0PDb56trtNdjGPYqaiSwZ+mXqJllogoP4mowuM3ghg==" saltValue="ZRconPbRpnhcIqVV4NivAg==" spinCount="100000" sheet="1" objects="1" scenarios="1"/>
  <dataConsolidate/>
  <mergeCells count="253">
    <mergeCell ref="D1:T2"/>
    <mergeCell ref="U2:Y2"/>
    <mergeCell ref="Z2:AB2"/>
    <mergeCell ref="D3:T3"/>
    <mergeCell ref="U3:Z3"/>
    <mergeCell ref="B5:C5"/>
    <mergeCell ref="D5:N5"/>
    <mergeCell ref="O5:P5"/>
    <mergeCell ref="Q5:T5"/>
    <mergeCell ref="U5:W5"/>
    <mergeCell ref="B11:R11"/>
    <mergeCell ref="S11:AA11"/>
    <mergeCell ref="J12:AA12"/>
    <mergeCell ref="B13:C13"/>
    <mergeCell ref="D13:H13"/>
    <mergeCell ref="J13:L13"/>
    <mergeCell ref="M13:AA13"/>
    <mergeCell ref="X5:AA5"/>
    <mergeCell ref="B7:H7"/>
    <mergeCell ref="J7:R7"/>
    <mergeCell ref="S7:Y7"/>
    <mergeCell ref="Z7:AA7"/>
    <mergeCell ref="B9:G9"/>
    <mergeCell ref="H9:K9"/>
    <mergeCell ref="L9:O9"/>
    <mergeCell ref="P9:T9"/>
    <mergeCell ref="U9:AA9"/>
    <mergeCell ref="B17:J17"/>
    <mergeCell ref="K17:AB17"/>
    <mergeCell ref="D19:K19"/>
    <mergeCell ref="N19:Q19"/>
    <mergeCell ref="U19:AA19"/>
    <mergeCell ref="B22:AA22"/>
    <mergeCell ref="B15:C15"/>
    <mergeCell ref="D15:E15"/>
    <mergeCell ref="F15:J15"/>
    <mergeCell ref="K15:P15"/>
    <mergeCell ref="Q15:R15"/>
    <mergeCell ref="S15:AA15"/>
    <mergeCell ref="W23:Y24"/>
    <mergeCell ref="Z23:AA24"/>
    <mergeCell ref="B24:C24"/>
    <mergeCell ref="D24:F24"/>
    <mergeCell ref="B25:C25"/>
    <mergeCell ref="D25:F25"/>
    <mergeCell ref="G25:I25"/>
    <mergeCell ref="J25:K25"/>
    <mergeCell ref="M25:R25"/>
    <mergeCell ref="S25:V25"/>
    <mergeCell ref="B23:F23"/>
    <mergeCell ref="G23:I24"/>
    <mergeCell ref="J23:K24"/>
    <mergeCell ref="L23:L24"/>
    <mergeCell ref="M23:R24"/>
    <mergeCell ref="S23:V24"/>
    <mergeCell ref="W25:Y25"/>
    <mergeCell ref="Z25:AA25"/>
    <mergeCell ref="B26:C26"/>
    <mergeCell ref="D26:F26"/>
    <mergeCell ref="G26:I26"/>
    <mergeCell ref="J26:K26"/>
    <mergeCell ref="M26:R26"/>
    <mergeCell ref="S26:V26"/>
    <mergeCell ref="W26:Y26"/>
    <mergeCell ref="Z26:AA26"/>
    <mergeCell ref="W27:Y27"/>
    <mergeCell ref="Z27:AA27"/>
    <mergeCell ref="B28:L28"/>
    <mergeCell ref="M28:AB28"/>
    <mergeCell ref="BP28:BS28"/>
    <mergeCell ref="B29:I29"/>
    <mergeCell ref="J29:L29"/>
    <mergeCell ref="O29:W29"/>
    <mergeCell ref="X29:Z29"/>
    <mergeCell ref="B27:C27"/>
    <mergeCell ref="D27:F27"/>
    <mergeCell ref="G27:J27"/>
    <mergeCell ref="K27:L27"/>
    <mergeCell ref="M27:R27"/>
    <mergeCell ref="S27:V27"/>
    <mergeCell ref="BP32:BR32"/>
    <mergeCell ref="B33:L33"/>
    <mergeCell ref="O33:W33"/>
    <mergeCell ref="X33:Z33"/>
    <mergeCell ref="BP33:BR33"/>
    <mergeCell ref="B30:I30"/>
    <mergeCell ref="J30:L30"/>
    <mergeCell ref="O30:W30"/>
    <mergeCell ref="X30:Z30"/>
    <mergeCell ref="BP30:BR30"/>
    <mergeCell ref="B31:I31"/>
    <mergeCell ref="J31:L31"/>
    <mergeCell ref="O31:W31"/>
    <mergeCell ref="X31:Z31"/>
    <mergeCell ref="BP31:BR31"/>
    <mergeCell ref="B34:I34"/>
    <mergeCell ref="J34:L34"/>
    <mergeCell ref="N34:AB34"/>
    <mergeCell ref="B35:I35"/>
    <mergeCell ref="J35:L35"/>
    <mergeCell ref="O35:W35"/>
    <mergeCell ref="X35:Z35"/>
    <mergeCell ref="B32:I32"/>
    <mergeCell ref="J32:L32"/>
    <mergeCell ref="O32:W32"/>
    <mergeCell ref="X32:Z32"/>
    <mergeCell ref="BP35:BR35"/>
    <mergeCell ref="B36:L36"/>
    <mergeCell ref="O36:W36"/>
    <mergeCell ref="X36:Z36"/>
    <mergeCell ref="BP36:BR36"/>
    <mergeCell ref="B37:I37"/>
    <mergeCell ref="J37:L37"/>
    <mergeCell ref="O37:W37"/>
    <mergeCell ref="X37:Z37"/>
    <mergeCell ref="B38:I38"/>
    <mergeCell ref="J38:L38"/>
    <mergeCell ref="O38:W38"/>
    <mergeCell ref="X38:Z38"/>
    <mergeCell ref="BP38:BR38"/>
    <mergeCell ref="B39:I39"/>
    <mergeCell ref="J39:L39"/>
    <mergeCell ref="O39:W39"/>
    <mergeCell ref="X39:Z39"/>
    <mergeCell ref="BP39:BR39"/>
    <mergeCell ref="B42:I42"/>
    <mergeCell ref="J42:L42"/>
    <mergeCell ref="O42:W42"/>
    <mergeCell ref="X42:Z42"/>
    <mergeCell ref="BP42:BR42"/>
    <mergeCell ref="B43:L43"/>
    <mergeCell ref="O43:W43"/>
    <mergeCell ref="X43:Z43"/>
    <mergeCell ref="B40:L40"/>
    <mergeCell ref="O40:W40"/>
    <mergeCell ref="X40:Z40"/>
    <mergeCell ref="BP40:BR40"/>
    <mergeCell ref="B41:I41"/>
    <mergeCell ref="J41:L41"/>
    <mergeCell ref="O41:W41"/>
    <mergeCell ref="X41:Z41"/>
    <mergeCell ref="B46:I46"/>
    <mergeCell ref="J46:L46"/>
    <mergeCell ref="O46:W46"/>
    <mergeCell ref="X46:Z46"/>
    <mergeCell ref="BP46:BR46"/>
    <mergeCell ref="B48:I48"/>
    <mergeCell ref="J48:K48"/>
    <mergeCell ref="L48:AA48"/>
    <mergeCell ref="B44:I44"/>
    <mergeCell ref="J44:L44"/>
    <mergeCell ref="O44:W44"/>
    <mergeCell ref="X44:Z44"/>
    <mergeCell ref="BP44:BR44"/>
    <mergeCell ref="B45:I45"/>
    <mergeCell ref="J45:L45"/>
    <mergeCell ref="O45:W45"/>
    <mergeCell ref="X45:Z45"/>
    <mergeCell ref="D53:Q53"/>
    <mergeCell ref="S53:AA53"/>
    <mergeCell ref="C54:H54"/>
    <mergeCell ref="J54:Q54"/>
    <mergeCell ref="S54:V54"/>
    <mergeCell ref="X54:Y54"/>
    <mergeCell ref="Z49:AA49"/>
    <mergeCell ref="C51:F51"/>
    <mergeCell ref="G51:L51"/>
    <mergeCell ref="M51:P51"/>
    <mergeCell ref="Q51:R51"/>
    <mergeCell ref="S51:V51"/>
    <mergeCell ref="W51:Y51"/>
    <mergeCell ref="Z51:AA51"/>
    <mergeCell ref="C49:F49"/>
    <mergeCell ref="G49:L49"/>
    <mergeCell ref="M49:P49"/>
    <mergeCell ref="Q49:R49"/>
    <mergeCell ref="S49:V49"/>
    <mergeCell ref="W49:Y49"/>
    <mergeCell ref="D61:Q61"/>
    <mergeCell ref="S61:AA61"/>
    <mergeCell ref="C62:H62"/>
    <mergeCell ref="J62:Q62"/>
    <mergeCell ref="S62:V62"/>
    <mergeCell ref="X62:Y62"/>
    <mergeCell ref="Z55:AA55"/>
    <mergeCell ref="D57:Q57"/>
    <mergeCell ref="S57:AA57"/>
    <mergeCell ref="C59:F59"/>
    <mergeCell ref="G59:L59"/>
    <mergeCell ref="M59:P59"/>
    <mergeCell ref="Q59:R59"/>
    <mergeCell ref="S59:V59"/>
    <mergeCell ref="W59:Y59"/>
    <mergeCell ref="Z59:AA59"/>
    <mergeCell ref="C55:F55"/>
    <mergeCell ref="G55:L55"/>
    <mergeCell ref="M55:P55"/>
    <mergeCell ref="Q55:R55"/>
    <mergeCell ref="S55:V55"/>
    <mergeCell ref="W55:Y55"/>
    <mergeCell ref="D69:Q69"/>
    <mergeCell ref="S69:AA69"/>
    <mergeCell ref="C70:H70"/>
    <mergeCell ref="J70:Q70"/>
    <mergeCell ref="S70:V70"/>
    <mergeCell ref="X70:Y70"/>
    <mergeCell ref="Z63:AA63"/>
    <mergeCell ref="D65:Q65"/>
    <mergeCell ref="S65:AA65"/>
    <mergeCell ref="C67:F67"/>
    <mergeCell ref="G67:L67"/>
    <mergeCell ref="M67:P67"/>
    <mergeCell ref="Q67:R67"/>
    <mergeCell ref="S67:V67"/>
    <mergeCell ref="W67:Y67"/>
    <mergeCell ref="Z67:AA67"/>
    <mergeCell ref="C63:F63"/>
    <mergeCell ref="G63:L63"/>
    <mergeCell ref="M63:P63"/>
    <mergeCell ref="Q63:R63"/>
    <mergeCell ref="S63:V63"/>
    <mergeCell ref="W63:Y63"/>
    <mergeCell ref="D77:Q77"/>
    <mergeCell ref="S77:AA77"/>
    <mergeCell ref="C78:H78"/>
    <mergeCell ref="J78:Q78"/>
    <mergeCell ref="S78:V78"/>
    <mergeCell ref="X78:Y78"/>
    <mergeCell ref="Z71:AA71"/>
    <mergeCell ref="D73:Q73"/>
    <mergeCell ref="S73:AA73"/>
    <mergeCell ref="C75:F75"/>
    <mergeCell ref="G75:L75"/>
    <mergeCell ref="M75:P75"/>
    <mergeCell ref="Q75:R75"/>
    <mergeCell ref="S75:V75"/>
    <mergeCell ref="W75:Y75"/>
    <mergeCell ref="Z75:AA75"/>
    <mergeCell ref="C71:F71"/>
    <mergeCell ref="G71:L71"/>
    <mergeCell ref="M71:P71"/>
    <mergeCell ref="Q71:R71"/>
    <mergeCell ref="S71:V71"/>
    <mergeCell ref="W71:Y71"/>
    <mergeCell ref="Z79:AA79"/>
    <mergeCell ref="D81:Q81"/>
    <mergeCell ref="S81:AA81"/>
    <mergeCell ref="C79:F79"/>
    <mergeCell ref="G79:L79"/>
    <mergeCell ref="M79:P79"/>
    <mergeCell ref="Q79:R79"/>
    <mergeCell ref="S79:V79"/>
    <mergeCell ref="W79:Y79"/>
  </mergeCells>
  <conditionalFormatting sqref="B25:K26">
    <cfRule type="containsBlanks" dxfId="334" priority="47">
      <formula>LEN(TRIM(B25))=0</formula>
    </cfRule>
  </conditionalFormatting>
  <conditionalFormatting sqref="C51 G51">
    <cfRule type="containsBlanks" dxfId="333" priority="33">
      <formula>LEN(TRIM(C51))=0</formula>
    </cfRule>
  </conditionalFormatting>
  <conditionalFormatting sqref="C55 G55">
    <cfRule type="containsBlanks" dxfId="332" priority="29">
      <formula>LEN(TRIM(C55))=0</formula>
    </cfRule>
  </conditionalFormatting>
  <conditionalFormatting sqref="C59 G59">
    <cfRule type="containsBlanks" dxfId="331" priority="25">
      <formula>LEN(TRIM(C59))=0</formula>
    </cfRule>
  </conditionalFormatting>
  <conditionalFormatting sqref="C63 G63">
    <cfRule type="containsBlanks" dxfId="330" priority="21">
      <formula>LEN(TRIM(C63))=0</formula>
    </cfRule>
  </conditionalFormatting>
  <conditionalFormatting sqref="C67 G67">
    <cfRule type="containsBlanks" dxfId="329" priority="17">
      <formula>LEN(TRIM(C67))=0</formula>
    </cfRule>
  </conditionalFormatting>
  <conditionalFormatting sqref="C71 G71">
    <cfRule type="containsBlanks" dxfId="328" priority="13">
      <formula>LEN(TRIM(C71))=0</formula>
    </cfRule>
  </conditionalFormatting>
  <conditionalFormatting sqref="C75 G75">
    <cfRule type="containsBlanks" dxfId="327" priority="9">
      <formula>LEN(TRIM(C75))=0</formula>
    </cfRule>
  </conditionalFormatting>
  <conditionalFormatting sqref="C79 G79">
    <cfRule type="containsBlanks" dxfId="326" priority="5">
      <formula>LEN(TRIM(C79))=0</formula>
    </cfRule>
  </conditionalFormatting>
  <conditionalFormatting sqref="D15">
    <cfRule type="containsBlanks" dxfId="325" priority="64">
      <formula>LEN(TRIM(D15))=0</formula>
    </cfRule>
    <cfRule type="expression" dxfId="324" priority="53">
      <formula>NOT(ISBLANK(D15))</formula>
    </cfRule>
  </conditionalFormatting>
  <conditionalFormatting sqref="D13:G13">
    <cfRule type="containsBlanks" dxfId="323" priority="62">
      <formula>LEN(TRIM(D13))=0</formula>
    </cfRule>
    <cfRule type="expression" dxfId="322" priority="54">
      <formula>NOT(ISBLANK(D13))</formula>
    </cfRule>
  </conditionalFormatting>
  <conditionalFormatting sqref="D19:G19">
    <cfRule type="containsBlanks" dxfId="321" priority="65">
      <formula>LEN(TRIM(D19))=0</formula>
    </cfRule>
    <cfRule type="expression" dxfId="320" priority="51">
      <formula>NOT(ISBLANK(D19))</formula>
    </cfRule>
  </conditionalFormatting>
  <conditionalFormatting sqref="D5:N5">
    <cfRule type="containsBlanks" dxfId="319" priority="37">
      <formula>LEN(TRIM(D5))=0</formula>
    </cfRule>
  </conditionalFormatting>
  <conditionalFormatting sqref="D53:Q53">
    <cfRule type="containsBlanks" dxfId="318" priority="32">
      <formula>LEN(TRIM(D53))=0</formula>
    </cfRule>
  </conditionalFormatting>
  <conditionalFormatting sqref="D57:Q57">
    <cfRule type="containsBlanks" dxfId="317" priority="28">
      <formula>LEN(TRIM(D57))=0</formula>
    </cfRule>
  </conditionalFormatting>
  <conditionalFormatting sqref="D61:Q61">
    <cfRule type="containsBlanks" dxfId="316" priority="24">
      <formula>LEN(TRIM(D61))=0</formula>
    </cfRule>
  </conditionalFormatting>
  <conditionalFormatting sqref="D65:Q65">
    <cfRule type="containsBlanks" dxfId="315" priority="20">
      <formula>LEN(TRIM(D65))=0</formula>
    </cfRule>
  </conditionalFormatting>
  <conditionalFormatting sqref="D69:Q69">
    <cfRule type="containsBlanks" dxfId="314" priority="16">
      <formula>LEN(TRIM(D69))=0</formula>
    </cfRule>
  </conditionalFormatting>
  <conditionalFormatting sqref="D73:Q73">
    <cfRule type="containsBlanks" dxfId="313" priority="12">
      <formula>LEN(TRIM(D73))=0</formula>
    </cfRule>
  </conditionalFormatting>
  <conditionalFormatting sqref="D77:Q77">
    <cfRule type="containsBlanks" dxfId="312" priority="8">
      <formula>LEN(TRIM(D77))=0</formula>
    </cfRule>
  </conditionalFormatting>
  <conditionalFormatting sqref="D81:Q81">
    <cfRule type="containsBlanks" dxfId="311" priority="4">
      <formula>LEN(TRIM(D81))=0</formula>
    </cfRule>
  </conditionalFormatting>
  <conditionalFormatting sqref="J48:K48">
    <cfRule type="containsBlanks" dxfId="310" priority="34">
      <formula>LEN(TRIM(J48))=0</formula>
    </cfRule>
  </conditionalFormatting>
  <conditionalFormatting sqref="J29:L30">
    <cfRule type="containsBlanks" dxfId="309" priority="46">
      <formula>LEN(TRIM(J29))=0</formula>
    </cfRule>
  </conditionalFormatting>
  <conditionalFormatting sqref="J31:L32">
    <cfRule type="containsBlanks" dxfId="308" priority="45">
      <formula>LEN(TRIM(J31))=0</formula>
    </cfRule>
  </conditionalFormatting>
  <conditionalFormatting sqref="J34:L34">
    <cfRule type="containsBlanks" dxfId="307" priority="44">
      <formula>LEN(TRIM(J34))=0</formula>
    </cfRule>
  </conditionalFormatting>
  <conditionalFormatting sqref="J35:L35">
    <cfRule type="containsBlanks" dxfId="306" priority="42">
      <formula>LEN(TRIM(J35))=0</formula>
    </cfRule>
  </conditionalFormatting>
  <conditionalFormatting sqref="J37:L39">
    <cfRule type="containsBlanks" dxfId="305" priority="41">
      <formula>LEN(TRIM(J37))=0</formula>
    </cfRule>
  </conditionalFormatting>
  <conditionalFormatting sqref="J41:L42">
    <cfRule type="containsBlanks" dxfId="304" priority="43">
      <formula>LEN(TRIM(J41))=0</formula>
    </cfRule>
  </conditionalFormatting>
  <conditionalFormatting sqref="J44:L46">
    <cfRule type="containsBlanks" dxfId="303" priority="1">
      <formula>LEN(TRIM(J44))=0</formula>
    </cfRule>
  </conditionalFormatting>
  <conditionalFormatting sqref="J47:L47">
    <cfRule type="notContainsBlanks" dxfId="302" priority="48">
      <formula>LEN(TRIM(J47))&gt;0</formula>
    </cfRule>
  </conditionalFormatting>
  <conditionalFormatting sqref="J7:R7">
    <cfRule type="containsBlanks" dxfId="301" priority="55">
      <formula>LEN(TRIM(J7))=0</formula>
    </cfRule>
  </conditionalFormatting>
  <conditionalFormatting sqref="K15:P15">
    <cfRule type="notContainsBlanks" dxfId="300" priority="36">
      <formula>LEN(TRIM(K15))&gt;0</formula>
    </cfRule>
  </conditionalFormatting>
  <conditionalFormatting sqref="M13:P13">
    <cfRule type="expression" dxfId="299" priority="52">
      <formula>NOT(ISBLANK(M13))</formula>
    </cfRule>
    <cfRule type="containsBlanks" dxfId="298" priority="63">
      <formula>LEN(TRIM(M13))=0</formula>
    </cfRule>
  </conditionalFormatting>
  <conditionalFormatting sqref="M51:R51">
    <cfRule type="containsBlanks" dxfId="297" priority="31">
      <formula>LEN(TRIM(M51))=0</formula>
    </cfRule>
  </conditionalFormatting>
  <conditionalFormatting sqref="M55:R55">
    <cfRule type="containsBlanks" dxfId="296" priority="27">
      <formula>LEN(TRIM(M55))=0</formula>
    </cfRule>
  </conditionalFormatting>
  <conditionalFormatting sqref="M59:R59">
    <cfRule type="containsBlanks" dxfId="295" priority="23">
      <formula>LEN(TRIM(M59))=0</formula>
    </cfRule>
  </conditionalFormatting>
  <conditionalFormatting sqref="M63:R63">
    <cfRule type="containsBlanks" dxfId="294" priority="19">
      <formula>LEN(TRIM(M63))=0</formula>
    </cfRule>
  </conditionalFormatting>
  <conditionalFormatting sqref="M67:R67">
    <cfRule type="containsBlanks" dxfId="293" priority="15">
      <formula>LEN(TRIM(M67))=0</formula>
    </cfRule>
  </conditionalFormatting>
  <conditionalFormatting sqref="M71:R71">
    <cfRule type="containsBlanks" dxfId="292" priority="11">
      <formula>LEN(TRIM(M71))=0</formula>
    </cfRule>
  </conditionalFormatting>
  <conditionalFormatting sqref="M75:R75">
    <cfRule type="containsBlanks" dxfId="291" priority="7">
      <formula>LEN(TRIM(M75))=0</formula>
    </cfRule>
  </conditionalFormatting>
  <conditionalFormatting sqref="M79:R79">
    <cfRule type="containsBlanks" dxfId="290" priority="3">
      <formula>LEN(TRIM(M79))=0</formula>
    </cfRule>
  </conditionalFormatting>
  <conditionalFormatting sqref="M25:AA26">
    <cfRule type="containsBlanks" dxfId="289" priority="38">
      <formula>LEN(TRIM(M25))=0</formula>
    </cfRule>
  </conditionalFormatting>
  <conditionalFormatting sqref="N19:Q19">
    <cfRule type="expression" dxfId="288" priority="50">
      <formula>NOT(ISBLANK(N19))</formula>
    </cfRule>
    <cfRule type="containsBlanks" dxfId="287" priority="66">
      <formula>LEN(TRIM(N19))=0</formula>
    </cfRule>
  </conditionalFormatting>
  <conditionalFormatting sqref="Q5:T5">
    <cfRule type="expression" dxfId="286" priority="57">
      <formula>NOT(ISBLANK(Q5))</formula>
    </cfRule>
    <cfRule type="containsBlanks" dxfId="285" priority="58">
      <formula>LEN(TRIM(Q5))=0</formula>
    </cfRule>
  </conditionalFormatting>
  <conditionalFormatting sqref="S15:AA15">
    <cfRule type="containsBlanks" dxfId="284" priority="35">
      <formula>LEN(TRIM(S15))=0</formula>
    </cfRule>
  </conditionalFormatting>
  <conditionalFormatting sqref="S51:AA51">
    <cfRule type="containsBlanks" dxfId="283" priority="30" stopIfTrue="1">
      <formula>LEN(TRIM(S51))=0</formula>
    </cfRule>
  </conditionalFormatting>
  <conditionalFormatting sqref="S55:AA55">
    <cfRule type="containsBlanks" dxfId="282" priority="26" stopIfTrue="1">
      <formula>LEN(TRIM(S55))=0</formula>
    </cfRule>
  </conditionalFormatting>
  <conditionalFormatting sqref="S59:AA59">
    <cfRule type="containsBlanks" dxfId="281" priority="22" stopIfTrue="1">
      <formula>LEN(TRIM(S59))=0</formula>
    </cfRule>
  </conditionalFormatting>
  <conditionalFormatting sqref="S63:AA63">
    <cfRule type="containsBlanks" dxfId="280" priority="18" stopIfTrue="1">
      <formula>LEN(TRIM(S63))=0</formula>
    </cfRule>
  </conditionalFormatting>
  <conditionalFormatting sqref="S67:AA67">
    <cfRule type="containsBlanks" dxfId="279" priority="14" stopIfTrue="1">
      <formula>LEN(TRIM(S67))=0</formula>
    </cfRule>
  </conditionalFormatting>
  <conditionalFormatting sqref="S71:AA71">
    <cfRule type="containsBlanks" dxfId="278" priority="10" stopIfTrue="1">
      <formula>LEN(TRIM(S71))=0</formula>
    </cfRule>
  </conditionalFormatting>
  <conditionalFormatting sqref="S75:AA75">
    <cfRule type="containsBlanks" dxfId="277" priority="6" stopIfTrue="1">
      <formula>LEN(TRIM(S75))=0</formula>
    </cfRule>
  </conditionalFormatting>
  <conditionalFormatting sqref="S79:AA79">
    <cfRule type="containsBlanks" dxfId="276" priority="2" stopIfTrue="1">
      <formula>LEN(TRIM(S79))=0</formula>
    </cfRule>
  </conditionalFormatting>
  <conditionalFormatting sqref="U19:X19">
    <cfRule type="containsBlanks" dxfId="275" priority="67">
      <formula>LEN(TRIM(U19))=0</formula>
    </cfRule>
    <cfRule type="expression" dxfId="274" priority="49">
      <formula>NOT(ISBLANK(U19))</formula>
    </cfRule>
  </conditionalFormatting>
  <conditionalFormatting sqref="U9:AA9">
    <cfRule type="containsBlanks" dxfId="273" priority="60">
      <formula>LEN(TRIM(U9))=0</formula>
    </cfRule>
  </conditionalFormatting>
  <conditionalFormatting sqref="X31:Z33">
    <cfRule type="containsBlanks" dxfId="272" priority="40">
      <formula>LEN(TRIM(X31))=0</formula>
    </cfRule>
  </conditionalFormatting>
  <conditionalFormatting sqref="X35:Z47">
    <cfRule type="containsBlanks" dxfId="271" priority="39">
      <formula>LEN(TRIM(X35))=0</formula>
    </cfRule>
  </conditionalFormatting>
  <conditionalFormatting sqref="X5:AA5">
    <cfRule type="expression" dxfId="270" priority="56">
      <formula>NOT(ISBLANK(X5))</formula>
    </cfRule>
    <cfRule type="containsBlanks" dxfId="269" priority="59">
      <formula>LEN(TRIM(X5))=0</formula>
    </cfRule>
  </conditionalFormatting>
  <conditionalFormatting sqref="Z7:AA7">
    <cfRule type="containsBlanks" dxfId="268" priority="61">
      <formula>LEN(TRIM(Z7))=0</formula>
    </cfRule>
  </conditionalFormatting>
  <dataValidations count="9">
    <dataValidation type="list" allowBlank="1" showInputMessage="1" showErrorMessage="1" sqref="B9" xr:uid="{C0F855CF-9911-4AAC-BBF5-0A289D07470C}">
      <formula1>$BV$7:$BV$10</formula1>
    </dataValidation>
    <dataValidation type="list" allowBlank="1" showInputMessage="1" showErrorMessage="1" sqref="S81:AA81 S53:AA53 S57:AA57 S61:AA61 S65:AA65 S69:AA69 S73:AA73 S77:AA77" xr:uid="{BB3A4830-5F7D-468F-8F24-A0B19F29273B}">
      <formula1>$BV$1:$BV$4</formula1>
    </dataValidation>
    <dataValidation type="list" allowBlank="1" showInputMessage="1" showErrorMessage="1" sqref="Z2:AB2" xr:uid="{D30902C6-F812-41CE-8744-B26B1DFFD3F6}">
      <formula1>"2026,2025,2024,2023,2022"</formula1>
    </dataValidation>
    <dataValidation type="list" allowBlank="1" showInputMessage="1" showErrorMessage="1" sqref="B7:H7" xr:uid="{22BE310B-2128-467B-89F4-C10BEF135658}">
      <formula1>$BL$2:$BL$6</formula1>
    </dataValidation>
    <dataValidation type="list" allowBlank="1" showInputMessage="1" showErrorMessage="1" sqref="B17:J17" xr:uid="{3B58640A-3916-4F61-8032-F0F55D8D8A59}">
      <formula1>$AY$41:$AY$44</formula1>
    </dataValidation>
    <dataValidation type="list" allowBlank="1" showInputMessage="1" showErrorMessage="1" sqref="J7:R7" xr:uid="{61432AAF-FF14-4AE5-9BAB-17341C3F8EE1}">
      <formula1>$AY$32:$AY$35</formula1>
    </dataValidation>
    <dataValidation type="list" allowBlank="1" showInputMessage="1" showErrorMessage="1" sqref="X30:Z30" xr:uid="{79FED369-ACAE-4A33-A037-4414151BAC9A}">
      <formula1>$BL$29:$BL$31</formula1>
    </dataValidation>
    <dataValidation type="list" allowBlank="1" showInputMessage="1" showErrorMessage="1" sqref="X29:Z29" xr:uid="{80A16591-E52C-4578-8277-66018328E7AF}">
      <formula1>$BL$12:$BL$16</formula1>
    </dataValidation>
    <dataValidation type="list" allowBlank="1" showInputMessage="1" showErrorMessage="1" sqref="S11:AA11" xr:uid="{28D079DC-734B-4F44-B0C4-6C13911B9775}">
      <formula1>$AY$56:$AY$60</formula1>
    </dataValidation>
  </dataValidations>
  <hyperlinks>
    <hyperlink ref="S7:Y7" r:id="rId1" display="Business Activity Codes" xr:uid="{1B0F1997-D758-4794-BFD8-61D587EC6249}"/>
    <hyperlink ref="CD31:CK31" r:id="rId2" display="Payroll Processing Fee" xr:uid="{C56DD9FC-9974-42CC-AEA3-3E61A0443AF7}"/>
    <hyperlink ref="U3" r:id="rId3" xr:uid="{BA0532F2-EFCC-4431-A36B-5DB5BA6953A8}"/>
  </hyperlinks>
  <pageMargins left="0" right="0" top="0" bottom="0" header="0" footer="0"/>
  <pageSetup orientation="portrait" r:id="rId4"/>
  <headerFooter alignWithMargins="0"/>
  <drawing r:id="rId5"/>
  <legacy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D1219-7D57-43B9-992F-342F21E8F812}">
  <sheetPr>
    <tabColor theme="8" tint="0.39997558519241921"/>
  </sheetPr>
  <dimension ref="A1:GV521"/>
  <sheetViews>
    <sheetView zoomScale="115" zoomScaleNormal="115" workbookViewId="0">
      <selection activeCell="X21" sqref="X21:Z21"/>
    </sheetView>
  </sheetViews>
  <sheetFormatPr defaultRowHeight="12.75"/>
  <cols>
    <col min="1" max="1" width="3.5703125" style="74" customWidth="1"/>
    <col min="2" max="2" width="3.140625" style="74" customWidth="1"/>
    <col min="3" max="3" width="12.7109375" style="74" customWidth="1"/>
    <col min="4" max="6" width="3.140625" style="74" customWidth="1"/>
    <col min="7" max="8" width="2" style="74" customWidth="1"/>
    <col min="9" max="9" width="1.28515625" style="74" customWidth="1"/>
    <col min="10" max="11" width="3.140625" style="74" customWidth="1"/>
    <col min="12" max="12" width="7.140625" style="74" customWidth="1"/>
    <col min="13" max="13" width="1.7109375" style="74" customWidth="1"/>
    <col min="14" max="22" width="3.140625" style="74" customWidth="1"/>
    <col min="23" max="23" width="4.42578125" style="74" customWidth="1"/>
    <col min="24" max="24" width="3.140625" style="74" customWidth="1"/>
    <col min="25" max="25" width="5.42578125" style="74" customWidth="1"/>
    <col min="26" max="26" width="5.28515625" style="74" customWidth="1"/>
    <col min="27" max="27" width="6" style="485" customWidth="1"/>
    <col min="28" max="28" width="1.28515625" style="74" customWidth="1"/>
    <col min="29" max="29" width="3.5703125" style="74" customWidth="1"/>
    <col min="30" max="30" width="5.7109375" style="60" hidden="1" customWidth="1"/>
    <col min="31" max="31" width="10.140625" style="60" hidden="1" customWidth="1"/>
    <col min="32" max="32" width="3.140625" style="60" hidden="1" customWidth="1"/>
    <col min="33" max="48" width="3.140625" style="60" customWidth="1"/>
    <col min="49" max="58" width="3.140625" style="60" hidden="1" customWidth="1"/>
    <col min="59" max="59" width="5.28515625" style="60" hidden="1" customWidth="1"/>
    <col min="60" max="66" width="3.140625" style="60" hidden="1" customWidth="1"/>
    <col min="67" max="70" width="9.140625" style="60" hidden="1" customWidth="1"/>
    <col min="71" max="72" width="9.140625" style="58"/>
    <col min="73" max="73" width="9.140625" style="68"/>
    <col min="74" max="79" width="9.140625" style="68" customWidth="1"/>
    <col min="80" max="81" width="9.140625" style="75" customWidth="1"/>
    <col min="82" max="84" width="9.140625" style="75"/>
    <col min="85" max="85" width="11.7109375" style="75" bestFit="1" customWidth="1"/>
    <col min="86" max="89" width="9.140625" style="75"/>
    <col min="90" max="196" width="9.140625" style="76"/>
    <col min="197" max="204" width="9.140625" style="77"/>
    <col min="205" max="16384" width="9.140625" style="74"/>
  </cols>
  <sheetData>
    <row r="1" spans="1:88" ht="10.5" customHeight="1">
      <c r="A1" s="58"/>
      <c r="B1" s="402"/>
      <c r="C1" s="403"/>
      <c r="D1" s="666" t="s">
        <v>82</v>
      </c>
      <c r="E1" s="666"/>
      <c r="F1" s="666"/>
      <c r="G1" s="666"/>
      <c r="H1" s="666"/>
      <c r="I1" s="666"/>
      <c r="J1" s="666"/>
      <c r="K1" s="666"/>
      <c r="L1" s="666"/>
      <c r="M1" s="666"/>
      <c r="N1" s="666"/>
      <c r="O1" s="666"/>
      <c r="P1" s="666"/>
      <c r="Q1" s="666"/>
      <c r="R1" s="666"/>
      <c r="S1" s="666"/>
      <c r="T1" s="666"/>
      <c r="U1" s="795">
        <v>46023</v>
      </c>
      <c r="V1" s="796"/>
      <c r="W1" s="796"/>
      <c r="X1" s="796"/>
      <c r="Y1" s="796"/>
      <c r="Z1" s="796"/>
      <c r="AA1" s="796"/>
      <c r="AB1" s="404"/>
      <c r="AC1" s="58"/>
      <c r="BS1" s="60"/>
      <c r="BT1" s="60"/>
      <c r="BU1" s="75"/>
      <c r="BV1" s="75"/>
      <c r="BW1" s="75"/>
      <c r="BX1" s="75"/>
      <c r="BY1" s="75"/>
      <c r="BZ1" s="75"/>
      <c r="CA1" s="75"/>
    </row>
    <row r="2" spans="1:88" ht="20.25" customHeight="1">
      <c r="A2" s="58"/>
      <c r="B2" s="405"/>
      <c r="C2" s="79"/>
      <c r="D2" s="667"/>
      <c r="E2" s="667"/>
      <c r="F2" s="667"/>
      <c r="G2" s="667"/>
      <c r="H2" s="667"/>
      <c r="I2" s="667"/>
      <c r="J2" s="667"/>
      <c r="K2" s="667"/>
      <c r="L2" s="667"/>
      <c r="M2" s="667"/>
      <c r="N2" s="667"/>
      <c r="O2" s="667"/>
      <c r="P2" s="667"/>
      <c r="Q2" s="667"/>
      <c r="R2" s="667"/>
      <c r="S2" s="667"/>
      <c r="T2" s="667"/>
      <c r="U2" s="797"/>
      <c r="V2" s="797"/>
      <c r="W2" s="797"/>
      <c r="X2" s="797"/>
      <c r="Y2" s="797"/>
      <c r="Z2" s="797"/>
      <c r="AA2" s="797"/>
      <c r="AB2" s="406"/>
      <c r="AC2" s="58"/>
      <c r="AH2" s="80"/>
      <c r="AI2" s="80"/>
      <c r="AJ2" s="80"/>
      <c r="AK2" s="80"/>
      <c r="AL2" s="80"/>
      <c r="AM2" s="80"/>
      <c r="AN2" s="80"/>
      <c r="AO2" s="80"/>
      <c r="AP2" s="80"/>
      <c r="AQ2" s="80"/>
      <c r="AR2" s="80"/>
      <c r="AS2" s="80"/>
      <c r="AT2" s="80"/>
      <c r="AU2" s="80"/>
      <c r="BL2" s="62" t="s">
        <v>83</v>
      </c>
      <c r="BS2" s="60"/>
      <c r="BT2" s="60"/>
      <c r="BU2" s="75"/>
      <c r="BV2" s="75"/>
      <c r="BW2" s="75"/>
      <c r="BX2" s="75"/>
      <c r="BY2" s="75"/>
      <c r="BZ2" s="75"/>
      <c r="CA2" s="75"/>
    </row>
    <row r="3" spans="1:88" ht="20.25" customHeight="1">
      <c r="A3" s="58"/>
      <c r="B3" s="407"/>
      <c r="C3" s="82"/>
      <c r="D3" s="668" t="s">
        <v>84</v>
      </c>
      <c r="E3" s="669"/>
      <c r="F3" s="669"/>
      <c r="G3" s="669"/>
      <c r="H3" s="669"/>
      <c r="I3" s="669"/>
      <c r="J3" s="669"/>
      <c r="K3" s="669"/>
      <c r="L3" s="669"/>
      <c r="M3" s="669"/>
      <c r="N3" s="669"/>
      <c r="O3" s="669"/>
      <c r="P3" s="669"/>
      <c r="Q3" s="669"/>
      <c r="R3" s="669"/>
      <c r="S3" s="669"/>
      <c r="T3" s="669"/>
      <c r="U3" s="798" t="s">
        <v>325</v>
      </c>
      <c r="V3" s="799"/>
      <c r="W3" s="799"/>
      <c r="X3" s="799"/>
      <c r="Y3" s="799"/>
      <c r="Z3" s="799"/>
      <c r="AA3" s="487"/>
      <c r="AB3" s="408"/>
      <c r="AC3" s="58"/>
      <c r="AH3" s="80"/>
      <c r="AI3" s="80"/>
      <c r="AJ3" s="80"/>
      <c r="AK3" s="80"/>
      <c r="AL3" s="80"/>
      <c r="AM3" s="80"/>
      <c r="AN3" s="80"/>
      <c r="AO3" s="80"/>
      <c r="AP3" s="80"/>
      <c r="AQ3" s="80"/>
      <c r="AR3" s="80"/>
      <c r="AS3" s="80"/>
      <c r="AT3" s="80"/>
      <c r="AU3" s="80"/>
      <c r="AY3" s="62" t="s">
        <v>65</v>
      </c>
      <c r="BL3" s="60" t="s">
        <v>221</v>
      </c>
      <c r="BS3" s="60"/>
      <c r="BT3" s="60"/>
      <c r="BU3" s="75"/>
      <c r="BV3" s="75"/>
      <c r="BW3" s="75"/>
      <c r="BX3" s="75"/>
      <c r="BY3" s="75"/>
      <c r="BZ3" s="75"/>
      <c r="CA3" s="75"/>
    </row>
    <row r="4" spans="1:88" ht="4.5" hidden="1" customHeight="1">
      <c r="A4" s="58"/>
      <c r="B4" s="696"/>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409"/>
      <c r="AC4" s="58"/>
      <c r="AY4" s="62" t="s">
        <v>66</v>
      </c>
      <c r="BL4" s="62" t="s">
        <v>85</v>
      </c>
      <c r="BS4" s="60"/>
      <c r="BT4" s="60"/>
      <c r="BU4" s="75"/>
      <c r="BV4" s="75"/>
      <c r="BW4" s="75"/>
      <c r="BX4" s="75"/>
      <c r="BY4" s="75"/>
      <c r="BZ4" s="75"/>
      <c r="CA4" s="75"/>
    </row>
    <row r="5" spans="1:88" ht="16.5" hidden="1" customHeight="1">
      <c r="A5" s="58"/>
      <c r="B5" s="696" t="s">
        <v>86</v>
      </c>
      <c r="C5" s="697"/>
      <c r="D5" s="697" t="s">
        <v>217</v>
      </c>
      <c r="E5" s="697"/>
      <c r="F5" s="697"/>
      <c r="G5" s="697"/>
      <c r="H5" s="697"/>
      <c r="I5" s="697"/>
      <c r="J5" s="697"/>
      <c r="K5" s="697"/>
      <c r="L5" s="697"/>
      <c r="M5" s="697"/>
      <c r="N5" s="697"/>
      <c r="O5" s="697" t="s">
        <v>67</v>
      </c>
      <c r="P5" s="697"/>
      <c r="Q5" s="697"/>
      <c r="R5" s="697"/>
      <c r="S5" s="697"/>
      <c r="T5" s="697"/>
      <c r="U5" s="697" t="s">
        <v>87</v>
      </c>
      <c r="V5" s="697"/>
      <c r="W5" s="697"/>
      <c r="X5" s="697"/>
      <c r="Y5" s="697"/>
      <c r="Z5" s="697"/>
      <c r="AA5" s="697"/>
      <c r="AB5" s="409"/>
      <c r="AC5" s="58"/>
      <c r="AF5" s="83">
        <f>Q5</f>
        <v>0</v>
      </c>
      <c r="AG5" s="61"/>
      <c r="AH5" s="61"/>
      <c r="AY5" s="60" t="s">
        <v>88</v>
      </c>
      <c r="BL5" s="60" t="s">
        <v>89</v>
      </c>
      <c r="BS5" s="60"/>
      <c r="BT5" s="60"/>
      <c r="BU5" s="75"/>
      <c r="BV5" s="75"/>
      <c r="BW5" s="75"/>
      <c r="BX5" s="75"/>
      <c r="BY5" s="75"/>
      <c r="BZ5" s="75"/>
      <c r="CA5" s="75"/>
    </row>
    <row r="6" spans="1:88" ht="4.5" hidden="1" customHeight="1">
      <c r="A6" s="58"/>
      <c r="B6" s="696"/>
      <c r="C6" s="697"/>
      <c r="D6" s="697"/>
      <c r="E6" s="697"/>
      <c r="F6" s="697"/>
      <c r="G6" s="697"/>
      <c r="H6" s="697"/>
      <c r="I6" s="697"/>
      <c r="J6" s="697"/>
      <c r="K6" s="697"/>
      <c r="L6" s="697"/>
      <c r="M6" s="697"/>
      <c r="N6" s="697"/>
      <c r="O6" s="697"/>
      <c r="P6" s="697"/>
      <c r="Q6" s="697"/>
      <c r="R6" s="697"/>
      <c r="S6" s="697"/>
      <c r="T6" s="697"/>
      <c r="U6" s="697"/>
      <c r="V6" s="697"/>
      <c r="W6" s="697"/>
      <c r="X6" s="697"/>
      <c r="Y6" s="697"/>
      <c r="Z6" s="697"/>
      <c r="AA6" s="697"/>
      <c r="AB6" s="409"/>
      <c r="AC6" s="58"/>
      <c r="BL6" s="60" t="s">
        <v>220</v>
      </c>
      <c r="BS6" s="60"/>
      <c r="BT6" s="60"/>
      <c r="BU6" s="75"/>
      <c r="BV6" s="75"/>
      <c r="BW6" s="75"/>
      <c r="BX6" s="75"/>
      <c r="BY6" s="75"/>
      <c r="BZ6" s="75"/>
      <c r="CA6" s="75"/>
    </row>
    <row r="7" spans="1:88" ht="15" hidden="1" customHeight="1">
      <c r="A7" s="58"/>
      <c r="B7" s="696" t="s">
        <v>83</v>
      </c>
      <c r="C7" s="697"/>
      <c r="D7" s="697"/>
      <c r="E7" s="697"/>
      <c r="F7" s="697"/>
      <c r="G7" s="697"/>
      <c r="H7" s="697"/>
      <c r="I7" s="697"/>
      <c r="J7" s="697" t="s">
        <v>90</v>
      </c>
      <c r="K7" s="697"/>
      <c r="L7" s="697"/>
      <c r="M7" s="697"/>
      <c r="N7" s="697"/>
      <c r="O7" s="697"/>
      <c r="P7" s="697"/>
      <c r="Q7" s="697"/>
      <c r="R7" s="697"/>
      <c r="S7" s="697" t="s">
        <v>91</v>
      </c>
      <c r="T7" s="697"/>
      <c r="U7" s="697"/>
      <c r="V7" s="697"/>
      <c r="W7" s="697"/>
      <c r="X7" s="697"/>
      <c r="Y7" s="697"/>
      <c r="Z7" s="697"/>
      <c r="AA7" s="697"/>
      <c r="AB7" s="409"/>
      <c r="AC7" s="58"/>
      <c r="BS7" s="60"/>
      <c r="BT7" s="60"/>
      <c r="BU7" s="75"/>
      <c r="BV7" s="75"/>
      <c r="BW7" s="75"/>
      <c r="BX7" s="75"/>
      <c r="BY7" s="75"/>
      <c r="BZ7" s="75"/>
      <c r="CA7" s="75"/>
    </row>
    <row r="8" spans="1:88" ht="9" hidden="1" customHeight="1">
      <c r="A8" s="58"/>
      <c r="B8" s="696"/>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409"/>
      <c r="AC8" s="58"/>
      <c r="BS8" s="60"/>
      <c r="BT8" s="60"/>
      <c r="BU8" s="75"/>
      <c r="BV8" s="75"/>
      <c r="BW8" s="75"/>
      <c r="BX8" s="75"/>
      <c r="BY8" s="75"/>
      <c r="BZ8" s="75"/>
      <c r="CA8" s="75"/>
    </row>
    <row r="9" spans="1:88" ht="16.5" hidden="1" customHeight="1">
      <c r="A9" s="58"/>
      <c r="B9" s="696" t="s">
        <v>227</v>
      </c>
      <c r="C9" s="697"/>
      <c r="D9" s="697"/>
      <c r="E9" s="697"/>
      <c r="F9" s="697"/>
      <c r="G9" s="697"/>
      <c r="H9" s="697"/>
      <c r="I9" s="697"/>
      <c r="J9" s="697"/>
      <c r="K9" s="697"/>
      <c r="L9" s="697"/>
      <c r="M9" s="697"/>
      <c r="N9" s="697"/>
      <c r="O9" s="697"/>
      <c r="P9" s="697"/>
      <c r="Q9" s="697"/>
      <c r="R9" s="697"/>
      <c r="S9" s="697" t="s">
        <v>222</v>
      </c>
      <c r="T9" s="697"/>
      <c r="U9" s="697"/>
      <c r="V9" s="697"/>
      <c r="W9" s="697"/>
      <c r="X9" s="697"/>
      <c r="Y9" s="697"/>
      <c r="Z9" s="697"/>
      <c r="AA9" s="697"/>
      <c r="AB9" s="409"/>
      <c r="AC9" s="58"/>
      <c r="BS9" s="60"/>
      <c r="BT9" s="60"/>
      <c r="BU9" s="75"/>
      <c r="BV9" s="75"/>
      <c r="BW9" s="75"/>
      <c r="BX9" s="75"/>
      <c r="BY9" s="75"/>
      <c r="BZ9" s="75"/>
      <c r="CA9" s="75"/>
    </row>
    <row r="10" spans="1:88" ht="7.5" hidden="1" customHeight="1">
      <c r="A10" s="58"/>
      <c r="B10" s="696"/>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409"/>
      <c r="AC10" s="58"/>
      <c r="AY10" s="60" t="s">
        <v>92</v>
      </c>
      <c r="BL10" s="60" t="s">
        <v>93</v>
      </c>
      <c r="BS10" s="60"/>
      <c r="BT10" s="60"/>
      <c r="BU10" s="75"/>
      <c r="BV10" s="75"/>
      <c r="BW10" s="75"/>
      <c r="BX10" s="75"/>
      <c r="BY10" s="75"/>
      <c r="BZ10" s="75"/>
      <c r="CA10" s="75"/>
    </row>
    <row r="11" spans="1:88" ht="15" hidden="1" customHeight="1">
      <c r="A11" s="58"/>
      <c r="B11" s="696" t="s">
        <v>94</v>
      </c>
      <c r="C11" s="697"/>
      <c r="D11" s="697"/>
      <c r="E11" s="697"/>
      <c r="F11" s="697"/>
      <c r="G11" s="697"/>
      <c r="H11" s="697"/>
      <c r="I11" s="697"/>
      <c r="J11" s="697" t="s">
        <v>95</v>
      </c>
      <c r="K11" s="697"/>
      <c r="L11" s="697"/>
      <c r="M11" s="697"/>
      <c r="N11" s="697"/>
      <c r="O11" s="697"/>
      <c r="P11" s="697"/>
      <c r="Q11" s="697"/>
      <c r="R11" s="697"/>
      <c r="S11" s="697"/>
      <c r="T11" s="697"/>
      <c r="U11" s="697"/>
      <c r="V11" s="697"/>
      <c r="W11" s="697"/>
      <c r="X11" s="697"/>
      <c r="Y11" s="697"/>
      <c r="Z11" s="697"/>
      <c r="AA11" s="697"/>
      <c r="AB11" s="409"/>
      <c r="AC11" s="58"/>
      <c r="BL11" s="60" t="s">
        <v>96</v>
      </c>
      <c r="BS11" s="60"/>
      <c r="BT11" s="60"/>
      <c r="BU11" s="75"/>
      <c r="BV11" s="75"/>
      <c r="BW11" s="75"/>
      <c r="BX11" s="75"/>
      <c r="BY11" s="75"/>
      <c r="BZ11" s="75"/>
      <c r="CA11" s="75"/>
      <c r="CJ11" s="75" t="s">
        <v>44</v>
      </c>
    </row>
    <row r="12" spans="1:88" ht="4.5" hidden="1" customHeight="1">
      <c r="A12" s="58"/>
      <c r="B12" s="696"/>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409"/>
      <c r="AC12" s="58"/>
      <c r="BL12" s="60" t="s">
        <v>97</v>
      </c>
      <c r="BS12" s="60"/>
      <c r="BT12" s="60"/>
      <c r="BU12" s="75"/>
      <c r="BV12" s="75"/>
      <c r="BW12" s="75"/>
      <c r="BX12" s="75"/>
      <c r="BY12" s="75"/>
      <c r="BZ12" s="75"/>
      <c r="CA12" s="75"/>
    </row>
    <row r="13" spans="1:88" ht="15.75" hidden="1" customHeight="1">
      <c r="A13" s="58"/>
      <c r="B13" s="696" t="s">
        <v>98</v>
      </c>
      <c r="C13" s="697" t="s">
        <v>99</v>
      </c>
      <c r="D13" s="697"/>
      <c r="E13" s="697"/>
      <c r="F13" s="697"/>
      <c r="G13" s="697"/>
      <c r="H13" s="697"/>
      <c r="I13" s="697" t="s">
        <v>218</v>
      </c>
      <c r="J13" s="697"/>
      <c r="K13" s="697"/>
      <c r="L13" s="697"/>
      <c r="M13" s="697" t="s">
        <v>219</v>
      </c>
      <c r="N13" s="697"/>
      <c r="O13" s="697"/>
      <c r="P13" s="697"/>
      <c r="Q13" s="697"/>
      <c r="R13" s="697"/>
      <c r="S13" s="697"/>
      <c r="T13" s="697" t="s">
        <v>99</v>
      </c>
      <c r="U13" s="697"/>
      <c r="V13" s="697"/>
      <c r="W13" s="697"/>
      <c r="X13" s="697"/>
      <c r="Y13" s="697"/>
      <c r="Z13" s="697"/>
      <c r="AA13" s="697"/>
      <c r="AB13" s="409"/>
      <c r="AC13" s="58"/>
      <c r="BL13" s="60" t="s">
        <v>92</v>
      </c>
      <c r="BS13" s="60"/>
      <c r="BT13" s="60"/>
      <c r="BU13" s="75"/>
      <c r="BV13" s="75"/>
      <c r="BW13" s="75"/>
      <c r="BX13" s="75"/>
      <c r="BY13" s="75"/>
      <c r="BZ13" s="75"/>
      <c r="CA13" s="75"/>
    </row>
    <row r="14" spans="1:88" ht="5.25" hidden="1" customHeight="1">
      <c r="A14" s="58"/>
      <c r="B14" s="696"/>
      <c r="C14" s="697"/>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409"/>
      <c r="AC14" s="58"/>
      <c r="BL14" s="60" t="s">
        <v>100</v>
      </c>
      <c r="BS14" s="60"/>
      <c r="BT14" s="60"/>
      <c r="BU14" s="75"/>
      <c r="BV14" s="75"/>
      <c r="BW14" s="75"/>
      <c r="BX14" s="75"/>
      <c r="BY14" s="75"/>
      <c r="BZ14" s="75"/>
      <c r="CA14" s="75"/>
    </row>
    <row r="15" spans="1:88" ht="15.75" hidden="1" customHeight="1">
      <c r="A15" s="58"/>
      <c r="B15" s="696" t="s">
        <v>101</v>
      </c>
      <c r="C15" s="697"/>
      <c r="D15" s="697"/>
      <c r="E15" s="697"/>
      <c r="F15" s="697"/>
      <c r="G15" s="697"/>
      <c r="H15" s="697"/>
      <c r="I15" s="697"/>
      <c r="J15" s="697"/>
      <c r="K15" s="697" t="s">
        <v>102</v>
      </c>
      <c r="L15" s="697"/>
      <c r="M15" s="697"/>
      <c r="N15" s="697"/>
      <c r="O15" s="697"/>
      <c r="P15" s="697"/>
      <c r="Q15" s="697"/>
      <c r="R15" s="697"/>
      <c r="S15" s="697"/>
      <c r="T15" s="697"/>
      <c r="U15" s="697"/>
      <c r="V15" s="697"/>
      <c r="W15" s="697"/>
      <c r="X15" s="697"/>
      <c r="Y15" s="697"/>
      <c r="Z15" s="697"/>
      <c r="AA15" s="697"/>
      <c r="AB15" s="409"/>
      <c r="AC15" s="58"/>
      <c r="BS15" s="60"/>
      <c r="BT15" s="60"/>
      <c r="BU15" s="75"/>
      <c r="BV15" s="75"/>
      <c r="BW15" s="75"/>
      <c r="BX15" s="75"/>
      <c r="BY15" s="75"/>
      <c r="BZ15" s="75"/>
      <c r="CA15" s="75"/>
    </row>
    <row r="16" spans="1:88" ht="5.25" hidden="1" customHeight="1">
      <c r="A16" s="58"/>
      <c r="B16" s="696"/>
      <c r="C16" s="697"/>
      <c r="D16" s="697"/>
      <c r="E16" s="697"/>
      <c r="F16" s="697"/>
      <c r="G16" s="697"/>
      <c r="H16" s="697"/>
      <c r="I16" s="697"/>
      <c r="J16" s="697"/>
      <c r="K16" s="697"/>
      <c r="L16" s="697"/>
      <c r="M16" s="697"/>
      <c r="N16" s="697"/>
      <c r="O16" s="697"/>
      <c r="P16" s="697"/>
      <c r="Q16" s="697"/>
      <c r="R16" s="697"/>
      <c r="S16" s="697"/>
      <c r="T16" s="697"/>
      <c r="U16" s="697"/>
      <c r="V16" s="697"/>
      <c r="W16" s="697"/>
      <c r="X16" s="697"/>
      <c r="Y16" s="697"/>
      <c r="Z16" s="697"/>
      <c r="AA16" s="697"/>
      <c r="AB16" s="409"/>
      <c r="AC16" s="58"/>
      <c r="BS16" s="60"/>
      <c r="BT16" s="60"/>
      <c r="BU16" s="75"/>
      <c r="BV16" s="75"/>
      <c r="BW16" s="75"/>
      <c r="BX16" s="75"/>
      <c r="BY16" s="75"/>
      <c r="BZ16" s="75"/>
      <c r="CA16" s="75"/>
    </row>
    <row r="17" spans="1:204" s="107" customFormat="1" ht="15" hidden="1" customHeight="1">
      <c r="A17" s="72"/>
      <c r="B17" s="696"/>
      <c r="C17" s="697" t="s">
        <v>103</v>
      </c>
      <c r="D17" s="697"/>
      <c r="E17" s="697"/>
      <c r="F17" s="697"/>
      <c r="G17" s="697"/>
      <c r="H17" s="697"/>
      <c r="I17" s="697"/>
      <c r="J17" s="697"/>
      <c r="K17" s="697"/>
      <c r="L17" s="697" t="s">
        <v>104</v>
      </c>
      <c r="M17" s="697"/>
      <c r="N17" s="697"/>
      <c r="O17" s="697"/>
      <c r="P17" s="697"/>
      <c r="Q17" s="697"/>
      <c r="R17" s="697"/>
      <c r="S17" s="697" t="s">
        <v>105</v>
      </c>
      <c r="T17" s="697"/>
      <c r="U17" s="697"/>
      <c r="V17" s="697"/>
      <c r="W17" s="697"/>
      <c r="X17" s="697"/>
      <c r="Y17" s="697"/>
      <c r="Z17" s="697"/>
      <c r="AA17" s="697"/>
      <c r="AB17" s="409"/>
      <c r="AC17" s="72"/>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75"/>
      <c r="BV17" s="75"/>
      <c r="BW17" s="75"/>
      <c r="BX17" s="75"/>
      <c r="BY17" s="75"/>
      <c r="BZ17" s="75"/>
      <c r="CA17" s="75"/>
      <c r="CB17" s="75"/>
      <c r="CC17" s="75"/>
      <c r="CD17" s="75"/>
      <c r="CE17" s="75"/>
      <c r="CF17" s="75"/>
      <c r="CG17" s="75"/>
      <c r="CH17" s="75"/>
      <c r="CI17" s="75"/>
      <c r="CJ17" s="75"/>
      <c r="CK17" s="75"/>
      <c r="CL17" s="76"/>
      <c r="CM17" s="76"/>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6"/>
      <c r="GP17" s="106"/>
      <c r="GQ17" s="106"/>
      <c r="GR17" s="106"/>
      <c r="GS17" s="106"/>
      <c r="GT17" s="106"/>
      <c r="GU17" s="106"/>
      <c r="GV17" s="106"/>
    </row>
    <row r="18" spans="1:204" s="107" customFormat="1" ht="15" customHeight="1">
      <c r="A18" s="72"/>
      <c r="B18" s="698" t="s">
        <v>493</v>
      </c>
      <c r="C18" s="699"/>
      <c r="D18" s="699"/>
      <c r="E18" s="699"/>
      <c r="F18" s="699"/>
      <c r="G18" s="699"/>
      <c r="H18" s="699"/>
      <c r="I18" s="699"/>
      <c r="J18" s="699"/>
      <c r="K18" s="699"/>
      <c r="L18" s="699"/>
      <c r="M18" s="699"/>
      <c r="N18" s="699"/>
      <c r="O18" s="699"/>
      <c r="P18" s="699"/>
      <c r="Q18" s="699"/>
      <c r="R18" s="699"/>
      <c r="S18" s="699"/>
      <c r="T18" s="699"/>
      <c r="U18" s="699"/>
      <c r="V18" s="699"/>
      <c r="W18" s="699"/>
      <c r="X18" s="699"/>
      <c r="Y18" s="699"/>
      <c r="Z18" s="699"/>
      <c r="AA18" s="699"/>
      <c r="AB18" s="419"/>
      <c r="AC18" s="72"/>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75"/>
      <c r="BV18" s="75"/>
      <c r="BW18" s="75"/>
      <c r="BX18" s="75"/>
      <c r="BY18" s="75"/>
      <c r="BZ18" s="75"/>
      <c r="CA18" s="75"/>
      <c r="CB18" s="75"/>
      <c r="CC18" s="75"/>
      <c r="CD18" s="75"/>
      <c r="CE18" s="75"/>
      <c r="CF18" s="75"/>
      <c r="CG18" s="75"/>
      <c r="CH18" s="75"/>
      <c r="CI18" s="75"/>
      <c r="CJ18" s="75"/>
      <c r="CK18" s="75"/>
      <c r="CL18" s="76"/>
      <c r="CM18" s="76"/>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6"/>
      <c r="GP18" s="106"/>
      <c r="GQ18" s="106"/>
      <c r="GR18" s="106"/>
      <c r="GS18" s="106"/>
      <c r="GT18" s="106"/>
      <c r="GU18" s="106"/>
      <c r="GV18" s="106"/>
    </row>
    <row r="19" spans="1:204" ht="15" hidden="1" customHeight="1">
      <c r="A19" s="58"/>
      <c r="B19" s="696"/>
      <c r="C19" s="697"/>
      <c r="D19" s="697"/>
      <c r="E19" s="697"/>
      <c r="F19" s="697"/>
      <c r="G19" s="697"/>
      <c r="H19" s="697"/>
      <c r="I19" s="697"/>
      <c r="J19" s="697"/>
      <c r="K19" s="697"/>
      <c r="L19" s="697"/>
      <c r="M19" s="697"/>
      <c r="N19" s="697"/>
      <c r="O19" s="697"/>
      <c r="P19" s="697"/>
      <c r="Q19" s="697"/>
      <c r="R19" s="697"/>
      <c r="S19" s="697"/>
      <c r="T19" s="697"/>
      <c r="U19" s="697"/>
      <c r="V19" s="697"/>
      <c r="W19" s="697"/>
      <c r="X19" s="697"/>
      <c r="Y19" s="697"/>
      <c r="Z19" s="697"/>
      <c r="AA19" s="697"/>
      <c r="AB19" s="410"/>
      <c r="AC19" s="58"/>
      <c r="BL19" s="60" t="s">
        <v>44</v>
      </c>
      <c r="BS19" s="60"/>
      <c r="BT19" s="60"/>
      <c r="BU19" s="75"/>
      <c r="BV19" s="75"/>
      <c r="BW19" s="75"/>
      <c r="BX19" s="75"/>
      <c r="BY19" s="75"/>
      <c r="BZ19" s="75"/>
      <c r="CA19" s="75"/>
    </row>
    <row r="20" spans="1:204" ht="15" customHeight="1">
      <c r="A20" s="58"/>
      <c r="B20" s="690" t="s">
        <v>107</v>
      </c>
      <c r="C20" s="691"/>
      <c r="D20" s="691"/>
      <c r="E20" s="691"/>
      <c r="F20" s="691"/>
      <c r="G20" s="691"/>
      <c r="H20" s="691"/>
      <c r="I20" s="691"/>
      <c r="J20" s="691"/>
      <c r="K20" s="691"/>
      <c r="L20" s="691"/>
      <c r="M20" s="417"/>
      <c r="N20" s="694" t="s">
        <v>115</v>
      </c>
      <c r="O20" s="694"/>
      <c r="P20" s="694"/>
      <c r="Q20" s="694"/>
      <c r="R20" s="694"/>
      <c r="S20" s="694"/>
      <c r="T20" s="694"/>
      <c r="U20" s="694"/>
      <c r="V20" s="694"/>
      <c r="W20" s="694"/>
      <c r="X20" s="694"/>
      <c r="Y20" s="694"/>
      <c r="Z20" s="694"/>
      <c r="AA20" s="694"/>
      <c r="AB20" s="695"/>
      <c r="AC20" s="58"/>
      <c r="BS20" s="60"/>
      <c r="BT20" s="60"/>
      <c r="BU20" s="75"/>
      <c r="BV20" s="75"/>
      <c r="BW20" s="75"/>
      <c r="BX20" s="75"/>
      <c r="BY20" s="75"/>
      <c r="BZ20" s="75"/>
      <c r="CA20" s="75"/>
    </row>
    <row r="21" spans="1:204" ht="15" customHeight="1">
      <c r="A21" s="58"/>
      <c r="B21" s="670" t="s">
        <v>329</v>
      </c>
      <c r="C21" s="671"/>
      <c r="D21" s="671"/>
      <c r="E21" s="671"/>
      <c r="F21" s="671"/>
      <c r="G21" s="671"/>
      <c r="H21" s="671"/>
      <c r="I21" s="672"/>
      <c r="J21" s="1036"/>
      <c r="K21" s="1037"/>
      <c r="L21" s="1038"/>
      <c r="M21" s="58"/>
      <c r="N21" s="85"/>
      <c r="O21" s="676" t="s">
        <v>118</v>
      </c>
      <c r="P21" s="677"/>
      <c r="Q21" s="677"/>
      <c r="R21" s="677"/>
      <c r="S21" s="677"/>
      <c r="T21" s="677"/>
      <c r="U21" s="677"/>
      <c r="V21" s="677"/>
      <c r="W21" s="678"/>
      <c r="X21" s="1036"/>
      <c r="Y21" s="1037"/>
      <c r="Z21" s="1038"/>
      <c r="AA21" s="112"/>
      <c r="AB21" s="410"/>
      <c r="AC21" s="58"/>
      <c r="BL21" s="60" t="s">
        <v>65</v>
      </c>
      <c r="BS21" s="60"/>
      <c r="BT21" s="60"/>
      <c r="BU21" s="75"/>
      <c r="BV21" s="75"/>
      <c r="BW21" s="75"/>
      <c r="BX21" s="75"/>
      <c r="BY21" s="75"/>
      <c r="BZ21" s="75"/>
      <c r="CA21" s="75"/>
    </row>
    <row r="22" spans="1:204" ht="15" customHeight="1">
      <c r="A22" s="58"/>
      <c r="B22" s="682" t="s">
        <v>308</v>
      </c>
      <c r="C22" s="683"/>
      <c r="D22" s="683"/>
      <c r="E22" s="683"/>
      <c r="F22" s="683"/>
      <c r="G22" s="683"/>
      <c r="H22" s="683"/>
      <c r="I22" s="684"/>
      <c r="J22" s="1036"/>
      <c r="K22" s="1037"/>
      <c r="L22" s="1038"/>
      <c r="M22" s="58"/>
      <c r="N22" s="85"/>
      <c r="O22" s="685" t="s">
        <v>393</v>
      </c>
      <c r="P22" s="686"/>
      <c r="Q22" s="686"/>
      <c r="R22" s="686"/>
      <c r="S22" s="686"/>
      <c r="T22" s="686"/>
      <c r="U22" s="686"/>
      <c r="V22" s="686"/>
      <c r="W22" s="687"/>
      <c r="X22" s="1036"/>
      <c r="Y22" s="1037"/>
      <c r="Z22" s="1038"/>
      <c r="AA22" s="488"/>
      <c r="AB22" s="410"/>
      <c r="AC22" s="58"/>
      <c r="BL22" s="60" t="s">
        <v>109</v>
      </c>
      <c r="BS22" s="60"/>
      <c r="BT22" s="60"/>
      <c r="BU22" s="75"/>
      <c r="BV22" s="75"/>
      <c r="BW22" s="75"/>
      <c r="BX22" s="75"/>
      <c r="BY22" s="75"/>
      <c r="BZ22" s="75"/>
      <c r="CA22" s="75"/>
    </row>
    <row r="23" spans="1:204" ht="15" customHeight="1">
      <c r="A23" s="58"/>
      <c r="B23" s="670" t="s">
        <v>309</v>
      </c>
      <c r="C23" s="671"/>
      <c r="D23" s="671"/>
      <c r="E23" s="671"/>
      <c r="F23" s="671"/>
      <c r="G23" s="671"/>
      <c r="H23" s="727" t="s">
        <v>44</v>
      </c>
      <c r="I23" s="728"/>
      <c r="J23" s="1036"/>
      <c r="K23" s="1037"/>
      <c r="L23" s="1038"/>
      <c r="M23" s="58"/>
      <c r="N23" s="58"/>
      <c r="O23" s="670" t="s">
        <v>394</v>
      </c>
      <c r="P23" s="671"/>
      <c r="Q23" s="671"/>
      <c r="R23" s="671"/>
      <c r="S23" s="671"/>
      <c r="T23" s="671"/>
      <c r="U23" s="671"/>
      <c r="V23" s="671"/>
      <c r="W23" s="672"/>
      <c r="X23" s="1036"/>
      <c r="Y23" s="1037"/>
      <c r="Z23" s="1038"/>
      <c r="AA23" s="112"/>
      <c r="AB23" s="410"/>
      <c r="AC23" s="58"/>
      <c r="BL23" s="60" t="s">
        <v>100</v>
      </c>
      <c r="BS23" s="60"/>
      <c r="BT23" s="60"/>
      <c r="BU23" s="75"/>
      <c r="BV23" s="75"/>
      <c r="BW23" s="75"/>
      <c r="BX23" s="75"/>
      <c r="BY23" s="75"/>
      <c r="BZ23" s="75"/>
      <c r="CA23" s="75"/>
    </row>
    <row r="24" spans="1:204" ht="15" customHeight="1">
      <c r="A24" s="58"/>
      <c r="B24" s="730" t="s">
        <v>366</v>
      </c>
      <c r="C24" s="729"/>
      <c r="D24" s="729"/>
      <c r="E24" s="608"/>
      <c r="F24" s="607">
        <f>J24/2</f>
        <v>0</v>
      </c>
      <c r="G24" s="729"/>
      <c r="H24" s="729"/>
      <c r="I24" s="608"/>
      <c r="J24" s="1036"/>
      <c r="K24" s="1037"/>
      <c r="L24" s="1038"/>
      <c r="M24" s="58"/>
      <c r="N24" s="58"/>
      <c r="O24" s="670" t="s">
        <v>395</v>
      </c>
      <c r="P24" s="671"/>
      <c r="Q24" s="671"/>
      <c r="R24" s="671"/>
      <c r="S24" s="671"/>
      <c r="T24" s="671"/>
      <c r="U24" s="671"/>
      <c r="V24" s="671"/>
      <c r="W24" s="672"/>
      <c r="X24" s="1036"/>
      <c r="Y24" s="1037"/>
      <c r="Z24" s="1038"/>
      <c r="AA24" s="112"/>
      <c r="AB24" s="410"/>
      <c r="AC24" s="58"/>
      <c r="AY24" s="60" t="s">
        <v>90</v>
      </c>
      <c r="BS24" s="60"/>
      <c r="BT24" s="60"/>
      <c r="BU24" s="75"/>
      <c r="BV24" s="75"/>
      <c r="BW24" s="75"/>
      <c r="BX24" s="75"/>
      <c r="BY24" s="75"/>
      <c r="BZ24" s="75"/>
      <c r="CA24" s="75"/>
    </row>
    <row r="25" spans="1:204" ht="15" customHeight="1">
      <c r="A25" s="58"/>
      <c r="B25" s="670" t="s">
        <v>365</v>
      </c>
      <c r="C25" s="671"/>
      <c r="D25" s="671"/>
      <c r="E25" s="671"/>
      <c r="F25" s="671"/>
      <c r="G25" s="671"/>
      <c r="H25" s="671" t="s">
        <v>44</v>
      </c>
      <c r="I25" s="672"/>
      <c r="J25" s="1036"/>
      <c r="K25" s="1037"/>
      <c r="L25" s="1038"/>
      <c r="M25" s="58"/>
      <c r="N25" s="58"/>
      <c r="O25" s="730">
        <f>'2026 YTD'!O25</f>
        <v>0</v>
      </c>
      <c r="P25" s="815"/>
      <c r="Q25" s="815"/>
      <c r="R25" s="815"/>
      <c r="S25" s="815"/>
      <c r="T25" s="815"/>
      <c r="U25" s="815"/>
      <c r="V25" s="815"/>
      <c r="W25" s="816"/>
      <c r="X25" s="1036"/>
      <c r="Y25" s="1037"/>
      <c r="Z25" s="1038"/>
      <c r="AA25" s="112"/>
      <c r="AB25" s="410"/>
      <c r="AC25" s="58"/>
      <c r="AY25" s="60" t="s">
        <v>110</v>
      </c>
      <c r="BL25" s="60" t="s">
        <v>65</v>
      </c>
      <c r="BS25" s="60"/>
      <c r="BT25" s="60"/>
      <c r="BU25" s="75"/>
      <c r="BV25" s="75"/>
      <c r="BW25" s="75"/>
      <c r="BX25" s="75"/>
      <c r="BY25" s="75"/>
      <c r="BZ25" s="75"/>
      <c r="CA25" s="75"/>
    </row>
    <row r="26" spans="1:204" ht="15" customHeight="1">
      <c r="A26" s="58"/>
      <c r="B26" s="670" t="s">
        <v>207</v>
      </c>
      <c r="C26" s="671"/>
      <c r="D26" s="671"/>
      <c r="E26" s="671"/>
      <c r="F26" s="671"/>
      <c r="G26" s="671"/>
      <c r="H26" s="671"/>
      <c r="I26" s="704"/>
      <c r="J26" s="1036"/>
      <c r="K26" s="1037"/>
      <c r="L26" s="1038"/>
      <c r="M26" s="58"/>
      <c r="N26" s="58"/>
      <c r="O26" s="705" t="s">
        <v>123</v>
      </c>
      <c r="P26" s="706"/>
      <c r="Q26" s="706"/>
      <c r="R26" s="706"/>
      <c r="S26" s="706"/>
      <c r="T26" s="706"/>
      <c r="U26" s="706"/>
      <c r="V26" s="706"/>
      <c r="W26" s="707"/>
      <c r="X26" s="708">
        <f>X21-X22+X23+X24+X25</f>
        <v>0</v>
      </c>
      <c r="Y26" s="709"/>
      <c r="Z26" s="710"/>
      <c r="AA26" s="112"/>
      <c r="AB26" s="410"/>
      <c r="AC26" s="58"/>
      <c r="AY26" s="60" t="s">
        <v>112</v>
      </c>
      <c r="BL26" s="60" t="s">
        <v>66</v>
      </c>
      <c r="BS26" s="60"/>
      <c r="BT26" s="60"/>
      <c r="BU26" s="75"/>
      <c r="BV26" s="75"/>
      <c r="BW26" s="75"/>
      <c r="BX26" s="75"/>
      <c r="BY26" s="75"/>
      <c r="BZ26" s="75"/>
      <c r="CA26" s="75"/>
    </row>
    <row r="27" spans="1:204" ht="15" customHeight="1">
      <c r="A27" s="58"/>
      <c r="B27" s="670" t="s">
        <v>111</v>
      </c>
      <c r="C27" s="671"/>
      <c r="D27" s="671"/>
      <c r="E27" s="671"/>
      <c r="F27" s="671"/>
      <c r="G27" s="671"/>
      <c r="H27" s="671"/>
      <c r="I27" s="704"/>
      <c r="J27" s="1036"/>
      <c r="K27" s="1037"/>
      <c r="L27" s="1038"/>
      <c r="M27" s="58"/>
      <c r="N27" s="58"/>
      <c r="O27" s="58"/>
      <c r="P27" s="58"/>
      <c r="Q27" s="58"/>
      <c r="R27" s="58"/>
      <c r="S27" s="58"/>
      <c r="T27" s="58"/>
      <c r="U27" s="58"/>
      <c r="V27" s="58"/>
      <c r="W27" s="58"/>
      <c r="X27" s="58"/>
      <c r="Y27" s="58"/>
      <c r="Z27" s="58"/>
      <c r="AA27" s="489"/>
      <c r="AB27" s="410"/>
      <c r="AC27" s="58"/>
      <c r="AY27" s="60" t="s">
        <v>113</v>
      </c>
      <c r="BG27" s="60">
        <f>J47*5</f>
        <v>0</v>
      </c>
      <c r="BL27" s="60" t="s">
        <v>100</v>
      </c>
      <c r="BS27" s="60"/>
      <c r="BT27" s="60"/>
      <c r="BU27" s="75"/>
      <c r="BV27" s="75"/>
      <c r="BW27" s="75"/>
      <c r="BX27" s="75"/>
      <c r="BY27" s="75"/>
      <c r="BZ27" s="75"/>
      <c r="CA27" s="75"/>
    </row>
    <row r="28" spans="1:204" ht="15" customHeight="1">
      <c r="A28" s="58"/>
      <c r="B28" s="670" t="s">
        <v>310</v>
      </c>
      <c r="C28" s="671"/>
      <c r="D28" s="671"/>
      <c r="E28" s="671"/>
      <c r="F28" s="671"/>
      <c r="G28" s="671"/>
      <c r="H28" s="671"/>
      <c r="I28" s="704"/>
      <c r="J28" s="1036"/>
      <c r="K28" s="1037"/>
      <c r="L28" s="1038"/>
      <c r="M28" s="417"/>
      <c r="N28" s="712" t="s">
        <v>255</v>
      </c>
      <c r="O28" s="712"/>
      <c r="P28" s="712"/>
      <c r="Q28" s="712"/>
      <c r="R28" s="712"/>
      <c r="S28" s="712"/>
      <c r="T28" s="712"/>
      <c r="U28" s="712"/>
      <c r="V28" s="712"/>
      <c r="W28" s="712"/>
      <c r="X28" s="712"/>
      <c r="Y28" s="712"/>
      <c r="Z28" s="712"/>
      <c r="AA28" s="712"/>
      <c r="AB28" s="713"/>
      <c r="AC28" s="58"/>
      <c r="AY28" s="60" t="s">
        <v>116</v>
      </c>
      <c r="BG28" s="60">
        <v>1500</v>
      </c>
      <c r="BS28" s="60"/>
      <c r="BT28" s="60"/>
      <c r="BU28" s="75"/>
      <c r="BV28" s="75"/>
      <c r="BW28" s="75"/>
      <c r="BX28" s="75"/>
      <c r="BY28" s="75"/>
      <c r="BZ28" s="75"/>
      <c r="CA28" s="75"/>
    </row>
    <row r="29" spans="1:204" ht="15" customHeight="1">
      <c r="A29" s="58"/>
      <c r="B29" s="682" t="s">
        <v>114</v>
      </c>
      <c r="C29" s="683"/>
      <c r="D29" s="683"/>
      <c r="E29" s="683"/>
      <c r="F29" s="683"/>
      <c r="G29" s="683"/>
      <c r="H29" s="683"/>
      <c r="I29" s="714"/>
      <c r="J29" s="1036"/>
      <c r="K29" s="1037"/>
      <c r="L29" s="1038"/>
      <c r="M29" s="58"/>
      <c r="N29" s="58" t="s">
        <v>44</v>
      </c>
      <c r="O29" s="715" t="s">
        <v>256</v>
      </c>
      <c r="P29" s="716"/>
      <c r="Q29" s="716"/>
      <c r="R29" s="716"/>
      <c r="S29" s="716"/>
      <c r="T29" s="716"/>
      <c r="U29" s="716"/>
      <c r="V29" s="716"/>
      <c r="W29" s="717"/>
      <c r="X29" s="1036"/>
      <c r="Y29" s="1037"/>
      <c r="Z29" s="1038"/>
      <c r="AA29" s="400"/>
      <c r="AB29" s="410"/>
      <c r="AC29" s="58"/>
      <c r="AY29" s="60" t="s">
        <v>119</v>
      </c>
      <c r="BL29" s="60" t="s">
        <v>101</v>
      </c>
      <c r="BS29" s="60"/>
      <c r="BT29" s="60"/>
      <c r="BU29" s="75"/>
      <c r="BV29" s="75"/>
      <c r="BW29" s="75"/>
      <c r="BX29" s="75"/>
      <c r="BY29" s="75"/>
      <c r="BZ29" s="75"/>
      <c r="CA29" s="75"/>
    </row>
    <row r="30" spans="1:204" ht="15" customHeight="1">
      <c r="A30" s="58"/>
      <c r="B30" s="670" t="s">
        <v>117</v>
      </c>
      <c r="C30" s="671"/>
      <c r="D30" s="671"/>
      <c r="E30" s="671"/>
      <c r="F30" s="671"/>
      <c r="G30" s="671"/>
      <c r="H30" s="671"/>
      <c r="I30" s="704"/>
      <c r="J30" s="1036"/>
      <c r="K30" s="1037"/>
      <c r="L30" s="1038"/>
      <c r="M30" s="58"/>
      <c r="N30" s="58" t="s">
        <v>44</v>
      </c>
      <c r="O30" s="715" t="s">
        <v>320</v>
      </c>
      <c r="P30" s="716"/>
      <c r="Q30" s="716"/>
      <c r="R30" s="716"/>
      <c r="S30" s="716"/>
      <c r="T30" s="716"/>
      <c r="U30" s="716"/>
      <c r="V30" s="716"/>
      <c r="W30" s="717"/>
      <c r="X30" s="1036"/>
      <c r="Y30" s="1037"/>
      <c r="Z30" s="1038"/>
      <c r="AA30" s="400"/>
      <c r="AB30" s="410"/>
      <c r="AC30" s="58"/>
      <c r="BL30" s="60" t="s">
        <v>121</v>
      </c>
      <c r="BS30" s="60"/>
      <c r="BT30" s="60"/>
      <c r="BU30" s="75"/>
      <c r="BV30" s="75"/>
      <c r="BW30" s="75"/>
      <c r="BX30" s="75"/>
      <c r="BY30" s="75"/>
      <c r="BZ30" s="75"/>
      <c r="CA30" s="75"/>
    </row>
    <row r="31" spans="1:204" ht="15" customHeight="1">
      <c r="A31" s="58"/>
      <c r="B31" s="670" t="s">
        <v>311</v>
      </c>
      <c r="C31" s="671"/>
      <c r="D31" s="671">
        <v>0</v>
      </c>
      <c r="E31" s="671"/>
      <c r="F31" s="671"/>
      <c r="G31" s="671"/>
      <c r="H31" s="671"/>
      <c r="I31" s="704"/>
      <c r="J31" s="1036"/>
      <c r="K31" s="1037"/>
      <c r="L31" s="1038"/>
      <c r="M31" s="58"/>
      <c r="N31" s="58" t="s">
        <v>44</v>
      </c>
      <c r="O31" s="670" t="s">
        <v>533</v>
      </c>
      <c r="P31" s="671"/>
      <c r="Q31" s="671"/>
      <c r="R31" s="671"/>
      <c r="S31" s="671"/>
      <c r="T31" s="671"/>
      <c r="U31" s="671"/>
      <c r="V31" s="671"/>
      <c r="W31" s="704"/>
      <c r="X31" s="1036"/>
      <c r="Y31" s="1037"/>
      <c r="Z31" s="1038"/>
      <c r="AA31" s="400"/>
      <c r="AB31" s="410"/>
      <c r="AC31" s="58"/>
      <c r="BL31" s="60" t="s">
        <v>122</v>
      </c>
      <c r="BS31" s="60"/>
      <c r="BT31" s="60"/>
      <c r="BU31" s="75"/>
      <c r="BV31" s="75"/>
      <c r="BW31" s="75"/>
      <c r="BX31" s="75"/>
      <c r="BY31" s="75"/>
      <c r="BZ31" s="75"/>
      <c r="CA31" s="75"/>
    </row>
    <row r="32" spans="1:204" ht="15" customHeight="1">
      <c r="A32" s="58"/>
      <c r="B32" s="682" t="s">
        <v>208</v>
      </c>
      <c r="C32" s="683"/>
      <c r="D32" s="683"/>
      <c r="E32" s="683"/>
      <c r="F32" s="683"/>
      <c r="G32" s="683"/>
      <c r="H32" s="683"/>
      <c r="I32" s="714"/>
      <c r="J32" s="1036"/>
      <c r="K32" s="1037"/>
      <c r="L32" s="1038"/>
      <c r="M32" s="58"/>
      <c r="N32" s="70"/>
      <c r="O32" s="721" t="s">
        <v>321</v>
      </c>
      <c r="P32" s="722"/>
      <c r="Q32" s="722"/>
      <c r="R32" s="722"/>
      <c r="S32" s="722"/>
      <c r="T32" s="722"/>
      <c r="U32" s="722"/>
      <c r="V32" s="722"/>
      <c r="W32" s="723"/>
      <c r="X32" s="724">
        <f>X29+X30-X31</f>
        <v>0</v>
      </c>
      <c r="Y32" s="725"/>
      <c r="Z32" s="726"/>
      <c r="AA32" s="460"/>
      <c r="AB32" s="411"/>
      <c r="AC32" s="58"/>
      <c r="BL32" s="60" t="s">
        <v>124</v>
      </c>
      <c r="BS32" s="60"/>
      <c r="BT32" s="60"/>
      <c r="BU32" s="75"/>
      <c r="BV32" s="75"/>
      <c r="BW32" s="75"/>
      <c r="BX32" s="75"/>
      <c r="BY32" s="75"/>
      <c r="BZ32" s="75"/>
      <c r="CA32" s="75"/>
    </row>
    <row r="33" spans="1:88" ht="15" customHeight="1">
      <c r="A33" s="58"/>
      <c r="B33" s="670" t="s">
        <v>312</v>
      </c>
      <c r="C33" s="671"/>
      <c r="D33" s="671"/>
      <c r="E33" s="671"/>
      <c r="F33" s="671"/>
      <c r="G33" s="671"/>
      <c r="H33" s="671"/>
      <c r="I33" s="704"/>
      <c r="J33" s="1036"/>
      <c r="K33" s="1037"/>
      <c r="L33" s="1038"/>
      <c r="M33" s="58"/>
      <c r="N33" s="58"/>
      <c r="O33" s="58"/>
      <c r="P33" s="58"/>
      <c r="Q33" s="58"/>
      <c r="R33" s="58"/>
      <c r="S33" s="58"/>
      <c r="T33" s="58"/>
      <c r="U33" s="58"/>
      <c r="V33" s="58"/>
      <c r="W33" s="58"/>
      <c r="X33" s="58"/>
      <c r="Y33" s="58"/>
      <c r="Z33" s="58"/>
      <c r="AA33" s="71"/>
      <c r="AB33" s="410"/>
      <c r="AC33" s="58"/>
      <c r="BL33" s="60" t="s">
        <v>125</v>
      </c>
      <c r="BS33" s="60"/>
      <c r="BT33" s="60"/>
      <c r="BU33" s="75"/>
      <c r="BV33" s="75"/>
      <c r="BW33" s="75"/>
      <c r="BX33" s="75"/>
      <c r="BY33" s="75"/>
      <c r="BZ33" s="75"/>
      <c r="CA33" s="75"/>
    </row>
    <row r="34" spans="1:88" ht="15" customHeight="1">
      <c r="A34" s="58"/>
      <c r="B34" s="735" t="s">
        <v>126</v>
      </c>
      <c r="C34" s="736"/>
      <c r="D34" s="736"/>
      <c r="E34" s="736"/>
      <c r="F34" s="736"/>
      <c r="G34" s="736"/>
      <c r="H34" s="736"/>
      <c r="I34" s="737"/>
      <c r="J34" s="1036"/>
      <c r="K34" s="1037"/>
      <c r="L34" s="1037"/>
      <c r="M34" s="417"/>
      <c r="N34" s="739" t="s">
        <v>127</v>
      </c>
      <c r="O34" s="739"/>
      <c r="P34" s="739"/>
      <c r="Q34" s="739"/>
      <c r="R34" s="739"/>
      <c r="S34" s="739"/>
      <c r="T34" s="739"/>
      <c r="U34" s="739"/>
      <c r="V34" s="739"/>
      <c r="W34" s="739"/>
      <c r="X34" s="739"/>
      <c r="Y34" s="739"/>
      <c r="Z34" s="739"/>
      <c r="AA34" s="739"/>
      <c r="AB34" s="740"/>
      <c r="AC34" s="58"/>
      <c r="BS34" s="60"/>
      <c r="BT34" s="60"/>
      <c r="BU34" s="75"/>
      <c r="BV34" s="75"/>
      <c r="BW34" s="75"/>
      <c r="BX34" s="75"/>
      <c r="BY34" s="75"/>
      <c r="BZ34" s="75"/>
      <c r="CA34" s="75"/>
    </row>
    <row r="35" spans="1:88" ht="15" customHeight="1">
      <c r="A35" s="58"/>
      <c r="B35" s="670" t="s">
        <v>313</v>
      </c>
      <c r="C35" s="671"/>
      <c r="D35" s="671"/>
      <c r="E35" s="671"/>
      <c r="F35" s="671"/>
      <c r="G35" s="671"/>
      <c r="H35" s="671"/>
      <c r="I35" s="704"/>
      <c r="J35" s="1036"/>
      <c r="K35" s="1037"/>
      <c r="L35" s="1038"/>
      <c r="M35" s="58"/>
      <c r="N35" s="58"/>
      <c r="O35" s="670" t="s">
        <v>128</v>
      </c>
      <c r="P35" s="671"/>
      <c r="Q35" s="671"/>
      <c r="R35" s="671"/>
      <c r="S35" s="671"/>
      <c r="T35" s="671"/>
      <c r="U35" s="671"/>
      <c r="V35" s="671"/>
      <c r="W35" s="704"/>
      <c r="X35" s="1036"/>
      <c r="Y35" s="1037"/>
      <c r="Z35" s="1038"/>
      <c r="AA35" s="400">
        <f>X35</f>
        <v>0</v>
      </c>
      <c r="AB35" s="410"/>
      <c r="AC35" s="58"/>
      <c r="BS35" s="60"/>
      <c r="BT35" s="60"/>
      <c r="BU35" s="75"/>
      <c r="BV35" s="75"/>
      <c r="BW35" s="75"/>
      <c r="BX35" s="75"/>
      <c r="BY35" s="75"/>
      <c r="BZ35" s="75"/>
      <c r="CA35" s="75"/>
    </row>
    <row r="36" spans="1:88" ht="15" customHeight="1">
      <c r="A36" s="58"/>
      <c r="B36" s="741" t="s">
        <v>314</v>
      </c>
      <c r="C36" s="742"/>
      <c r="D36" s="742"/>
      <c r="E36" s="742"/>
      <c r="F36" s="742"/>
      <c r="G36" s="743"/>
      <c r="H36" s="743"/>
      <c r="I36" s="744"/>
      <c r="J36" s="1036"/>
      <c r="K36" s="1037"/>
      <c r="L36" s="1038"/>
      <c r="M36" s="58"/>
      <c r="N36" s="58"/>
      <c r="O36" s="745" t="s">
        <v>322</v>
      </c>
      <c r="P36" s="746"/>
      <c r="Q36" s="746"/>
      <c r="R36" s="746"/>
      <c r="S36" s="746"/>
      <c r="T36" s="746"/>
      <c r="U36" s="746"/>
      <c r="V36" s="746"/>
      <c r="W36" s="747"/>
      <c r="X36" s="1036"/>
      <c r="Y36" s="1037"/>
      <c r="Z36" s="1038"/>
      <c r="AA36" s="400">
        <f>X36</f>
        <v>0</v>
      </c>
      <c r="AB36" s="410"/>
      <c r="AC36" s="58"/>
      <c r="BS36" s="60"/>
      <c r="BT36" s="60"/>
      <c r="BU36" s="75"/>
      <c r="BV36" s="75"/>
      <c r="BW36" s="75"/>
      <c r="BX36" s="75"/>
      <c r="BY36" s="75"/>
      <c r="BZ36" s="75"/>
      <c r="CA36" s="75"/>
    </row>
    <row r="37" spans="1:88" ht="15" customHeight="1">
      <c r="A37" s="58"/>
      <c r="B37" s="682" t="s">
        <v>130</v>
      </c>
      <c r="C37" s="683"/>
      <c r="D37" s="683"/>
      <c r="E37" s="683"/>
      <c r="F37" s="683"/>
      <c r="G37" s="683"/>
      <c r="H37" s="683"/>
      <c r="I37" s="714"/>
      <c r="J37" s="1036"/>
      <c r="K37" s="1037"/>
      <c r="L37" s="1038"/>
      <c r="M37" s="58"/>
      <c r="N37" s="58"/>
      <c r="O37" s="734" t="s">
        <v>131</v>
      </c>
      <c r="P37" s="671"/>
      <c r="Q37" s="671"/>
      <c r="R37" s="671"/>
      <c r="S37" s="671"/>
      <c r="T37" s="671"/>
      <c r="U37" s="671"/>
      <c r="V37" s="671"/>
      <c r="W37" s="704"/>
      <c r="X37" s="731">
        <f>SUM(X35:Z36)</f>
        <v>0</v>
      </c>
      <c r="Y37" s="732"/>
      <c r="Z37" s="733"/>
      <c r="AA37" s="71"/>
      <c r="AB37" s="410"/>
      <c r="AC37" s="58"/>
      <c r="BS37" s="60"/>
      <c r="BT37" s="60"/>
      <c r="BU37" s="75"/>
      <c r="BV37" s="75"/>
      <c r="BW37" s="75"/>
      <c r="BX37" s="75"/>
      <c r="BY37" s="75"/>
      <c r="BZ37" s="75"/>
      <c r="CA37" s="75"/>
    </row>
    <row r="38" spans="1:88" ht="15" customHeight="1">
      <c r="A38" s="58"/>
      <c r="B38" s="670" t="s">
        <v>271</v>
      </c>
      <c r="C38" s="671"/>
      <c r="D38" s="671"/>
      <c r="E38" s="671"/>
      <c r="F38" s="671"/>
      <c r="G38" s="671"/>
      <c r="H38" s="671"/>
      <c r="I38" s="704"/>
      <c r="J38" s="1036"/>
      <c r="K38" s="1037"/>
      <c r="L38" s="1038"/>
      <c r="M38" s="58"/>
      <c r="N38" s="58"/>
      <c r="O38" s="757" t="s">
        <v>44</v>
      </c>
      <c r="P38" s="671"/>
      <c r="Q38" s="671"/>
      <c r="R38" s="671"/>
      <c r="S38" s="671"/>
      <c r="T38" s="671"/>
      <c r="U38" s="671"/>
      <c r="V38" s="671"/>
      <c r="W38" s="671"/>
      <c r="X38" s="758" t="s">
        <v>44</v>
      </c>
      <c r="Y38" s="759"/>
      <c r="Z38" s="759"/>
      <c r="AA38" s="490"/>
      <c r="AB38" s="410"/>
      <c r="AC38" s="58"/>
      <c r="BS38" s="60"/>
      <c r="BT38" s="60"/>
      <c r="BU38" s="75"/>
      <c r="BV38" s="75"/>
      <c r="BW38" s="75"/>
      <c r="BX38" s="75"/>
      <c r="BY38" s="75"/>
      <c r="BZ38" s="75"/>
      <c r="CA38" s="75"/>
    </row>
    <row r="39" spans="1:88" ht="15" customHeight="1">
      <c r="A39" s="58"/>
      <c r="B39" s="670" t="s">
        <v>133</v>
      </c>
      <c r="C39" s="671"/>
      <c r="D39" s="671"/>
      <c r="E39" s="671"/>
      <c r="F39" s="671"/>
      <c r="G39" s="671"/>
      <c r="H39" s="671"/>
      <c r="I39" s="704"/>
      <c r="J39" s="1036"/>
      <c r="K39" s="1037"/>
      <c r="L39" s="1037"/>
      <c r="M39" s="417"/>
      <c r="N39" s="761" t="s">
        <v>134</v>
      </c>
      <c r="O39" s="761"/>
      <c r="P39" s="761"/>
      <c r="Q39" s="761"/>
      <c r="R39" s="761"/>
      <c r="S39" s="761"/>
      <c r="T39" s="761"/>
      <c r="U39" s="761"/>
      <c r="V39" s="761"/>
      <c r="W39" s="761"/>
      <c r="X39" s="761"/>
      <c r="Y39" s="761"/>
      <c r="Z39" s="761"/>
      <c r="AA39" s="761"/>
      <c r="AB39" s="762"/>
      <c r="AC39" s="58"/>
      <c r="BS39" s="60"/>
      <c r="BT39" s="60"/>
      <c r="BU39" s="75"/>
      <c r="BV39" s="75"/>
      <c r="BW39" s="75"/>
      <c r="BX39" s="75"/>
      <c r="BY39" s="75"/>
      <c r="BZ39" s="75"/>
      <c r="CA39" s="75"/>
      <c r="CJ39" s="75" t="s">
        <v>44</v>
      </c>
    </row>
    <row r="40" spans="1:88" ht="15" customHeight="1">
      <c r="A40" s="58"/>
      <c r="B40" s="670" t="s">
        <v>132</v>
      </c>
      <c r="C40" s="671"/>
      <c r="D40" s="671"/>
      <c r="E40" s="671"/>
      <c r="F40" s="671"/>
      <c r="G40" s="671"/>
      <c r="H40" s="671"/>
      <c r="I40" s="704"/>
      <c r="J40" s="1036"/>
      <c r="K40" s="1037"/>
      <c r="L40" s="1038"/>
      <c r="M40" s="71"/>
      <c r="N40" s="71"/>
      <c r="O40" s="397" t="s">
        <v>527</v>
      </c>
      <c r="P40" s="110"/>
      <c r="Q40" s="398"/>
      <c r="R40" s="110"/>
      <c r="S40" s="110"/>
      <c r="T40" s="110"/>
      <c r="U40" s="110"/>
      <c r="V40" s="110"/>
      <c r="W40" s="111"/>
      <c r="X40" s="873"/>
      <c r="Y40" s="874"/>
      <c r="Z40" s="875"/>
      <c r="AA40" s="401"/>
      <c r="AB40" s="412"/>
      <c r="AC40" s="71">
        <f>X40</f>
        <v>0</v>
      </c>
      <c r="AD40" s="129">
        <v>1500</v>
      </c>
      <c r="AE40" s="129"/>
      <c r="AF40" s="129"/>
      <c r="BS40" s="60"/>
      <c r="BT40" s="60"/>
      <c r="BU40" s="75"/>
      <c r="BV40" s="75"/>
      <c r="BW40" s="75"/>
      <c r="BX40" s="75"/>
      <c r="BY40" s="75"/>
      <c r="BZ40" s="75"/>
      <c r="CA40" s="75"/>
      <c r="CD40" s="61"/>
      <c r="CE40" s="61"/>
      <c r="CF40" s="61"/>
      <c r="CG40" s="61"/>
    </row>
    <row r="41" spans="1:88" ht="15" customHeight="1">
      <c r="A41" s="58"/>
      <c r="B41" s="670" t="s">
        <v>137</v>
      </c>
      <c r="C41" s="671"/>
      <c r="D41" s="671"/>
      <c r="E41" s="671"/>
      <c r="F41" s="671"/>
      <c r="G41" s="671"/>
      <c r="H41" s="671"/>
      <c r="I41" s="704"/>
      <c r="J41" s="1036"/>
      <c r="K41" s="1037"/>
      <c r="L41" s="1038"/>
      <c r="M41" s="71"/>
      <c r="N41" s="71"/>
      <c r="O41" s="750" t="s">
        <v>138</v>
      </c>
      <c r="P41" s="671"/>
      <c r="Q41" s="671"/>
      <c r="R41" s="671"/>
      <c r="S41" s="671"/>
      <c r="T41" s="671"/>
      <c r="U41" s="671"/>
      <c r="V41" s="671"/>
      <c r="W41" s="704"/>
      <c r="X41" s="873"/>
      <c r="Y41" s="874"/>
      <c r="Z41" s="875"/>
      <c r="AA41" s="112"/>
      <c r="AB41" s="413"/>
      <c r="AC41" s="71"/>
      <c r="AD41" s="129">
        <f>J48*5</f>
        <v>0</v>
      </c>
      <c r="AE41" s="129"/>
      <c r="AF41" s="129"/>
      <c r="BS41" s="60"/>
      <c r="BT41" s="60"/>
      <c r="BU41" s="75"/>
      <c r="BV41" s="75"/>
      <c r="BW41" s="75"/>
      <c r="BX41" s="75"/>
      <c r="BY41" s="75"/>
      <c r="BZ41" s="75"/>
      <c r="CA41" s="75"/>
      <c r="CD41" s="61" t="s">
        <v>139</v>
      </c>
      <c r="CE41" s="61"/>
      <c r="CF41" s="61"/>
      <c r="CG41" s="113">
        <f>J50</f>
        <v>0</v>
      </c>
    </row>
    <row r="42" spans="1:88" ht="15" customHeight="1">
      <c r="A42" s="58"/>
      <c r="B42" s="764" t="s">
        <v>140</v>
      </c>
      <c r="C42" s="765"/>
      <c r="D42" s="765"/>
      <c r="E42" s="765"/>
      <c r="F42" s="765"/>
      <c r="G42" s="683"/>
      <c r="H42" s="671"/>
      <c r="I42" s="672"/>
      <c r="J42" s="1036"/>
      <c r="K42" s="1037"/>
      <c r="L42" s="1038"/>
      <c r="M42" s="71"/>
      <c r="N42" s="71"/>
      <c r="O42" s="764" t="s">
        <v>141</v>
      </c>
      <c r="P42" s="683"/>
      <c r="Q42" s="683"/>
      <c r="R42" s="683"/>
      <c r="S42" s="683"/>
      <c r="T42" s="683"/>
      <c r="U42" s="683"/>
      <c r="V42" s="683"/>
      <c r="W42" s="714"/>
      <c r="X42" s="873"/>
      <c r="Y42" s="874"/>
      <c r="Z42" s="875"/>
      <c r="AA42" s="112"/>
      <c r="AB42" s="410"/>
      <c r="AC42" s="71"/>
      <c r="AD42" s="129"/>
      <c r="AE42" s="129"/>
      <c r="AF42" s="129"/>
      <c r="BS42" s="60"/>
      <c r="BT42" s="60"/>
      <c r="BU42" s="75"/>
      <c r="BV42" s="75"/>
      <c r="BW42" s="75"/>
      <c r="BX42" s="75"/>
      <c r="BY42" s="75"/>
      <c r="BZ42" s="75"/>
      <c r="CA42" s="75"/>
      <c r="CD42" s="61" t="s">
        <v>107</v>
      </c>
      <c r="CE42" s="61"/>
      <c r="CF42" s="61"/>
      <c r="CG42" s="113">
        <f>SUM(J50:L56)</f>
        <v>0</v>
      </c>
    </row>
    <row r="43" spans="1:88" ht="15" customHeight="1">
      <c r="A43" s="58"/>
      <c r="B43" s="670" t="s">
        <v>142</v>
      </c>
      <c r="C43" s="671"/>
      <c r="D43" s="671"/>
      <c r="E43" s="671"/>
      <c r="F43" s="671"/>
      <c r="G43" s="671"/>
      <c r="H43" s="671"/>
      <c r="I43" s="704"/>
      <c r="J43" s="1036"/>
      <c r="K43" s="1037"/>
      <c r="L43" s="1038"/>
      <c r="M43" s="71"/>
      <c r="N43" s="71"/>
      <c r="O43" s="730" t="s">
        <v>528</v>
      </c>
      <c r="P43" s="729"/>
      <c r="Q43" s="729"/>
      <c r="R43" s="729"/>
      <c r="S43" s="729"/>
      <c r="T43" s="729"/>
      <c r="U43" s="729"/>
      <c r="V43" s="729"/>
      <c r="W43" s="729"/>
      <c r="X43" s="729"/>
      <c r="Y43" s="729"/>
      <c r="Z43" s="608"/>
      <c r="AA43" s="112"/>
      <c r="AB43" s="410"/>
      <c r="AC43" s="71"/>
      <c r="AD43" s="129"/>
      <c r="AE43" s="129"/>
      <c r="AF43" s="129"/>
      <c r="AH43" s="763"/>
      <c r="AI43" s="763"/>
      <c r="AJ43" s="763"/>
      <c r="AK43" s="763"/>
      <c r="AL43" s="763"/>
      <c r="AM43" s="763"/>
      <c r="AN43" s="763"/>
      <c r="AO43" s="763"/>
      <c r="AP43" s="763"/>
      <c r="AQ43" s="763"/>
      <c r="AR43" s="763"/>
      <c r="AS43" s="763"/>
      <c r="AT43" s="763"/>
      <c r="AU43" s="763"/>
      <c r="AV43" s="763"/>
      <c r="BS43" s="763"/>
      <c r="BT43" s="763"/>
      <c r="BU43" s="75"/>
      <c r="BV43" s="75"/>
      <c r="BW43" s="75"/>
      <c r="BX43" s="75"/>
      <c r="BY43" s="75"/>
      <c r="BZ43" s="75"/>
      <c r="CA43" s="75"/>
      <c r="CD43" s="61" t="s">
        <v>131</v>
      </c>
      <c r="CE43" s="61"/>
      <c r="CF43" s="61"/>
      <c r="CG43" s="61">
        <f>X37</f>
        <v>0</v>
      </c>
    </row>
    <row r="44" spans="1:88" ht="15" customHeight="1">
      <c r="A44" s="58"/>
      <c r="B44" s="670" t="s">
        <v>315</v>
      </c>
      <c r="C44" s="671"/>
      <c r="D44" s="671"/>
      <c r="E44" s="671"/>
      <c r="F44" s="671"/>
      <c r="G44" s="671"/>
      <c r="H44" s="671"/>
      <c r="I44" s="704"/>
      <c r="J44" s="1036"/>
      <c r="K44" s="1037"/>
      <c r="L44" s="1038"/>
      <c r="M44" s="71"/>
      <c r="N44" s="71"/>
      <c r="O44" s="764" t="s">
        <v>529</v>
      </c>
      <c r="P44" s="683"/>
      <c r="Q44" s="683"/>
      <c r="R44" s="683"/>
      <c r="S44" s="683"/>
      <c r="T44" s="683"/>
      <c r="U44" s="683"/>
      <c r="V44" s="683"/>
      <c r="W44" s="714"/>
      <c r="X44" s="873"/>
      <c r="Y44" s="874"/>
      <c r="Z44" s="875"/>
      <c r="AA44" s="482">
        <f>X40*0.25</f>
        <v>0</v>
      </c>
      <c r="AB44" s="483"/>
      <c r="AC44" s="71">
        <f>X47</f>
        <v>0</v>
      </c>
      <c r="AF44" s="62" t="s">
        <v>44</v>
      </c>
      <c r="AH44" s="748"/>
      <c r="AI44" s="748"/>
      <c r="AJ44" s="748"/>
      <c r="AK44" s="748"/>
      <c r="AL44" s="748"/>
      <c r="AM44" s="748"/>
      <c r="AN44" s="748"/>
      <c r="AO44" s="748"/>
      <c r="AP44" s="748"/>
      <c r="AQ44" s="748"/>
      <c r="AR44" s="748"/>
      <c r="AS44" s="748"/>
      <c r="AT44" s="748"/>
      <c r="AU44" s="748"/>
      <c r="AV44" s="748"/>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749"/>
      <c r="BT44" s="749"/>
      <c r="BU44" s="75"/>
      <c r="BV44" s="75"/>
      <c r="BW44" s="75"/>
      <c r="BX44" s="75"/>
      <c r="BY44" s="75"/>
      <c r="BZ44" s="75"/>
      <c r="CA44" s="75"/>
      <c r="CD44" s="61" t="s">
        <v>136</v>
      </c>
      <c r="CE44" s="61"/>
      <c r="CF44" s="61"/>
      <c r="CG44" s="61">
        <f>X40</f>
        <v>0</v>
      </c>
    </row>
    <row r="45" spans="1:88" ht="15" customHeight="1">
      <c r="A45" s="58"/>
      <c r="B45" s="670" t="s">
        <v>397</v>
      </c>
      <c r="C45" s="671"/>
      <c r="D45" s="671"/>
      <c r="E45" s="671"/>
      <c r="F45" s="671"/>
      <c r="G45" s="671"/>
      <c r="H45" s="671"/>
      <c r="I45" s="704"/>
      <c r="J45" s="1036"/>
      <c r="K45" s="1037"/>
      <c r="L45" s="1038"/>
      <c r="M45" s="71">
        <f>MIN(AD40,AD41)</f>
        <v>0</v>
      </c>
      <c r="N45" s="71"/>
      <c r="O45" s="764" t="s">
        <v>530</v>
      </c>
      <c r="P45" s="683"/>
      <c r="Q45" s="683"/>
      <c r="R45" s="683"/>
      <c r="S45" s="683"/>
      <c r="T45" s="683"/>
      <c r="U45" s="683"/>
      <c r="V45" s="683"/>
      <c r="W45" s="714"/>
      <c r="X45" s="873"/>
      <c r="Y45" s="874"/>
      <c r="Z45" s="875"/>
      <c r="AA45" s="484">
        <f>X41*0.25</f>
        <v>0</v>
      </c>
      <c r="AB45" s="483"/>
      <c r="AC45" s="58"/>
      <c r="AF45" s="62" t="s">
        <v>44</v>
      </c>
      <c r="AH45" s="748"/>
      <c r="AI45" s="748"/>
      <c r="AJ45" s="748"/>
      <c r="AK45" s="748"/>
      <c r="AL45" s="748"/>
      <c r="AM45" s="748"/>
      <c r="AN45" s="748"/>
      <c r="AO45" s="748"/>
      <c r="AP45" s="748"/>
      <c r="AQ45" s="748"/>
      <c r="AR45" s="748"/>
      <c r="AS45" s="748"/>
      <c r="AT45" s="748"/>
      <c r="AU45" s="748"/>
      <c r="AV45" s="748"/>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749"/>
      <c r="BT45" s="749"/>
      <c r="BU45" s="75"/>
      <c r="BV45" s="75"/>
      <c r="BW45" s="75"/>
      <c r="BX45" s="75"/>
      <c r="BY45" s="75"/>
      <c r="BZ45" s="75"/>
      <c r="CA45" s="75"/>
      <c r="CD45" s="61" t="s">
        <v>145</v>
      </c>
      <c r="CE45" s="61"/>
      <c r="CF45" s="61"/>
      <c r="CG45" s="113">
        <f>X41+X42+X43</f>
        <v>0</v>
      </c>
    </row>
    <row r="46" spans="1:88" ht="15" customHeight="1">
      <c r="A46" s="58"/>
      <c r="B46" s="670" t="s">
        <v>147</v>
      </c>
      <c r="C46" s="671"/>
      <c r="D46" s="671"/>
      <c r="E46" s="671"/>
      <c r="F46" s="671"/>
      <c r="G46" s="671"/>
      <c r="H46" s="671"/>
      <c r="I46" s="704"/>
      <c r="J46" s="1036"/>
      <c r="K46" s="1037"/>
      <c r="L46" s="1038"/>
      <c r="M46" s="71"/>
      <c r="N46" s="71"/>
      <c r="O46" s="767" t="s">
        <v>531</v>
      </c>
      <c r="P46" s="768"/>
      <c r="Q46" s="768"/>
      <c r="R46" s="768"/>
      <c r="S46" s="768"/>
      <c r="T46" s="768"/>
      <c r="U46" s="768"/>
      <c r="V46" s="768"/>
      <c r="W46" s="769"/>
      <c r="X46" s="1042">
        <f>AA47+AA46</f>
        <v>0</v>
      </c>
      <c r="Y46" s="1043"/>
      <c r="Z46" s="1044"/>
      <c r="AA46" s="400">
        <f>IF(X44&gt;0,MIN(X44,AA44),0)</f>
        <v>0</v>
      </c>
      <c r="AB46" s="483"/>
      <c r="AC46" s="58"/>
      <c r="AH46" s="766"/>
      <c r="AI46" s="766"/>
      <c r="AJ46" s="766"/>
      <c r="AK46" s="766"/>
      <c r="AL46" s="766"/>
      <c r="AM46" s="766"/>
      <c r="AN46" s="766"/>
      <c r="AO46" s="766"/>
      <c r="AP46" s="766"/>
      <c r="AQ46" s="766"/>
      <c r="AR46" s="766"/>
      <c r="AS46" s="766"/>
      <c r="AT46" s="766"/>
      <c r="AU46" s="766"/>
      <c r="AV46" s="766"/>
      <c r="BS46" s="766"/>
      <c r="BT46" s="766"/>
      <c r="BU46" s="75"/>
      <c r="BV46" s="75"/>
      <c r="BW46" s="75"/>
      <c r="BX46" s="75"/>
      <c r="BY46" s="75"/>
      <c r="BZ46" s="75"/>
      <c r="CA46" s="75"/>
      <c r="CD46" s="61" t="s">
        <v>146</v>
      </c>
      <c r="CE46" s="61"/>
      <c r="CF46" s="61"/>
      <c r="CG46" s="113">
        <f>X54</f>
        <v>0</v>
      </c>
    </row>
    <row r="47" spans="1:88" ht="15" customHeight="1">
      <c r="A47" s="58"/>
      <c r="B47" s="670" t="s">
        <v>318</v>
      </c>
      <c r="C47" s="671"/>
      <c r="D47" s="671"/>
      <c r="E47" s="671"/>
      <c r="F47" s="671"/>
      <c r="G47" s="671"/>
      <c r="H47" s="671"/>
      <c r="I47" s="704"/>
      <c r="J47" s="1036"/>
      <c r="K47" s="1037"/>
      <c r="L47" s="1038"/>
      <c r="M47" s="71"/>
      <c r="N47" s="71"/>
      <c r="O47" s="767" t="s">
        <v>143</v>
      </c>
      <c r="P47" s="768"/>
      <c r="Q47" s="768"/>
      <c r="R47" s="768"/>
      <c r="S47" s="768"/>
      <c r="T47" s="768"/>
      <c r="U47" s="768"/>
      <c r="V47" s="768"/>
      <c r="W47" s="769"/>
      <c r="X47" s="782"/>
      <c r="Y47" s="783"/>
      <c r="Z47" s="784"/>
      <c r="AA47" s="400">
        <f>IF(X45&gt;0,MIN(X45,AA45),0)</f>
        <v>0</v>
      </c>
      <c r="AB47" s="410"/>
      <c r="AC47" s="58"/>
      <c r="AH47" s="753"/>
      <c r="AI47" s="753"/>
      <c r="AJ47" s="753"/>
      <c r="AK47" s="753"/>
      <c r="AL47" s="753"/>
      <c r="AM47" s="753"/>
      <c r="AN47" s="753"/>
      <c r="AO47" s="753"/>
      <c r="AP47" s="753"/>
      <c r="AQ47" s="753"/>
      <c r="AR47" s="753"/>
      <c r="AS47" s="753"/>
      <c r="AT47" s="753"/>
      <c r="AU47" s="753"/>
      <c r="AV47" s="753"/>
      <c r="BS47" s="700"/>
      <c r="BT47" s="700"/>
      <c r="BU47" s="75"/>
      <c r="BV47" s="75"/>
      <c r="BW47" s="75"/>
      <c r="BX47" s="75"/>
      <c r="BY47" s="75"/>
      <c r="BZ47" s="75"/>
      <c r="CA47" s="75"/>
      <c r="CD47" s="61"/>
      <c r="CE47" s="61"/>
      <c r="CF47" s="61"/>
      <c r="CG47" s="61"/>
    </row>
    <row r="48" spans="1:88" ht="15" customHeight="1">
      <c r="A48" s="58"/>
      <c r="B48" s="670" t="s">
        <v>148</v>
      </c>
      <c r="C48" s="671"/>
      <c r="D48" s="671"/>
      <c r="E48" s="671"/>
      <c r="F48" s="671"/>
      <c r="G48" s="671"/>
      <c r="H48" s="671"/>
      <c r="I48" s="704"/>
      <c r="J48" s="1036"/>
      <c r="K48" s="1037"/>
      <c r="L48" s="1038"/>
      <c r="M48" s="71" t="e">
        <f>J48/J47</f>
        <v>#DIV/0!</v>
      </c>
      <c r="N48" s="71"/>
      <c r="O48" s="754" t="s">
        <v>144</v>
      </c>
      <c r="P48" s="755"/>
      <c r="Q48" s="755"/>
      <c r="R48" s="755"/>
      <c r="S48" s="755"/>
      <c r="T48" s="755"/>
      <c r="U48" s="755"/>
      <c r="V48" s="755"/>
      <c r="W48" s="756"/>
      <c r="X48" s="806">
        <f>SUM(X40:Z42)+X46</f>
        <v>0</v>
      </c>
      <c r="Y48" s="807"/>
      <c r="Z48" s="808"/>
      <c r="AB48" s="410"/>
      <c r="AC48" s="58"/>
      <c r="AH48" s="753"/>
      <c r="AI48" s="753"/>
      <c r="AJ48" s="753"/>
      <c r="AK48" s="753"/>
      <c r="AL48" s="753"/>
      <c r="AM48" s="753"/>
      <c r="AN48" s="753"/>
      <c r="AO48" s="753"/>
      <c r="AP48" s="753"/>
      <c r="AQ48" s="753"/>
      <c r="AR48" s="753"/>
      <c r="AS48" s="753"/>
      <c r="AT48" s="753"/>
      <c r="AU48" s="753"/>
      <c r="AV48" s="753"/>
      <c r="BS48" s="700"/>
      <c r="BT48" s="700"/>
      <c r="BU48" s="75"/>
      <c r="BV48" s="75"/>
      <c r="BW48" s="75"/>
      <c r="BX48" s="75"/>
      <c r="BY48" s="75"/>
      <c r="BZ48" s="75"/>
      <c r="CA48" s="75"/>
      <c r="CD48" s="75" t="s">
        <v>44</v>
      </c>
    </row>
    <row r="49" spans="1:120" ht="15" customHeight="1">
      <c r="A49" s="58"/>
      <c r="B49" s="770" t="s">
        <v>319</v>
      </c>
      <c r="C49" s="771"/>
      <c r="D49" s="771"/>
      <c r="E49" s="771"/>
      <c r="F49" s="771"/>
      <c r="G49" s="771"/>
      <c r="H49" s="771"/>
      <c r="I49" s="772"/>
      <c r="J49" s="1036"/>
      <c r="K49" s="1037"/>
      <c r="L49" s="1038"/>
      <c r="M49" s="71"/>
      <c r="N49" s="71"/>
      <c r="O49" s="730" t="s">
        <v>328</v>
      </c>
      <c r="P49" s="815"/>
      <c r="Q49" s="815"/>
      <c r="R49" s="815"/>
      <c r="S49" s="815"/>
      <c r="T49" s="815"/>
      <c r="U49" s="815"/>
      <c r="V49" s="815"/>
      <c r="W49" s="816"/>
      <c r="X49" s="1039">
        <f>MIN(AA50,AA51)</f>
        <v>0</v>
      </c>
      <c r="Y49" s="1040"/>
      <c r="Z49" s="1041"/>
      <c r="AA49" s="112"/>
      <c r="AB49" s="410"/>
      <c r="AC49" s="58"/>
      <c r="AH49" s="753"/>
      <c r="AI49" s="753"/>
      <c r="AJ49" s="753"/>
      <c r="AK49" s="753"/>
      <c r="AL49" s="753"/>
      <c r="AM49" s="753"/>
      <c r="AN49" s="753"/>
      <c r="AO49" s="753"/>
      <c r="AP49" s="753"/>
      <c r="AQ49" s="753"/>
      <c r="AR49" s="753"/>
      <c r="AS49" s="753"/>
      <c r="AT49" s="753"/>
      <c r="AU49" s="753"/>
      <c r="AV49" s="753"/>
      <c r="BS49" s="700"/>
      <c r="BT49" s="700"/>
      <c r="BU49" s="75"/>
      <c r="BV49" s="75"/>
      <c r="BW49" s="75"/>
      <c r="BX49" s="75"/>
      <c r="BY49" s="75"/>
      <c r="BZ49" s="75"/>
      <c r="CA49" s="75"/>
    </row>
    <row r="50" spans="1:120" ht="15" customHeight="1">
      <c r="A50" s="58"/>
      <c r="B50" s="770" t="s">
        <v>151</v>
      </c>
      <c r="C50" s="771"/>
      <c r="D50" s="771"/>
      <c r="E50" s="771"/>
      <c r="F50" s="771"/>
      <c r="G50" s="771"/>
      <c r="H50" s="771"/>
      <c r="I50" s="772"/>
      <c r="J50" s="1036"/>
      <c r="K50" s="1037"/>
      <c r="L50" s="1038"/>
      <c r="M50" s="71"/>
      <c r="N50" s="460"/>
      <c r="O50" s="779" t="s">
        <v>316</v>
      </c>
      <c r="P50" s="780"/>
      <c r="Q50" s="780"/>
      <c r="R50" s="780"/>
      <c r="S50" s="780"/>
      <c r="T50" s="780"/>
      <c r="U50" s="780"/>
      <c r="V50" s="780"/>
      <c r="W50" s="781"/>
      <c r="X50" s="806">
        <v>0</v>
      </c>
      <c r="Y50" s="807"/>
      <c r="Z50" s="808"/>
      <c r="AA50" s="112">
        <v>1500</v>
      </c>
      <c r="AB50" s="410"/>
      <c r="AC50" s="58"/>
      <c r="AH50" s="753"/>
      <c r="AI50" s="753"/>
      <c r="AJ50" s="753"/>
      <c r="AK50" s="753"/>
      <c r="AL50" s="753"/>
      <c r="AM50" s="753"/>
      <c r="AN50" s="753"/>
      <c r="AO50" s="753"/>
      <c r="AP50" s="753"/>
      <c r="AQ50" s="753"/>
      <c r="AR50" s="753"/>
      <c r="AS50" s="753"/>
      <c r="AT50" s="753"/>
      <c r="AU50" s="753"/>
      <c r="AV50" s="753"/>
      <c r="BS50" s="700"/>
      <c r="BT50" s="700"/>
      <c r="BU50" s="75"/>
      <c r="BV50" s="75"/>
      <c r="BW50" s="75"/>
      <c r="BX50" s="75"/>
      <c r="BY50" s="75"/>
      <c r="BZ50" s="75"/>
      <c r="CA50" s="75"/>
    </row>
    <row r="51" spans="1:120" ht="15" customHeight="1">
      <c r="A51" s="789"/>
      <c r="B51" s="770" t="s">
        <v>331</v>
      </c>
      <c r="C51" s="771"/>
      <c r="D51" s="771"/>
      <c r="E51" s="771"/>
      <c r="F51" s="771"/>
      <c r="G51" s="771"/>
      <c r="H51" s="771"/>
      <c r="I51" s="772"/>
      <c r="J51" s="1036"/>
      <c r="K51" s="1037"/>
      <c r="L51" s="1038"/>
      <c r="M51" s="71"/>
      <c r="N51" s="71"/>
      <c r="O51" s="779" t="s">
        <v>317</v>
      </c>
      <c r="P51" s="780"/>
      <c r="Q51" s="780"/>
      <c r="R51" s="780"/>
      <c r="S51" s="780"/>
      <c r="T51" s="780"/>
      <c r="U51" s="780"/>
      <c r="V51" s="780"/>
      <c r="W51" s="781"/>
      <c r="X51" s="782">
        <v>0</v>
      </c>
      <c r="Y51" s="783"/>
      <c r="Z51" s="784"/>
      <c r="AA51" s="205">
        <f>X51*5</f>
        <v>0</v>
      </c>
      <c r="AB51" s="413"/>
      <c r="AC51" s="789"/>
      <c r="AH51" s="753"/>
      <c r="AI51" s="753"/>
      <c r="AJ51" s="753"/>
      <c r="AK51" s="753"/>
      <c r="AL51" s="753"/>
      <c r="AM51" s="753"/>
      <c r="AN51" s="753"/>
      <c r="AO51" s="753"/>
      <c r="AP51" s="753"/>
      <c r="AQ51" s="753"/>
      <c r="AR51" s="753"/>
      <c r="AS51" s="753"/>
      <c r="AT51" s="753"/>
      <c r="AU51" s="753"/>
      <c r="AV51" s="753"/>
      <c r="BS51" s="700"/>
      <c r="BT51" s="700"/>
      <c r="BU51" s="75"/>
      <c r="BV51" s="75"/>
      <c r="BW51" s="75"/>
      <c r="BX51" s="75"/>
      <c r="BY51" s="75"/>
      <c r="BZ51" s="75"/>
      <c r="CA51" s="75"/>
    </row>
    <row r="52" spans="1:120" ht="15" customHeight="1">
      <c r="A52" s="790"/>
      <c r="B52" s="770">
        <f>'2026 YTD'!B52</f>
        <v>0</v>
      </c>
      <c r="C52" s="771"/>
      <c r="D52" s="771"/>
      <c r="E52" s="771"/>
      <c r="F52" s="771"/>
      <c r="G52" s="771"/>
      <c r="H52" s="771"/>
      <c r="I52" s="772"/>
      <c r="J52" s="1036"/>
      <c r="K52" s="1037"/>
      <c r="L52" s="1038"/>
      <c r="M52" s="71"/>
      <c r="N52" s="71"/>
      <c r="O52" s="58"/>
      <c r="P52" s="58"/>
      <c r="Q52" s="58"/>
      <c r="R52" s="58"/>
      <c r="S52" s="58"/>
      <c r="T52" s="58"/>
      <c r="U52" s="58"/>
      <c r="V52" s="58"/>
      <c r="W52" s="58"/>
      <c r="X52" s="58"/>
      <c r="Y52" s="58"/>
      <c r="Z52" s="58"/>
      <c r="AA52" s="71"/>
      <c r="AB52" s="413"/>
      <c r="AC52" s="790"/>
      <c r="AH52" s="753"/>
      <c r="AI52" s="753"/>
      <c r="AJ52" s="753"/>
      <c r="AK52" s="753"/>
      <c r="AL52" s="753"/>
      <c r="AM52" s="753"/>
      <c r="AN52" s="753"/>
      <c r="AO52" s="753"/>
      <c r="AP52" s="753"/>
      <c r="AQ52" s="753"/>
      <c r="AR52" s="753"/>
      <c r="AS52" s="753"/>
      <c r="AT52" s="753"/>
      <c r="AU52" s="753"/>
      <c r="AV52" s="753"/>
      <c r="BS52" s="785"/>
      <c r="BT52" s="785"/>
      <c r="BU52" s="75"/>
      <c r="BV52" s="75"/>
      <c r="BW52" s="75"/>
      <c r="BX52" s="75"/>
      <c r="BY52" s="75"/>
      <c r="BZ52" s="75"/>
      <c r="CA52" s="75"/>
    </row>
    <row r="53" spans="1:120" ht="15" customHeight="1">
      <c r="A53" s="790"/>
      <c r="B53" s="770">
        <f>'2026 YTD'!B53</f>
        <v>0</v>
      </c>
      <c r="C53" s="771"/>
      <c r="D53" s="771"/>
      <c r="E53" s="771"/>
      <c r="F53" s="771"/>
      <c r="G53" s="771"/>
      <c r="H53" s="771"/>
      <c r="I53" s="772"/>
      <c r="J53" s="1036"/>
      <c r="K53" s="1037"/>
      <c r="L53" s="1038"/>
      <c r="M53" s="71"/>
      <c r="N53" s="71"/>
      <c r="O53" s="773" t="s">
        <v>146</v>
      </c>
      <c r="P53" s="774"/>
      <c r="Q53" s="774"/>
      <c r="R53" s="774"/>
      <c r="S53" s="774"/>
      <c r="T53" s="774"/>
      <c r="U53" s="774"/>
      <c r="V53" s="774"/>
      <c r="W53" s="775"/>
      <c r="X53" s="776">
        <f>X26-J57</f>
        <v>0</v>
      </c>
      <c r="Y53" s="777"/>
      <c r="Z53" s="778"/>
      <c r="AA53" s="71"/>
      <c r="AB53" s="413"/>
      <c r="AC53" s="790"/>
      <c r="AD53" s="125"/>
      <c r="AH53" s="753"/>
      <c r="AI53" s="753"/>
      <c r="AJ53" s="753"/>
      <c r="AK53" s="753"/>
      <c r="AL53" s="753"/>
      <c r="AM53" s="753"/>
      <c r="AN53" s="753"/>
      <c r="AO53" s="753"/>
      <c r="AP53" s="753"/>
      <c r="AQ53" s="753"/>
      <c r="AR53" s="753"/>
      <c r="AS53" s="753"/>
      <c r="AT53" s="753"/>
      <c r="AU53" s="753"/>
      <c r="AV53" s="753"/>
      <c r="BS53" s="700"/>
      <c r="BT53" s="700"/>
      <c r="BU53" s="75"/>
      <c r="BV53" s="75"/>
      <c r="BW53" s="75"/>
      <c r="BX53" s="75"/>
      <c r="BY53" s="75"/>
      <c r="BZ53" s="75"/>
      <c r="CA53" s="75"/>
    </row>
    <row r="54" spans="1:120" ht="15" customHeight="1">
      <c r="A54" s="790"/>
      <c r="B54" s="770">
        <f>'2026 YTD'!B54</f>
        <v>0</v>
      </c>
      <c r="C54" s="771"/>
      <c r="D54" s="771"/>
      <c r="E54" s="771"/>
      <c r="F54" s="771"/>
      <c r="G54" s="771"/>
      <c r="H54" s="771"/>
      <c r="I54" s="772"/>
      <c r="J54" s="1036"/>
      <c r="K54" s="1037"/>
      <c r="L54" s="1038"/>
      <c r="M54" s="71"/>
      <c r="N54" s="71" t="s">
        <v>150</v>
      </c>
      <c r="O54" s="820" t="s">
        <v>464</v>
      </c>
      <c r="P54" s="820"/>
      <c r="Q54" s="820"/>
      <c r="R54" s="820"/>
      <c r="S54" s="820"/>
      <c r="T54" s="820"/>
      <c r="U54" s="820"/>
      <c r="V54" s="820">
        <v>0</v>
      </c>
      <c r="W54" s="820"/>
      <c r="X54" s="821"/>
      <c r="Y54" s="821"/>
      <c r="Z54" s="821"/>
      <c r="AA54" s="460"/>
      <c r="AB54" s="410"/>
      <c r="AC54" s="790">
        <f>X53</f>
        <v>0</v>
      </c>
      <c r="AD54" s="125"/>
      <c r="AE54" s="75">
        <v>0</v>
      </c>
      <c r="AF54" s="75"/>
      <c r="AH54" s="753"/>
      <c r="AI54" s="753"/>
      <c r="AJ54" s="753"/>
      <c r="AK54" s="753"/>
      <c r="AL54" s="753"/>
      <c r="AM54" s="753"/>
      <c r="AN54" s="753"/>
      <c r="AO54" s="753"/>
      <c r="AP54" s="753"/>
      <c r="AQ54" s="794"/>
      <c r="AR54" s="794"/>
      <c r="AS54" s="794"/>
      <c r="AT54" s="794"/>
      <c r="AU54" s="794"/>
      <c r="AV54" s="794"/>
      <c r="BS54" s="700"/>
      <c r="BT54" s="700"/>
      <c r="BU54" s="75"/>
      <c r="BV54" s="75"/>
      <c r="BW54" s="75"/>
      <c r="BX54" s="75"/>
      <c r="BY54" s="75"/>
      <c r="BZ54" s="75"/>
      <c r="CA54" s="75"/>
    </row>
    <row r="55" spans="1:120" ht="15" customHeight="1">
      <c r="A55" s="790"/>
      <c r="B55" s="770">
        <f>'2026 YTD'!B55</f>
        <v>0</v>
      </c>
      <c r="C55" s="771"/>
      <c r="D55" s="771"/>
      <c r="E55" s="771"/>
      <c r="F55" s="771"/>
      <c r="G55" s="771"/>
      <c r="H55" s="771"/>
      <c r="I55" s="772"/>
      <c r="J55" s="1036"/>
      <c r="K55" s="1037"/>
      <c r="L55" s="1038"/>
      <c r="M55" s="71"/>
      <c r="N55" s="71"/>
      <c r="O55" s="779" t="s">
        <v>532</v>
      </c>
      <c r="P55" s="780"/>
      <c r="Q55" s="780"/>
      <c r="R55" s="780"/>
      <c r="S55" s="780"/>
      <c r="T55" s="780"/>
      <c r="U55" s="780"/>
      <c r="V55" s="780"/>
      <c r="W55" s="780"/>
      <c r="X55" s="782"/>
      <c r="Y55" s="783"/>
      <c r="Z55" s="784"/>
      <c r="AA55" s="71"/>
      <c r="AB55" s="413"/>
      <c r="AC55" s="790"/>
      <c r="AD55" s="126"/>
      <c r="AE55" s="124">
        <f>X54*V55</f>
        <v>0</v>
      </c>
      <c r="AF55" s="75"/>
      <c r="BS55" s="60"/>
      <c r="BT55" s="60"/>
      <c r="BU55" s="75"/>
      <c r="BV55" s="75"/>
      <c r="BW55" s="75"/>
      <c r="BX55" s="75"/>
      <c r="BY55" s="75"/>
      <c r="BZ55" s="75"/>
      <c r="CA55" s="75"/>
    </row>
    <row r="56" spans="1:120" ht="15" customHeight="1" thickBot="1">
      <c r="A56" s="790"/>
      <c r="B56" s="770">
        <f>'2026 YTD'!B56</f>
        <v>0</v>
      </c>
      <c r="C56" s="771"/>
      <c r="D56" s="771"/>
      <c r="E56" s="771"/>
      <c r="F56" s="771"/>
      <c r="G56" s="771"/>
      <c r="H56" s="771"/>
      <c r="I56" s="772"/>
      <c r="J56" s="1036"/>
      <c r="K56" s="1037"/>
      <c r="L56" s="1038"/>
      <c r="M56" s="71"/>
      <c r="N56" s="71"/>
      <c r="O56" s="791" t="s">
        <v>465</v>
      </c>
      <c r="P56" s="792"/>
      <c r="Q56" s="792"/>
      <c r="R56" s="792"/>
      <c r="S56" s="792"/>
      <c r="T56" s="792"/>
      <c r="U56" s="792"/>
      <c r="V56" s="792" t="e">
        <f>#REF!</f>
        <v>#REF!</v>
      </c>
      <c r="W56" s="793">
        <v>0.18</v>
      </c>
      <c r="X56" s="809"/>
      <c r="Y56" s="810"/>
      <c r="Z56" s="811"/>
      <c r="AA56" s="71"/>
      <c r="AB56" s="413"/>
      <c r="AC56" s="790"/>
      <c r="AD56" s="126">
        <f>X54*0.8</f>
        <v>0</v>
      </c>
      <c r="AE56" s="124" t="e">
        <f>(AD56+X40-X44)*V56</f>
        <v>#REF!</v>
      </c>
      <c r="AF56" s="75"/>
      <c r="BS56" s="60"/>
      <c r="BT56" s="60"/>
      <c r="BU56" s="75"/>
      <c r="BV56" s="75"/>
      <c r="BW56" s="75"/>
      <c r="BX56" s="75"/>
      <c r="BY56" s="75"/>
      <c r="BZ56" s="75"/>
      <c r="CA56" s="75"/>
    </row>
    <row r="57" spans="1:120" ht="15" customHeight="1" thickTop="1">
      <c r="A57" s="790"/>
      <c r="B57" s="803" t="s">
        <v>152</v>
      </c>
      <c r="C57" s="804"/>
      <c r="D57" s="804"/>
      <c r="E57" s="804"/>
      <c r="F57" s="804"/>
      <c r="G57" s="804"/>
      <c r="H57" s="804"/>
      <c r="I57" s="805"/>
      <c r="J57" s="812">
        <f>SUM(J21:L56)-F24+X32+X37+X48+X49+X55</f>
        <v>0</v>
      </c>
      <c r="K57" s="813"/>
      <c r="L57" s="814"/>
      <c r="M57" s="71"/>
      <c r="N57" s="71"/>
      <c r="O57" s="791" t="s">
        <v>466</v>
      </c>
      <c r="P57" s="792"/>
      <c r="Q57" s="792"/>
      <c r="R57" s="792"/>
      <c r="S57" s="792"/>
      <c r="T57" s="792"/>
      <c r="U57" s="792"/>
      <c r="V57" s="792">
        <v>0</v>
      </c>
      <c r="W57" s="793">
        <v>4.9500000000000002E-2</v>
      </c>
      <c r="X57" s="800">
        <f>X53-X56</f>
        <v>0</v>
      </c>
      <c r="Y57" s="801">
        <f>(X53*0.8)-X47*W57</f>
        <v>0</v>
      </c>
      <c r="Z57" s="802"/>
      <c r="AA57" s="71"/>
      <c r="AB57" s="413"/>
      <c r="AC57" s="790"/>
      <c r="AD57" s="75"/>
      <c r="AE57" s="75">
        <f>(AD56+X40-X44)*V57</f>
        <v>0</v>
      </c>
      <c r="AF57" s="75"/>
      <c r="BS57" s="60"/>
      <c r="BT57" s="60"/>
      <c r="BU57" s="75"/>
      <c r="BV57" s="75"/>
      <c r="BW57" s="75"/>
      <c r="BX57" s="75"/>
      <c r="BY57" s="75"/>
      <c r="BZ57" s="75"/>
      <c r="CA57" s="75"/>
    </row>
    <row r="58" spans="1:120" ht="10.5" customHeight="1">
      <c r="A58" s="790"/>
      <c r="B58" s="397"/>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486"/>
      <c r="AB58" s="414"/>
      <c r="AC58" s="790"/>
      <c r="AD58" s="75"/>
      <c r="AE58" s="75"/>
      <c r="AF58" s="75"/>
      <c r="BS58" s="60"/>
      <c r="BT58" s="60"/>
      <c r="BU58" s="75"/>
      <c r="BV58" s="75"/>
      <c r="BW58" s="75"/>
      <c r="BX58" s="75"/>
      <c r="BY58" s="75"/>
      <c r="BZ58" s="75"/>
      <c r="CA58" s="75"/>
    </row>
    <row r="59" spans="1:120">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491"/>
      <c r="AB59" s="60"/>
      <c r="AC59" s="60"/>
      <c r="BS59" s="60"/>
      <c r="BT59" s="60"/>
      <c r="BU59" s="75"/>
      <c r="BV59" s="75"/>
      <c r="BW59" s="75"/>
      <c r="BX59" s="75"/>
      <c r="BY59" s="75"/>
      <c r="BZ59" s="75"/>
      <c r="CA59" s="75"/>
    </row>
    <row r="60" spans="1:120">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491"/>
      <c r="AB60" s="60"/>
      <c r="AC60" s="60"/>
      <c r="BS60" s="60"/>
      <c r="BT60" s="60"/>
      <c r="BU60" s="75"/>
      <c r="BV60" s="75"/>
      <c r="BW60" s="75"/>
      <c r="BX60" s="75"/>
      <c r="BY60" s="75"/>
      <c r="BZ60" s="75"/>
      <c r="CA60" s="75"/>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row>
    <row r="61" spans="1:120">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491"/>
      <c r="AB61" s="60"/>
      <c r="AC61" s="60"/>
      <c r="BS61" s="60"/>
      <c r="BT61" s="60"/>
      <c r="BU61" s="75"/>
      <c r="BV61" s="75"/>
      <c r="BW61" s="75"/>
      <c r="BX61" s="75"/>
      <c r="BY61" s="75"/>
      <c r="BZ61" s="75"/>
      <c r="CA61" s="75"/>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row>
    <row r="62" spans="1:120">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491"/>
      <c r="AB62" s="60"/>
      <c r="AC62" s="60"/>
      <c r="BS62" s="60"/>
      <c r="BT62" s="60"/>
      <c r="BU62" s="75"/>
      <c r="BV62" s="75"/>
      <c r="BW62" s="75"/>
      <c r="BX62" s="75"/>
      <c r="BY62" s="75"/>
      <c r="BZ62" s="75"/>
      <c r="CA62" s="75"/>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row>
    <row r="63" spans="1:120">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491"/>
      <c r="AB63" s="60"/>
      <c r="AC63" s="60"/>
      <c r="BS63" s="60"/>
      <c r="BT63" s="60"/>
      <c r="BU63" s="75"/>
      <c r="BV63" s="75"/>
      <c r="BW63" s="75"/>
      <c r="BX63" s="75"/>
      <c r="BY63" s="75"/>
      <c r="BZ63" s="75"/>
      <c r="CA63" s="75"/>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row>
    <row r="64" spans="1:120">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491"/>
      <c r="AB64" s="60"/>
      <c r="AC64" s="60"/>
      <c r="BS64" s="60"/>
      <c r="BT64" s="60"/>
      <c r="BU64" s="75"/>
      <c r="BV64" s="75"/>
      <c r="BW64" s="75"/>
      <c r="BX64" s="75"/>
      <c r="BY64" s="75"/>
      <c r="BZ64" s="75"/>
      <c r="CA64" s="75"/>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row>
    <row r="65" spans="1:120">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491"/>
      <c r="AB65" s="60"/>
      <c r="AC65" s="60"/>
      <c r="BS65" s="60"/>
      <c r="BT65" s="60"/>
      <c r="BU65" s="75"/>
      <c r="BV65" s="75"/>
      <c r="BW65" s="75"/>
      <c r="BX65" s="75"/>
      <c r="BY65" s="75"/>
      <c r="BZ65" s="75"/>
      <c r="CA65" s="75"/>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row>
    <row r="66" spans="1:120">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491"/>
      <c r="AB66" s="60"/>
      <c r="AC66" s="60"/>
      <c r="BS66" s="60"/>
      <c r="BT66" s="60"/>
      <c r="BU66" s="75"/>
      <c r="BV66" s="75"/>
      <c r="BW66" s="75"/>
      <c r="BX66" s="75"/>
      <c r="BY66" s="75"/>
      <c r="BZ66" s="75"/>
      <c r="CA66" s="75"/>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row>
    <row r="67" spans="1:120">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491"/>
      <c r="AB67" s="60"/>
      <c r="AC67" s="60"/>
      <c r="AY67" s="60" t="s">
        <v>226</v>
      </c>
      <c r="BS67" s="60"/>
      <c r="BT67" s="60"/>
      <c r="BU67" s="75"/>
      <c r="BV67" s="75"/>
      <c r="BW67" s="75"/>
      <c r="BX67" s="75"/>
      <c r="BY67" s="75"/>
      <c r="BZ67" s="75"/>
      <c r="CA67" s="75"/>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row>
    <row r="68" spans="1:120">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491"/>
      <c r="AB68" s="60"/>
      <c r="AC68" s="60"/>
      <c r="AY68" s="60" t="s">
        <v>222</v>
      </c>
      <c r="BS68" s="60"/>
      <c r="BT68" s="60"/>
      <c r="BU68" s="75"/>
      <c r="BV68" s="75"/>
      <c r="BW68" s="75"/>
      <c r="BX68" s="75"/>
      <c r="BY68" s="75"/>
      <c r="BZ68" s="75"/>
      <c r="CA68" s="75"/>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row>
    <row r="69" spans="1:120">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491"/>
      <c r="AB69" s="60"/>
      <c r="AC69" s="60"/>
      <c r="AY69" s="60" t="s">
        <v>223</v>
      </c>
      <c r="BS69" s="60"/>
      <c r="BT69" s="60"/>
      <c r="BU69" s="75"/>
      <c r="BV69" s="75"/>
      <c r="BW69" s="75"/>
      <c r="BX69" s="75"/>
      <c r="BY69" s="75"/>
      <c r="BZ69" s="75"/>
      <c r="CA69" s="75"/>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row>
    <row r="70" spans="1:120">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491"/>
      <c r="AB70" s="60"/>
      <c r="AC70" s="60"/>
      <c r="AY70" s="60" t="s">
        <v>224</v>
      </c>
      <c r="BS70" s="60"/>
      <c r="BT70" s="60"/>
      <c r="BU70" s="75"/>
      <c r="BV70" s="75"/>
      <c r="BW70" s="75"/>
      <c r="BX70" s="75"/>
      <c r="BY70" s="75"/>
      <c r="BZ70" s="75"/>
      <c r="CA70" s="75"/>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row>
    <row r="71" spans="1:120">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491"/>
      <c r="AB71" s="60"/>
      <c r="AC71" s="60"/>
      <c r="AY71" s="60" t="s">
        <v>225</v>
      </c>
      <c r="BS71" s="60"/>
      <c r="BT71" s="60"/>
      <c r="BU71" s="75"/>
      <c r="BV71" s="75"/>
      <c r="BW71" s="75"/>
      <c r="BX71" s="75"/>
      <c r="BY71" s="75"/>
      <c r="BZ71" s="75"/>
      <c r="CA71" s="75"/>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row>
    <row r="72" spans="1:120">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491"/>
      <c r="AB72" s="60"/>
      <c r="AC72" s="60"/>
      <c r="BS72" s="60"/>
      <c r="BT72" s="60"/>
      <c r="BU72" s="75"/>
      <c r="BV72" s="75"/>
      <c r="BW72" s="75"/>
      <c r="BX72" s="75"/>
      <c r="BY72" s="75"/>
      <c r="BZ72" s="75"/>
      <c r="CA72" s="75"/>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row>
    <row r="73" spans="1:120">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491"/>
      <c r="AB73" s="60"/>
      <c r="AC73" s="60"/>
      <c r="BS73" s="60"/>
      <c r="BT73" s="60"/>
      <c r="BU73" s="75"/>
      <c r="BV73" s="75"/>
      <c r="BW73" s="75"/>
      <c r="BX73" s="75"/>
      <c r="BY73" s="75"/>
      <c r="BZ73" s="75"/>
      <c r="CA73" s="75"/>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row>
    <row r="74" spans="1:120">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491"/>
      <c r="AB74" s="60"/>
      <c r="AC74" s="60"/>
      <c r="BS74" s="60"/>
      <c r="BT74" s="60"/>
      <c r="BU74" s="75"/>
      <c r="BV74" s="75"/>
      <c r="BW74" s="75"/>
      <c r="BX74" s="75"/>
      <c r="BY74" s="75"/>
      <c r="BZ74" s="75"/>
      <c r="CA74" s="75"/>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row>
    <row r="75" spans="1:120">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491"/>
      <c r="AB75" s="60"/>
      <c r="AC75" s="60"/>
      <c r="BS75" s="60"/>
      <c r="BT75" s="60"/>
      <c r="BU75" s="75"/>
      <c r="BV75" s="75"/>
      <c r="BW75" s="75"/>
      <c r="BX75" s="75"/>
      <c r="BY75" s="75"/>
      <c r="BZ75" s="75"/>
      <c r="CA75" s="75"/>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row>
    <row r="76" spans="1:120">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491"/>
      <c r="AB76" s="60"/>
      <c r="AC76" s="60"/>
      <c r="BS76" s="60"/>
      <c r="BT76" s="60"/>
      <c r="BU76" s="75"/>
      <c r="BV76" s="75"/>
      <c r="BW76" s="75"/>
      <c r="BX76" s="75"/>
      <c r="BY76" s="75"/>
      <c r="BZ76" s="75"/>
      <c r="CA76" s="75"/>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row>
    <row r="77" spans="1:120">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491"/>
      <c r="AB77" s="60"/>
      <c r="AC77" s="60"/>
      <c r="BS77" s="60"/>
      <c r="BT77" s="60"/>
      <c r="BU77" s="75"/>
      <c r="BV77" s="75"/>
      <c r="BW77" s="75"/>
      <c r="BX77" s="75"/>
      <c r="BY77" s="75"/>
      <c r="BZ77" s="75"/>
      <c r="CA77" s="75"/>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row>
    <row r="78" spans="1:120">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491"/>
      <c r="AB78" s="60"/>
      <c r="AC78" s="60"/>
      <c r="BS78" s="60"/>
      <c r="BT78" s="60"/>
      <c r="BU78" s="75"/>
      <c r="BV78" s="75"/>
      <c r="BW78" s="75"/>
      <c r="BX78" s="75"/>
      <c r="BY78" s="75"/>
      <c r="BZ78" s="75"/>
      <c r="CA78" s="75"/>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row>
    <row r="79" spans="1:120">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491"/>
      <c r="AB79" s="60"/>
      <c r="AC79" s="60"/>
      <c r="BS79" s="60"/>
      <c r="BT79" s="60"/>
      <c r="BU79" s="75"/>
      <c r="BV79" s="75"/>
      <c r="BW79" s="75"/>
      <c r="BX79" s="75"/>
      <c r="BY79" s="75"/>
      <c r="BZ79" s="75"/>
      <c r="CA79" s="75"/>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row>
    <row r="80" spans="1:120">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491"/>
      <c r="AB80" s="60"/>
      <c r="AC80" s="60"/>
      <c r="BS80" s="60"/>
      <c r="BT80" s="60"/>
      <c r="BU80" s="75"/>
      <c r="BV80" s="75"/>
      <c r="BW80" s="75"/>
      <c r="BX80" s="75"/>
      <c r="BY80" s="75"/>
      <c r="BZ80" s="75"/>
      <c r="CA80" s="75"/>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row>
    <row r="81" spans="1:120">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491"/>
      <c r="AB81" s="60"/>
      <c r="AC81" s="60"/>
      <c r="BS81" s="60"/>
      <c r="BT81" s="60"/>
      <c r="BU81" s="75"/>
      <c r="BV81" s="75"/>
      <c r="BW81" s="75"/>
      <c r="BX81" s="75"/>
      <c r="BY81" s="75"/>
      <c r="BZ81" s="75"/>
      <c r="CA81" s="75"/>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row>
    <row r="82" spans="1:120">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491"/>
      <c r="AB82" s="60"/>
      <c r="AC82" s="60"/>
      <c r="BS82" s="60"/>
      <c r="BT82" s="60"/>
      <c r="BU82" s="75"/>
      <c r="BV82" s="75"/>
      <c r="BW82" s="75"/>
      <c r="BX82" s="75"/>
      <c r="BY82" s="75"/>
      <c r="BZ82" s="75"/>
      <c r="CA82" s="75"/>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row>
    <row r="83" spans="1:120">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491"/>
      <c r="AB83" s="60"/>
      <c r="AC83" s="60"/>
      <c r="BS83" s="60"/>
      <c r="BT83" s="60"/>
      <c r="BU83" s="75"/>
      <c r="BV83" s="75"/>
      <c r="BW83" s="75"/>
      <c r="BX83" s="75"/>
      <c r="BY83" s="75"/>
      <c r="BZ83" s="75"/>
      <c r="CA83" s="75"/>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row>
    <row r="84" spans="1:120">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491"/>
      <c r="AB84" s="60"/>
      <c r="AC84" s="60"/>
      <c r="BS84" s="60"/>
      <c r="BT84" s="60"/>
      <c r="BU84" s="75"/>
      <c r="BV84" s="75"/>
      <c r="BW84" s="75"/>
      <c r="BX84" s="75"/>
      <c r="BY84" s="75"/>
      <c r="BZ84" s="75"/>
      <c r="CA84" s="75"/>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row>
    <row r="85" spans="1:120">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491"/>
      <c r="AB85" s="60"/>
      <c r="AC85" s="60"/>
      <c r="BS85" s="60"/>
      <c r="BT85" s="60"/>
      <c r="BU85" s="75"/>
      <c r="BV85" s="75"/>
      <c r="BW85" s="75"/>
      <c r="BX85" s="75"/>
      <c r="BY85" s="75"/>
      <c r="BZ85" s="75"/>
      <c r="CA85" s="75"/>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row>
    <row r="86" spans="1:120">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491"/>
      <c r="AB86" s="60"/>
      <c r="AC86" s="60"/>
      <c r="BS86" s="60"/>
      <c r="BT86" s="60"/>
      <c r="BU86" s="75"/>
      <c r="BV86" s="75"/>
      <c r="BW86" s="75"/>
      <c r="BX86" s="75"/>
      <c r="BY86" s="75"/>
      <c r="BZ86" s="75"/>
      <c r="CA86" s="75"/>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row>
    <row r="87" spans="1:120">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491"/>
      <c r="AB87" s="60"/>
      <c r="AC87" s="60"/>
      <c r="BS87" s="60"/>
      <c r="BT87" s="60"/>
      <c r="BU87" s="75"/>
      <c r="BV87" s="75"/>
      <c r="BW87" s="75"/>
      <c r="BX87" s="75"/>
      <c r="BY87" s="75"/>
      <c r="BZ87" s="75"/>
      <c r="CA87" s="75"/>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row>
    <row r="88" spans="1:120">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491"/>
      <c r="AB88" s="60"/>
      <c r="AC88" s="60"/>
      <c r="BS88" s="60"/>
      <c r="BT88" s="60"/>
      <c r="BU88" s="75"/>
      <c r="BV88" s="75"/>
      <c r="BW88" s="75"/>
      <c r="BX88" s="75"/>
      <c r="BY88" s="75"/>
      <c r="BZ88" s="75"/>
      <c r="CA88" s="75"/>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row>
    <row r="89" spans="1:120">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491"/>
      <c r="AB89" s="60"/>
      <c r="AC89" s="60"/>
      <c r="BS89" s="60"/>
      <c r="BT89" s="60"/>
      <c r="BU89" s="75"/>
      <c r="BV89" s="75"/>
      <c r="BW89" s="75"/>
      <c r="BX89" s="75"/>
      <c r="BY89" s="75"/>
      <c r="BZ89" s="75"/>
      <c r="CA89" s="75"/>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row>
    <row r="90" spans="1:120">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491"/>
      <c r="AB90" s="60"/>
      <c r="AC90" s="60"/>
      <c r="BS90" s="60"/>
      <c r="BT90" s="60"/>
      <c r="BU90" s="75"/>
      <c r="BV90" s="75"/>
      <c r="BW90" s="75"/>
      <c r="BX90" s="75"/>
      <c r="BY90" s="75"/>
      <c r="BZ90" s="75"/>
      <c r="CA90" s="75"/>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row>
    <row r="91" spans="1:120">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491"/>
      <c r="AB91" s="60"/>
      <c r="AC91" s="60"/>
      <c r="BS91" s="60"/>
      <c r="BT91" s="60"/>
      <c r="BU91" s="75"/>
      <c r="BV91" s="75"/>
      <c r="BW91" s="75"/>
      <c r="BX91" s="75"/>
      <c r="BY91" s="75"/>
      <c r="BZ91" s="75"/>
      <c r="CA91" s="75"/>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row>
    <row r="92" spans="1:120">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491"/>
      <c r="AB92" s="60"/>
      <c r="AC92" s="60"/>
      <c r="BS92" s="60"/>
      <c r="BT92" s="60"/>
      <c r="BU92" s="75"/>
      <c r="BV92" s="75"/>
      <c r="BW92" s="75"/>
      <c r="BX92" s="75"/>
      <c r="BY92" s="75"/>
      <c r="BZ92" s="75"/>
      <c r="CA92" s="75"/>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row>
    <row r="93" spans="1:120">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491"/>
      <c r="AB93" s="60"/>
      <c r="AC93" s="60"/>
      <c r="BS93" s="60"/>
      <c r="BT93" s="60"/>
      <c r="BU93" s="75"/>
      <c r="BV93" s="75"/>
      <c r="BW93" s="75"/>
      <c r="BX93" s="75"/>
      <c r="BY93" s="75"/>
      <c r="BZ93" s="75"/>
      <c r="CA93" s="75"/>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row>
    <row r="94" spans="1:120">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491"/>
      <c r="AB94" s="60"/>
      <c r="AC94" s="60"/>
      <c r="BS94" s="60"/>
      <c r="BT94" s="60"/>
      <c r="BU94" s="75"/>
      <c r="BV94" s="75"/>
      <c r="BW94" s="75"/>
      <c r="BX94" s="75"/>
      <c r="BY94" s="75"/>
      <c r="BZ94" s="75"/>
      <c r="CA94" s="75"/>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row>
    <row r="95" spans="1:120">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491"/>
      <c r="AB95" s="60"/>
      <c r="AC95" s="60"/>
      <c r="BS95" s="60"/>
      <c r="BT95" s="60"/>
      <c r="BU95" s="75"/>
      <c r="BV95" s="75"/>
      <c r="BW95" s="75"/>
      <c r="BX95" s="75"/>
      <c r="BY95" s="75"/>
      <c r="BZ95" s="75"/>
      <c r="CA95" s="75"/>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row>
    <row r="96" spans="1:120">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491"/>
      <c r="AB96" s="60"/>
      <c r="AC96" s="60"/>
      <c r="BS96" s="60"/>
      <c r="BT96" s="60"/>
      <c r="BU96" s="75"/>
      <c r="BV96" s="75"/>
      <c r="BW96" s="75"/>
      <c r="BX96" s="75"/>
      <c r="BY96" s="75"/>
      <c r="BZ96" s="75"/>
      <c r="CA96" s="75"/>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0"/>
      <c r="DJ96" s="60"/>
      <c r="DK96" s="60"/>
      <c r="DL96" s="60"/>
      <c r="DM96" s="60"/>
      <c r="DN96" s="60"/>
      <c r="DO96" s="60"/>
      <c r="DP96" s="60"/>
    </row>
    <row r="97" spans="1:120">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491"/>
      <c r="AB97" s="60"/>
      <c r="AC97" s="60"/>
      <c r="BS97" s="60"/>
      <c r="BT97" s="60"/>
      <c r="BU97" s="75"/>
      <c r="BV97" s="75"/>
      <c r="BW97" s="75"/>
      <c r="BX97" s="75"/>
      <c r="BY97" s="75"/>
      <c r="BZ97" s="75"/>
      <c r="CA97" s="75"/>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row>
    <row r="98" spans="1:120">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491"/>
      <c r="AB98" s="60"/>
      <c r="AC98" s="60"/>
      <c r="BS98" s="60"/>
      <c r="BT98" s="60"/>
      <c r="BU98" s="75"/>
      <c r="BV98" s="75"/>
      <c r="BW98" s="75"/>
      <c r="BX98" s="75"/>
      <c r="BY98" s="75"/>
      <c r="BZ98" s="75"/>
      <c r="CA98" s="75"/>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0"/>
      <c r="DJ98" s="60"/>
      <c r="DK98" s="60"/>
      <c r="DL98" s="60"/>
      <c r="DM98" s="60"/>
      <c r="DN98" s="60"/>
      <c r="DO98" s="60"/>
      <c r="DP98" s="60"/>
    </row>
    <row r="99" spans="1:120">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491"/>
      <c r="AB99" s="60"/>
      <c r="AC99" s="60"/>
      <c r="BS99" s="60"/>
      <c r="BT99" s="60"/>
      <c r="BU99" s="75"/>
      <c r="BV99" s="75"/>
      <c r="BW99" s="75"/>
      <c r="BX99" s="75"/>
      <c r="BY99" s="75"/>
      <c r="BZ99" s="75"/>
      <c r="CA99" s="75"/>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row>
    <row r="100" spans="1:120">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491"/>
      <c r="AB100" s="60"/>
      <c r="AC100" s="60"/>
      <c r="BS100" s="60"/>
      <c r="BT100" s="60"/>
      <c r="BU100" s="75"/>
      <c r="BV100" s="75"/>
      <c r="BW100" s="75"/>
      <c r="BX100" s="75"/>
      <c r="BY100" s="75"/>
      <c r="BZ100" s="75"/>
      <c r="CA100" s="75"/>
      <c r="CL100" s="60"/>
      <c r="CM100" s="60"/>
      <c r="CN100" s="60"/>
      <c r="CO100" s="60"/>
      <c r="CP100" s="60"/>
      <c r="CQ100" s="60"/>
      <c r="CR100" s="60"/>
      <c r="CS100" s="60"/>
      <c r="CT100" s="60"/>
      <c r="CU100" s="60"/>
      <c r="CV100" s="60"/>
      <c r="CW100" s="60"/>
      <c r="CX100" s="60"/>
      <c r="CY100" s="60"/>
      <c r="CZ100" s="60"/>
      <c r="DA100" s="60"/>
      <c r="DB100" s="60"/>
      <c r="DC100" s="60"/>
      <c r="DD100" s="60"/>
      <c r="DE100" s="60"/>
      <c r="DF100" s="60"/>
      <c r="DG100" s="60"/>
      <c r="DH100" s="60"/>
      <c r="DI100" s="60"/>
      <c r="DJ100" s="60"/>
      <c r="DK100" s="60"/>
      <c r="DL100" s="60"/>
      <c r="DM100" s="60"/>
      <c r="DN100" s="60"/>
      <c r="DO100" s="60"/>
      <c r="DP100" s="60"/>
    </row>
    <row r="101" spans="1:120">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491"/>
      <c r="AB101" s="60"/>
      <c r="AC101" s="60"/>
      <c r="BS101" s="60"/>
      <c r="BT101" s="60"/>
      <c r="BU101" s="75"/>
      <c r="BV101" s="75"/>
      <c r="BW101" s="75"/>
      <c r="BX101" s="75"/>
      <c r="BY101" s="75"/>
      <c r="BZ101" s="75"/>
      <c r="CA101" s="75"/>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60"/>
      <c r="DJ101" s="60"/>
      <c r="DK101" s="60"/>
      <c r="DL101" s="60"/>
      <c r="DM101" s="60"/>
      <c r="DN101" s="60"/>
      <c r="DO101" s="60"/>
      <c r="DP101" s="60"/>
    </row>
    <row r="102" spans="1:120">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491"/>
      <c r="AB102" s="60"/>
      <c r="AC102" s="60"/>
      <c r="BS102" s="60"/>
      <c r="BT102" s="60"/>
      <c r="BU102" s="75"/>
      <c r="BV102" s="75"/>
      <c r="BW102" s="75"/>
      <c r="BX102" s="75"/>
      <c r="BY102" s="75"/>
      <c r="BZ102" s="75"/>
      <c r="CA102" s="75"/>
      <c r="CL102" s="60"/>
      <c r="CM102" s="60"/>
      <c r="CN102" s="60"/>
      <c r="CO102" s="60"/>
      <c r="CP102" s="60"/>
      <c r="CQ102" s="60"/>
      <c r="CR102" s="60"/>
      <c r="CS102" s="60"/>
      <c r="CT102" s="60"/>
      <c r="CU102" s="60"/>
      <c r="CV102" s="60"/>
      <c r="CW102" s="60"/>
      <c r="CX102" s="60"/>
      <c r="CY102" s="60"/>
      <c r="CZ102" s="60"/>
      <c r="DA102" s="60"/>
      <c r="DB102" s="60"/>
      <c r="DC102" s="60"/>
      <c r="DD102" s="60"/>
      <c r="DE102" s="60"/>
      <c r="DF102" s="60"/>
      <c r="DG102" s="60"/>
      <c r="DH102" s="60"/>
      <c r="DI102" s="60"/>
      <c r="DJ102" s="60"/>
      <c r="DK102" s="60"/>
      <c r="DL102" s="60"/>
      <c r="DM102" s="60"/>
      <c r="DN102" s="60"/>
      <c r="DO102" s="60"/>
      <c r="DP102" s="60"/>
    </row>
    <row r="103" spans="1:120">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491"/>
      <c r="AB103" s="60"/>
      <c r="AC103" s="60"/>
      <c r="BS103" s="60"/>
      <c r="BT103" s="60"/>
      <c r="BU103" s="75"/>
      <c r="BV103" s="75"/>
      <c r="BW103" s="75"/>
      <c r="BX103" s="75"/>
      <c r="BY103" s="75"/>
      <c r="BZ103" s="75"/>
      <c r="CA103" s="75"/>
      <c r="CL103" s="60"/>
      <c r="CM103" s="60"/>
      <c r="CN103" s="60"/>
      <c r="CO103" s="60"/>
      <c r="CP103" s="60"/>
      <c r="CQ103" s="60"/>
      <c r="CR103" s="60"/>
      <c r="CS103" s="60"/>
      <c r="CT103" s="60"/>
      <c r="CU103" s="60"/>
      <c r="CV103" s="60"/>
      <c r="CW103" s="60"/>
      <c r="CX103" s="60"/>
      <c r="CY103" s="60"/>
      <c r="CZ103" s="60"/>
      <c r="DA103" s="60"/>
      <c r="DB103" s="60"/>
      <c r="DC103" s="60"/>
      <c r="DD103" s="60"/>
      <c r="DE103" s="60"/>
      <c r="DF103" s="60"/>
      <c r="DG103" s="60"/>
      <c r="DH103" s="60"/>
      <c r="DI103" s="60"/>
      <c r="DJ103" s="60"/>
      <c r="DK103" s="60"/>
      <c r="DL103" s="60"/>
      <c r="DM103" s="60"/>
      <c r="DN103" s="60"/>
      <c r="DO103" s="60"/>
      <c r="DP103" s="60"/>
    </row>
    <row r="104" spans="1:120">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491"/>
      <c r="AB104" s="60"/>
      <c r="AC104" s="60"/>
      <c r="BS104" s="60"/>
      <c r="BT104" s="60"/>
      <c r="BU104" s="75"/>
      <c r="BV104" s="75"/>
      <c r="BW104" s="75"/>
      <c r="BX104" s="75"/>
      <c r="BY104" s="75"/>
      <c r="BZ104" s="75"/>
      <c r="CA104" s="75"/>
      <c r="CL104" s="60"/>
      <c r="CM104" s="60"/>
      <c r="CN104" s="60"/>
      <c r="CO104" s="60"/>
      <c r="CP104" s="60"/>
      <c r="CQ104" s="60"/>
      <c r="CR104" s="60"/>
      <c r="CS104" s="60"/>
      <c r="CT104" s="60"/>
      <c r="CU104" s="60"/>
      <c r="CV104" s="60"/>
      <c r="CW104" s="60"/>
      <c r="CX104" s="60"/>
      <c r="CY104" s="60"/>
      <c r="CZ104" s="60"/>
      <c r="DA104" s="60"/>
      <c r="DB104" s="60"/>
      <c r="DC104" s="60"/>
      <c r="DD104" s="60"/>
      <c r="DE104" s="60"/>
      <c r="DF104" s="60"/>
      <c r="DG104" s="60"/>
      <c r="DH104" s="60"/>
      <c r="DI104" s="60"/>
      <c r="DJ104" s="60"/>
      <c r="DK104" s="60"/>
      <c r="DL104" s="60"/>
      <c r="DM104" s="60"/>
      <c r="DN104" s="60"/>
      <c r="DO104" s="60"/>
      <c r="DP104" s="60"/>
    </row>
    <row r="105" spans="1:120">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491"/>
      <c r="AB105" s="60"/>
      <c r="AC105" s="60"/>
      <c r="BS105" s="60"/>
      <c r="BT105" s="60"/>
      <c r="BU105" s="75"/>
      <c r="BV105" s="75"/>
      <c r="BW105" s="75"/>
      <c r="BX105" s="75"/>
      <c r="BY105" s="75"/>
      <c r="BZ105" s="75"/>
      <c r="CA105" s="75"/>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0"/>
      <c r="DJ105" s="60"/>
      <c r="DK105" s="60"/>
      <c r="DL105" s="60"/>
      <c r="DM105" s="60"/>
      <c r="DN105" s="60"/>
      <c r="DO105" s="60"/>
      <c r="DP105" s="60"/>
    </row>
    <row r="106" spans="1:120">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491"/>
      <c r="AB106" s="60"/>
      <c r="AC106" s="60"/>
      <c r="BS106" s="60"/>
      <c r="BT106" s="60"/>
      <c r="BU106" s="75"/>
      <c r="BV106" s="75"/>
      <c r="BW106" s="75"/>
      <c r="BX106" s="75"/>
      <c r="BY106" s="75"/>
      <c r="BZ106" s="75"/>
      <c r="CA106" s="75"/>
      <c r="CL106" s="60"/>
      <c r="CM106" s="60"/>
      <c r="CN106" s="60"/>
      <c r="CO106" s="60"/>
      <c r="CP106" s="60"/>
      <c r="CQ106" s="60"/>
      <c r="CR106" s="60"/>
      <c r="CS106" s="60"/>
      <c r="CT106" s="60"/>
      <c r="CU106" s="60"/>
      <c r="CV106" s="60"/>
      <c r="CW106" s="60"/>
      <c r="CX106" s="60"/>
      <c r="CY106" s="60"/>
      <c r="CZ106" s="60"/>
      <c r="DA106" s="60"/>
      <c r="DB106" s="60"/>
      <c r="DC106" s="60"/>
      <c r="DD106" s="60"/>
      <c r="DE106" s="60"/>
      <c r="DF106" s="60"/>
      <c r="DG106" s="60"/>
      <c r="DH106" s="60"/>
      <c r="DI106" s="60"/>
      <c r="DJ106" s="60"/>
      <c r="DK106" s="60"/>
      <c r="DL106" s="60"/>
      <c r="DM106" s="60"/>
      <c r="DN106" s="60"/>
      <c r="DO106" s="60"/>
      <c r="DP106" s="60"/>
    </row>
    <row r="107" spans="1:120">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491"/>
      <c r="AB107" s="60"/>
      <c r="AC107" s="60"/>
      <c r="BS107" s="60"/>
      <c r="BT107" s="60"/>
      <c r="BU107" s="75"/>
      <c r="BV107" s="75"/>
      <c r="BW107" s="75"/>
      <c r="BX107" s="75"/>
      <c r="BY107" s="75"/>
      <c r="BZ107" s="75"/>
      <c r="CA107" s="75"/>
      <c r="CL107" s="60"/>
      <c r="CM107" s="60"/>
      <c r="CN107" s="60"/>
      <c r="CO107" s="60"/>
      <c r="CP107" s="60"/>
      <c r="CQ107" s="60"/>
      <c r="CR107" s="60"/>
      <c r="CS107" s="60"/>
      <c r="CT107" s="60"/>
      <c r="CU107" s="60"/>
      <c r="CV107" s="60"/>
      <c r="CW107" s="60"/>
      <c r="CX107" s="60"/>
      <c r="CY107" s="60"/>
      <c r="CZ107" s="60"/>
      <c r="DA107" s="60"/>
      <c r="DB107" s="60"/>
      <c r="DC107" s="60"/>
      <c r="DD107" s="60"/>
      <c r="DE107" s="60"/>
      <c r="DF107" s="60"/>
      <c r="DG107" s="60"/>
      <c r="DH107" s="60"/>
      <c r="DI107" s="60"/>
      <c r="DJ107" s="60"/>
      <c r="DK107" s="60"/>
      <c r="DL107" s="60"/>
      <c r="DM107" s="60"/>
      <c r="DN107" s="60"/>
      <c r="DO107" s="60"/>
      <c r="DP107" s="60"/>
    </row>
    <row r="108" spans="1:120">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491"/>
      <c r="AB108" s="60"/>
      <c r="AC108" s="60"/>
      <c r="BS108" s="60"/>
      <c r="BT108" s="60"/>
      <c r="BU108" s="75"/>
      <c r="BV108" s="75"/>
      <c r="BW108" s="75"/>
      <c r="BX108" s="75"/>
      <c r="BY108" s="75"/>
      <c r="BZ108" s="75"/>
      <c r="CA108" s="75"/>
      <c r="CL108" s="60"/>
      <c r="CM108" s="60"/>
      <c r="CN108" s="60"/>
      <c r="CO108" s="60"/>
      <c r="CP108" s="60"/>
      <c r="CQ108" s="60"/>
      <c r="CR108" s="60"/>
      <c r="CS108" s="60"/>
      <c r="CT108" s="60"/>
      <c r="CU108" s="60"/>
      <c r="CV108" s="60"/>
      <c r="CW108" s="60"/>
      <c r="CX108" s="60"/>
      <c r="CY108" s="60"/>
      <c r="CZ108" s="60"/>
      <c r="DA108" s="60"/>
      <c r="DB108" s="60"/>
      <c r="DC108" s="60"/>
      <c r="DD108" s="60"/>
      <c r="DE108" s="60"/>
      <c r="DF108" s="60"/>
      <c r="DG108" s="60"/>
      <c r="DH108" s="60"/>
      <c r="DI108" s="60"/>
      <c r="DJ108" s="60"/>
      <c r="DK108" s="60"/>
      <c r="DL108" s="60"/>
      <c r="DM108" s="60"/>
      <c r="DN108" s="60"/>
      <c r="DO108" s="60"/>
      <c r="DP108" s="60"/>
    </row>
    <row r="109" spans="1:120">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491"/>
      <c r="AB109" s="60"/>
      <c r="AC109" s="60"/>
      <c r="BS109" s="60"/>
      <c r="BT109" s="60"/>
      <c r="BU109" s="75"/>
      <c r="BV109" s="75"/>
      <c r="BW109" s="75"/>
      <c r="BX109" s="75"/>
      <c r="BY109" s="75"/>
      <c r="BZ109" s="75"/>
      <c r="CA109" s="75"/>
      <c r="CL109" s="60"/>
      <c r="CM109" s="60"/>
      <c r="CN109" s="60"/>
      <c r="CO109" s="60"/>
      <c r="CP109" s="60"/>
      <c r="CQ109" s="60"/>
      <c r="CR109" s="60"/>
      <c r="CS109" s="60"/>
      <c r="CT109" s="60"/>
      <c r="CU109" s="60"/>
      <c r="CV109" s="60"/>
      <c r="CW109" s="60"/>
      <c r="CX109" s="60"/>
      <c r="CY109" s="60"/>
      <c r="CZ109" s="60"/>
      <c r="DA109" s="60"/>
      <c r="DB109" s="60"/>
      <c r="DC109" s="60"/>
      <c r="DD109" s="60"/>
      <c r="DE109" s="60"/>
      <c r="DF109" s="60"/>
      <c r="DG109" s="60"/>
      <c r="DH109" s="60"/>
      <c r="DI109" s="60"/>
      <c r="DJ109" s="60"/>
      <c r="DK109" s="60"/>
      <c r="DL109" s="60"/>
      <c r="DM109" s="60"/>
      <c r="DN109" s="60"/>
      <c r="DO109" s="60"/>
      <c r="DP109" s="60"/>
    </row>
    <row r="110" spans="1:120">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491"/>
      <c r="AB110" s="60"/>
      <c r="AC110" s="60"/>
      <c r="BS110" s="60"/>
      <c r="BT110" s="60"/>
      <c r="BU110" s="75"/>
      <c r="BV110" s="75"/>
      <c r="BW110" s="75"/>
      <c r="BX110" s="75"/>
      <c r="BY110" s="75"/>
      <c r="BZ110" s="75"/>
      <c r="CA110" s="75"/>
      <c r="CL110" s="60"/>
      <c r="CM110" s="60"/>
      <c r="CN110" s="60"/>
      <c r="CO110" s="60"/>
      <c r="CP110" s="60"/>
      <c r="CQ110" s="60"/>
      <c r="CR110" s="60"/>
      <c r="CS110" s="60"/>
      <c r="CT110" s="60"/>
      <c r="CU110" s="60"/>
      <c r="CV110" s="60"/>
      <c r="CW110" s="60"/>
      <c r="CX110" s="60"/>
      <c r="CY110" s="60"/>
      <c r="CZ110" s="60"/>
      <c r="DA110" s="60"/>
      <c r="DB110" s="60"/>
      <c r="DC110" s="60"/>
      <c r="DD110" s="60"/>
      <c r="DE110" s="60"/>
      <c r="DF110" s="60"/>
      <c r="DG110" s="60"/>
      <c r="DH110" s="60"/>
      <c r="DI110" s="60"/>
      <c r="DJ110" s="60"/>
      <c r="DK110" s="60"/>
      <c r="DL110" s="60"/>
      <c r="DM110" s="60"/>
      <c r="DN110" s="60"/>
      <c r="DO110" s="60"/>
      <c r="DP110" s="60"/>
    </row>
    <row r="111" spans="1:120">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491"/>
      <c r="AB111" s="60"/>
      <c r="AC111" s="60"/>
      <c r="BS111" s="60"/>
      <c r="BT111" s="60"/>
      <c r="BU111" s="75"/>
      <c r="BV111" s="75"/>
      <c r="BW111" s="75"/>
      <c r="BX111" s="75"/>
      <c r="BY111" s="75"/>
      <c r="BZ111" s="75"/>
      <c r="CA111" s="75"/>
      <c r="CL111" s="60"/>
      <c r="CM111" s="60"/>
      <c r="CN111" s="60"/>
      <c r="CO111" s="60"/>
      <c r="CP111" s="60"/>
      <c r="CQ111" s="60"/>
      <c r="CR111" s="60"/>
      <c r="CS111" s="60"/>
      <c r="CT111" s="60"/>
      <c r="CU111" s="60"/>
      <c r="CV111" s="60"/>
      <c r="CW111" s="60"/>
      <c r="CX111" s="60"/>
      <c r="CY111" s="60"/>
      <c r="CZ111" s="60"/>
      <c r="DA111" s="60"/>
      <c r="DB111" s="60"/>
      <c r="DC111" s="60"/>
      <c r="DD111" s="60"/>
      <c r="DE111" s="60"/>
      <c r="DF111" s="60"/>
      <c r="DG111" s="60"/>
      <c r="DH111" s="60"/>
      <c r="DI111" s="60"/>
      <c r="DJ111" s="60"/>
      <c r="DK111" s="60"/>
      <c r="DL111" s="60"/>
      <c r="DM111" s="60"/>
      <c r="DN111" s="60"/>
      <c r="DO111" s="60"/>
      <c r="DP111" s="60"/>
    </row>
    <row r="112" spans="1:120">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491"/>
      <c r="AB112" s="60"/>
      <c r="AC112" s="60"/>
      <c r="BS112" s="60"/>
      <c r="BT112" s="60"/>
      <c r="BU112" s="75"/>
      <c r="BV112" s="75"/>
      <c r="BW112" s="75"/>
      <c r="BX112" s="75"/>
      <c r="BY112" s="75"/>
      <c r="BZ112" s="75"/>
      <c r="CA112" s="75"/>
      <c r="CL112" s="60"/>
      <c r="CM112" s="60"/>
      <c r="CN112" s="60"/>
      <c r="CO112" s="60"/>
      <c r="CP112" s="60"/>
      <c r="CQ112" s="60"/>
      <c r="CR112" s="60"/>
      <c r="CS112" s="60"/>
      <c r="CT112" s="60"/>
      <c r="CU112" s="60"/>
      <c r="CV112" s="60"/>
      <c r="CW112" s="60"/>
      <c r="CX112" s="60"/>
      <c r="CY112" s="60"/>
      <c r="CZ112" s="60"/>
      <c r="DA112" s="60"/>
      <c r="DB112" s="60"/>
      <c r="DC112" s="60"/>
      <c r="DD112" s="60"/>
      <c r="DE112" s="60"/>
      <c r="DF112" s="60"/>
      <c r="DG112" s="60"/>
      <c r="DH112" s="60"/>
      <c r="DI112" s="60"/>
      <c r="DJ112" s="60"/>
      <c r="DK112" s="60"/>
      <c r="DL112" s="60"/>
      <c r="DM112" s="60"/>
      <c r="DN112" s="60"/>
      <c r="DO112" s="60"/>
      <c r="DP112" s="60"/>
    </row>
    <row r="113" spans="1:120">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491"/>
      <c r="AB113" s="60"/>
      <c r="AC113" s="60"/>
      <c r="BS113" s="60"/>
      <c r="BT113" s="60"/>
      <c r="BU113" s="75"/>
      <c r="BV113" s="75"/>
      <c r="BW113" s="75"/>
      <c r="BX113" s="75"/>
      <c r="BY113" s="75"/>
      <c r="BZ113" s="75"/>
      <c r="CA113" s="75"/>
      <c r="CL113" s="60"/>
      <c r="CM113" s="60"/>
      <c r="CN113" s="60"/>
      <c r="CO113" s="60"/>
      <c r="CP113" s="60"/>
      <c r="CQ113" s="60"/>
      <c r="CR113" s="60"/>
      <c r="CS113" s="60"/>
      <c r="CT113" s="60"/>
      <c r="CU113" s="60"/>
      <c r="CV113" s="60"/>
      <c r="CW113" s="60"/>
      <c r="CX113" s="60"/>
      <c r="CY113" s="60"/>
      <c r="CZ113" s="60"/>
      <c r="DA113" s="60"/>
      <c r="DB113" s="60"/>
      <c r="DC113" s="60"/>
      <c r="DD113" s="60"/>
      <c r="DE113" s="60"/>
      <c r="DF113" s="60"/>
      <c r="DG113" s="60"/>
      <c r="DH113" s="60"/>
      <c r="DI113" s="60"/>
      <c r="DJ113" s="60"/>
      <c r="DK113" s="60"/>
      <c r="DL113" s="60"/>
      <c r="DM113" s="60"/>
      <c r="DN113" s="60"/>
      <c r="DO113" s="60"/>
      <c r="DP113" s="60"/>
    </row>
    <row r="114" spans="1:120">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491"/>
      <c r="AB114" s="60"/>
      <c r="AC114" s="60"/>
      <c r="BS114" s="60"/>
      <c r="BT114" s="60"/>
      <c r="BU114" s="75"/>
      <c r="BV114" s="75"/>
      <c r="BW114" s="75"/>
      <c r="BX114" s="75"/>
      <c r="BY114" s="75"/>
      <c r="BZ114" s="75"/>
      <c r="CA114" s="75"/>
      <c r="CL114" s="60"/>
      <c r="CM114" s="60"/>
      <c r="CN114" s="60"/>
      <c r="CO114" s="60"/>
      <c r="CP114" s="60"/>
      <c r="CQ114" s="60"/>
      <c r="CR114" s="60"/>
      <c r="CS114" s="60"/>
      <c r="CT114" s="60"/>
      <c r="CU114" s="60"/>
      <c r="CV114" s="60"/>
      <c r="CW114" s="60"/>
      <c r="CX114" s="60"/>
      <c r="CY114" s="60"/>
      <c r="CZ114" s="60"/>
      <c r="DA114" s="60"/>
      <c r="DB114" s="60"/>
      <c r="DC114" s="60"/>
      <c r="DD114" s="60"/>
      <c r="DE114" s="60"/>
      <c r="DF114" s="60"/>
      <c r="DG114" s="60"/>
      <c r="DH114" s="60"/>
      <c r="DI114" s="60"/>
      <c r="DJ114" s="60"/>
      <c r="DK114" s="60"/>
      <c r="DL114" s="60"/>
      <c r="DM114" s="60"/>
      <c r="DN114" s="60"/>
      <c r="DO114" s="60"/>
      <c r="DP114" s="60"/>
    </row>
    <row r="115" spans="1:120">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491"/>
      <c r="AB115" s="60"/>
      <c r="AC115" s="60"/>
      <c r="BS115" s="60"/>
      <c r="BT115" s="60"/>
      <c r="BU115" s="75"/>
      <c r="BV115" s="75"/>
      <c r="BW115" s="75"/>
      <c r="BX115" s="75"/>
      <c r="BY115" s="75"/>
      <c r="BZ115" s="75"/>
      <c r="CA115" s="75"/>
      <c r="CL115" s="60"/>
      <c r="CM115" s="60"/>
      <c r="CN115" s="60"/>
      <c r="CO115" s="60"/>
      <c r="CP115" s="60"/>
      <c r="CQ115" s="60"/>
      <c r="CR115" s="60"/>
      <c r="CS115" s="60"/>
      <c r="CT115" s="60"/>
      <c r="CU115" s="60"/>
      <c r="CV115" s="60"/>
      <c r="CW115" s="60"/>
      <c r="CX115" s="60"/>
      <c r="CY115" s="60"/>
      <c r="CZ115" s="60"/>
      <c r="DA115" s="60"/>
      <c r="DB115" s="60"/>
      <c r="DC115" s="60"/>
      <c r="DD115" s="60"/>
      <c r="DE115" s="60"/>
      <c r="DF115" s="60"/>
      <c r="DG115" s="60"/>
      <c r="DH115" s="60"/>
      <c r="DI115" s="60"/>
      <c r="DJ115" s="60"/>
      <c r="DK115" s="60"/>
      <c r="DL115" s="60"/>
      <c r="DM115" s="60"/>
      <c r="DN115" s="60"/>
      <c r="DO115" s="60"/>
      <c r="DP115" s="60"/>
    </row>
    <row r="116" spans="1:120">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491"/>
      <c r="AB116" s="60"/>
      <c r="AC116" s="60"/>
      <c r="BS116" s="60"/>
      <c r="BT116" s="60"/>
      <c r="BU116" s="75"/>
      <c r="BV116" s="75"/>
      <c r="BW116" s="75"/>
      <c r="BX116" s="75"/>
      <c r="BY116" s="75"/>
      <c r="BZ116" s="75"/>
      <c r="CA116" s="75"/>
      <c r="CL116" s="60"/>
      <c r="CM116" s="60"/>
      <c r="CN116" s="60"/>
      <c r="CO116" s="60"/>
      <c r="CP116" s="60"/>
      <c r="CQ116" s="60"/>
      <c r="CR116" s="60"/>
      <c r="CS116" s="60"/>
      <c r="CT116" s="60"/>
      <c r="CU116" s="60"/>
      <c r="CV116" s="60"/>
      <c r="CW116" s="60"/>
      <c r="CX116" s="60"/>
      <c r="CY116" s="60"/>
      <c r="CZ116" s="60"/>
      <c r="DA116" s="60"/>
      <c r="DB116" s="60"/>
      <c r="DC116" s="60"/>
      <c r="DD116" s="60"/>
      <c r="DE116" s="60"/>
      <c r="DF116" s="60"/>
      <c r="DG116" s="60"/>
      <c r="DH116" s="60"/>
      <c r="DI116" s="60"/>
      <c r="DJ116" s="60"/>
      <c r="DK116" s="60"/>
      <c r="DL116" s="60"/>
      <c r="DM116" s="60"/>
      <c r="DN116" s="60"/>
      <c r="DO116" s="60"/>
      <c r="DP116" s="60"/>
    </row>
    <row r="117" spans="1:120">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491"/>
      <c r="AB117" s="60"/>
      <c r="AC117" s="60"/>
      <c r="BS117" s="60"/>
      <c r="BT117" s="60"/>
      <c r="BU117" s="75"/>
      <c r="BV117" s="75"/>
      <c r="BW117" s="75"/>
      <c r="BX117" s="75"/>
      <c r="BY117" s="75"/>
      <c r="BZ117" s="75"/>
      <c r="CA117" s="75"/>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row>
    <row r="118" spans="1:120">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491"/>
      <c r="AB118" s="60"/>
      <c r="AC118" s="60"/>
      <c r="BS118" s="60"/>
      <c r="BT118" s="60"/>
      <c r="BU118" s="75"/>
      <c r="BV118" s="75"/>
      <c r="BW118" s="75"/>
      <c r="BX118" s="75"/>
      <c r="BY118" s="75"/>
      <c r="BZ118" s="75"/>
      <c r="CA118" s="75"/>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0"/>
      <c r="DJ118" s="60"/>
      <c r="DK118" s="60"/>
      <c r="DL118" s="60"/>
      <c r="DM118" s="60"/>
      <c r="DN118" s="60"/>
      <c r="DO118" s="60"/>
      <c r="DP118" s="60"/>
    </row>
    <row r="119" spans="1:120">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491"/>
      <c r="AB119" s="60"/>
      <c r="AC119" s="60"/>
      <c r="BS119" s="60"/>
      <c r="BT119" s="60"/>
      <c r="BU119" s="75"/>
      <c r="BV119" s="75"/>
      <c r="BW119" s="75"/>
      <c r="BX119" s="75"/>
      <c r="BY119" s="75"/>
      <c r="BZ119" s="75"/>
      <c r="CA119" s="75"/>
      <c r="CL119" s="60"/>
      <c r="CM119" s="60"/>
      <c r="CN119" s="60"/>
      <c r="CO119" s="60"/>
      <c r="CP119" s="60"/>
      <c r="CQ119" s="60"/>
      <c r="CR119" s="60"/>
      <c r="CS119" s="60"/>
      <c r="CT119" s="60"/>
      <c r="CU119" s="60"/>
      <c r="CV119" s="60"/>
      <c r="CW119" s="60"/>
      <c r="CX119" s="60"/>
      <c r="CY119" s="60"/>
      <c r="CZ119" s="60"/>
      <c r="DA119" s="60"/>
      <c r="DB119" s="60"/>
      <c r="DC119" s="60"/>
      <c r="DD119" s="60"/>
      <c r="DE119" s="60"/>
      <c r="DF119" s="60"/>
      <c r="DG119" s="60"/>
      <c r="DH119" s="60"/>
      <c r="DI119" s="60"/>
      <c r="DJ119" s="60"/>
      <c r="DK119" s="60"/>
      <c r="DL119" s="60"/>
      <c r="DM119" s="60"/>
      <c r="DN119" s="60"/>
      <c r="DO119" s="60"/>
      <c r="DP119" s="60"/>
    </row>
    <row r="120" spans="1:120">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491"/>
      <c r="AB120" s="60"/>
      <c r="AC120" s="60"/>
      <c r="BS120" s="60"/>
      <c r="BT120" s="60"/>
      <c r="BU120" s="75"/>
      <c r="BV120" s="75"/>
      <c r="BW120" s="75"/>
      <c r="BX120" s="75"/>
      <c r="BY120" s="75"/>
      <c r="BZ120" s="75"/>
      <c r="CA120" s="75"/>
      <c r="CL120" s="60"/>
      <c r="CM120" s="60"/>
      <c r="CN120" s="60"/>
      <c r="CO120" s="60"/>
      <c r="CP120" s="60"/>
      <c r="CQ120" s="60"/>
      <c r="CR120" s="60"/>
      <c r="CS120" s="60"/>
      <c r="CT120" s="60"/>
      <c r="CU120" s="60"/>
      <c r="CV120" s="60"/>
      <c r="CW120" s="60"/>
      <c r="CX120" s="60"/>
      <c r="CY120" s="60"/>
      <c r="CZ120" s="60"/>
      <c r="DA120" s="60"/>
      <c r="DB120" s="60"/>
      <c r="DC120" s="60"/>
      <c r="DD120" s="60"/>
      <c r="DE120" s="60"/>
      <c r="DF120" s="60"/>
      <c r="DG120" s="60"/>
      <c r="DH120" s="60"/>
      <c r="DI120" s="60"/>
      <c r="DJ120" s="60"/>
      <c r="DK120" s="60"/>
      <c r="DL120" s="60"/>
      <c r="DM120" s="60"/>
      <c r="DN120" s="60"/>
      <c r="DO120" s="60"/>
      <c r="DP120" s="60"/>
    </row>
    <row r="121" spans="1:120">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491"/>
      <c r="AB121" s="60"/>
      <c r="AC121" s="60"/>
      <c r="BS121" s="60"/>
      <c r="BT121" s="60"/>
      <c r="BU121" s="75"/>
      <c r="BV121" s="75"/>
      <c r="BW121" s="75"/>
      <c r="BX121" s="75"/>
      <c r="BY121" s="75"/>
      <c r="BZ121" s="75"/>
      <c r="CA121" s="75"/>
      <c r="CL121" s="60"/>
      <c r="CM121" s="60"/>
      <c r="CN121" s="60"/>
      <c r="CO121" s="60"/>
      <c r="CP121" s="60"/>
      <c r="CQ121" s="60"/>
      <c r="CR121" s="60"/>
      <c r="CS121" s="60"/>
      <c r="CT121" s="60"/>
      <c r="CU121" s="60"/>
      <c r="CV121" s="60"/>
      <c r="CW121" s="60"/>
      <c r="CX121" s="60"/>
      <c r="CY121" s="60"/>
      <c r="CZ121" s="60"/>
      <c r="DA121" s="60"/>
      <c r="DB121" s="60"/>
      <c r="DC121" s="60"/>
      <c r="DD121" s="60"/>
      <c r="DE121" s="60"/>
      <c r="DF121" s="60"/>
      <c r="DG121" s="60"/>
      <c r="DH121" s="60"/>
      <c r="DI121" s="60"/>
      <c r="DJ121" s="60"/>
      <c r="DK121" s="60"/>
      <c r="DL121" s="60"/>
      <c r="DM121" s="60"/>
      <c r="DN121" s="60"/>
      <c r="DO121" s="60"/>
      <c r="DP121" s="60"/>
    </row>
    <row r="122" spans="1:120">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491"/>
      <c r="AB122" s="60"/>
      <c r="AC122" s="60"/>
      <c r="BS122" s="60"/>
      <c r="BT122" s="60"/>
      <c r="BU122" s="75"/>
      <c r="BV122" s="75"/>
      <c r="BW122" s="75"/>
      <c r="BX122" s="75"/>
      <c r="BY122" s="75"/>
      <c r="BZ122" s="75"/>
      <c r="CA122" s="75"/>
      <c r="CL122" s="60"/>
      <c r="CM122" s="60"/>
      <c r="CN122" s="60"/>
      <c r="CO122" s="60"/>
      <c r="CP122" s="60"/>
      <c r="CQ122" s="60"/>
      <c r="CR122" s="60"/>
      <c r="CS122" s="60"/>
      <c r="CT122" s="60"/>
      <c r="CU122" s="60"/>
      <c r="CV122" s="60"/>
      <c r="CW122" s="60"/>
      <c r="CX122" s="60"/>
      <c r="CY122" s="60"/>
      <c r="CZ122" s="60"/>
      <c r="DA122" s="60"/>
      <c r="DB122" s="60"/>
      <c r="DC122" s="60"/>
      <c r="DD122" s="60"/>
      <c r="DE122" s="60"/>
      <c r="DF122" s="60"/>
      <c r="DG122" s="60"/>
      <c r="DH122" s="60"/>
      <c r="DI122" s="60"/>
      <c r="DJ122" s="60"/>
      <c r="DK122" s="60"/>
      <c r="DL122" s="60"/>
      <c r="DM122" s="60"/>
      <c r="DN122" s="60"/>
      <c r="DO122" s="60"/>
      <c r="DP122" s="60"/>
    </row>
    <row r="123" spans="1:120">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491"/>
      <c r="AB123" s="60"/>
      <c r="AC123" s="60"/>
      <c r="BS123" s="60"/>
      <c r="BT123" s="60"/>
      <c r="BU123" s="75"/>
      <c r="BV123" s="75"/>
      <c r="BW123" s="75"/>
      <c r="BX123" s="75"/>
      <c r="BY123" s="75"/>
      <c r="BZ123" s="75"/>
      <c r="CA123" s="75"/>
      <c r="CL123" s="60"/>
      <c r="CM123" s="60"/>
      <c r="CN123" s="60"/>
      <c r="CO123" s="60"/>
      <c r="CP123" s="60"/>
      <c r="CQ123" s="60"/>
      <c r="CR123" s="60"/>
      <c r="CS123" s="60"/>
      <c r="CT123" s="60"/>
      <c r="CU123" s="60"/>
      <c r="CV123" s="60"/>
      <c r="CW123" s="60"/>
      <c r="CX123" s="60"/>
      <c r="CY123" s="60"/>
      <c r="CZ123" s="60"/>
      <c r="DA123" s="60"/>
      <c r="DB123" s="60"/>
      <c r="DC123" s="60"/>
      <c r="DD123" s="60"/>
      <c r="DE123" s="60"/>
      <c r="DF123" s="60"/>
      <c r="DG123" s="60"/>
      <c r="DH123" s="60"/>
      <c r="DI123" s="60"/>
      <c r="DJ123" s="60"/>
      <c r="DK123" s="60"/>
      <c r="DL123" s="60"/>
      <c r="DM123" s="60"/>
      <c r="DN123" s="60"/>
      <c r="DO123" s="60"/>
      <c r="DP123" s="60"/>
    </row>
    <row r="124" spans="1:120">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491"/>
      <c r="AB124" s="60"/>
      <c r="AC124" s="60"/>
      <c r="BS124" s="60"/>
      <c r="BT124" s="60"/>
      <c r="BU124" s="75"/>
      <c r="BV124" s="75"/>
      <c r="BW124" s="75"/>
      <c r="BX124" s="75"/>
      <c r="BY124" s="75"/>
      <c r="BZ124" s="75"/>
      <c r="CA124" s="75"/>
      <c r="CL124" s="60"/>
      <c r="CM124" s="60"/>
      <c r="CN124" s="60"/>
      <c r="CO124" s="60"/>
      <c r="CP124" s="60"/>
      <c r="CQ124" s="60"/>
      <c r="CR124" s="60"/>
      <c r="CS124" s="60"/>
      <c r="CT124" s="60"/>
      <c r="CU124" s="60"/>
      <c r="CV124" s="60"/>
      <c r="CW124" s="60"/>
      <c r="CX124" s="60"/>
      <c r="CY124" s="60"/>
      <c r="CZ124" s="60"/>
      <c r="DA124" s="60"/>
      <c r="DB124" s="60"/>
      <c r="DC124" s="60"/>
      <c r="DD124" s="60"/>
      <c r="DE124" s="60"/>
      <c r="DF124" s="60"/>
      <c r="DG124" s="60"/>
      <c r="DH124" s="60"/>
      <c r="DI124" s="60"/>
      <c r="DJ124" s="60"/>
      <c r="DK124" s="60"/>
      <c r="DL124" s="60"/>
      <c r="DM124" s="60"/>
      <c r="DN124" s="60"/>
      <c r="DO124" s="60"/>
      <c r="DP124" s="60"/>
    </row>
    <row r="125" spans="1:120">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491"/>
      <c r="AB125" s="60"/>
      <c r="AC125" s="60"/>
      <c r="BS125" s="60"/>
      <c r="BT125" s="60"/>
      <c r="BU125" s="75"/>
      <c r="BV125" s="75"/>
      <c r="BW125" s="75"/>
      <c r="BX125" s="75"/>
      <c r="BY125" s="75"/>
      <c r="BZ125" s="75"/>
      <c r="CA125" s="75"/>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row>
    <row r="126" spans="1:120">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491"/>
      <c r="AB126" s="60"/>
      <c r="AC126" s="60"/>
      <c r="BS126" s="60"/>
      <c r="BT126" s="60"/>
      <c r="BU126" s="75"/>
      <c r="BV126" s="75"/>
      <c r="BW126" s="75"/>
      <c r="BX126" s="75"/>
      <c r="BY126" s="75"/>
      <c r="BZ126" s="75"/>
      <c r="CA126" s="75"/>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row>
    <row r="127" spans="1:120">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491"/>
      <c r="AB127" s="60"/>
      <c r="AC127" s="60"/>
      <c r="BS127" s="60"/>
      <c r="BT127" s="60"/>
      <c r="BU127" s="75"/>
      <c r="BV127" s="75"/>
      <c r="BW127" s="75"/>
      <c r="BX127" s="75"/>
      <c r="BY127" s="75"/>
      <c r="BZ127" s="75"/>
      <c r="CA127" s="75"/>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row>
    <row r="128" spans="1:120">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491"/>
      <c r="AB128" s="60"/>
      <c r="AC128" s="60"/>
      <c r="BS128" s="60"/>
      <c r="BT128" s="60"/>
      <c r="BU128" s="75"/>
      <c r="BV128" s="75"/>
      <c r="BW128" s="75"/>
      <c r="BX128" s="75"/>
      <c r="BY128" s="75"/>
      <c r="BZ128" s="75"/>
      <c r="CA128" s="75"/>
      <c r="CL128" s="60"/>
      <c r="CM128" s="60"/>
      <c r="CN128" s="60"/>
      <c r="CO128" s="60"/>
      <c r="CP128" s="60"/>
      <c r="CQ128" s="60"/>
      <c r="CR128" s="60"/>
      <c r="CS128" s="60"/>
      <c r="CT128" s="60"/>
      <c r="CU128" s="60"/>
      <c r="CV128" s="60"/>
      <c r="CW128" s="60"/>
      <c r="CX128" s="60"/>
      <c r="CY128" s="60"/>
      <c r="CZ128" s="60"/>
      <c r="DA128" s="60"/>
      <c r="DB128" s="60"/>
      <c r="DC128" s="60"/>
      <c r="DD128" s="60"/>
      <c r="DE128" s="60"/>
      <c r="DF128" s="60"/>
      <c r="DG128" s="60"/>
      <c r="DH128" s="60"/>
      <c r="DI128" s="60"/>
      <c r="DJ128" s="60"/>
      <c r="DK128" s="60"/>
      <c r="DL128" s="60"/>
      <c r="DM128" s="60"/>
      <c r="DN128" s="60"/>
      <c r="DO128" s="60"/>
      <c r="DP128" s="60"/>
    </row>
    <row r="129" spans="1:120">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491"/>
      <c r="AB129" s="60"/>
      <c r="AC129" s="60"/>
      <c r="BS129" s="60"/>
      <c r="BT129" s="60"/>
      <c r="BU129" s="75"/>
      <c r="BV129" s="75"/>
      <c r="BW129" s="75"/>
      <c r="BX129" s="75"/>
      <c r="BY129" s="75"/>
      <c r="BZ129" s="75"/>
      <c r="CA129" s="75"/>
      <c r="CL129" s="60"/>
      <c r="CM129" s="60"/>
      <c r="CN129" s="60"/>
      <c r="CO129" s="60"/>
      <c r="CP129" s="60"/>
      <c r="CQ129" s="60"/>
      <c r="CR129" s="60"/>
      <c r="CS129" s="60"/>
      <c r="CT129" s="60"/>
      <c r="CU129" s="60"/>
      <c r="CV129" s="60"/>
      <c r="CW129" s="60"/>
      <c r="CX129" s="60"/>
      <c r="CY129" s="60"/>
      <c r="CZ129" s="60"/>
      <c r="DA129" s="60"/>
      <c r="DB129" s="60"/>
      <c r="DC129" s="60"/>
      <c r="DD129" s="60"/>
      <c r="DE129" s="60"/>
      <c r="DF129" s="60"/>
      <c r="DG129" s="60"/>
      <c r="DH129" s="60"/>
      <c r="DI129" s="60"/>
      <c r="DJ129" s="60"/>
      <c r="DK129" s="60"/>
      <c r="DL129" s="60"/>
      <c r="DM129" s="60"/>
      <c r="DN129" s="60"/>
      <c r="DO129" s="60"/>
      <c r="DP129" s="60"/>
    </row>
    <row r="130" spans="1:120">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491"/>
      <c r="AB130" s="60"/>
      <c r="AC130" s="60"/>
      <c r="BS130" s="60"/>
      <c r="BT130" s="60"/>
      <c r="BU130" s="75"/>
      <c r="BV130" s="75"/>
      <c r="BW130" s="75"/>
      <c r="BX130" s="75"/>
      <c r="BY130" s="75"/>
      <c r="BZ130" s="75"/>
      <c r="CA130" s="75"/>
      <c r="CL130" s="60"/>
      <c r="CM130" s="60"/>
      <c r="CN130" s="60"/>
      <c r="CO130" s="60"/>
      <c r="CP130" s="60"/>
      <c r="CQ130" s="60"/>
      <c r="CR130" s="60"/>
      <c r="CS130" s="60"/>
      <c r="CT130" s="60"/>
      <c r="CU130" s="60"/>
      <c r="CV130" s="60"/>
      <c r="CW130" s="60"/>
      <c r="CX130" s="60"/>
      <c r="CY130" s="60"/>
      <c r="CZ130" s="60"/>
      <c r="DA130" s="60"/>
      <c r="DB130" s="60"/>
      <c r="DC130" s="60"/>
      <c r="DD130" s="60"/>
      <c r="DE130" s="60"/>
      <c r="DF130" s="60"/>
      <c r="DG130" s="60"/>
      <c r="DH130" s="60"/>
      <c r="DI130" s="60"/>
      <c r="DJ130" s="60"/>
      <c r="DK130" s="60"/>
      <c r="DL130" s="60"/>
      <c r="DM130" s="60"/>
      <c r="DN130" s="60"/>
      <c r="DO130" s="60"/>
      <c r="DP130" s="60"/>
    </row>
    <row r="131" spans="1:120">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491"/>
      <c r="AB131" s="60"/>
      <c r="AC131" s="60"/>
      <c r="BS131" s="60"/>
      <c r="BT131" s="60"/>
      <c r="BU131" s="75"/>
      <c r="BV131" s="75"/>
      <c r="BW131" s="75"/>
      <c r="BX131" s="75"/>
      <c r="BY131" s="75"/>
      <c r="BZ131" s="75"/>
      <c r="CA131" s="75"/>
      <c r="CL131" s="60"/>
      <c r="CM131" s="60"/>
      <c r="CN131" s="60"/>
      <c r="CO131" s="60"/>
      <c r="CP131" s="60"/>
      <c r="CQ131" s="60"/>
      <c r="CR131" s="60"/>
      <c r="CS131" s="60"/>
      <c r="CT131" s="60"/>
      <c r="CU131" s="60"/>
      <c r="CV131" s="60"/>
      <c r="CW131" s="60"/>
      <c r="CX131" s="60"/>
      <c r="CY131" s="60"/>
      <c r="CZ131" s="60"/>
      <c r="DA131" s="60"/>
      <c r="DB131" s="60"/>
      <c r="DC131" s="60"/>
      <c r="DD131" s="60"/>
      <c r="DE131" s="60"/>
      <c r="DF131" s="60"/>
      <c r="DG131" s="60"/>
      <c r="DH131" s="60"/>
      <c r="DI131" s="60"/>
      <c r="DJ131" s="60"/>
      <c r="DK131" s="60"/>
      <c r="DL131" s="60"/>
      <c r="DM131" s="60"/>
      <c r="DN131" s="60"/>
      <c r="DO131" s="60"/>
      <c r="DP131" s="60"/>
    </row>
    <row r="132" spans="1:120">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491"/>
      <c r="AB132" s="60"/>
      <c r="AC132" s="60"/>
      <c r="BS132" s="60"/>
      <c r="BT132" s="60"/>
      <c r="BU132" s="75"/>
      <c r="BV132" s="75"/>
      <c r="BW132" s="75"/>
      <c r="BX132" s="75"/>
      <c r="BY132" s="75"/>
      <c r="BZ132" s="75"/>
      <c r="CA132" s="75"/>
      <c r="CL132" s="60"/>
      <c r="CM132" s="60"/>
      <c r="CN132" s="60"/>
      <c r="CO132" s="60"/>
      <c r="CP132" s="60"/>
      <c r="CQ132" s="60"/>
      <c r="CR132" s="60"/>
      <c r="CS132" s="60"/>
      <c r="CT132" s="60"/>
      <c r="CU132" s="60"/>
      <c r="CV132" s="60"/>
      <c r="CW132" s="60"/>
      <c r="CX132" s="60"/>
      <c r="CY132" s="60"/>
      <c r="CZ132" s="60"/>
      <c r="DA132" s="60"/>
      <c r="DB132" s="60"/>
      <c r="DC132" s="60"/>
      <c r="DD132" s="60"/>
      <c r="DE132" s="60"/>
      <c r="DF132" s="60"/>
      <c r="DG132" s="60"/>
      <c r="DH132" s="60"/>
      <c r="DI132" s="60"/>
      <c r="DJ132" s="60"/>
      <c r="DK132" s="60"/>
      <c r="DL132" s="60"/>
      <c r="DM132" s="60"/>
      <c r="DN132" s="60"/>
      <c r="DO132" s="60"/>
      <c r="DP132" s="60"/>
    </row>
    <row r="133" spans="1:120">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491"/>
      <c r="AB133" s="60"/>
      <c r="AC133" s="60"/>
      <c r="BS133" s="60"/>
      <c r="BT133" s="60"/>
      <c r="BU133" s="75"/>
      <c r="BV133" s="75"/>
      <c r="BW133" s="75"/>
      <c r="BX133" s="75"/>
      <c r="BY133" s="75"/>
      <c r="BZ133" s="75"/>
      <c r="CA133" s="75"/>
      <c r="CL133" s="60"/>
      <c r="CM133" s="60"/>
      <c r="CN133" s="60"/>
      <c r="CO133" s="60"/>
      <c r="CP133" s="60"/>
      <c r="CQ133" s="60"/>
      <c r="CR133" s="60"/>
      <c r="CS133" s="60"/>
      <c r="CT133" s="60"/>
      <c r="CU133" s="60"/>
      <c r="CV133" s="60"/>
      <c r="CW133" s="60"/>
      <c r="CX133" s="60"/>
      <c r="CY133" s="60"/>
      <c r="CZ133" s="60"/>
      <c r="DA133" s="60"/>
      <c r="DB133" s="60"/>
      <c r="DC133" s="60"/>
      <c r="DD133" s="60"/>
      <c r="DE133" s="60"/>
      <c r="DF133" s="60"/>
      <c r="DG133" s="60"/>
      <c r="DH133" s="60"/>
      <c r="DI133" s="60"/>
      <c r="DJ133" s="60"/>
      <c r="DK133" s="60"/>
      <c r="DL133" s="60"/>
      <c r="DM133" s="60"/>
      <c r="DN133" s="60"/>
      <c r="DO133" s="60"/>
      <c r="DP133" s="60"/>
    </row>
    <row r="134" spans="1:120">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491"/>
      <c r="AB134" s="60"/>
      <c r="AC134" s="60"/>
      <c r="BS134" s="60"/>
      <c r="BT134" s="60"/>
      <c r="BU134" s="75"/>
      <c r="BV134" s="75"/>
      <c r="BW134" s="75"/>
      <c r="BX134" s="75"/>
      <c r="BY134" s="75"/>
      <c r="BZ134" s="75"/>
      <c r="CA134" s="75"/>
      <c r="CL134" s="60"/>
      <c r="CM134" s="60"/>
      <c r="CN134" s="60"/>
      <c r="CO134" s="60"/>
      <c r="CP134" s="60"/>
      <c r="CQ134" s="60"/>
      <c r="CR134" s="60"/>
      <c r="CS134" s="60"/>
      <c r="CT134" s="60"/>
      <c r="CU134" s="60"/>
      <c r="CV134" s="60"/>
      <c r="CW134" s="60"/>
      <c r="CX134" s="60"/>
      <c r="CY134" s="60"/>
      <c r="CZ134" s="60"/>
      <c r="DA134" s="60"/>
      <c r="DB134" s="60"/>
      <c r="DC134" s="60"/>
      <c r="DD134" s="60"/>
      <c r="DE134" s="60"/>
      <c r="DF134" s="60"/>
      <c r="DG134" s="60"/>
      <c r="DH134" s="60"/>
      <c r="DI134" s="60"/>
      <c r="DJ134" s="60"/>
      <c r="DK134" s="60"/>
      <c r="DL134" s="60"/>
      <c r="DM134" s="60"/>
      <c r="DN134" s="60"/>
      <c r="DO134" s="60"/>
      <c r="DP134" s="60"/>
    </row>
    <row r="135" spans="1:120">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491"/>
      <c r="AB135" s="60"/>
      <c r="AC135" s="60"/>
      <c r="BS135" s="60"/>
      <c r="BT135" s="60"/>
      <c r="BU135" s="75"/>
      <c r="BV135" s="75"/>
      <c r="BW135" s="75"/>
      <c r="BX135" s="75"/>
      <c r="BY135" s="75"/>
      <c r="BZ135" s="75"/>
      <c r="CA135" s="75"/>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60"/>
      <c r="DI135" s="60"/>
      <c r="DJ135" s="60"/>
      <c r="DK135" s="60"/>
      <c r="DL135" s="60"/>
      <c r="DM135" s="60"/>
      <c r="DN135" s="60"/>
      <c r="DO135" s="60"/>
      <c r="DP135" s="60"/>
    </row>
    <row r="136" spans="1:120">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491"/>
      <c r="AB136" s="60"/>
      <c r="AC136" s="60"/>
      <c r="BS136" s="60"/>
      <c r="BT136" s="60"/>
      <c r="BU136" s="75"/>
      <c r="BV136" s="75"/>
      <c r="BW136" s="75"/>
      <c r="BX136" s="75"/>
      <c r="BY136" s="75"/>
      <c r="BZ136" s="75"/>
      <c r="CA136" s="75"/>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60"/>
      <c r="DJ136" s="60"/>
      <c r="DK136" s="60"/>
      <c r="DL136" s="60"/>
      <c r="DM136" s="60"/>
      <c r="DN136" s="60"/>
      <c r="DO136" s="60"/>
      <c r="DP136" s="60"/>
    </row>
    <row r="137" spans="1:120">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491"/>
      <c r="AB137" s="60"/>
      <c r="AC137" s="60"/>
      <c r="BS137" s="60"/>
      <c r="BT137" s="60"/>
      <c r="BU137" s="75"/>
      <c r="BV137" s="75"/>
      <c r="BW137" s="75"/>
      <c r="BX137" s="75"/>
      <c r="BY137" s="75"/>
      <c r="BZ137" s="75"/>
      <c r="CA137" s="75"/>
      <c r="CL137" s="60"/>
      <c r="CM137" s="60"/>
      <c r="CN137" s="60"/>
      <c r="CO137" s="60"/>
      <c r="CP137" s="60"/>
      <c r="CQ137" s="60"/>
      <c r="CR137" s="60"/>
      <c r="CS137" s="60"/>
      <c r="CT137" s="60"/>
      <c r="CU137" s="60"/>
      <c r="CV137" s="60"/>
      <c r="CW137" s="60"/>
      <c r="CX137" s="60"/>
      <c r="CY137" s="60"/>
      <c r="CZ137" s="60"/>
      <c r="DA137" s="60"/>
      <c r="DB137" s="60"/>
      <c r="DC137" s="60"/>
      <c r="DD137" s="60"/>
      <c r="DE137" s="60"/>
      <c r="DF137" s="60"/>
      <c r="DG137" s="60"/>
      <c r="DH137" s="60"/>
      <c r="DI137" s="60"/>
      <c r="DJ137" s="60"/>
      <c r="DK137" s="60"/>
      <c r="DL137" s="60"/>
      <c r="DM137" s="60"/>
      <c r="DN137" s="60"/>
      <c r="DO137" s="60"/>
      <c r="DP137" s="60"/>
    </row>
    <row r="138" spans="1:120">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491"/>
      <c r="AB138" s="60"/>
      <c r="AC138" s="60"/>
      <c r="BS138" s="60"/>
      <c r="BT138" s="60"/>
      <c r="BU138" s="75"/>
      <c r="BV138" s="75"/>
      <c r="BW138" s="75"/>
      <c r="BX138" s="75"/>
      <c r="BY138" s="75"/>
      <c r="BZ138" s="75"/>
      <c r="CA138" s="75"/>
      <c r="CL138" s="60"/>
      <c r="CM138" s="60"/>
      <c r="CN138" s="60"/>
      <c r="CO138" s="60"/>
      <c r="CP138" s="60"/>
      <c r="CQ138" s="60"/>
      <c r="CR138" s="60"/>
      <c r="CS138" s="60"/>
      <c r="CT138" s="60"/>
      <c r="CU138" s="60"/>
      <c r="CV138" s="60"/>
      <c r="CW138" s="60"/>
      <c r="CX138" s="60"/>
      <c r="CY138" s="60"/>
      <c r="CZ138" s="60"/>
      <c r="DA138" s="60"/>
      <c r="DB138" s="60"/>
      <c r="DC138" s="60"/>
      <c r="DD138" s="60"/>
      <c r="DE138" s="60"/>
      <c r="DF138" s="60"/>
      <c r="DG138" s="60"/>
      <c r="DH138" s="60"/>
      <c r="DI138" s="60"/>
      <c r="DJ138" s="60"/>
      <c r="DK138" s="60"/>
      <c r="DL138" s="60"/>
      <c r="DM138" s="60"/>
      <c r="DN138" s="60"/>
      <c r="DO138" s="60"/>
      <c r="DP138" s="60"/>
    </row>
    <row r="139" spans="1:120">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491"/>
      <c r="AB139" s="60"/>
      <c r="AC139" s="60"/>
      <c r="BS139" s="60"/>
      <c r="BT139" s="60"/>
      <c r="BU139" s="75"/>
      <c r="BV139" s="75"/>
      <c r="BW139" s="75"/>
      <c r="BX139" s="75"/>
      <c r="BY139" s="75"/>
      <c r="BZ139" s="75"/>
      <c r="CA139" s="75"/>
      <c r="CL139" s="60"/>
      <c r="CM139" s="60"/>
      <c r="CN139" s="60"/>
      <c r="CO139" s="60"/>
      <c r="CP139" s="60"/>
      <c r="CQ139" s="60"/>
      <c r="CR139" s="60"/>
      <c r="CS139" s="60"/>
      <c r="CT139" s="60"/>
      <c r="CU139" s="60"/>
      <c r="CV139" s="60"/>
      <c r="CW139" s="60"/>
      <c r="CX139" s="60"/>
      <c r="CY139" s="60"/>
      <c r="CZ139" s="60"/>
      <c r="DA139" s="60"/>
      <c r="DB139" s="60"/>
      <c r="DC139" s="60"/>
      <c r="DD139" s="60"/>
      <c r="DE139" s="60"/>
      <c r="DF139" s="60"/>
      <c r="DG139" s="60"/>
      <c r="DH139" s="60"/>
      <c r="DI139" s="60"/>
      <c r="DJ139" s="60"/>
      <c r="DK139" s="60"/>
      <c r="DL139" s="60"/>
      <c r="DM139" s="60"/>
      <c r="DN139" s="60"/>
      <c r="DO139" s="60"/>
      <c r="DP139" s="60"/>
    </row>
    <row r="140" spans="1:120">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491"/>
      <c r="AB140" s="60"/>
      <c r="AC140" s="60"/>
      <c r="BS140" s="60"/>
      <c r="BT140" s="60"/>
      <c r="BU140" s="75"/>
      <c r="BV140" s="75"/>
      <c r="BW140" s="75"/>
      <c r="BX140" s="75"/>
      <c r="BY140" s="75"/>
      <c r="BZ140" s="75"/>
      <c r="CA140" s="75"/>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row>
    <row r="141" spans="1:120">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491"/>
      <c r="AB141" s="60"/>
      <c r="AC141" s="60"/>
      <c r="BS141" s="60"/>
      <c r="BT141" s="60"/>
      <c r="BU141" s="75"/>
      <c r="BV141" s="75"/>
      <c r="BW141" s="75"/>
      <c r="BX141" s="75"/>
      <c r="BY141" s="75"/>
      <c r="BZ141" s="75"/>
      <c r="CA141" s="75"/>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60"/>
      <c r="DN141" s="60"/>
      <c r="DO141" s="60"/>
      <c r="DP141" s="60"/>
    </row>
    <row r="142" spans="1:120">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491"/>
      <c r="AB142" s="60"/>
      <c r="AC142" s="60"/>
      <c r="BS142" s="60"/>
      <c r="BT142" s="60"/>
      <c r="BU142" s="75"/>
      <c r="BV142" s="75"/>
      <c r="BW142" s="75"/>
      <c r="BX142" s="75"/>
      <c r="BY142" s="75"/>
      <c r="BZ142" s="75"/>
      <c r="CA142" s="75"/>
      <c r="CL142" s="60"/>
      <c r="CM142" s="60"/>
      <c r="CN142" s="60"/>
      <c r="CO142" s="60"/>
      <c r="CP142" s="60"/>
      <c r="CQ142" s="60"/>
      <c r="CR142" s="60"/>
      <c r="CS142" s="60"/>
      <c r="CT142" s="60"/>
      <c r="CU142" s="60"/>
      <c r="CV142" s="60"/>
      <c r="CW142" s="60"/>
      <c r="CX142" s="60"/>
      <c r="CY142" s="60"/>
      <c r="CZ142" s="60"/>
      <c r="DA142" s="60"/>
      <c r="DB142" s="60"/>
      <c r="DC142" s="60"/>
      <c r="DD142" s="60"/>
      <c r="DE142" s="60"/>
      <c r="DF142" s="60"/>
      <c r="DG142" s="60"/>
      <c r="DH142" s="60"/>
      <c r="DI142" s="60"/>
      <c r="DJ142" s="60"/>
      <c r="DK142" s="60"/>
      <c r="DL142" s="60"/>
      <c r="DM142" s="60"/>
      <c r="DN142" s="60"/>
      <c r="DO142" s="60"/>
      <c r="DP142" s="60"/>
    </row>
    <row r="143" spans="1:120">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491"/>
      <c r="AB143" s="60"/>
      <c r="AC143" s="60"/>
      <c r="BS143" s="60"/>
      <c r="BT143" s="60"/>
      <c r="BU143" s="75"/>
      <c r="BV143" s="75"/>
      <c r="BW143" s="75"/>
      <c r="BX143" s="75"/>
      <c r="BY143" s="75"/>
      <c r="BZ143" s="75"/>
      <c r="CA143" s="75"/>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row>
    <row r="144" spans="1:120">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491"/>
      <c r="AB144" s="60"/>
      <c r="AC144" s="60"/>
      <c r="BS144" s="60"/>
      <c r="BT144" s="60"/>
      <c r="BU144" s="75"/>
      <c r="BV144" s="75"/>
      <c r="BW144" s="75"/>
      <c r="BX144" s="75"/>
      <c r="BY144" s="75"/>
      <c r="BZ144" s="75"/>
      <c r="CA144" s="75"/>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60"/>
      <c r="DI144" s="60"/>
      <c r="DJ144" s="60"/>
      <c r="DK144" s="60"/>
      <c r="DL144" s="60"/>
      <c r="DM144" s="60"/>
      <c r="DN144" s="60"/>
      <c r="DO144" s="60"/>
      <c r="DP144" s="60"/>
    </row>
    <row r="145" spans="1:120">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491"/>
      <c r="AB145" s="60"/>
      <c r="AC145" s="60"/>
      <c r="BS145" s="60"/>
      <c r="BT145" s="60"/>
      <c r="BU145" s="75"/>
      <c r="BV145" s="75"/>
      <c r="BW145" s="75"/>
      <c r="BX145" s="75"/>
      <c r="BY145" s="75"/>
      <c r="BZ145" s="75"/>
      <c r="CA145" s="75"/>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row>
    <row r="146" spans="1:120">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491"/>
      <c r="AB146" s="60"/>
      <c r="AC146" s="60"/>
      <c r="BS146" s="60"/>
      <c r="BT146" s="60"/>
      <c r="BU146" s="75"/>
      <c r="BV146" s="75"/>
      <c r="BW146" s="75"/>
      <c r="BX146" s="75"/>
      <c r="BY146" s="75"/>
      <c r="BZ146" s="75"/>
      <c r="CA146" s="75"/>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row>
    <row r="147" spans="1:120">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491"/>
      <c r="AB147" s="60"/>
      <c r="AC147" s="60"/>
      <c r="BS147" s="60"/>
      <c r="BT147" s="60"/>
      <c r="BU147" s="75"/>
      <c r="BV147" s="75"/>
      <c r="BW147" s="75"/>
      <c r="BX147" s="75"/>
      <c r="BY147" s="75"/>
      <c r="BZ147" s="75"/>
      <c r="CA147" s="75"/>
      <c r="CL147" s="60"/>
      <c r="CM147" s="60"/>
      <c r="CN147" s="60"/>
      <c r="CO147" s="60"/>
      <c r="CP147" s="60"/>
      <c r="CQ147" s="60"/>
      <c r="CR147" s="60"/>
      <c r="CS147" s="60"/>
      <c r="CT147" s="60"/>
      <c r="CU147" s="60"/>
      <c r="CV147" s="60"/>
      <c r="CW147" s="60"/>
      <c r="CX147" s="60"/>
      <c r="CY147" s="60"/>
      <c r="CZ147" s="60"/>
      <c r="DA147" s="60"/>
      <c r="DB147" s="60"/>
      <c r="DC147" s="60"/>
      <c r="DD147" s="60"/>
      <c r="DE147" s="60"/>
      <c r="DF147" s="60"/>
      <c r="DG147" s="60"/>
      <c r="DH147" s="60"/>
      <c r="DI147" s="60"/>
      <c r="DJ147" s="60"/>
      <c r="DK147" s="60"/>
      <c r="DL147" s="60"/>
      <c r="DM147" s="60"/>
      <c r="DN147" s="60"/>
      <c r="DO147" s="60"/>
      <c r="DP147" s="60"/>
    </row>
    <row r="148" spans="1:120">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491"/>
      <c r="AB148" s="60"/>
      <c r="AC148" s="60"/>
      <c r="BS148" s="60"/>
      <c r="BT148" s="60"/>
      <c r="BU148" s="75"/>
      <c r="BV148" s="75"/>
      <c r="BW148" s="75"/>
      <c r="BX148" s="75"/>
      <c r="BY148" s="75"/>
      <c r="BZ148" s="75"/>
      <c r="CA148" s="75"/>
      <c r="CL148" s="60"/>
      <c r="CM148" s="60"/>
      <c r="CN148" s="60"/>
      <c r="CO148" s="60"/>
      <c r="CP148" s="60"/>
      <c r="CQ148" s="60"/>
      <c r="CR148" s="60"/>
      <c r="CS148" s="60"/>
      <c r="CT148" s="60"/>
      <c r="CU148" s="60"/>
      <c r="CV148" s="60"/>
      <c r="CW148" s="60"/>
      <c r="CX148" s="60"/>
      <c r="CY148" s="60"/>
      <c r="CZ148" s="60"/>
      <c r="DA148" s="60"/>
      <c r="DB148" s="60"/>
      <c r="DC148" s="60"/>
      <c r="DD148" s="60"/>
      <c r="DE148" s="60"/>
      <c r="DF148" s="60"/>
      <c r="DG148" s="60"/>
      <c r="DH148" s="60"/>
      <c r="DI148" s="60"/>
      <c r="DJ148" s="60"/>
      <c r="DK148" s="60"/>
      <c r="DL148" s="60"/>
      <c r="DM148" s="60"/>
      <c r="DN148" s="60"/>
      <c r="DO148" s="60"/>
      <c r="DP148" s="60"/>
    </row>
    <row r="149" spans="1:120">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491"/>
      <c r="AB149" s="60"/>
      <c r="AC149" s="60"/>
      <c r="BS149" s="60"/>
      <c r="BT149" s="60"/>
      <c r="BU149" s="75"/>
      <c r="BV149" s="75"/>
      <c r="BW149" s="75"/>
      <c r="BX149" s="75"/>
      <c r="BY149" s="75"/>
      <c r="BZ149" s="75"/>
      <c r="CA149" s="75"/>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row>
    <row r="150" spans="1:120">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491"/>
      <c r="AB150" s="60"/>
      <c r="AC150" s="60"/>
      <c r="BS150" s="60"/>
      <c r="BT150" s="60"/>
      <c r="BU150" s="75"/>
      <c r="BV150" s="75"/>
      <c r="BW150" s="75"/>
      <c r="BX150" s="75"/>
      <c r="BY150" s="75"/>
      <c r="BZ150" s="75"/>
      <c r="CA150" s="75"/>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row>
    <row r="151" spans="1:120">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491"/>
      <c r="AB151" s="60"/>
      <c r="AC151" s="60"/>
      <c r="BS151" s="60"/>
      <c r="BT151" s="60"/>
      <c r="BU151" s="75"/>
      <c r="BV151" s="75"/>
      <c r="BW151" s="75"/>
      <c r="BX151" s="75"/>
      <c r="BY151" s="75"/>
      <c r="BZ151" s="75"/>
      <c r="CA151" s="75"/>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row>
    <row r="152" spans="1:120">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491"/>
      <c r="AB152" s="60"/>
      <c r="AC152" s="60"/>
      <c r="BS152" s="60"/>
      <c r="BT152" s="60"/>
      <c r="BU152" s="75"/>
      <c r="BV152" s="75"/>
      <c r="BW152" s="75"/>
      <c r="BX152" s="75"/>
      <c r="BY152" s="75"/>
      <c r="BZ152" s="75"/>
      <c r="CA152" s="75"/>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0"/>
      <c r="DO152" s="60"/>
      <c r="DP152" s="60"/>
    </row>
    <row r="153" spans="1:120">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491"/>
      <c r="AB153" s="60"/>
      <c r="AC153" s="60"/>
      <c r="BS153" s="60"/>
      <c r="BT153" s="60"/>
      <c r="BU153" s="75"/>
      <c r="BV153" s="75"/>
      <c r="BW153" s="75"/>
      <c r="BX153" s="75"/>
      <c r="BY153" s="75"/>
      <c r="BZ153" s="75"/>
      <c r="CA153" s="75"/>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row>
    <row r="154" spans="1:120">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491"/>
      <c r="AB154" s="60"/>
      <c r="AC154" s="60"/>
      <c r="BS154" s="60"/>
      <c r="BT154" s="60"/>
      <c r="BU154" s="75"/>
      <c r="BV154" s="75"/>
      <c r="BW154" s="75"/>
      <c r="BX154" s="75"/>
      <c r="BY154" s="75"/>
      <c r="BZ154" s="75"/>
      <c r="CA154" s="75"/>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row>
    <row r="155" spans="1:120">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491"/>
      <c r="AB155" s="60"/>
      <c r="AC155" s="60"/>
      <c r="BS155" s="60"/>
      <c r="BT155" s="60"/>
      <c r="BU155" s="75"/>
      <c r="BV155" s="75"/>
      <c r="BW155" s="75"/>
      <c r="BX155" s="75"/>
      <c r="BY155" s="75"/>
      <c r="BZ155" s="75"/>
      <c r="CA155" s="75"/>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row>
    <row r="156" spans="1:120">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491"/>
      <c r="AB156" s="60"/>
      <c r="AC156" s="60"/>
      <c r="BS156" s="60"/>
      <c r="BT156" s="60"/>
      <c r="BU156" s="75"/>
      <c r="BV156" s="75"/>
      <c r="BW156" s="75"/>
      <c r="BX156" s="75"/>
      <c r="BY156" s="75"/>
      <c r="BZ156" s="75"/>
      <c r="CA156" s="75"/>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row>
    <row r="157" spans="1:120">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491"/>
      <c r="AB157" s="60"/>
      <c r="AC157" s="60"/>
      <c r="BS157" s="60"/>
      <c r="BT157" s="60"/>
      <c r="BU157" s="75"/>
      <c r="BV157" s="75"/>
      <c r="BW157" s="75"/>
      <c r="BX157" s="75"/>
      <c r="BY157" s="75"/>
      <c r="BZ157" s="75"/>
      <c r="CA157" s="75"/>
      <c r="CL157" s="60"/>
      <c r="CM157" s="60"/>
      <c r="CN157" s="60"/>
      <c r="CO157" s="60"/>
      <c r="CP157" s="60"/>
      <c r="CQ157" s="60"/>
      <c r="CR157" s="60"/>
      <c r="CS157" s="60"/>
      <c r="CT157" s="60"/>
      <c r="CU157" s="60"/>
      <c r="CV157" s="60"/>
      <c r="CW157" s="60"/>
      <c r="CX157" s="60"/>
      <c r="CY157" s="60"/>
      <c r="CZ157" s="60"/>
      <c r="DA157" s="60"/>
      <c r="DB157" s="60"/>
      <c r="DC157" s="60"/>
      <c r="DD157" s="60"/>
      <c r="DE157" s="60"/>
      <c r="DF157" s="60"/>
      <c r="DG157" s="60"/>
      <c r="DH157" s="60"/>
      <c r="DI157" s="60"/>
      <c r="DJ157" s="60"/>
      <c r="DK157" s="60"/>
      <c r="DL157" s="60"/>
      <c r="DM157" s="60"/>
      <c r="DN157" s="60"/>
      <c r="DO157" s="60"/>
      <c r="DP157" s="60"/>
    </row>
    <row r="158" spans="1:120">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491"/>
      <c r="AB158" s="60"/>
      <c r="AC158" s="60"/>
      <c r="BS158" s="60"/>
      <c r="BT158" s="60"/>
      <c r="BU158" s="75"/>
      <c r="BV158" s="75"/>
      <c r="BW158" s="75"/>
      <c r="BX158" s="75"/>
      <c r="BY158" s="75"/>
      <c r="BZ158" s="75"/>
      <c r="CA158" s="75"/>
      <c r="CL158" s="60"/>
      <c r="CM158" s="60"/>
      <c r="CN158" s="60"/>
      <c r="CO158" s="60"/>
      <c r="CP158" s="60"/>
      <c r="CQ158" s="60"/>
      <c r="CR158" s="60"/>
      <c r="CS158" s="60"/>
      <c r="CT158" s="60"/>
      <c r="CU158" s="60"/>
      <c r="CV158" s="60"/>
      <c r="CW158" s="60"/>
      <c r="CX158" s="60"/>
      <c r="CY158" s="60"/>
      <c r="CZ158" s="60"/>
      <c r="DA158" s="60"/>
      <c r="DB158" s="60"/>
      <c r="DC158" s="60"/>
      <c r="DD158" s="60"/>
      <c r="DE158" s="60"/>
      <c r="DF158" s="60"/>
      <c r="DG158" s="60"/>
      <c r="DH158" s="60"/>
      <c r="DI158" s="60"/>
      <c r="DJ158" s="60"/>
      <c r="DK158" s="60"/>
      <c r="DL158" s="60"/>
      <c r="DM158" s="60"/>
      <c r="DN158" s="60"/>
      <c r="DO158" s="60"/>
      <c r="DP158" s="60"/>
    </row>
    <row r="159" spans="1:120">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491"/>
      <c r="AB159" s="60"/>
      <c r="AC159" s="60"/>
      <c r="BS159" s="60"/>
      <c r="BT159" s="60"/>
      <c r="BU159" s="75"/>
      <c r="BV159" s="75"/>
      <c r="BW159" s="75"/>
      <c r="BX159" s="75"/>
      <c r="BY159" s="75"/>
      <c r="BZ159" s="75"/>
      <c r="CA159" s="75"/>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row>
    <row r="160" spans="1:120">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491"/>
      <c r="AB160" s="60"/>
      <c r="AC160" s="60"/>
      <c r="BS160" s="60"/>
      <c r="BT160" s="60"/>
      <c r="BU160" s="75"/>
      <c r="BV160" s="75"/>
      <c r="BW160" s="75"/>
      <c r="BX160" s="75"/>
      <c r="BY160" s="75"/>
      <c r="BZ160" s="75"/>
      <c r="CA160" s="75"/>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row>
    <row r="161" spans="1:120">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491"/>
      <c r="AB161" s="60"/>
      <c r="AC161" s="60"/>
      <c r="BS161" s="60"/>
      <c r="BT161" s="60"/>
      <c r="BU161" s="75"/>
      <c r="BV161" s="75"/>
      <c r="BW161" s="75"/>
      <c r="BX161" s="75"/>
      <c r="BY161" s="75"/>
      <c r="BZ161" s="75"/>
      <c r="CA161" s="75"/>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row>
    <row r="162" spans="1:120">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491"/>
      <c r="AB162" s="60"/>
      <c r="AC162" s="60"/>
      <c r="BS162" s="60"/>
      <c r="BT162" s="60"/>
      <c r="BU162" s="75"/>
      <c r="BV162" s="75"/>
      <c r="BW162" s="75"/>
      <c r="BX162" s="75"/>
      <c r="BY162" s="75"/>
      <c r="BZ162" s="75"/>
      <c r="CA162" s="75"/>
      <c r="CL162" s="60"/>
      <c r="CM162" s="60"/>
      <c r="CN162" s="60"/>
      <c r="CO162" s="60"/>
      <c r="CP162" s="60"/>
      <c r="CQ162" s="60"/>
      <c r="CR162" s="60"/>
      <c r="CS162" s="60"/>
      <c r="CT162" s="60"/>
      <c r="CU162" s="60"/>
      <c r="CV162" s="60"/>
      <c r="CW162" s="60"/>
      <c r="CX162" s="60"/>
      <c r="CY162" s="60"/>
      <c r="CZ162" s="60"/>
      <c r="DA162" s="60"/>
      <c r="DB162" s="60"/>
      <c r="DC162" s="60"/>
      <c r="DD162" s="60"/>
      <c r="DE162" s="60"/>
      <c r="DF162" s="60"/>
      <c r="DG162" s="60"/>
      <c r="DH162" s="60"/>
      <c r="DI162" s="60"/>
      <c r="DJ162" s="60"/>
      <c r="DK162" s="60"/>
      <c r="DL162" s="60"/>
      <c r="DM162" s="60"/>
      <c r="DN162" s="60"/>
      <c r="DO162" s="60"/>
      <c r="DP162" s="60"/>
    </row>
    <row r="163" spans="1:120">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491"/>
      <c r="AB163" s="60"/>
      <c r="AC163" s="60"/>
      <c r="BS163" s="60"/>
      <c r="BT163" s="60"/>
      <c r="BU163" s="75"/>
      <c r="BV163" s="75"/>
      <c r="BW163" s="75"/>
      <c r="BX163" s="75"/>
      <c r="BY163" s="75"/>
      <c r="BZ163" s="75"/>
      <c r="CA163" s="75"/>
      <c r="CL163" s="60"/>
      <c r="CM163" s="60"/>
      <c r="CN163" s="60"/>
      <c r="CO163" s="60"/>
      <c r="CP163" s="60"/>
      <c r="CQ163" s="60"/>
      <c r="CR163" s="60"/>
      <c r="CS163" s="60"/>
      <c r="CT163" s="60"/>
      <c r="CU163" s="60"/>
      <c r="CV163" s="60"/>
      <c r="CW163" s="60"/>
      <c r="CX163" s="60"/>
      <c r="CY163" s="60"/>
      <c r="CZ163" s="60"/>
      <c r="DA163" s="60"/>
      <c r="DB163" s="60"/>
      <c r="DC163" s="60"/>
      <c r="DD163" s="60"/>
      <c r="DE163" s="60"/>
      <c r="DF163" s="60"/>
      <c r="DG163" s="60"/>
      <c r="DH163" s="60"/>
      <c r="DI163" s="60"/>
      <c r="DJ163" s="60"/>
      <c r="DK163" s="60"/>
      <c r="DL163" s="60"/>
      <c r="DM163" s="60"/>
      <c r="DN163" s="60"/>
      <c r="DO163" s="60"/>
      <c r="DP163" s="60"/>
    </row>
    <row r="164" spans="1:120">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491"/>
      <c r="AB164" s="60"/>
      <c r="AC164" s="60"/>
      <c r="BS164" s="60"/>
      <c r="BT164" s="60"/>
      <c r="BU164" s="75"/>
      <c r="BV164" s="75"/>
      <c r="BW164" s="75"/>
      <c r="BX164" s="75"/>
      <c r="BY164" s="75"/>
      <c r="BZ164" s="75"/>
      <c r="CA164" s="75"/>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row>
    <row r="165" spans="1:120">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491"/>
      <c r="AB165" s="60"/>
      <c r="AC165" s="60"/>
      <c r="BS165" s="60"/>
      <c r="BT165" s="60"/>
      <c r="BU165" s="75"/>
      <c r="BV165" s="75"/>
      <c r="BW165" s="75"/>
      <c r="BX165" s="75"/>
      <c r="BY165" s="75"/>
      <c r="BZ165" s="75"/>
      <c r="CA165" s="75"/>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row>
    <row r="166" spans="1:120">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491"/>
      <c r="AB166" s="60"/>
      <c r="AC166" s="60"/>
      <c r="BS166" s="60"/>
      <c r="BT166" s="60"/>
      <c r="BU166" s="75"/>
      <c r="BV166" s="75"/>
      <c r="BW166" s="75"/>
      <c r="BX166" s="75"/>
      <c r="BY166" s="75"/>
      <c r="BZ166" s="75"/>
      <c r="CA166" s="75"/>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row>
    <row r="167" spans="1:120">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491"/>
      <c r="AB167" s="60"/>
      <c r="AC167" s="60"/>
      <c r="BS167" s="60"/>
      <c r="BT167" s="60"/>
      <c r="BU167" s="75"/>
      <c r="BV167" s="75"/>
      <c r="BW167" s="75"/>
      <c r="BX167" s="75"/>
      <c r="BY167" s="75"/>
      <c r="BZ167" s="75"/>
      <c r="CA167" s="75"/>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0"/>
      <c r="DJ167" s="60"/>
      <c r="DK167" s="60"/>
      <c r="DL167" s="60"/>
      <c r="DM167" s="60"/>
      <c r="DN167" s="60"/>
      <c r="DO167" s="60"/>
      <c r="DP167" s="60"/>
    </row>
    <row r="168" spans="1:120">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491"/>
      <c r="AB168" s="60"/>
      <c r="AC168" s="60"/>
      <c r="BS168" s="60"/>
      <c r="BT168" s="60"/>
      <c r="BU168" s="75"/>
      <c r="BV168" s="75"/>
      <c r="BW168" s="75"/>
      <c r="BX168" s="75"/>
      <c r="BY168" s="75"/>
      <c r="BZ168" s="75"/>
      <c r="CA168" s="75"/>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0"/>
      <c r="DJ168" s="60"/>
      <c r="DK168" s="60"/>
      <c r="DL168" s="60"/>
      <c r="DM168" s="60"/>
      <c r="DN168" s="60"/>
      <c r="DO168" s="60"/>
      <c r="DP168" s="60"/>
    </row>
    <row r="169" spans="1:120">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491"/>
      <c r="AB169" s="60"/>
      <c r="AC169" s="60"/>
      <c r="BS169" s="60"/>
      <c r="BT169" s="60"/>
      <c r="BU169" s="75"/>
      <c r="BV169" s="75"/>
      <c r="BW169" s="75"/>
      <c r="BX169" s="75"/>
      <c r="BY169" s="75"/>
      <c r="BZ169" s="75"/>
      <c r="CA169" s="75"/>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row>
    <row r="170" spans="1:120">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491"/>
      <c r="AB170" s="60"/>
      <c r="AC170" s="60"/>
      <c r="BS170" s="60"/>
      <c r="BT170" s="60"/>
      <c r="BU170" s="75"/>
      <c r="BV170" s="75"/>
      <c r="BW170" s="75"/>
      <c r="BX170" s="75"/>
      <c r="BY170" s="75"/>
      <c r="BZ170" s="75"/>
      <c r="CA170" s="75"/>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row>
    <row r="171" spans="1:120">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491"/>
      <c r="AB171" s="60"/>
      <c r="AC171" s="60"/>
      <c r="BS171" s="60"/>
      <c r="BT171" s="60"/>
      <c r="BU171" s="75"/>
      <c r="BV171" s="75"/>
      <c r="BW171" s="75"/>
      <c r="BX171" s="75"/>
      <c r="BY171" s="75"/>
      <c r="BZ171" s="75"/>
      <c r="CA171" s="75"/>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row>
    <row r="172" spans="1:120">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491"/>
      <c r="AB172" s="60"/>
      <c r="AC172" s="60"/>
      <c r="BS172" s="60"/>
      <c r="BT172" s="60"/>
      <c r="BU172" s="75"/>
      <c r="BV172" s="75"/>
      <c r="BW172" s="75"/>
      <c r="BX172" s="75"/>
      <c r="BY172" s="75"/>
      <c r="BZ172" s="75"/>
      <c r="CA172" s="75"/>
      <c r="CL172" s="60"/>
      <c r="CM172" s="60"/>
      <c r="CN172" s="60"/>
      <c r="CO172" s="60"/>
      <c r="CP172" s="60"/>
      <c r="CQ172" s="60"/>
      <c r="CR172" s="60"/>
      <c r="CS172" s="60"/>
      <c r="CT172" s="60"/>
      <c r="CU172" s="60"/>
      <c r="CV172" s="60"/>
      <c r="CW172" s="60"/>
      <c r="CX172" s="60"/>
      <c r="CY172" s="60"/>
      <c r="CZ172" s="60"/>
      <c r="DA172" s="60"/>
      <c r="DB172" s="60"/>
      <c r="DC172" s="60"/>
      <c r="DD172" s="60"/>
      <c r="DE172" s="60"/>
      <c r="DF172" s="60"/>
      <c r="DG172" s="60"/>
      <c r="DH172" s="60"/>
      <c r="DI172" s="60"/>
      <c r="DJ172" s="60"/>
      <c r="DK172" s="60"/>
      <c r="DL172" s="60"/>
      <c r="DM172" s="60"/>
      <c r="DN172" s="60"/>
      <c r="DO172" s="60"/>
      <c r="DP172" s="60"/>
    </row>
    <row r="173" spans="1:120">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491"/>
      <c r="AB173" s="60"/>
      <c r="AC173" s="60"/>
      <c r="BS173" s="60"/>
      <c r="BT173" s="60"/>
      <c r="BU173" s="75"/>
      <c r="BV173" s="75"/>
      <c r="BW173" s="75"/>
      <c r="BX173" s="75"/>
      <c r="BY173" s="75"/>
      <c r="BZ173" s="75"/>
      <c r="CA173" s="75"/>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60"/>
      <c r="DJ173" s="60"/>
      <c r="DK173" s="60"/>
      <c r="DL173" s="60"/>
      <c r="DM173" s="60"/>
      <c r="DN173" s="60"/>
      <c r="DO173" s="60"/>
      <c r="DP173" s="60"/>
    </row>
    <row r="174" spans="1:120">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491"/>
      <c r="AB174" s="60"/>
      <c r="AC174" s="60"/>
      <c r="BS174" s="60"/>
      <c r="BT174" s="60"/>
      <c r="BU174" s="75"/>
      <c r="BV174" s="75"/>
      <c r="BW174" s="75"/>
      <c r="BX174" s="75"/>
      <c r="BY174" s="75"/>
      <c r="BZ174" s="75"/>
      <c r="CA174" s="75"/>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row>
    <row r="175" spans="1:120">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491"/>
      <c r="AB175" s="60"/>
      <c r="AC175" s="60"/>
      <c r="BS175" s="60"/>
      <c r="BT175" s="60"/>
      <c r="BU175" s="75"/>
      <c r="BV175" s="75"/>
      <c r="BW175" s="75"/>
      <c r="BX175" s="75"/>
      <c r="BY175" s="75"/>
      <c r="BZ175" s="75"/>
      <c r="CA175" s="75"/>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row>
    <row r="176" spans="1:120">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491"/>
      <c r="AB176" s="60"/>
      <c r="AC176" s="60"/>
      <c r="BS176" s="60"/>
      <c r="BT176" s="60"/>
      <c r="BU176" s="75"/>
      <c r="BV176" s="75"/>
      <c r="BW176" s="75"/>
      <c r="BX176" s="75"/>
      <c r="BY176" s="75"/>
      <c r="BZ176" s="75"/>
      <c r="CA176" s="75"/>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row>
    <row r="177" spans="1:120">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491"/>
      <c r="AB177" s="60"/>
      <c r="AC177" s="60"/>
      <c r="BS177" s="60"/>
      <c r="BT177" s="60"/>
      <c r="BU177" s="75"/>
      <c r="BV177" s="75"/>
      <c r="BW177" s="75"/>
      <c r="BX177" s="75"/>
      <c r="BY177" s="75"/>
      <c r="BZ177" s="75"/>
      <c r="CA177" s="75"/>
      <c r="CL177" s="60"/>
      <c r="CM177" s="60"/>
      <c r="CN177" s="60"/>
      <c r="CO177" s="60"/>
      <c r="CP177" s="60"/>
      <c r="CQ177" s="60"/>
      <c r="CR177" s="60"/>
      <c r="CS177" s="60"/>
      <c r="CT177" s="60"/>
      <c r="CU177" s="60"/>
      <c r="CV177" s="60"/>
      <c r="CW177" s="60"/>
      <c r="CX177" s="60"/>
      <c r="CY177" s="60"/>
      <c r="CZ177" s="60"/>
      <c r="DA177" s="60"/>
      <c r="DB177" s="60"/>
      <c r="DC177" s="60"/>
      <c r="DD177" s="60"/>
      <c r="DE177" s="60"/>
      <c r="DF177" s="60"/>
      <c r="DG177" s="60"/>
      <c r="DH177" s="60"/>
      <c r="DI177" s="60"/>
      <c r="DJ177" s="60"/>
      <c r="DK177" s="60"/>
      <c r="DL177" s="60"/>
      <c r="DM177" s="60"/>
      <c r="DN177" s="60"/>
      <c r="DO177" s="60"/>
      <c r="DP177" s="60"/>
    </row>
    <row r="178" spans="1:120">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491"/>
      <c r="AB178" s="60"/>
      <c r="AC178" s="60"/>
      <c r="BS178" s="60"/>
      <c r="BT178" s="60"/>
      <c r="BU178" s="75"/>
      <c r="BV178" s="75"/>
      <c r="BW178" s="75"/>
      <c r="BX178" s="75"/>
      <c r="BY178" s="75"/>
      <c r="BZ178" s="75"/>
      <c r="CA178" s="75"/>
      <c r="CL178" s="60"/>
      <c r="CM178" s="60"/>
      <c r="CN178" s="60"/>
      <c r="CO178" s="60"/>
      <c r="CP178" s="60"/>
      <c r="CQ178" s="60"/>
      <c r="CR178" s="60"/>
      <c r="CS178" s="60"/>
      <c r="CT178" s="60"/>
      <c r="CU178" s="60"/>
      <c r="CV178" s="60"/>
      <c r="CW178" s="60"/>
      <c r="CX178" s="60"/>
      <c r="CY178" s="60"/>
      <c r="CZ178" s="60"/>
      <c r="DA178" s="60"/>
      <c r="DB178" s="60"/>
      <c r="DC178" s="60"/>
      <c r="DD178" s="60"/>
      <c r="DE178" s="60"/>
      <c r="DF178" s="60"/>
      <c r="DG178" s="60"/>
      <c r="DH178" s="60"/>
      <c r="DI178" s="60"/>
      <c r="DJ178" s="60"/>
      <c r="DK178" s="60"/>
      <c r="DL178" s="60"/>
      <c r="DM178" s="60"/>
      <c r="DN178" s="60"/>
      <c r="DO178" s="60"/>
      <c r="DP178" s="60"/>
    </row>
    <row r="179" spans="1:120">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491"/>
      <c r="AB179" s="60"/>
      <c r="AC179" s="60"/>
      <c r="BS179" s="60"/>
      <c r="BT179" s="60"/>
      <c r="BU179" s="75"/>
      <c r="BV179" s="75"/>
      <c r="BW179" s="75"/>
      <c r="BX179" s="75"/>
      <c r="BY179" s="75"/>
      <c r="BZ179" s="75"/>
      <c r="CA179" s="75"/>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row>
    <row r="180" spans="1:120">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491"/>
      <c r="AB180" s="60"/>
      <c r="AC180" s="60"/>
      <c r="BS180" s="60"/>
      <c r="BT180" s="60"/>
      <c r="BU180" s="75"/>
      <c r="BV180" s="75"/>
      <c r="BW180" s="75"/>
      <c r="BX180" s="75"/>
      <c r="BY180" s="75"/>
      <c r="BZ180" s="75"/>
      <c r="CA180" s="75"/>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row>
    <row r="181" spans="1:120">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491"/>
      <c r="AB181" s="60"/>
      <c r="AC181" s="60"/>
      <c r="BS181" s="60"/>
      <c r="BT181" s="60"/>
      <c r="BU181" s="75"/>
      <c r="BV181" s="75"/>
      <c r="BW181" s="75"/>
      <c r="BX181" s="75"/>
      <c r="BY181" s="75"/>
      <c r="BZ181" s="75"/>
      <c r="CA181" s="75"/>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row>
    <row r="182" spans="1:120">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491"/>
      <c r="AB182" s="60"/>
      <c r="AC182" s="60"/>
      <c r="BS182" s="60"/>
      <c r="BT182" s="60"/>
      <c r="BU182" s="75"/>
      <c r="BV182" s="75"/>
      <c r="BW182" s="75"/>
      <c r="BX182" s="75"/>
      <c r="BY182" s="75"/>
      <c r="BZ182" s="75"/>
      <c r="CA182" s="75"/>
      <c r="CL182" s="60"/>
      <c r="CM182" s="60"/>
      <c r="CN182" s="60"/>
      <c r="CO182" s="60"/>
      <c r="CP182" s="60"/>
      <c r="CQ182" s="60"/>
      <c r="CR182" s="60"/>
      <c r="CS182" s="60"/>
      <c r="CT182" s="60"/>
      <c r="CU182" s="60"/>
      <c r="CV182" s="60"/>
      <c r="CW182" s="60"/>
      <c r="CX182" s="60"/>
      <c r="CY182" s="60"/>
      <c r="CZ182" s="60"/>
      <c r="DA182" s="60"/>
      <c r="DB182" s="60"/>
      <c r="DC182" s="60"/>
      <c r="DD182" s="60"/>
      <c r="DE182" s="60"/>
      <c r="DF182" s="60"/>
      <c r="DG182" s="60"/>
      <c r="DH182" s="60"/>
      <c r="DI182" s="60"/>
      <c r="DJ182" s="60"/>
      <c r="DK182" s="60"/>
      <c r="DL182" s="60"/>
      <c r="DM182" s="60"/>
      <c r="DN182" s="60"/>
      <c r="DO182" s="60"/>
      <c r="DP182" s="60"/>
    </row>
    <row r="183" spans="1:120">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491"/>
      <c r="AB183" s="60"/>
      <c r="AC183" s="60"/>
      <c r="BS183" s="60"/>
      <c r="BT183" s="60"/>
      <c r="BU183" s="75"/>
      <c r="BV183" s="75"/>
      <c r="BW183" s="75"/>
      <c r="BX183" s="75"/>
      <c r="BY183" s="75"/>
      <c r="BZ183" s="75"/>
      <c r="CA183" s="75"/>
      <c r="CL183" s="60"/>
      <c r="CM183" s="60"/>
      <c r="CN183" s="60"/>
      <c r="CO183" s="60"/>
      <c r="CP183" s="60"/>
      <c r="CQ183" s="60"/>
      <c r="CR183" s="60"/>
      <c r="CS183" s="60"/>
      <c r="CT183" s="60"/>
      <c r="CU183" s="60"/>
      <c r="CV183" s="60"/>
      <c r="CW183" s="60"/>
      <c r="CX183" s="60"/>
      <c r="CY183" s="60"/>
      <c r="CZ183" s="60"/>
      <c r="DA183" s="60"/>
      <c r="DB183" s="60"/>
      <c r="DC183" s="60"/>
      <c r="DD183" s="60"/>
      <c r="DE183" s="60"/>
      <c r="DF183" s="60"/>
      <c r="DG183" s="60"/>
      <c r="DH183" s="60"/>
      <c r="DI183" s="60"/>
      <c r="DJ183" s="60"/>
      <c r="DK183" s="60"/>
      <c r="DL183" s="60"/>
      <c r="DM183" s="60"/>
      <c r="DN183" s="60"/>
      <c r="DO183" s="60"/>
      <c r="DP183" s="60"/>
    </row>
    <row r="184" spans="1:120">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491"/>
      <c r="AB184" s="60"/>
      <c r="AC184" s="60"/>
      <c r="BS184" s="60"/>
      <c r="BT184" s="60"/>
      <c r="BU184" s="75"/>
      <c r="BV184" s="75"/>
      <c r="BW184" s="75"/>
      <c r="BX184" s="75"/>
      <c r="BY184" s="75"/>
      <c r="BZ184" s="75"/>
      <c r="CA184" s="75"/>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row>
    <row r="185" spans="1:120">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491"/>
      <c r="AB185" s="60"/>
      <c r="AC185" s="60"/>
      <c r="BS185" s="60"/>
      <c r="BT185" s="60"/>
      <c r="BU185" s="75"/>
      <c r="BV185" s="75"/>
      <c r="BW185" s="75"/>
      <c r="BX185" s="75"/>
      <c r="BY185" s="75"/>
      <c r="BZ185" s="75"/>
      <c r="CA185" s="75"/>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row>
    <row r="186" spans="1:120">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491"/>
      <c r="AB186" s="60"/>
      <c r="AC186" s="60"/>
      <c r="BS186" s="60"/>
      <c r="BT186" s="60"/>
      <c r="BU186" s="75"/>
      <c r="BV186" s="75"/>
      <c r="BW186" s="75"/>
      <c r="BX186" s="75"/>
      <c r="BY186" s="75"/>
      <c r="BZ186" s="75"/>
      <c r="CA186" s="75"/>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row>
    <row r="187" spans="1:120">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491"/>
      <c r="AB187" s="60"/>
      <c r="AC187" s="60"/>
      <c r="BS187" s="60"/>
      <c r="BT187" s="60"/>
      <c r="BU187" s="75"/>
      <c r="BV187" s="75"/>
      <c r="BW187" s="75"/>
      <c r="BX187" s="75"/>
      <c r="BY187" s="75"/>
      <c r="BZ187" s="75"/>
      <c r="CA187" s="75"/>
      <c r="CL187" s="60"/>
      <c r="CM187" s="60"/>
      <c r="CN187" s="60"/>
      <c r="CO187" s="60"/>
      <c r="CP187" s="60"/>
      <c r="CQ187" s="60"/>
      <c r="CR187" s="60"/>
      <c r="CS187" s="60"/>
      <c r="CT187" s="60"/>
      <c r="CU187" s="60"/>
      <c r="CV187" s="60"/>
      <c r="CW187" s="60"/>
      <c r="CX187" s="60"/>
      <c r="CY187" s="60"/>
      <c r="CZ187" s="60"/>
      <c r="DA187" s="60"/>
      <c r="DB187" s="60"/>
      <c r="DC187" s="60"/>
      <c r="DD187" s="60"/>
      <c r="DE187" s="60"/>
      <c r="DF187" s="60"/>
      <c r="DG187" s="60"/>
      <c r="DH187" s="60"/>
      <c r="DI187" s="60"/>
      <c r="DJ187" s="60"/>
      <c r="DK187" s="60"/>
      <c r="DL187" s="60"/>
      <c r="DM187" s="60"/>
      <c r="DN187" s="60"/>
      <c r="DO187" s="60"/>
      <c r="DP187" s="60"/>
    </row>
    <row r="188" spans="1:120">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491"/>
      <c r="AB188" s="60"/>
      <c r="AC188" s="60"/>
      <c r="BS188" s="60"/>
      <c r="BT188" s="60"/>
      <c r="BU188" s="75"/>
      <c r="BV188" s="75"/>
      <c r="BW188" s="75"/>
      <c r="BX188" s="75"/>
      <c r="BY188" s="75"/>
      <c r="BZ188" s="75"/>
      <c r="CA188" s="75"/>
      <c r="CL188" s="60"/>
      <c r="CM188" s="60"/>
      <c r="CN188" s="60"/>
      <c r="CO188" s="60"/>
      <c r="CP188" s="60"/>
      <c r="CQ188" s="60"/>
      <c r="CR188" s="60"/>
      <c r="CS188" s="60"/>
      <c r="CT188" s="60"/>
      <c r="CU188" s="60"/>
      <c r="CV188" s="60"/>
      <c r="CW188" s="60"/>
      <c r="CX188" s="60"/>
      <c r="CY188" s="60"/>
      <c r="CZ188" s="60"/>
      <c r="DA188" s="60"/>
      <c r="DB188" s="60"/>
      <c r="DC188" s="60"/>
      <c r="DD188" s="60"/>
      <c r="DE188" s="60"/>
      <c r="DF188" s="60"/>
      <c r="DG188" s="60"/>
      <c r="DH188" s="60"/>
      <c r="DI188" s="60"/>
      <c r="DJ188" s="60"/>
      <c r="DK188" s="60"/>
      <c r="DL188" s="60"/>
      <c r="DM188" s="60"/>
      <c r="DN188" s="60"/>
      <c r="DO188" s="60"/>
      <c r="DP188" s="60"/>
    </row>
    <row r="189" spans="1:120">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491"/>
      <c r="AB189" s="60"/>
      <c r="AC189" s="60"/>
      <c r="BS189" s="60"/>
      <c r="BT189" s="60"/>
      <c r="BU189" s="75"/>
      <c r="BV189" s="75"/>
      <c r="BW189" s="75"/>
      <c r="BX189" s="75"/>
      <c r="BY189" s="75"/>
      <c r="BZ189" s="75"/>
      <c r="CA189" s="75"/>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row>
    <row r="190" spans="1:120">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491"/>
      <c r="AB190" s="60"/>
      <c r="AC190" s="60"/>
      <c r="BS190" s="60"/>
      <c r="BT190" s="60"/>
      <c r="BU190" s="75"/>
      <c r="BV190" s="75"/>
      <c r="BW190" s="75"/>
      <c r="BX190" s="75"/>
      <c r="BY190" s="75"/>
      <c r="BZ190" s="75"/>
      <c r="CA190" s="75"/>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row>
    <row r="191" spans="1:120">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491"/>
      <c r="AB191" s="60"/>
      <c r="AC191" s="60"/>
      <c r="BS191" s="60"/>
      <c r="BT191" s="60"/>
      <c r="BU191" s="75"/>
      <c r="BV191" s="75"/>
      <c r="BW191" s="75"/>
      <c r="BX191" s="75"/>
      <c r="BY191" s="75"/>
      <c r="BZ191" s="75"/>
      <c r="CA191" s="75"/>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row>
    <row r="192" spans="1:120">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491"/>
      <c r="AB192" s="60"/>
      <c r="AC192" s="60"/>
      <c r="BS192" s="60"/>
      <c r="BT192" s="60"/>
      <c r="BU192" s="75"/>
      <c r="BV192" s="75"/>
      <c r="BW192" s="75"/>
      <c r="BX192" s="75"/>
      <c r="BY192" s="75"/>
      <c r="BZ192" s="75"/>
      <c r="CA192" s="75"/>
      <c r="CL192" s="60"/>
      <c r="CM192" s="60"/>
      <c r="CN192" s="60"/>
      <c r="CO192" s="60"/>
      <c r="CP192" s="60"/>
      <c r="CQ192" s="60"/>
      <c r="CR192" s="60"/>
      <c r="CS192" s="60"/>
      <c r="CT192" s="60"/>
      <c r="CU192" s="60"/>
      <c r="CV192" s="60"/>
      <c r="CW192" s="60"/>
      <c r="CX192" s="60"/>
      <c r="CY192" s="60"/>
      <c r="CZ192" s="60"/>
      <c r="DA192" s="60"/>
      <c r="DB192" s="60"/>
      <c r="DC192" s="60"/>
      <c r="DD192" s="60"/>
      <c r="DE192" s="60"/>
      <c r="DF192" s="60"/>
      <c r="DG192" s="60"/>
      <c r="DH192" s="60"/>
      <c r="DI192" s="60"/>
      <c r="DJ192" s="60"/>
      <c r="DK192" s="60"/>
      <c r="DL192" s="60"/>
      <c r="DM192" s="60"/>
      <c r="DN192" s="60"/>
      <c r="DO192" s="60"/>
      <c r="DP192" s="60"/>
    </row>
    <row r="193" spans="1:120">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491"/>
      <c r="AB193" s="60"/>
      <c r="AC193" s="60"/>
      <c r="BS193" s="60"/>
      <c r="BT193" s="60"/>
      <c r="BU193" s="75"/>
      <c r="BV193" s="75"/>
      <c r="BW193" s="75"/>
      <c r="BX193" s="75"/>
      <c r="BY193" s="75"/>
      <c r="BZ193" s="75"/>
      <c r="CA193" s="75"/>
      <c r="CL193" s="60"/>
      <c r="CM193" s="60"/>
      <c r="CN193" s="60"/>
      <c r="CO193" s="60"/>
      <c r="CP193" s="60"/>
      <c r="CQ193" s="60"/>
      <c r="CR193" s="60"/>
      <c r="CS193" s="60"/>
      <c r="CT193" s="60"/>
      <c r="CU193" s="60"/>
      <c r="CV193" s="60"/>
      <c r="CW193" s="60"/>
      <c r="CX193" s="60"/>
      <c r="CY193" s="60"/>
      <c r="CZ193" s="60"/>
      <c r="DA193" s="60"/>
      <c r="DB193" s="60"/>
      <c r="DC193" s="60"/>
      <c r="DD193" s="60"/>
      <c r="DE193" s="60"/>
      <c r="DF193" s="60"/>
      <c r="DG193" s="60"/>
      <c r="DH193" s="60"/>
      <c r="DI193" s="60"/>
      <c r="DJ193" s="60"/>
      <c r="DK193" s="60"/>
      <c r="DL193" s="60"/>
      <c r="DM193" s="60"/>
      <c r="DN193" s="60"/>
      <c r="DO193" s="60"/>
      <c r="DP193" s="60"/>
    </row>
    <row r="194" spans="1:120">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491"/>
      <c r="AB194" s="60"/>
      <c r="AC194" s="60"/>
      <c r="BS194" s="60"/>
      <c r="BT194" s="60"/>
      <c r="BU194" s="75"/>
      <c r="BV194" s="75"/>
      <c r="BW194" s="75"/>
      <c r="BX194" s="75"/>
      <c r="BY194" s="75"/>
      <c r="BZ194" s="75"/>
      <c r="CA194" s="75"/>
      <c r="CL194" s="60"/>
      <c r="CM194" s="60"/>
      <c r="CN194" s="60"/>
      <c r="CO194" s="60"/>
      <c r="CP194" s="60"/>
      <c r="CQ194" s="60"/>
      <c r="CR194" s="60"/>
      <c r="CS194" s="60"/>
      <c r="CT194" s="60"/>
      <c r="CU194" s="60"/>
      <c r="CV194" s="60"/>
      <c r="CW194" s="60"/>
      <c r="CX194" s="60"/>
      <c r="CY194" s="60"/>
      <c r="CZ194" s="60"/>
      <c r="DA194" s="60"/>
      <c r="DB194" s="60"/>
      <c r="DC194" s="60"/>
      <c r="DD194" s="60"/>
      <c r="DE194" s="60"/>
      <c r="DF194" s="60"/>
      <c r="DG194" s="60"/>
      <c r="DH194" s="60"/>
      <c r="DI194" s="60"/>
      <c r="DJ194" s="60"/>
      <c r="DK194" s="60"/>
      <c r="DL194" s="60"/>
      <c r="DM194" s="60"/>
      <c r="DN194" s="60"/>
      <c r="DO194" s="60"/>
      <c r="DP194" s="60"/>
    </row>
    <row r="195" spans="1:120">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491"/>
      <c r="AB195" s="60"/>
      <c r="AC195" s="60"/>
      <c r="BS195" s="60"/>
      <c r="BT195" s="60"/>
      <c r="BU195" s="75"/>
      <c r="BV195" s="75"/>
      <c r="BW195" s="75"/>
      <c r="BX195" s="75"/>
      <c r="BY195" s="75"/>
      <c r="BZ195" s="75"/>
      <c r="CA195" s="75"/>
      <c r="CL195" s="60"/>
      <c r="CM195" s="60"/>
      <c r="CN195" s="60"/>
      <c r="CO195" s="60"/>
      <c r="CP195" s="60"/>
      <c r="CQ195" s="60"/>
      <c r="CR195" s="60"/>
      <c r="CS195" s="60"/>
      <c r="CT195" s="60"/>
      <c r="CU195" s="60"/>
      <c r="CV195" s="60"/>
      <c r="CW195" s="60"/>
      <c r="CX195" s="60"/>
      <c r="CY195" s="60"/>
      <c r="CZ195" s="60"/>
      <c r="DA195" s="60"/>
      <c r="DB195" s="60"/>
      <c r="DC195" s="60"/>
      <c r="DD195" s="60"/>
      <c r="DE195" s="60"/>
      <c r="DF195" s="60"/>
      <c r="DG195" s="60"/>
      <c r="DH195" s="60"/>
      <c r="DI195" s="60"/>
      <c r="DJ195" s="60"/>
      <c r="DK195" s="60"/>
      <c r="DL195" s="60"/>
      <c r="DM195" s="60"/>
      <c r="DN195" s="60"/>
      <c r="DO195" s="60"/>
      <c r="DP195" s="60"/>
    </row>
    <row r="196" spans="1:120">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491"/>
      <c r="AB196" s="60"/>
      <c r="AC196" s="60"/>
      <c r="BS196" s="60"/>
      <c r="BT196" s="60"/>
      <c r="BU196" s="75"/>
      <c r="BV196" s="75"/>
      <c r="BW196" s="75"/>
      <c r="BX196" s="75"/>
      <c r="BY196" s="75"/>
      <c r="BZ196" s="75"/>
      <c r="CA196" s="75"/>
      <c r="CL196" s="60"/>
      <c r="CM196" s="60"/>
      <c r="CN196" s="60"/>
      <c r="CO196" s="60"/>
      <c r="CP196" s="60"/>
      <c r="CQ196" s="60"/>
      <c r="CR196" s="60"/>
      <c r="CS196" s="60"/>
      <c r="CT196" s="60"/>
      <c r="CU196" s="60"/>
      <c r="CV196" s="60"/>
      <c r="CW196" s="60"/>
      <c r="CX196" s="60"/>
      <c r="CY196" s="60"/>
      <c r="CZ196" s="60"/>
      <c r="DA196" s="60"/>
      <c r="DB196" s="60"/>
      <c r="DC196" s="60"/>
      <c r="DD196" s="60"/>
      <c r="DE196" s="60"/>
      <c r="DF196" s="60"/>
      <c r="DG196" s="60"/>
      <c r="DH196" s="60"/>
      <c r="DI196" s="60"/>
      <c r="DJ196" s="60"/>
      <c r="DK196" s="60"/>
      <c r="DL196" s="60"/>
      <c r="DM196" s="60"/>
      <c r="DN196" s="60"/>
      <c r="DO196" s="60"/>
      <c r="DP196" s="60"/>
    </row>
    <row r="197" spans="1:120">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491"/>
      <c r="AB197" s="60"/>
      <c r="AC197" s="60"/>
      <c r="BS197" s="60"/>
      <c r="BT197" s="60"/>
      <c r="BU197" s="75"/>
      <c r="BV197" s="75"/>
      <c r="BW197" s="75"/>
      <c r="BX197" s="75"/>
      <c r="BY197" s="75"/>
      <c r="BZ197" s="75"/>
      <c r="CA197" s="75"/>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0"/>
      <c r="DJ197" s="60"/>
      <c r="DK197" s="60"/>
      <c r="DL197" s="60"/>
      <c r="DM197" s="60"/>
      <c r="DN197" s="60"/>
      <c r="DO197" s="60"/>
      <c r="DP197" s="60"/>
    </row>
    <row r="198" spans="1:120">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491"/>
      <c r="AB198" s="60"/>
      <c r="AC198" s="60"/>
      <c r="BS198" s="60"/>
      <c r="BT198" s="60"/>
      <c r="BU198" s="75"/>
      <c r="BV198" s="75"/>
      <c r="BW198" s="75"/>
      <c r="BX198" s="75"/>
      <c r="BY198" s="75"/>
      <c r="BZ198" s="75"/>
      <c r="CA198" s="75"/>
      <c r="CL198" s="60"/>
      <c r="CM198" s="60"/>
      <c r="CN198" s="60"/>
      <c r="CO198" s="60"/>
      <c r="CP198" s="60"/>
      <c r="CQ198" s="60"/>
      <c r="CR198" s="60"/>
      <c r="CS198" s="60"/>
      <c r="CT198" s="60"/>
      <c r="CU198" s="60"/>
      <c r="CV198" s="60"/>
      <c r="CW198" s="60"/>
      <c r="CX198" s="60"/>
      <c r="CY198" s="60"/>
      <c r="CZ198" s="60"/>
      <c r="DA198" s="60"/>
      <c r="DB198" s="60"/>
      <c r="DC198" s="60"/>
      <c r="DD198" s="60"/>
      <c r="DE198" s="60"/>
      <c r="DF198" s="60"/>
      <c r="DG198" s="60"/>
      <c r="DH198" s="60"/>
      <c r="DI198" s="60"/>
      <c r="DJ198" s="60"/>
      <c r="DK198" s="60"/>
      <c r="DL198" s="60"/>
      <c r="DM198" s="60"/>
      <c r="DN198" s="60"/>
      <c r="DO198" s="60"/>
      <c r="DP198" s="60"/>
    </row>
    <row r="199" spans="1:120">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491"/>
      <c r="AB199" s="60"/>
      <c r="AC199" s="60"/>
      <c r="BS199" s="60"/>
      <c r="BT199" s="60"/>
      <c r="BU199" s="75"/>
      <c r="BV199" s="75"/>
      <c r="BW199" s="75"/>
      <c r="BX199" s="75"/>
      <c r="BY199" s="75"/>
      <c r="BZ199" s="75"/>
      <c r="CA199" s="75"/>
      <c r="CL199" s="60"/>
      <c r="CM199" s="60"/>
      <c r="CN199" s="60"/>
      <c r="CO199" s="60"/>
      <c r="CP199" s="60"/>
      <c r="CQ199" s="60"/>
      <c r="CR199" s="60"/>
      <c r="CS199" s="60"/>
      <c r="CT199" s="60"/>
      <c r="CU199" s="60"/>
      <c r="CV199" s="60"/>
      <c r="CW199" s="60"/>
      <c r="CX199" s="60"/>
      <c r="CY199" s="60"/>
      <c r="CZ199" s="60"/>
      <c r="DA199" s="60"/>
      <c r="DB199" s="60"/>
      <c r="DC199" s="60"/>
      <c r="DD199" s="60"/>
      <c r="DE199" s="60"/>
      <c r="DF199" s="60"/>
      <c r="DG199" s="60"/>
      <c r="DH199" s="60"/>
      <c r="DI199" s="60"/>
      <c r="DJ199" s="60"/>
      <c r="DK199" s="60"/>
      <c r="DL199" s="60"/>
      <c r="DM199" s="60"/>
      <c r="DN199" s="60"/>
      <c r="DO199" s="60"/>
      <c r="DP199" s="60"/>
    </row>
    <row r="200" spans="1:120">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491"/>
      <c r="AB200" s="60"/>
      <c r="AC200" s="60"/>
      <c r="BS200" s="60"/>
      <c r="BT200" s="60"/>
      <c r="BU200" s="75"/>
      <c r="BV200" s="75"/>
      <c r="BW200" s="75"/>
      <c r="BX200" s="75"/>
      <c r="BY200" s="75"/>
      <c r="BZ200" s="75"/>
      <c r="CA200" s="75"/>
      <c r="CL200" s="60"/>
      <c r="CM200" s="60"/>
      <c r="CN200" s="60"/>
      <c r="CO200" s="60"/>
      <c r="CP200" s="60"/>
      <c r="CQ200" s="60"/>
      <c r="CR200" s="60"/>
      <c r="CS200" s="60"/>
      <c r="CT200" s="60"/>
      <c r="CU200" s="60"/>
      <c r="CV200" s="60"/>
      <c r="CW200" s="60"/>
      <c r="CX200" s="60"/>
      <c r="CY200" s="60"/>
      <c r="CZ200" s="60"/>
      <c r="DA200" s="60"/>
      <c r="DB200" s="60"/>
      <c r="DC200" s="60"/>
      <c r="DD200" s="60"/>
      <c r="DE200" s="60"/>
      <c r="DF200" s="60"/>
      <c r="DG200" s="60"/>
      <c r="DH200" s="60"/>
      <c r="DI200" s="60"/>
      <c r="DJ200" s="60"/>
      <c r="DK200" s="60"/>
      <c r="DL200" s="60"/>
      <c r="DM200" s="60"/>
      <c r="DN200" s="60"/>
      <c r="DO200" s="60"/>
      <c r="DP200" s="60"/>
    </row>
    <row r="201" spans="1:120">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491"/>
      <c r="AB201" s="60"/>
      <c r="AC201" s="60"/>
      <c r="BS201" s="60"/>
      <c r="BT201" s="60"/>
      <c r="BU201" s="75"/>
      <c r="BV201" s="75"/>
      <c r="BW201" s="75"/>
      <c r="BX201" s="75"/>
      <c r="BY201" s="75"/>
      <c r="BZ201" s="75"/>
      <c r="CA201" s="75"/>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0"/>
      <c r="DJ201" s="60"/>
      <c r="DK201" s="60"/>
      <c r="DL201" s="60"/>
      <c r="DM201" s="60"/>
      <c r="DN201" s="60"/>
      <c r="DO201" s="60"/>
      <c r="DP201" s="60"/>
    </row>
    <row r="202" spans="1:120">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491"/>
      <c r="AB202" s="60"/>
      <c r="AC202" s="60"/>
      <c r="BS202" s="60"/>
      <c r="BT202" s="60"/>
      <c r="BU202" s="75"/>
      <c r="BV202" s="75"/>
      <c r="BW202" s="75"/>
      <c r="BX202" s="75"/>
      <c r="BY202" s="75"/>
      <c r="BZ202" s="75"/>
      <c r="CA202" s="75"/>
      <c r="CL202" s="60"/>
      <c r="CM202" s="60"/>
      <c r="CN202" s="60"/>
      <c r="CO202" s="60"/>
      <c r="CP202" s="60"/>
      <c r="CQ202" s="60"/>
      <c r="CR202" s="60"/>
      <c r="CS202" s="60"/>
      <c r="CT202" s="60"/>
      <c r="CU202" s="60"/>
      <c r="CV202" s="60"/>
      <c r="CW202" s="60"/>
      <c r="CX202" s="60"/>
      <c r="CY202" s="60"/>
      <c r="CZ202" s="60"/>
      <c r="DA202" s="60"/>
      <c r="DB202" s="60"/>
      <c r="DC202" s="60"/>
      <c r="DD202" s="60"/>
      <c r="DE202" s="60"/>
      <c r="DF202" s="60"/>
      <c r="DG202" s="60"/>
      <c r="DH202" s="60"/>
      <c r="DI202" s="60"/>
      <c r="DJ202" s="60"/>
      <c r="DK202" s="60"/>
      <c r="DL202" s="60"/>
      <c r="DM202" s="60"/>
      <c r="DN202" s="60"/>
      <c r="DO202" s="60"/>
      <c r="DP202" s="60"/>
    </row>
    <row r="203" spans="1:120">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491"/>
      <c r="AB203" s="60"/>
      <c r="AC203" s="60"/>
      <c r="BS203" s="60"/>
      <c r="BT203" s="60"/>
      <c r="BU203" s="75"/>
      <c r="BV203" s="75"/>
      <c r="BW203" s="75"/>
      <c r="BX203" s="75"/>
      <c r="BY203" s="75"/>
      <c r="BZ203" s="75"/>
      <c r="CA203" s="75"/>
      <c r="CL203" s="60"/>
      <c r="CM203" s="60"/>
      <c r="CN203" s="60"/>
      <c r="CO203" s="60"/>
      <c r="CP203" s="60"/>
      <c r="CQ203" s="60"/>
      <c r="CR203" s="60"/>
      <c r="CS203" s="60"/>
      <c r="CT203" s="60"/>
      <c r="CU203" s="60"/>
      <c r="CV203" s="60"/>
      <c r="CW203" s="60"/>
      <c r="CX203" s="60"/>
      <c r="CY203" s="60"/>
      <c r="CZ203" s="60"/>
      <c r="DA203" s="60"/>
      <c r="DB203" s="60"/>
      <c r="DC203" s="60"/>
      <c r="DD203" s="60"/>
      <c r="DE203" s="60"/>
      <c r="DF203" s="60"/>
      <c r="DG203" s="60"/>
      <c r="DH203" s="60"/>
      <c r="DI203" s="60"/>
      <c r="DJ203" s="60"/>
      <c r="DK203" s="60"/>
      <c r="DL203" s="60"/>
      <c r="DM203" s="60"/>
      <c r="DN203" s="60"/>
      <c r="DO203" s="60"/>
      <c r="DP203" s="60"/>
    </row>
    <row r="204" spans="1:120">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491"/>
      <c r="AB204" s="60"/>
      <c r="AC204" s="60"/>
      <c r="BS204" s="60"/>
      <c r="BT204" s="60"/>
      <c r="BU204" s="75"/>
      <c r="BV204" s="75"/>
      <c r="BW204" s="75"/>
      <c r="BX204" s="75"/>
      <c r="BY204" s="75"/>
      <c r="BZ204" s="75"/>
      <c r="CA204" s="75"/>
      <c r="CL204" s="60"/>
      <c r="CM204" s="60"/>
      <c r="CN204" s="60"/>
      <c r="CO204" s="60"/>
      <c r="CP204" s="60"/>
      <c r="CQ204" s="60"/>
      <c r="CR204" s="60"/>
      <c r="CS204" s="60"/>
      <c r="CT204" s="60"/>
      <c r="CU204" s="60"/>
      <c r="CV204" s="60"/>
      <c r="CW204" s="60"/>
      <c r="CX204" s="60"/>
      <c r="CY204" s="60"/>
      <c r="CZ204" s="60"/>
      <c r="DA204" s="60"/>
      <c r="DB204" s="60"/>
      <c r="DC204" s="60"/>
      <c r="DD204" s="60"/>
      <c r="DE204" s="60"/>
      <c r="DF204" s="60"/>
      <c r="DG204" s="60"/>
      <c r="DH204" s="60"/>
      <c r="DI204" s="60"/>
      <c r="DJ204" s="60"/>
      <c r="DK204" s="60"/>
      <c r="DL204" s="60"/>
      <c r="DM204" s="60"/>
      <c r="DN204" s="60"/>
      <c r="DO204" s="60"/>
      <c r="DP204" s="60"/>
    </row>
    <row r="205" spans="1:120">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491"/>
      <c r="AB205" s="60"/>
      <c r="AC205" s="60"/>
      <c r="BS205" s="60"/>
      <c r="BT205" s="60"/>
      <c r="BU205" s="75"/>
      <c r="BV205" s="75"/>
      <c r="BW205" s="75"/>
      <c r="BX205" s="75"/>
      <c r="BY205" s="75"/>
      <c r="BZ205" s="75"/>
      <c r="CA205" s="75"/>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row>
    <row r="206" spans="1:120">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491"/>
      <c r="AB206" s="60"/>
      <c r="AC206" s="60"/>
      <c r="BS206" s="60"/>
      <c r="BT206" s="60"/>
      <c r="BU206" s="75"/>
      <c r="BV206" s="75"/>
      <c r="BW206" s="75"/>
      <c r="BX206" s="75"/>
      <c r="BY206" s="75"/>
      <c r="BZ206" s="75"/>
      <c r="CA206" s="75"/>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row>
    <row r="207" spans="1:120">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491"/>
      <c r="AB207" s="60"/>
      <c r="AC207" s="60"/>
      <c r="BS207" s="60"/>
      <c r="BT207" s="60"/>
      <c r="BU207" s="75"/>
      <c r="BV207" s="75"/>
      <c r="BW207" s="75"/>
      <c r="BX207" s="75"/>
      <c r="BY207" s="75"/>
      <c r="BZ207" s="75"/>
      <c r="CA207" s="75"/>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row>
    <row r="208" spans="1:120">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491"/>
      <c r="AB208" s="60"/>
      <c r="AC208" s="60"/>
      <c r="BS208" s="60"/>
      <c r="BT208" s="60"/>
      <c r="BU208" s="75"/>
      <c r="BV208" s="75"/>
      <c r="BW208" s="75"/>
      <c r="BX208" s="75"/>
      <c r="BY208" s="75"/>
      <c r="BZ208" s="75"/>
      <c r="CA208" s="75"/>
      <c r="CL208" s="60"/>
      <c r="CM208" s="60"/>
      <c r="CN208" s="60"/>
      <c r="CO208" s="60"/>
      <c r="CP208" s="60"/>
      <c r="CQ208" s="60"/>
      <c r="CR208" s="60"/>
      <c r="CS208" s="60"/>
      <c r="CT208" s="60"/>
      <c r="CU208" s="60"/>
      <c r="CV208" s="60"/>
      <c r="CW208" s="60"/>
      <c r="CX208" s="60"/>
      <c r="CY208" s="60"/>
      <c r="CZ208" s="60"/>
      <c r="DA208" s="60"/>
      <c r="DB208" s="60"/>
      <c r="DC208" s="60"/>
      <c r="DD208" s="60"/>
      <c r="DE208" s="60"/>
      <c r="DF208" s="60"/>
      <c r="DG208" s="60"/>
      <c r="DH208" s="60"/>
      <c r="DI208" s="60"/>
      <c r="DJ208" s="60"/>
      <c r="DK208" s="60"/>
      <c r="DL208" s="60"/>
      <c r="DM208" s="60"/>
      <c r="DN208" s="60"/>
      <c r="DO208" s="60"/>
      <c r="DP208" s="60"/>
    </row>
    <row r="209" spans="1:120">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491"/>
      <c r="AB209" s="60"/>
      <c r="AC209" s="60"/>
      <c r="BS209" s="60"/>
      <c r="BT209" s="60"/>
      <c r="BU209" s="75"/>
      <c r="BV209" s="75"/>
      <c r="BW209" s="75"/>
      <c r="BX209" s="75"/>
      <c r="BY209" s="75"/>
      <c r="BZ209" s="75"/>
      <c r="CA209" s="75"/>
      <c r="CL209" s="60"/>
      <c r="CM209" s="60"/>
      <c r="CN209" s="60"/>
      <c r="CO209" s="60"/>
      <c r="CP209" s="60"/>
      <c r="CQ209" s="60"/>
      <c r="CR209" s="60"/>
      <c r="CS209" s="60"/>
      <c r="CT209" s="60"/>
      <c r="CU209" s="60"/>
      <c r="CV209" s="60"/>
      <c r="CW209" s="60"/>
      <c r="CX209" s="60"/>
      <c r="CY209" s="60"/>
      <c r="CZ209" s="60"/>
      <c r="DA209" s="60"/>
      <c r="DB209" s="60"/>
      <c r="DC209" s="60"/>
      <c r="DD209" s="60"/>
      <c r="DE209" s="60"/>
      <c r="DF209" s="60"/>
      <c r="DG209" s="60"/>
      <c r="DH209" s="60"/>
      <c r="DI209" s="60"/>
      <c r="DJ209" s="60"/>
      <c r="DK209" s="60"/>
      <c r="DL209" s="60"/>
      <c r="DM209" s="60"/>
      <c r="DN209" s="60"/>
      <c r="DO209" s="60"/>
      <c r="DP209" s="60"/>
    </row>
    <row r="210" spans="1:120">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491"/>
      <c r="AB210" s="60"/>
      <c r="AC210" s="60"/>
      <c r="BS210" s="60"/>
      <c r="BT210" s="60"/>
      <c r="BU210" s="75"/>
      <c r="BV210" s="75"/>
      <c r="BW210" s="75"/>
      <c r="BX210" s="75"/>
      <c r="BY210" s="75"/>
      <c r="BZ210" s="75"/>
      <c r="CA210" s="75"/>
      <c r="CL210" s="60"/>
      <c r="CM210" s="60"/>
      <c r="CN210" s="60"/>
      <c r="CO210" s="60"/>
      <c r="CP210" s="60"/>
      <c r="CQ210" s="60"/>
      <c r="CR210" s="60"/>
      <c r="CS210" s="60"/>
      <c r="CT210" s="60"/>
      <c r="CU210" s="60"/>
      <c r="CV210" s="60"/>
      <c r="CW210" s="60"/>
      <c r="CX210" s="60"/>
      <c r="CY210" s="60"/>
      <c r="CZ210" s="60"/>
      <c r="DA210" s="60"/>
      <c r="DB210" s="60"/>
      <c r="DC210" s="60"/>
      <c r="DD210" s="60"/>
      <c r="DE210" s="60"/>
      <c r="DF210" s="60"/>
      <c r="DG210" s="60"/>
      <c r="DH210" s="60"/>
      <c r="DI210" s="60"/>
      <c r="DJ210" s="60"/>
      <c r="DK210" s="60"/>
      <c r="DL210" s="60"/>
      <c r="DM210" s="60"/>
      <c r="DN210" s="60"/>
      <c r="DO210" s="60"/>
      <c r="DP210" s="60"/>
    </row>
    <row r="211" spans="1:120">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491"/>
      <c r="AB211" s="60"/>
      <c r="AC211" s="60"/>
      <c r="BS211" s="60"/>
      <c r="BT211" s="60"/>
      <c r="BU211" s="75"/>
      <c r="BV211" s="75"/>
      <c r="BW211" s="75"/>
      <c r="BX211" s="75"/>
      <c r="BY211" s="75"/>
      <c r="BZ211" s="75"/>
      <c r="CA211" s="75"/>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60"/>
      <c r="DI211" s="60"/>
      <c r="DJ211" s="60"/>
      <c r="DK211" s="60"/>
      <c r="DL211" s="60"/>
      <c r="DM211" s="60"/>
      <c r="DN211" s="60"/>
      <c r="DO211" s="60"/>
      <c r="DP211" s="60"/>
    </row>
    <row r="212" spans="1:120">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491"/>
      <c r="AB212" s="60"/>
      <c r="AC212" s="60"/>
      <c r="BS212" s="60"/>
      <c r="BT212" s="60"/>
      <c r="BU212" s="75"/>
      <c r="BV212" s="75"/>
      <c r="BW212" s="75"/>
      <c r="BX212" s="75"/>
      <c r="BY212" s="75"/>
      <c r="BZ212" s="75"/>
      <c r="CA212" s="75"/>
      <c r="CL212" s="60"/>
      <c r="CM212" s="60"/>
      <c r="CN212" s="60"/>
      <c r="CO212" s="60"/>
      <c r="CP212" s="60"/>
      <c r="CQ212" s="60"/>
      <c r="CR212" s="60"/>
      <c r="CS212" s="60"/>
      <c r="CT212" s="60"/>
      <c r="CU212" s="60"/>
      <c r="CV212" s="60"/>
      <c r="CW212" s="60"/>
      <c r="CX212" s="60"/>
      <c r="CY212" s="60"/>
      <c r="CZ212" s="60"/>
      <c r="DA212" s="60"/>
      <c r="DB212" s="60"/>
      <c r="DC212" s="60"/>
      <c r="DD212" s="60"/>
      <c r="DE212" s="60"/>
      <c r="DF212" s="60"/>
      <c r="DG212" s="60"/>
      <c r="DH212" s="60"/>
      <c r="DI212" s="60"/>
      <c r="DJ212" s="60"/>
      <c r="DK212" s="60"/>
      <c r="DL212" s="60"/>
      <c r="DM212" s="60"/>
      <c r="DN212" s="60"/>
      <c r="DO212" s="60"/>
      <c r="DP212" s="60"/>
    </row>
    <row r="213" spans="1:120">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491"/>
      <c r="AB213" s="60"/>
      <c r="AC213" s="60"/>
      <c r="BS213" s="60"/>
      <c r="BT213" s="60"/>
      <c r="BU213" s="75"/>
      <c r="BV213" s="75"/>
      <c r="BW213" s="75"/>
      <c r="BX213" s="75"/>
      <c r="BY213" s="75"/>
      <c r="BZ213" s="75"/>
      <c r="CA213" s="75"/>
      <c r="CL213" s="60"/>
      <c r="CM213" s="60"/>
      <c r="CN213" s="60"/>
      <c r="CO213" s="60"/>
      <c r="CP213" s="60"/>
      <c r="CQ213" s="60"/>
      <c r="CR213" s="60"/>
      <c r="CS213" s="60"/>
      <c r="CT213" s="60"/>
      <c r="CU213" s="60"/>
      <c r="CV213" s="60"/>
      <c r="CW213" s="60"/>
      <c r="CX213" s="60"/>
      <c r="CY213" s="60"/>
      <c r="CZ213" s="60"/>
      <c r="DA213" s="60"/>
      <c r="DB213" s="60"/>
      <c r="DC213" s="60"/>
      <c r="DD213" s="60"/>
      <c r="DE213" s="60"/>
      <c r="DF213" s="60"/>
      <c r="DG213" s="60"/>
      <c r="DH213" s="60"/>
      <c r="DI213" s="60"/>
      <c r="DJ213" s="60"/>
      <c r="DK213" s="60"/>
      <c r="DL213" s="60"/>
      <c r="DM213" s="60"/>
      <c r="DN213" s="60"/>
      <c r="DO213" s="60"/>
      <c r="DP213" s="60"/>
    </row>
    <row r="214" spans="1:120">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491"/>
      <c r="AB214" s="60"/>
      <c r="AC214" s="60"/>
      <c r="BS214" s="60"/>
      <c r="BT214" s="60"/>
      <c r="BU214" s="75"/>
      <c r="BV214" s="75"/>
      <c r="BW214" s="75"/>
      <c r="BX214" s="75"/>
      <c r="BY214" s="75"/>
      <c r="BZ214" s="75"/>
      <c r="CA214" s="75"/>
      <c r="CL214" s="60"/>
      <c r="CM214" s="60"/>
      <c r="CN214" s="60"/>
      <c r="CO214" s="60"/>
      <c r="CP214" s="60"/>
      <c r="CQ214" s="60"/>
      <c r="CR214" s="60"/>
      <c r="CS214" s="60"/>
      <c r="CT214" s="60"/>
      <c r="CU214" s="60"/>
      <c r="CV214" s="60"/>
      <c r="CW214" s="60"/>
      <c r="CX214" s="60"/>
      <c r="CY214" s="60"/>
      <c r="CZ214" s="60"/>
      <c r="DA214" s="60"/>
      <c r="DB214" s="60"/>
      <c r="DC214" s="60"/>
      <c r="DD214" s="60"/>
      <c r="DE214" s="60"/>
      <c r="DF214" s="60"/>
      <c r="DG214" s="60"/>
      <c r="DH214" s="60"/>
      <c r="DI214" s="60"/>
      <c r="DJ214" s="60"/>
      <c r="DK214" s="60"/>
      <c r="DL214" s="60"/>
      <c r="DM214" s="60"/>
      <c r="DN214" s="60"/>
      <c r="DO214" s="60"/>
      <c r="DP214" s="60"/>
    </row>
    <row r="215" spans="1:120">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491"/>
      <c r="AB215" s="60"/>
      <c r="AC215" s="60"/>
      <c r="BS215" s="60"/>
      <c r="BT215" s="60"/>
      <c r="BU215" s="75"/>
      <c r="BV215" s="75"/>
      <c r="BW215" s="75"/>
      <c r="BX215" s="75"/>
      <c r="BY215" s="75"/>
      <c r="BZ215" s="75"/>
      <c r="CA215" s="75"/>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60"/>
      <c r="DI215" s="60"/>
      <c r="DJ215" s="60"/>
      <c r="DK215" s="60"/>
      <c r="DL215" s="60"/>
      <c r="DM215" s="60"/>
      <c r="DN215" s="60"/>
      <c r="DO215" s="60"/>
      <c r="DP215" s="60"/>
    </row>
    <row r="216" spans="1:120">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491"/>
      <c r="AB216" s="60"/>
      <c r="AC216" s="60"/>
      <c r="BS216" s="60"/>
      <c r="BT216" s="60"/>
      <c r="BU216" s="75"/>
      <c r="BV216" s="75"/>
      <c r="BW216" s="75"/>
      <c r="BX216" s="75"/>
      <c r="BY216" s="75"/>
      <c r="BZ216" s="75"/>
      <c r="CA216" s="75"/>
      <c r="CL216" s="60"/>
      <c r="CM216" s="60"/>
      <c r="CN216" s="60"/>
      <c r="CO216" s="60"/>
      <c r="CP216" s="60"/>
      <c r="CQ216" s="60"/>
      <c r="CR216" s="60"/>
      <c r="CS216" s="60"/>
      <c r="CT216" s="60"/>
      <c r="CU216" s="60"/>
      <c r="CV216" s="60"/>
      <c r="CW216" s="60"/>
      <c r="CX216" s="60"/>
      <c r="CY216" s="60"/>
      <c r="CZ216" s="60"/>
      <c r="DA216" s="60"/>
      <c r="DB216" s="60"/>
      <c r="DC216" s="60"/>
      <c r="DD216" s="60"/>
      <c r="DE216" s="60"/>
      <c r="DF216" s="60"/>
      <c r="DG216" s="60"/>
      <c r="DH216" s="60"/>
      <c r="DI216" s="60"/>
      <c r="DJ216" s="60"/>
      <c r="DK216" s="60"/>
      <c r="DL216" s="60"/>
      <c r="DM216" s="60"/>
      <c r="DN216" s="60"/>
      <c r="DO216" s="60"/>
      <c r="DP216" s="60"/>
    </row>
    <row r="217" spans="1:120">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491"/>
      <c r="AB217" s="60"/>
      <c r="AC217" s="60"/>
      <c r="BS217" s="60"/>
      <c r="BT217" s="60"/>
      <c r="BU217" s="75"/>
      <c r="BV217" s="75"/>
      <c r="BW217" s="75"/>
      <c r="BX217" s="75"/>
      <c r="BY217" s="75"/>
      <c r="BZ217" s="75"/>
      <c r="CA217" s="75"/>
      <c r="CL217" s="60"/>
      <c r="CM217" s="60"/>
      <c r="CN217" s="60"/>
      <c r="CO217" s="60"/>
      <c r="CP217" s="60"/>
      <c r="CQ217" s="60"/>
      <c r="CR217" s="60"/>
      <c r="CS217" s="60"/>
      <c r="CT217" s="60"/>
      <c r="CU217" s="60"/>
      <c r="CV217" s="60"/>
      <c r="CW217" s="60"/>
      <c r="CX217" s="60"/>
      <c r="CY217" s="60"/>
      <c r="CZ217" s="60"/>
      <c r="DA217" s="60"/>
      <c r="DB217" s="60"/>
      <c r="DC217" s="60"/>
      <c r="DD217" s="60"/>
      <c r="DE217" s="60"/>
      <c r="DF217" s="60"/>
      <c r="DG217" s="60"/>
      <c r="DH217" s="60"/>
      <c r="DI217" s="60"/>
      <c r="DJ217" s="60"/>
      <c r="DK217" s="60"/>
      <c r="DL217" s="60"/>
      <c r="DM217" s="60"/>
      <c r="DN217" s="60"/>
      <c r="DO217" s="60"/>
      <c r="DP217" s="60"/>
    </row>
    <row r="218" spans="1:120">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491"/>
      <c r="AB218" s="60"/>
      <c r="AC218" s="60"/>
      <c r="BS218" s="60"/>
      <c r="BT218" s="60"/>
      <c r="BU218" s="75"/>
      <c r="BV218" s="75"/>
      <c r="BW218" s="75"/>
      <c r="BX218" s="75"/>
      <c r="BY218" s="75"/>
      <c r="BZ218" s="75"/>
      <c r="CA218" s="75"/>
      <c r="CL218" s="60"/>
      <c r="CM218" s="60"/>
      <c r="CN218" s="60"/>
      <c r="CO218" s="60"/>
      <c r="CP218" s="60"/>
      <c r="CQ218" s="60"/>
      <c r="CR218" s="60"/>
      <c r="CS218" s="60"/>
      <c r="CT218" s="60"/>
      <c r="CU218" s="60"/>
      <c r="CV218" s="60"/>
      <c r="CW218" s="60"/>
      <c r="CX218" s="60"/>
      <c r="CY218" s="60"/>
      <c r="CZ218" s="60"/>
      <c r="DA218" s="60"/>
      <c r="DB218" s="60"/>
      <c r="DC218" s="60"/>
      <c r="DD218" s="60"/>
      <c r="DE218" s="60"/>
      <c r="DF218" s="60"/>
      <c r="DG218" s="60"/>
      <c r="DH218" s="60"/>
      <c r="DI218" s="60"/>
      <c r="DJ218" s="60"/>
      <c r="DK218" s="60"/>
      <c r="DL218" s="60"/>
      <c r="DM218" s="60"/>
      <c r="DN218" s="60"/>
      <c r="DO218" s="60"/>
      <c r="DP218" s="60"/>
    </row>
    <row r="219" spans="1:120">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491"/>
      <c r="AB219" s="60"/>
      <c r="AC219" s="60"/>
      <c r="BS219" s="60"/>
      <c r="BT219" s="60"/>
      <c r="BU219" s="75"/>
      <c r="BV219" s="75"/>
      <c r="BW219" s="75"/>
      <c r="BX219" s="75"/>
      <c r="BY219" s="75"/>
      <c r="BZ219" s="75"/>
      <c r="CA219" s="75"/>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0"/>
      <c r="DO219" s="60"/>
      <c r="DP219" s="60"/>
    </row>
    <row r="220" spans="1:120">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491"/>
      <c r="AB220" s="60"/>
      <c r="AC220" s="60"/>
      <c r="BS220" s="60"/>
      <c r="BT220" s="60"/>
      <c r="BU220" s="75"/>
      <c r="BV220" s="75"/>
      <c r="BW220" s="75"/>
      <c r="BX220" s="75"/>
      <c r="BY220" s="75"/>
      <c r="BZ220" s="75"/>
      <c r="CA220" s="75"/>
      <c r="CL220" s="60"/>
      <c r="CM220" s="60"/>
      <c r="CN220" s="60"/>
      <c r="CO220" s="60"/>
      <c r="CP220" s="60"/>
      <c r="CQ220" s="60"/>
      <c r="CR220" s="60"/>
      <c r="CS220" s="60"/>
      <c r="CT220" s="60"/>
      <c r="CU220" s="60"/>
      <c r="CV220" s="60"/>
      <c r="CW220" s="60"/>
      <c r="CX220" s="60"/>
      <c r="CY220" s="60"/>
      <c r="CZ220" s="60"/>
      <c r="DA220" s="60"/>
      <c r="DB220" s="60"/>
      <c r="DC220" s="60"/>
      <c r="DD220" s="60"/>
      <c r="DE220" s="60"/>
      <c r="DF220" s="60"/>
      <c r="DG220" s="60"/>
      <c r="DH220" s="60"/>
      <c r="DI220" s="60"/>
      <c r="DJ220" s="60"/>
      <c r="DK220" s="60"/>
      <c r="DL220" s="60"/>
      <c r="DM220" s="60"/>
      <c r="DN220" s="60"/>
      <c r="DO220" s="60"/>
      <c r="DP220" s="60"/>
    </row>
    <row r="221" spans="1:120">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491"/>
      <c r="AB221" s="60"/>
      <c r="AC221" s="60"/>
      <c r="BS221" s="60"/>
      <c r="BT221" s="60"/>
      <c r="BU221" s="75"/>
      <c r="BV221" s="75"/>
      <c r="BW221" s="75"/>
      <c r="BX221" s="75"/>
      <c r="BY221" s="75"/>
      <c r="BZ221" s="75"/>
      <c r="CA221" s="75"/>
      <c r="CL221" s="60"/>
      <c r="CM221" s="60"/>
      <c r="CN221" s="60"/>
      <c r="CO221" s="60"/>
      <c r="CP221" s="60"/>
      <c r="CQ221" s="60"/>
      <c r="CR221" s="60"/>
      <c r="CS221" s="60"/>
      <c r="CT221" s="60"/>
      <c r="CU221" s="60"/>
      <c r="CV221" s="60"/>
      <c r="CW221" s="60"/>
      <c r="CX221" s="60"/>
      <c r="CY221" s="60"/>
      <c r="CZ221" s="60"/>
      <c r="DA221" s="60"/>
      <c r="DB221" s="60"/>
      <c r="DC221" s="60"/>
      <c r="DD221" s="60"/>
      <c r="DE221" s="60"/>
      <c r="DF221" s="60"/>
      <c r="DG221" s="60"/>
      <c r="DH221" s="60"/>
      <c r="DI221" s="60"/>
      <c r="DJ221" s="60"/>
      <c r="DK221" s="60"/>
      <c r="DL221" s="60"/>
      <c r="DM221" s="60"/>
      <c r="DN221" s="60"/>
      <c r="DO221" s="60"/>
      <c r="DP221" s="60"/>
    </row>
    <row r="222" spans="1:120">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491"/>
      <c r="AB222" s="60"/>
      <c r="AC222" s="60"/>
      <c r="BS222" s="60"/>
      <c r="BT222" s="60"/>
      <c r="BU222" s="75"/>
      <c r="BV222" s="75"/>
      <c r="BW222" s="75"/>
      <c r="BX222" s="75"/>
      <c r="BY222" s="75"/>
      <c r="BZ222" s="75"/>
      <c r="CA222" s="75"/>
      <c r="CL222" s="60"/>
      <c r="CM222" s="60"/>
      <c r="CN222" s="60"/>
      <c r="CO222" s="60"/>
      <c r="CP222" s="60"/>
      <c r="CQ222" s="60"/>
      <c r="CR222" s="60"/>
      <c r="CS222" s="60"/>
      <c r="CT222" s="60"/>
      <c r="CU222" s="60"/>
      <c r="CV222" s="60"/>
      <c r="CW222" s="60"/>
      <c r="CX222" s="60"/>
      <c r="CY222" s="60"/>
      <c r="CZ222" s="60"/>
      <c r="DA222" s="60"/>
      <c r="DB222" s="60"/>
      <c r="DC222" s="60"/>
      <c r="DD222" s="60"/>
      <c r="DE222" s="60"/>
      <c r="DF222" s="60"/>
      <c r="DG222" s="60"/>
      <c r="DH222" s="60"/>
      <c r="DI222" s="60"/>
      <c r="DJ222" s="60"/>
      <c r="DK222" s="60"/>
      <c r="DL222" s="60"/>
      <c r="DM222" s="60"/>
      <c r="DN222" s="60"/>
      <c r="DO222" s="60"/>
      <c r="DP222" s="60"/>
    </row>
    <row r="223" spans="1:120">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491"/>
      <c r="AB223" s="60"/>
      <c r="AC223" s="60"/>
      <c r="BS223" s="60"/>
      <c r="BT223" s="60"/>
      <c r="BU223" s="75"/>
      <c r="BV223" s="75"/>
      <c r="BW223" s="75"/>
      <c r="BX223" s="75"/>
      <c r="BY223" s="75"/>
      <c r="BZ223" s="75"/>
      <c r="CA223" s="75"/>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60"/>
      <c r="DI223" s="60"/>
      <c r="DJ223" s="60"/>
      <c r="DK223" s="60"/>
      <c r="DL223" s="60"/>
      <c r="DM223" s="60"/>
      <c r="DN223" s="60"/>
      <c r="DO223" s="60"/>
      <c r="DP223" s="60"/>
    </row>
    <row r="224" spans="1:120">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491"/>
      <c r="AB224" s="60"/>
      <c r="AC224" s="60"/>
      <c r="BS224" s="60"/>
      <c r="BT224" s="60"/>
      <c r="BU224" s="75"/>
      <c r="BV224" s="75"/>
      <c r="BW224" s="75"/>
      <c r="BX224" s="75"/>
      <c r="BY224" s="75"/>
      <c r="BZ224" s="75"/>
      <c r="CA224" s="75"/>
      <c r="CL224" s="60"/>
      <c r="CM224" s="60"/>
      <c r="CN224" s="60"/>
      <c r="CO224" s="60"/>
      <c r="CP224" s="60"/>
      <c r="CQ224" s="60"/>
      <c r="CR224" s="60"/>
      <c r="CS224" s="60"/>
      <c r="CT224" s="60"/>
      <c r="CU224" s="60"/>
      <c r="CV224" s="60"/>
      <c r="CW224" s="60"/>
      <c r="CX224" s="60"/>
      <c r="CY224" s="60"/>
      <c r="CZ224" s="60"/>
      <c r="DA224" s="60"/>
      <c r="DB224" s="60"/>
      <c r="DC224" s="60"/>
      <c r="DD224" s="60"/>
      <c r="DE224" s="60"/>
      <c r="DF224" s="60"/>
      <c r="DG224" s="60"/>
      <c r="DH224" s="60"/>
      <c r="DI224" s="60"/>
      <c r="DJ224" s="60"/>
      <c r="DK224" s="60"/>
      <c r="DL224" s="60"/>
      <c r="DM224" s="60"/>
      <c r="DN224" s="60"/>
      <c r="DO224" s="60"/>
      <c r="DP224" s="60"/>
    </row>
    <row r="225" spans="1:120">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491"/>
      <c r="AB225" s="60"/>
      <c r="AC225" s="60"/>
      <c r="BS225" s="60"/>
      <c r="BT225" s="60"/>
      <c r="BU225" s="75"/>
      <c r="BV225" s="75"/>
      <c r="BW225" s="75"/>
      <c r="BX225" s="75"/>
      <c r="BY225" s="75"/>
      <c r="BZ225" s="75"/>
      <c r="CA225" s="75"/>
      <c r="CL225" s="60"/>
      <c r="CM225" s="60"/>
      <c r="CN225" s="60"/>
      <c r="CO225" s="60"/>
      <c r="CP225" s="60"/>
      <c r="CQ225" s="60"/>
      <c r="CR225" s="60"/>
      <c r="CS225" s="60"/>
      <c r="CT225" s="60"/>
      <c r="CU225" s="60"/>
      <c r="CV225" s="60"/>
      <c r="CW225" s="60"/>
      <c r="CX225" s="60"/>
      <c r="CY225" s="60"/>
      <c r="CZ225" s="60"/>
      <c r="DA225" s="60"/>
      <c r="DB225" s="60"/>
      <c r="DC225" s="60"/>
      <c r="DD225" s="60"/>
      <c r="DE225" s="60"/>
      <c r="DF225" s="60"/>
      <c r="DG225" s="60"/>
      <c r="DH225" s="60"/>
      <c r="DI225" s="60"/>
      <c r="DJ225" s="60"/>
      <c r="DK225" s="60"/>
      <c r="DL225" s="60"/>
      <c r="DM225" s="60"/>
      <c r="DN225" s="60"/>
      <c r="DO225" s="60"/>
      <c r="DP225" s="60"/>
    </row>
    <row r="226" spans="1:120">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491"/>
      <c r="AB226" s="60"/>
      <c r="AC226" s="60"/>
      <c r="BS226" s="60"/>
      <c r="BT226" s="60"/>
      <c r="BU226" s="75"/>
      <c r="BV226" s="75"/>
      <c r="BW226" s="75"/>
      <c r="BX226" s="75"/>
      <c r="BY226" s="75"/>
      <c r="BZ226" s="75"/>
      <c r="CA226" s="75"/>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row>
    <row r="227" spans="1:120">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491"/>
      <c r="AB227" s="60"/>
      <c r="AC227" s="60"/>
      <c r="BS227" s="60"/>
      <c r="BT227" s="60"/>
      <c r="BU227" s="75"/>
      <c r="BV227" s="75"/>
      <c r="BW227" s="75"/>
      <c r="BX227" s="75"/>
      <c r="BY227" s="75"/>
      <c r="BZ227" s="75"/>
      <c r="CA227" s="75"/>
      <c r="CL227" s="60"/>
      <c r="CM227" s="60"/>
      <c r="CN227" s="60"/>
      <c r="CO227" s="60"/>
      <c r="CP227" s="60"/>
      <c r="CQ227" s="60"/>
      <c r="CR227" s="60"/>
      <c r="CS227" s="60"/>
      <c r="CT227" s="60"/>
      <c r="CU227" s="60"/>
      <c r="CV227" s="60"/>
      <c r="CW227" s="60"/>
      <c r="CX227" s="60"/>
      <c r="CY227" s="60"/>
      <c r="CZ227" s="60"/>
      <c r="DA227" s="60"/>
      <c r="DB227" s="60"/>
      <c r="DC227" s="60"/>
      <c r="DD227" s="60"/>
      <c r="DE227" s="60"/>
      <c r="DF227" s="60"/>
      <c r="DG227" s="60"/>
      <c r="DH227" s="60"/>
      <c r="DI227" s="60"/>
      <c r="DJ227" s="60"/>
      <c r="DK227" s="60"/>
      <c r="DL227" s="60"/>
      <c r="DM227" s="60"/>
      <c r="DN227" s="60"/>
      <c r="DO227" s="60"/>
      <c r="DP227" s="60"/>
    </row>
    <row r="228" spans="1:120">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491"/>
      <c r="AB228" s="60"/>
      <c r="AC228" s="60"/>
      <c r="BS228" s="60"/>
      <c r="BT228" s="60"/>
      <c r="BU228" s="75"/>
      <c r="BV228" s="75"/>
      <c r="BW228" s="75"/>
      <c r="BX228" s="75"/>
      <c r="BY228" s="75"/>
      <c r="BZ228" s="75"/>
      <c r="CA228" s="75"/>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row>
    <row r="229" spans="1:120">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491"/>
      <c r="AB229" s="60"/>
      <c r="AC229" s="60"/>
      <c r="BS229" s="60"/>
      <c r="BT229" s="60"/>
      <c r="BU229" s="75"/>
      <c r="BV229" s="75"/>
      <c r="BW229" s="75"/>
      <c r="BX229" s="75"/>
      <c r="BY229" s="75"/>
      <c r="BZ229" s="75"/>
      <c r="CA229" s="75"/>
      <c r="CL229" s="60"/>
      <c r="CM229" s="60"/>
      <c r="CN229" s="60"/>
      <c r="CO229" s="60"/>
      <c r="CP229" s="60"/>
      <c r="CQ229" s="60"/>
      <c r="CR229" s="60"/>
      <c r="CS229" s="60"/>
      <c r="CT229" s="60"/>
      <c r="CU229" s="60"/>
      <c r="CV229" s="60"/>
      <c r="CW229" s="60"/>
      <c r="CX229" s="60"/>
      <c r="CY229" s="60"/>
      <c r="CZ229" s="60"/>
      <c r="DA229" s="60"/>
      <c r="DB229" s="60"/>
      <c r="DC229" s="60"/>
      <c r="DD229" s="60"/>
      <c r="DE229" s="60"/>
      <c r="DF229" s="60"/>
      <c r="DG229" s="60"/>
      <c r="DH229" s="60"/>
      <c r="DI229" s="60"/>
      <c r="DJ229" s="60"/>
      <c r="DK229" s="60"/>
      <c r="DL229" s="60"/>
      <c r="DM229" s="60"/>
      <c r="DN229" s="60"/>
      <c r="DO229" s="60"/>
      <c r="DP229" s="60"/>
    </row>
    <row r="230" spans="1:120">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491"/>
      <c r="AB230" s="60"/>
      <c r="AC230" s="60"/>
      <c r="BS230" s="60"/>
      <c r="BT230" s="60"/>
      <c r="BU230" s="75"/>
      <c r="BV230" s="75"/>
      <c r="BW230" s="75"/>
      <c r="BX230" s="75"/>
      <c r="BY230" s="75"/>
      <c r="BZ230" s="75"/>
      <c r="CA230" s="75"/>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row>
    <row r="231" spans="1:120">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491"/>
      <c r="AB231" s="60"/>
      <c r="AC231" s="60"/>
      <c r="BS231" s="60"/>
      <c r="BT231" s="60"/>
      <c r="BU231" s="75"/>
      <c r="BV231" s="75"/>
      <c r="BW231" s="75"/>
      <c r="BX231" s="75"/>
      <c r="BY231" s="75"/>
      <c r="BZ231" s="75"/>
      <c r="CA231" s="75"/>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60"/>
      <c r="DI231" s="60"/>
      <c r="DJ231" s="60"/>
      <c r="DK231" s="60"/>
      <c r="DL231" s="60"/>
      <c r="DM231" s="60"/>
      <c r="DN231" s="60"/>
      <c r="DO231" s="60"/>
      <c r="DP231" s="60"/>
    </row>
    <row r="232" spans="1:120">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491"/>
      <c r="AB232" s="60"/>
      <c r="AC232" s="60"/>
      <c r="BS232" s="60"/>
      <c r="BT232" s="60"/>
      <c r="BU232" s="75"/>
      <c r="BV232" s="75"/>
      <c r="BW232" s="75"/>
      <c r="BX232" s="75"/>
      <c r="BY232" s="75"/>
      <c r="BZ232" s="75"/>
      <c r="CA232" s="75"/>
      <c r="CL232" s="60"/>
      <c r="CM232" s="60"/>
      <c r="CN232" s="60"/>
      <c r="CO232" s="60"/>
      <c r="CP232" s="60"/>
      <c r="CQ232" s="60"/>
      <c r="CR232" s="60"/>
      <c r="CS232" s="60"/>
      <c r="CT232" s="60"/>
      <c r="CU232" s="60"/>
      <c r="CV232" s="60"/>
      <c r="CW232" s="60"/>
      <c r="CX232" s="60"/>
      <c r="CY232" s="60"/>
      <c r="CZ232" s="60"/>
      <c r="DA232" s="60"/>
      <c r="DB232" s="60"/>
      <c r="DC232" s="60"/>
      <c r="DD232" s="60"/>
      <c r="DE232" s="60"/>
      <c r="DF232" s="60"/>
      <c r="DG232" s="60"/>
      <c r="DH232" s="60"/>
      <c r="DI232" s="60"/>
      <c r="DJ232" s="60"/>
      <c r="DK232" s="60"/>
      <c r="DL232" s="60"/>
      <c r="DM232" s="60"/>
      <c r="DN232" s="60"/>
      <c r="DO232" s="60"/>
      <c r="DP232" s="60"/>
    </row>
    <row r="233" spans="1:120">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491"/>
      <c r="AB233" s="60"/>
      <c r="AC233" s="60"/>
      <c r="BS233" s="60"/>
      <c r="BT233" s="60"/>
      <c r="BU233" s="75"/>
      <c r="BV233" s="75"/>
      <c r="BW233" s="75"/>
      <c r="BX233" s="75"/>
      <c r="BY233" s="75"/>
      <c r="BZ233" s="75"/>
      <c r="CA233" s="75"/>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row>
    <row r="234" spans="1:120">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491"/>
      <c r="AB234" s="60"/>
      <c r="AC234" s="60"/>
      <c r="BS234" s="60"/>
      <c r="BT234" s="60"/>
      <c r="BU234" s="75"/>
      <c r="BV234" s="75"/>
      <c r="BW234" s="75"/>
      <c r="BX234" s="75"/>
      <c r="BY234" s="75"/>
      <c r="BZ234" s="75"/>
      <c r="CA234" s="75"/>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60"/>
      <c r="DI234" s="60"/>
      <c r="DJ234" s="60"/>
      <c r="DK234" s="60"/>
      <c r="DL234" s="60"/>
      <c r="DM234" s="60"/>
      <c r="DN234" s="60"/>
      <c r="DO234" s="60"/>
      <c r="DP234" s="60"/>
    </row>
    <row r="235" spans="1:120">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491"/>
      <c r="AB235" s="60"/>
      <c r="AC235" s="60"/>
      <c r="BS235" s="60"/>
      <c r="BT235" s="60"/>
      <c r="BU235" s="75"/>
      <c r="BV235" s="75"/>
      <c r="BW235" s="75"/>
      <c r="BX235" s="75"/>
      <c r="BY235" s="75"/>
      <c r="BZ235" s="75"/>
      <c r="CA235" s="75"/>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row>
    <row r="236" spans="1:120">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491"/>
      <c r="AB236" s="60"/>
      <c r="AC236" s="60"/>
      <c r="BS236" s="60"/>
      <c r="BT236" s="60"/>
      <c r="BU236" s="75"/>
      <c r="BV236" s="75"/>
      <c r="BW236" s="75"/>
      <c r="BX236" s="75"/>
      <c r="BY236" s="75"/>
      <c r="BZ236" s="75"/>
      <c r="CA236" s="75"/>
      <c r="CL236" s="60"/>
      <c r="CM236" s="60"/>
      <c r="CN236" s="60"/>
      <c r="CO236" s="60"/>
      <c r="CP236" s="60"/>
      <c r="CQ236" s="60"/>
      <c r="CR236" s="60"/>
      <c r="CS236" s="60"/>
      <c r="CT236" s="60"/>
      <c r="CU236" s="60"/>
      <c r="CV236" s="60"/>
      <c r="CW236" s="60"/>
      <c r="CX236" s="60"/>
      <c r="CY236" s="60"/>
      <c r="CZ236" s="60"/>
      <c r="DA236" s="60"/>
      <c r="DB236" s="60"/>
      <c r="DC236" s="60"/>
      <c r="DD236" s="60"/>
      <c r="DE236" s="60"/>
      <c r="DF236" s="60"/>
      <c r="DG236" s="60"/>
      <c r="DH236" s="60"/>
      <c r="DI236" s="60"/>
      <c r="DJ236" s="60"/>
      <c r="DK236" s="60"/>
      <c r="DL236" s="60"/>
      <c r="DM236" s="60"/>
      <c r="DN236" s="60"/>
      <c r="DO236" s="60"/>
      <c r="DP236" s="60"/>
    </row>
    <row r="237" spans="1:120">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491"/>
      <c r="AB237" s="60"/>
      <c r="AC237" s="60"/>
      <c r="BS237" s="60"/>
      <c r="BT237" s="60"/>
      <c r="BU237" s="75"/>
      <c r="BV237" s="75"/>
      <c r="BW237" s="75"/>
      <c r="BX237" s="75"/>
      <c r="BY237" s="75"/>
      <c r="BZ237" s="75"/>
      <c r="CA237" s="75"/>
      <c r="CL237" s="60"/>
      <c r="CM237" s="60"/>
      <c r="CN237" s="60"/>
      <c r="CO237" s="60"/>
      <c r="CP237" s="60"/>
      <c r="CQ237" s="60"/>
      <c r="CR237" s="60"/>
      <c r="CS237" s="60"/>
      <c r="CT237" s="60"/>
      <c r="CU237" s="60"/>
      <c r="CV237" s="60"/>
      <c r="CW237" s="60"/>
      <c r="CX237" s="60"/>
      <c r="CY237" s="60"/>
      <c r="CZ237" s="60"/>
      <c r="DA237" s="60"/>
      <c r="DB237" s="60"/>
      <c r="DC237" s="60"/>
      <c r="DD237" s="60"/>
      <c r="DE237" s="60"/>
      <c r="DF237" s="60"/>
      <c r="DG237" s="60"/>
      <c r="DH237" s="60"/>
      <c r="DI237" s="60"/>
      <c r="DJ237" s="60"/>
      <c r="DK237" s="60"/>
      <c r="DL237" s="60"/>
      <c r="DM237" s="60"/>
      <c r="DN237" s="60"/>
      <c r="DO237" s="60"/>
      <c r="DP237" s="60"/>
    </row>
    <row r="238" spans="1:120">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491"/>
      <c r="AB238" s="60"/>
      <c r="AC238" s="60"/>
      <c r="BS238" s="60"/>
      <c r="BT238" s="60"/>
      <c r="BU238" s="75"/>
      <c r="BV238" s="75"/>
      <c r="BW238" s="75"/>
      <c r="BX238" s="75"/>
      <c r="BY238" s="75"/>
      <c r="BZ238" s="75"/>
      <c r="CA238" s="75"/>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row>
    <row r="239" spans="1:120">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491"/>
      <c r="AB239" s="60"/>
      <c r="AC239" s="60"/>
      <c r="BS239" s="60"/>
      <c r="BT239" s="60"/>
      <c r="BU239" s="75"/>
      <c r="BV239" s="75"/>
      <c r="BW239" s="75"/>
      <c r="BX239" s="75"/>
      <c r="BY239" s="75"/>
      <c r="BZ239" s="75"/>
      <c r="CA239" s="75"/>
      <c r="CL239" s="60"/>
      <c r="CM239" s="60"/>
      <c r="CN239" s="60"/>
      <c r="CO239" s="60"/>
      <c r="CP239" s="60"/>
      <c r="CQ239" s="60"/>
      <c r="CR239" s="60"/>
      <c r="CS239" s="60"/>
      <c r="CT239" s="60"/>
      <c r="CU239" s="60"/>
      <c r="CV239" s="60"/>
      <c r="CW239" s="60"/>
      <c r="CX239" s="60"/>
      <c r="CY239" s="60"/>
      <c r="CZ239" s="60"/>
      <c r="DA239" s="60"/>
      <c r="DB239" s="60"/>
      <c r="DC239" s="60"/>
      <c r="DD239" s="60"/>
      <c r="DE239" s="60"/>
      <c r="DF239" s="60"/>
      <c r="DG239" s="60"/>
      <c r="DH239" s="60"/>
      <c r="DI239" s="60"/>
      <c r="DJ239" s="60"/>
      <c r="DK239" s="60"/>
      <c r="DL239" s="60"/>
      <c r="DM239" s="60"/>
      <c r="DN239" s="60"/>
      <c r="DO239" s="60"/>
      <c r="DP239" s="60"/>
    </row>
    <row r="240" spans="1:120">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491"/>
      <c r="AB240" s="60"/>
      <c r="AC240" s="60"/>
      <c r="BS240" s="60"/>
      <c r="BT240" s="60"/>
      <c r="BU240" s="75"/>
      <c r="BV240" s="75"/>
      <c r="BW240" s="75"/>
      <c r="BX240" s="75"/>
      <c r="BY240" s="75"/>
      <c r="BZ240" s="75"/>
      <c r="CA240" s="75"/>
      <c r="CL240" s="60"/>
      <c r="CM240" s="60"/>
      <c r="CN240" s="60"/>
      <c r="CO240" s="60"/>
      <c r="CP240" s="60"/>
      <c r="CQ240" s="60"/>
      <c r="CR240" s="60"/>
      <c r="CS240" s="60"/>
      <c r="CT240" s="60"/>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row>
    <row r="241" spans="1:120">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491"/>
      <c r="AB241" s="60"/>
      <c r="AC241" s="60"/>
      <c r="BS241" s="60"/>
      <c r="BT241" s="60"/>
      <c r="BU241" s="75"/>
      <c r="BV241" s="75"/>
      <c r="BW241" s="75"/>
      <c r="BX241" s="75"/>
      <c r="BY241" s="75"/>
      <c r="BZ241" s="75"/>
      <c r="CA241" s="75"/>
      <c r="CL241" s="60"/>
      <c r="CM241" s="60"/>
      <c r="CN241" s="60"/>
      <c r="CO241" s="60"/>
      <c r="CP241" s="60"/>
      <c r="CQ241" s="60"/>
      <c r="CR241" s="60"/>
      <c r="CS241" s="60"/>
      <c r="CT241" s="60"/>
      <c r="CU241" s="60"/>
      <c r="CV241" s="60"/>
      <c r="CW241" s="60"/>
      <c r="CX241" s="60"/>
      <c r="CY241" s="60"/>
      <c r="CZ241" s="60"/>
      <c r="DA241" s="60"/>
      <c r="DB241" s="60"/>
      <c r="DC241" s="60"/>
      <c r="DD241" s="60"/>
      <c r="DE241" s="60"/>
      <c r="DF241" s="60"/>
      <c r="DG241" s="60"/>
      <c r="DH241" s="60"/>
      <c r="DI241" s="60"/>
      <c r="DJ241" s="60"/>
      <c r="DK241" s="60"/>
      <c r="DL241" s="60"/>
      <c r="DM241" s="60"/>
      <c r="DN241" s="60"/>
      <c r="DO241" s="60"/>
      <c r="DP241" s="60"/>
    </row>
    <row r="242" spans="1:120">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491"/>
      <c r="AB242" s="60"/>
      <c r="AC242" s="60"/>
      <c r="BS242" s="60"/>
      <c r="BT242" s="60"/>
      <c r="BU242" s="75"/>
      <c r="BV242" s="75"/>
      <c r="BW242" s="75"/>
      <c r="BX242" s="75"/>
      <c r="BY242" s="75"/>
      <c r="BZ242" s="75"/>
      <c r="CA242" s="75"/>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row>
    <row r="243" spans="1:120">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491"/>
      <c r="AB243" s="60"/>
      <c r="AC243" s="60"/>
      <c r="BS243" s="60"/>
      <c r="BT243" s="60"/>
      <c r="BU243" s="75"/>
      <c r="BV243" s="75"/>
      <c r="BW243" s="75"/>
      <c r="BX243" s="75"/>
      <c r="BY243" s="75"/>
      <c r="BZ243" s="75"/>
      <c r="CA243" s="75"/>
      <c r="CL243" s="60"/>
      <c r="CM243" s="60"/>
      <c r="CN243" s="60"/>
      <c r="CO243" s="60"/>
      <c r="CP243" s="60"/>
      <c r="CQ243" s="60"/>
      <c r="CR243" s="60"/>
      <c r="CS243" s="60"/>
      <c r="CT243" s="60"/>
      <c r="CU243" s="60"/>
      <c r="CV243" s="60"/>
      <c r="CW243" s="60"/>
      <c r="CX243" s="60"/>
      <c r="CY243" s="60"/>
      <c r="CZ243" s="60"/>
      <c r="DA243" s="60"/>
      <c r="DB243" s="60"/>
      <c r="DC243" s="60"/>
      <c r="DD243" s="60"/>
      <c r="DE243" s="60"/>
      <c r="DF243" s="60"/>
      <c r="DG243" s="60"/>
      <c r="DH243" s="60"/>
      <c r="DI243" s="60"/>
      <c r="DJ243" s="60"/>
      <c r="DK243" s="60"/>
      <c r="DL243" s="60"/>
      <c r="DM243" s="60"/>
      <c r="DN243" s="60"/>
      <c r="DO243" s="60"/>
      <c r="DP243" s="60"/>
    </row>
    <row r="244" spans="1:120">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491"/>
      <c r="AB244" s="60"/>
      <c r="AC244" s="60"/>
      <c r="BS244" s="60"/>
      <c r="BT244" s="60"/>
      <c r="BU244" s="75"/>
      <c r="BV244" s="75"/>
      <c r="BW244" s="75"/>
      <c r="BX244" s="75"/>
      <c r="BY244" s="75"/>
      <c r="BZ244" s="75"/>
      <c r="CA244" s="75"/>
      <c r="CL244" s="60"/>
      <c r="CM244" s="60"/>
      <c r="CN244" s="60"/>
      <c r="CO244" s="60"/>
      <c r="CP244" s="60"/>
      <c r="CQ244" s="60"/>
      <c r="CR244" s="60"/>
      <c r="CS244" s="60"/>
      <c r="CT244" s="60"/>
      <c r="CU244" s="60"/>
      <c r="CV244" s="60"/>
      <c r="CW244" s="60"/>
      <c r="CX244" s="60"/>
      <c r="CY244" s="60"/>
      <c r="CZ244" s="60"/>
      <c r="DA244" s="60"/>
      <c r="DB244" s="60"/>
      <c r="DC244" s="60"/>
      <c r="DD244" s="60"/>
      <c r="DE244" s="60"/>
      <c r="DF244" s="60"/>
      <c r="DG244" s="60"/>
      <c r="DH244" s="60"/>
      <c r="DI244" s="60"/>
      <c r="DJ244" s="60"/>
      <c r="DK244" s="60"/>
      <c r="DL244" s="60"/>
      <c r="DM244" s="60"/>
      <c r="DN244" s="60"/>
      <c r="DO244" s="60"/>
      <c r="DP244" s="60"/>
    </row>
    <row r="245" spans="1:120">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491"/>
      <c r="AB245" s="60"/>
      <c r="AC245" s="60"/>
      <c r="BS245" s="60"/>
      <c r="BT245" s="60"/>
      <c r="BU245" s="75"/>
      <c r="BV245" s="75"/>
      <c r="BW245" s="75"/>
      <c r="BX245" s="75"/>
      <c r="BY245" s="75"/>
      <c r="BZ245" s="75"/>
      <c r="CA245" s="75"/>
      <c r="CL245" s="60"/>
      <c r="CM245" s="60"/>
      <c r="CN245" s="60"/>
      <c r="CO245" s="60"/>
      <c r="CP245" s="60"/>
      <c r="CQ245" s="60"/>
      <c r="CR245" s="60"/>
      <c r="CS245" s="60"/>
      <c r="CT245" s="60"/>
      <c r="CU245" s="60"/>
      <c r="CV245" s="60"/>
      <c r="CW245" s="60"/>
      <c r="CX245" s="60"/>
      <c r="CY245" s="60"/>
      <c r="CZ245" s="60"/>
      <c r="DA245" s="60"/>
      <c r="DB245" s="60"/>
      <c r="DC245" s="60"/>
      <c r="DD245" s="60"/>
      <c r="DE245" s="60"/>
      <c r="DF245" s="60"/>
      <c r="DG245" s="60"/>
      <c r="DH245" s="60"/>
      <c r="DI245" s="60"/>
      <c r="DJ245" s="60"/>
      <c r="DK245" s="60"/>
      <c r="DL245" s="60"/>
      <c r="DM245" s="60"/>
      <c r="DN245" s="60"/>
      <c r="DO245" s="60"/>
      <c r="DP245" s="60"/>
    </row>
    <row r="246" spans="1:120">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491"/>
      <c r="AB246" s="60"/>
      <c r="AC246" s="60"/>
      <c r="BS246" s="60"/>
      <c r="BT246" s="60"/>
      <c r="BU246" s="75"/>
      <c r="BV246" s="75"/>
      <c r="BW246" s="75"/>
      <c r="BX246" s="75"/>
      <c r="BY246" s="75"/>
      <c r="BZ246" s="75"/>
      <c r="CA246" s="75"/>
      <c r="CL246" s="60"/>
      <c r="CM246" s="60"/>
      <c r="CN246" s="60"/>
      <c r="CO246" s="60"/>
      <c r="CP246" s="60"/>
      <c r="CQ246" s="60"/>
      <c r="CR246" s="60"/>
      <c r="CS246" s="60"/>
      <c r="CT246" s="60"/>
      <c r="CU246" s="60"/>
      <c r="CV246" s="60"/>
      <c r="CW246" s="60"/>
      <c r="CX246" s="60"/>
      <c r="CY246" s="60"/>
      <c r="CZ246" s="60"/>
      <c r="DA246" s="60"/>
      <c r="DB246" s="60"/>
      <c r="DC246" s="60"/>
      <c r="DD246" s="60"/>
      <c r="DE246" s="60"/>
      <c r="DF246" s="60"/>
      <c r="DG246" s="60"/>
      <c r="DH246" s="60"/>
      <c r="DI246" s="60"/>
      <c r="DJ246" s="60"/>
      <c r="DK246" s="60"/>
      <c r="DL246" s="60"/>
      <c r="DM246" s="60"/>
      <c r="DN246" s="60"/>
      <c r="DO246" s="60"/>
      <c r="DP246" s="60"/>
    </row>
    <row r="247" spans="1:120">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491"/>
      <c r="AB247" s="60"/>
      <c r="AC247" s="60"/>
      <c r="BS247" s="60"/>
      <c r="BT247" s="60"/>
      <c r="BU247" s="75"/>
      <c r="BV247" s="75"/>
      <c r="BW247" s="75"/>
      <c r="BX247" s="75"/>
      <c r="BY247" s="75"/>
      <c r="BZ247" s="75"/>
      <c r="CA247" s="75"/>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row>
    <row r="248" spans="1:120">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491"/>
      <c r="AB248" s="60"/>
      <c r="AC248" s="60"/>
      <c r="BS248" s="60"/>
      <c r="BT248" s="60"/>
      <c r="BU248" s="75"/>
      <c r="BV248" s="75"/>
      <c r="BW248" s="75"/>
      <c r="BX248" s="75"/>
      <c r="BY248" s="75"/>
      <c r="BZ248" s="75"/>
      <c r="CA248" s="75"/>
      <c r="CL248" s="60"/>
      <c r="CM248" s="60"/>
      <c r="CN248" s="60"/>
      <c r="CO248" s="60"/>
      <c r="CP248" s="60"/>
      <c r="CQ248" s="60"/>
      <c r="CR248" s="60"/>
      <c r="CS248" s="60"/>
      <c r="CT248" s="60"/>
      <c r="CU248" s="60"/>
      <c r="CV248" s="60"/>
      <c r="CW248" s="60"/>
      <c r="CX248" s="60"/>
      <c r="CY248" s="60"/>
      <c r="CZ248" s="60"/>
      <c r="DA248" s="60"/>
      <c r="DB248" s="60"/>
      <c r="DC248" s="60"/>
      <c r="DD248" s="60"/>
      <c r="DE248" s="60"/>
      <c r="DF248" s="60"/>
      <c r="DG248" s="60"/>
      <c r="DH248" s="60"/>
      <c r="DI248" s="60"/>
      <c r="DJ248" s="60"/>
      <c r="DK248" s="60"/>
      <c r="DL248" s="60"/>
      <c r="DM248" s="60"/>
      <c r="DN248" s="60"/>
      <c r="DO248" s="60"/>
      <c r="DP248" s="60"/>
    </row>
    <row r="249" spans="1:120">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491"/>
      <c r="AB249" s="60"/>
      <c r="AC249" s="60"/>
      <c r="BS249" s="60"/>
      <c r="BT249" s="60"/>
      <c r="BU249" s="75"/>
      <c r="BV249" s="75"/>
      <c r="BW249" s="75"/>
      <c r="BX249" s="75"/>
      <c r="BY249" s="75"/>
      <c r="BZ249" s="75"/>
      <c r="CA249" s="75"/>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row>
    <row r="250" spans="1:120">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491"/>
      <c r="AB250" s="60"/>
      <c r="AC250" s="60"/>
      <c r="BS250" s="60"/>
      <c r="BT250" s="60"/>
      <c r="BU250" s="75"/>
      <c r="BV250" s="75"/>
      <c r="BW250" s="75"/>
      <c r="BX250" s="75"/>
      <c r="BY250" s="75"/>
      <c r="BZ250" s="75"/>
      <c r="CA250" s="75"/>
      <c r="CL250" s="60"/>
      <c r="CM250" s="60"/>
      <c r="CN250" s="60"/>
      <c r="CO250" s="60"/>
      <c r="CP250" s="60"/>
      <c r="CQ250" s="60"/>
      <c r="CR250" s="60"/>
      <c r="CS250" s="60"/>
      <c r="CT250" s="60"/>
      <c r="CU250" s="60"/>
      <c r="CV250" s="60"/>
      <c r="CW250" s="60"/>
      <c r="CX250" s="60"/>
      <c r="CY250" s="60"/>
      <c r="CZ250" s="60"/>
      <c r="DA250" s="60"/>
      <c r="DB250" s="60"/>
      <c r="DC250" s="60"/>
      <c r="DD250" s="60"/>
      <c r="DE250" s="60"/>
      <c r="DF250" s="60"/>
      <c r="DG250" s="60"/>
      <c r="DH250" s="60"/>
      <c r="DI250" s="60"/>
      <c r="DJ250" s="60"/>
      <c r="DK250" s="60"/>
      <c r="DL250" s="60"/>
      <c r="DM250" s="60"/>
      <c r="DN250" s="60"/>
      <c r="DO250" s="60"/>
      <c r="DP250" s="60"/>
    </row>
    <row r="251" spans="1:12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491"/>
      <c r="AB251" s="60"/>
      <c r="BS251" s="60"/>
      <c r="BT251" s="60"/>
      <c r="BU251" s="75"/>
      <c r="BV251" s="75"/>
      <c r="BW251" s="75"/>
      <c r="BX251" s="75"/>
      <c r="BY251" s="75"/>
      <c r="BZ251" s="75"/>
      <c r="CA251" s="75"/>
      <c r="CL251" s="60"/>
      <c r="CM251" s="60"/>
      <c r="CN251" s="60"/>
      <c r="CO251" s="60"/>
      <c r="CP251" s="60"/>
      <c r="CQ251" s="60"/>
      <c r="CR251" s="60"/>
      <c r="CS251" s="60"/>
      <c r="CT251" s="60"/>
      <c r="CU251" s="60"/>
      <c r="CV251" s="60"/>
      <c r="CW251" s="60"/>
      <c r="CX251" s="60"/>
      <c r="CY251" s="60"/>
      <c r="CZ251" s="60"/>
      <c r="DA251" s="60"/>
      <c r="DB251" s="60"/>
      <c r="DC251" s="60"/>
      <c r="DD251" s="60"/>
      <c r="DE251" s="60"/>
      <c r="DF251" s="60"/>
      <c r="DG251" s="60"/>
      <c r="DH251" s="60"/>
      <c r="DI251" s="60"/>
      <c r="DJ251" s="60"/>
      <c r="DK251" s="60"/>
      <c r="DL251" s="60"/>
      <c r="DM251" s="60"/>
      <c r="DN251" s="60"/>
      <c r="DO251" s="60"/>
      <c r="DP251" s="60"/>
    </row>
    <row r="252" spans="1:12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491"/>
      <c r="AB252" s="60"/>
      <c r="BS252" s="60"/>
      <c r="BT252" s="60"/>
      <c r="BU252" s="75"/>
      <c r="BV252" s="75"/>
      <c r="BW252" s="75"/>
      <c r="BX252" s="75"/>
      <c r="BY252" s="75"/>
      <c r="BZ252" s="75"/>
      <c r="CA252" s="75"/>
      <c r="CL252" s="60"/>
      <c r="CM252" s="60"/>
      <c r="CN252" s="60"/>
      <c r="CO252" s="60"/>
      <c r="CP252" s="60"/>
      <c r="CQ252" s="60"/>
      <c r="CR252" s="60"/>
      <c r="CS252" s="60"/>
      <c r="CT252" s="60"/>
      <c r="CU252" s="60"/>
      <c r="CV252" s="60"/>
      <c r="CW252" s="60"/>
      <c r="CX252" s="60"/>
      <c r="CY252" s="60"/>
      <c r="CZ252" s="60"/>
      <c r="DA252" s="60"/>
      <c r="DB252" s="60"/>
      <c r="DC252" s="60"/>
      <c r="DD252" s="60"/>
      <c r="DE252" s="60"/>
      <c r="DF252" s="60"/>
      <c r="DG252" s="60"/>
      <c r="DH252" s="60"/>
      <c r="DI252" s="60"/>
      <c r="DJ252" s="60"/>
      <c r="DK252" s="60"/>
      <c r="DL252" s="60"/>
      <c r="DM252" s="60"/>
      <c r="DN252" s="60"/>
      <c r="DO252" s="60"/>
      <c r="DP252" s="60"/>
    </row>
    <row r="253" spans="1:12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491"/>
      <c r="AB253" s="60"/>
      <c r="BS253" s="60"/>
      <c r="BT253" s="60"/>
      <c r="BU253" s="75"/>
      <c r="BV253" s="75"/>
      <c r="BW253" s="75"/>
      <c r="BX253" s="75"/>
      <c r="BY253" s="75"/>
      <c r="BZ253" s="75"/>
      <c r="CA253" s="75"/>
      <c r="CL253" s="60"/>
      <c r="CM253" s="60"/>
      <c r="CN253" s="60"/>
      <c r="CO253" s="60"/>
      <c r="CP253" s="60"/>
      <c r="CQ253" s="60"/>
      <c r="CR253" s="60"/>
      <c r="CS253" s="60"/>
      <c r="CT253" s="60"/>
      <c r="CU253" s="60"/>
      <c r="CV253" s="60"/>
      <c r="CW253" s="60"/>
      <c r="CX253" s="60"/>
      <c r="CY253" s="60"/>
      <c r="CZ253" s="60"/>
      <c r="DA253" s="60"/>
      <c r="DB253" s="60"/>
      <c r="DC253" s="60"/>
      <c r="DD253" s="60"/>
      <c r="DE253" s="60"/>
      <c r="DF253" s="60"/>
      <c r="DG253" s="60"/>
      <c r="DH253" s="60"/>
      <c r="DI253" s="60"/>
      <c r="DJ253" s="60"/>
      <c r="DK253" s="60"/>
      <c r="DL253" s="60"/>
      <c r="DM253" s="60"/>
      <c r="DN253" s="60"/>
      <c r="DO253" s="60"/>
      <c r="DP253" s="60"/>
    </row>
    <row r="254" spans="1:12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491"/>
      <c r="AB254" s="60"/>
      <c r="BS254" s="60"/>
      <c r="BT254" s="60"/>
      <c r="BU254" s="75"/>
      <c r="BV254" s="75"/>
      <c r="BW254" s="75"/>
      <c r="BX254" s="75"/>
      <c r="BY254" s="75"/>
      <c r="BZ254" s="75"/>
      <c r="CA254" s="75"/>
      <c r="CL254" s="60"/>
      <c r="CM254" s="60"/>
      <c r="CN254" s="60"/>
      <c r="CO254" s="60"/>
      <c r="CP254" s="60"/>
      <c r="CQ254" s="60"/>
      <c r="CR254" s="60"/>
      <c r="CS254" s="60"/>
      <c r="CT254" s="60"/>
      <c r="CU254" s="60"/>
      <c r="CV254" s="60"/>
      <c r="CW254" s="60"/>
      <c r="CX254" s="60"/>
      <c r="CY254" s="60"/>
      <c r="CZ254" s="60"/>
      <c r="DA254" s="60"/>
      <c r="DB254" s="60"/>
      <c r="DC254" s="60"/>
      <c r="DD254" s="60"/>
      <c r="DE254" s="60"/>
      <c r="DF254" s="60"/>
      <c r="DG254" s="60"/>
      <c r="DH254" s="60"/>
      <c r="DI254" s="60"/>
      <c r="DJ254" s="60"/>
      <c r="DK254" s="60"/>
      <c r="DL254" s="60"/>
      <c r="DM254" s="60"/>
      <c r="DN254" s="60"/>
      <c r="DO254" s="60"/>
      <c r="DP254" s="60"/>
    </row>
    <row r="255" spans="1:12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491"/>
      <c r="AB255" s="60"/>
      <c r="BS255" s="60"/>
      <c r="BT255" s="60"/>
      <c r="BU255" s="75"/>
      <c r="BV255" s="75"/>
      <c r="BW255" s="75"/>
      <c r="BX255" s="75"/>
      <c r="BY255" s="75"/>
      <c r="BZ255" s="75"/>
      <c r="CA255" s="75"/>
      <c r="CL255" s="60"/>
      <c r="CM255" s="60"/>
      <c r="CN255" s="60"/>
      <c r="CO255" s="60"/>
      <c r="CP255" s="60"/>
      <c r="CQ255" s="60"/>
      <c r="CR255" s="60"/>
      <c r="CS255" s="60"/>
      <c r="CT255" s="60"/>
      <c r="CU255" s="60"/>
      <c r="CV255" s="60"/>
      <c r="CW255" s="60"/>
      <c r="CX255" s="60"/>
      <c r="CY255" s="60"/>
      <c r="CZ255" s="60"/>
      <c r="DA255" s="60"/>
      <c r="DB255" s="60"/>
      <c r="DC255" s="60"/>
      <c r="DD255" s="60"/>
      <c r="DE255" s="60"/>
      <c r="DF255" s="60"/>
      <c r="DG255" s="60"/>
      <c r="DH255" s="60"/>
      <c r="DI255" s="60"/>
      <c r="DJ255" s="60"/>
      <c r="DK255" s="60"/>
      <c r="DL255" s="60"/>
      <c r="DM255" s="60"/>
      <c r="DN255" s="60"/>
      <c r="DO255" s="60"/>
      <c r="DP255" s="60"/>
    </row>
    <row r="256" spans="1:12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491"/>
      <c r="AB256" s="60"/>
      <c r="BS256" s="60"/>
      <c r="BT256" s="60"/>
      <c r="BU256" s="75"/>
      <c r="BV256" s="75"/>
      <c r="BW256" s="75"/>
      <c r="BX256" s="75"/>
      <c r="BY256" s="75"/>
      <c r="BZ256" s="75"/>
      <c r="CA256" s="75"/>
      <c r="CL256" s="60"/>
      <c r="CM256" s="60"/>
      <c r="CN256" s="60"/>
      <c r="CO256" s="60"/>
      <c r="CP256" s="60"/>
      <c r="CQ256" s="60"/>
      <c r="CR256" s="60"/>
      <c r="CS256" s="60"/>
      <c r="CT256" s="60"/>
      <c r="CU256" s="60"/>
      <c r="CV256" s="60"/>
      <c r="CW256" s="60"/>
      <c r="CX256" s="60"/>
      <c r="CY256" s="60"/>
      <c r="CZ256" s="60"/>
      <c r="DA256" s="60"/>
      <c r="DB256" s="60"/>
      <c r="DC256" s="60"/>
      <c r="DD256" s="60"/>
      <c r="DE256" s="60"/>
      <c r="DF256" s="60"/>
      <c r="DG256" s="60"/>
      <c r="DH256" s="60"/>
      <c r="DI256" s="60"/>
      <c r="DJ256" s="60"/>
      <c r="DK256" s="60"/>
      <c r="DL256" s="60"/>
      <c r="DM256" s="60"/>
      <c r="DN256" s="60"/>
      <c r="DO256" s="60"/>
      <c r="DP256" s="60"/>
    </row>
    <row r="257" spans="2:12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491"/>
      <c r="AB257" s="60"/>
      <c r="BS257" s="60"/>
      <c r="BT257" s="60"/>
      <c r="BU257" s="75"/>
      <c r="BV257" s="75"/>
      <c r="BW257" s="75"/>
      <c r="BX257" s="75"/>
      <c r="BY257" s="75"/>
      <c r="BZ257" s="75"/>
      <c r="CA257" s="75"/>
      <c r="CL257" s="60"/>
      <c r="CM257" s="60"/>
      <c r="CN257" s="60"/>
      <c r="CO257" s="60"/>
      <c r="CP257" s="60"/>
      <c r="CQ257" s="60"/>
      <c r="CR257" s="60"/>
      <c r="CS257" s="60"/>
      <c r="CT257" s="60"/>
      <c r="CU257" s="60"/>
      <c r="CV257" s="60"/>
      <c r="CW257" s="60"/>
      <c r="CX257" s="60"/>
      <c r="CY257" s="60"/>
      <c r="CZ257" s="60"/>
      <c r="DA257" s="60"/>
      <c r="DB257" s="60"/>
      <c r="DC257" s="60"/>
      <c r="DD257" s="60"/>
      <c r="DE257" s="60"/>
      <c r="DF257" s="60"/>
      <c r="DG257" s="60"/>
      <c r="DH257" s="60"/>
      <c r="DI257" s="60"/>
      <c r="DJ257" s="60"/>
      <c r="DK257" s="60"/>
      <c r="DL257" s="60"/>
      <c r="DM257" s="60"/>
      <c r="DN257" s="60"/>
      <c r="DO257" s="60"/>
      <c r="DP257" s="60"/>
    </row>
    <row r="258" spans="2:12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491"/>
      <c r="AB258" s="60"/>
      <c r="BS258" s="60"/>
      <c r="BT258" s="60"/>
      <c r="BU258" s="75"/>
      <c r="BV258" s="75"/>
      <c r="BW258" s="75"/>
      <c r="BX258" s="75"/>
      <c r="BY258" s="75"/>
      <c r="BZ258" s="75"/>
      <c r="CA258" s="75"/>
      <c r="CL258" s="60"/>
      <c r="CM258" s="60"/>
      <c r="CN258" s="60"/>
      <c r="CO258" s="60"/>
      <c r="CP258" s="60"/>
      <c r="CQ258" s="60"/>
      <c r="CR258" s="60"/>
      <c r="CS258" s="60"/>
      <c r="CT258" s="60"/>
      <c r="CU258" s="60"/>
      <c r="CV258" s="60"/>
      <c r="CW258" s="60"/>
      <c r="CX258" s="60"/>
      <c r="CY258" s="60"/>
      <c r="CZ258" s="60"/>
      <c r="DA258" s="60"/>
      <c r="DB258" s="60"/>
      <c r="DC258" s="60"/>
      <c r="DD258" s="60"/>
      <c r="DE258" s="60"/>
      <c r="DF258" s="60"/>
      <c r="DG258" s="60"/>
      <c r="DH258" s="60"/>
      <c r="DI258" s="60"/>
      <c r="DJ258" s="60"/>
      <c r="DK258" s="60"/>
      <c r="DL258" s="60"/>
      <c r="DM258" s="60"/>
      <c r="DN258" s="60"/>
      <c r="DO258" s="60"/>
      <c r="DP258" s="60"/>
    </row>
    <row r="259" spans="2:12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491"/>
      <c r="AB259" s="60"/>
      <c r="BS259" s="60"/>
      <c r="BT259" s="60"/>
      <c r="BU259" s="75"/>
      <c r="BV259" s="75"/>
      <c r="BW259" s="75"/>
      <c r="BX259" s="75"/>
      <c r="BY259" s="75"/>
      <c r="BZ259" s="75"/>
      <c r="CA259" s="75"/>
      <c r="CL259" s="60"/>
      <c r="CM259" s="60"/>
      <c r="CN259" s="60"/>
      <c r="CO259" s="60"/>
      <c r="CP259" s="60"/>
      <c r="CQ259" s="60"/>
      <c r="CR259" s="60"/>
      <c r="CS259" s="60"/>
      <c r="CT259" s="60"/>
      <c r="CU259" s="60"/>
      <c r="CV259" s="60"/>
      <c r="CW259" s="60"/>
      <c r="CX259" s="60"/>
      <c r="CY259" s="60"/>
      <c r="CZ259" s="60"/>
      <c r="DA259" s="60"/>
      <c r="DB259" s="60"/>
      <c r="DC259" s="60"/>
      <c r="DD259" s="60"/>
      <c r="DE259" s="60"/>
      <c r="DF259" s="60"/>
      <c r="DG259" s="60"/>
      <c r="DH259" s="60"/>
      <c r="DI259" s="60"/>
      <c r="DJ259" s="60"/>
      <c r="DK259" s="60"/>
      <c r="DL259" s="60"/>
      <c r="DM259" s="60"/>
      <c r="DN259" s="60"/>
      <c r="DO259" s="60"/>
      <c r="DP259" s="60"/>
    </row>
    <row r="260" spans="2:12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491"/>
      <c r="AB260" s="60"/>
      <c r="BS260" s="60"/>
      <c r="BT260" s="60"/>
      <c r="BU260" s="75"/>
      <c r="BV260" s="75"/>
      <c r="BW260" s="75"/>
      <c r="BX260" s="75"/>
      <c r="BY260" s="75"/>
      <c r="BZ260" s="75"/>
      <c r="CA260" s="75"/>
      <c r="CL260" s="60"/>
      <c r="CM260" s="60"/>
      <c r="CN260" s="60"/>
      <c r="CO260" s="60"/>
      <c r="CP260" s="60"/>
      <c r="CQ260" s="60"/>
      <c r="CR260" s="60"/>
      <c r="CS260" s="60"/>
      <c r="CT260" s="60"/>
      <c r="CU260" s="60"/>
      <c r="CV260" s="60"/>
      <c r="CW260" s="60"/>
      <c r="CX260" s="60"/>
      <c r="CY260" s="60"/>
      <c r="CZ260" s="60"/>
      <c r="DA260" s="60"/>
      <c r="DB260" s="60"/>
      <c r="DC260" s="60"/>
      <c r="DD260" s="60"/>
      <c r="DE260" s="60"/>
      <c r="DF260" s="60"/>
      <c r="DG260" s="60"/>
      <c r="DH260" s="60"/>
      <c r="DI260" s="60"/>
      <c r="DJ260" s="60"/>
      <c r="DK260" s="60"/>
      <c r="DL260" s="60"/>
      <c r="DM260" s="60"/>
      <c r="DN260" s="60"/>
      <c r="DO260" s="60"/>
      <c r="DP260" s="60"/>
    </row>
    <row r="261" spans="2:12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491"/>
      <c r="AB261" s="60"/>
      <c r="BS261" s="60"/>
      <c r="BT261" s="60"/>
      <c r="BU261" s="75"/>
      <c r="BV261" s="75"/>
      <c r="BW261" s="75"/>
      <c r="BX261" s="75"/>
      <c r="BY261" s="75"/>
      <c r="BZ261" s="75"/>
      <c r="CA261" s="75"/>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60"/>
      <c r="DJ261" s="60"/>
      <c r="DK261" s="60"/>
      <c r="DL261" s="60"/>
      <c r="DM261" s="60"/>
      <c r="DN261" s="60"/>
      <c r="DO261" s="60"/>
      <c r="DP261" s="60"/>
    </row>
    <row r="262" spans="2:12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491"/>
      <c r="AB262" s="60"/>
      <c r="BS262" s="60"/>
      <c r="BT262" s="60"/>
      <c r="BU262" s="75"/>
      <c r="BV262" s="75"/>
      <c r="BW262" s="75"/>
      <c r="BX262" s="75"/>
      <c r="BY262" s="75"/>
      <c r="BZ262" s="75"/>
      <c r="CA262" s="75"/>
      <c r="CL262" s="60"/>
      <c r="CM262" s="60"/>
      <c r="CN262" s="60"/>
      <c r="CO262" s="60"/>
      <c r="CP262" s="60"/>
      <c r="CQ262" s="60"/>
      <c r="CR262" s="60"/>
      <c r="CS262" s="60"/>
      <c r="CT262" s="60"/>
      <c r="CU262" s="60"/>
      <c r="CV262" s="60"/>
      <c r="CW262" s="60"/>
      <c r="CX262" s="60"/>
      <c r="CY262" s="60"/>
      <c r="CZ262" s="60"/>
      <c r="DA262" s="60"/>
      <c r="DB262" s="60"/>
      <c r="DC262" s="60"/>
      <c r="DD262" s="60"/>
      <c r="DE262" s="60"/>
      <c r="DF262" s="60"/>
      <c r="DG262" s="60"/>
      <c r="DH262" s="60"/>
      <c r="DI262" s="60"/>
      <c r="DJ262" s="60"/>
      <c r="DK262" s="60"/>
      <c r="DL262" s="60"/>
      <c r="DM262" s="60"/>
      <c r="DN262" s="60"/>
      <c r="DO262" s="60"/>
      <c r="DP262" s="60"/>
    </row>
    <row r="263" spans="2:12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491"/>
      <c r="AB263" s="60"/>
      <c r="BS263" s="60"/>
      <c r="BT263" s="60"/>
      <c r="BU263" s="75"/>
      <c r="BV263" s="75"/>
      <c r="BW263" s="75"/>
      <c r="BX263" s="75"/>
      <c r="BY263" s="75"/>
      <c r="BZ263" s="75"/>
      <c r="CA263" s="75"/>
      <c r="CL263" s="60"/>
      <c r="CM263" s="60"/>
      <c r="CN263" s="60"/>
      <c r="CO263" s="60"/>
      <c r="CP263" s="60"/>
      <c r="CQ263" s="60"/>
      <c r="CR263" s="60"/>
      <c r="CS263" s="60"/>
      <c r="CT263" s="60"/>
      <c r="CU263" s="60"/>
      <c r="CV263" s="60"/>
      <c r="CW263" s="60"/>
      <c r="CX263" s="60"/>
      <c r="CY263" s="60"/>
      <c r="CZ263" s="60"/>
      <c r="DA263" s="60"/>
      <c r="DB263" s="60"/>
      <c r="DC263" s="60"/>
      <c r="DD263" s="60"/>
      <c r="DE263" s="60"/>
      <c r="DF263" s="60"/>
      <c r="DG263" s="60"/>
      <c r="DH263" s="60"/>
      <c r="DI263" s="60"/>
      <c r="DJ263" s="60"/>
      <c r="DK263" s="60"/>
      <c r="DL263" s="60"/>
      <c r="DM263" s="60"/>
      <c r="DN263" s="60"/>
      <c r="DO263" s="60"/>
      <c r="DP263" s="60"/>
    </row>
    <row r="264" spans="2:12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491"/>
      <c r="AB264" s="60"/>
      <c r="BS264" s="60"/>
      <c r="BT264" s="60"/>
      <c r="BU264" s="75"/>
      <c r="BV264" s="75"/>
      <c r="BW264" s="75"/>
      <c r="BX264" s="75"/>
      <c r="BY264" s="75"/>
      <c r="BZ264" s="75"/>
      <c r="CA264" s="75"/>
      <c r="CL264" s="60"/>
      <c r="CM264" s="60"/>
      <c r="CN264" s="60"/>
      <c r="CO264" s="60"/>
      <c r="CP264" s="60"/>
      <c r="CQ264" s="60"/>
      <c r="CR264" s="60"/>
      <c r="CS264" s="60"/>
      <c r="CT264" s="60"/>
      <c r="CU264" s="60"/>
      <c r="CV264" s="60"/>
      <c r="CW264" s="60"/>
      <c r="CX264" s="60"/>
      <c r="CY264" s="60"/>
      <c r="CZ264" s="60"/>
      <c r="DA264" s="60"/>
      <c r="DB264" s="60"/>
      <c r="DC264" s="60"/>
      <c r="DD264" s="60"/>
      <c r="DE264" s="60"/>
      <c r="DF264" s="60"/>
      <c r="DG264" s="60"/>
      <c r="DH264" s="60"/>
      <c r="DI264" s="60"/>
      <c r="DJ264" s="60"/>
      <c r="DK264" s="60"/>
      <c r="DL264" s="60"/>
      <c r="DM264" s="60"/>
      <c r="DN264" s="60"/>
      <c r="DO264" s="60"/>
      <c r="DP264" s="60"/>
    </row>
    <row r="265" spans="2:12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491"/>
      <c r="AB265" s="60"/>
      <c r="BS265" s="60"/>
      <c r="BT265" s="60"/>
      <c r="BU265" s="75"/>
      <c r="BV265" s="75"/>
      <c r="BW265" s="75"/>
      <c r="BX265" s="75"/>
      <c r="BY265" s="75"/>
      <c r="BZ265" s="75"/>
      <c r="CA265" s="75"/>
      <c r="CL265" s="60"/>
      <c r="CM265" s="60"/>
      <c r="CN265" s="60"/>
      <c r="CO265" s="60"/>
      <c r="CP265" s="60"/>
      <c r="CQ265" s="60"/>
      <c r="CR265" s="60"/>
      <c r="CS265" s="60"/>
      <c r="CT265" s="60"/>
      <c r="CU265" s="60"/>
      <c r="CV265" s="60"/>
      <c r="CW265" s="60"/>
      <c r="CX265" s="60"/>
      <c r="CY265" s="60"/>
      <c r="CZ265" s="60"/>
      <c r="DA265" s="60"/>
      <c r="DB265" s="60"/>
      <c r="DC265" s="60"/>
      <c r="DD265" s="60"/>
      <c r="DE265" s="60"/>
      <c r="DF265" s="60"/>
      <c r="DG265" s="60"/>
      <c r="DH265" s="60"/>
      <c r="DI265" s="60"/>
      <c r="DJ265" s="60"/>
      <c r="DK265" s="60"/>
      <c r="DL265" s="60"/>
      <c r="DM265" s="60"/>
      <c r="DN265" s="60"/>
      <c r="DO265" s="60"/>
      <c r="DP265" s="60"/>
    </row>
    <row r="266" spans="2:12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491"/>
      <c r="AB266" s="60"/>
      <c r="BS266" s="60"/>
      <c r="BT266" s="60"/>
      <c r="BU266" s="75"/>
      <c r="BV266" s="75"/>
      <c r="BW266" s="75"/>
      <c r="BX266" s="75"/>
      <c r="BY266" s="75"/>
      <c r="BZ266" s="75"/>
      <c r="CA266" s="75"/>
      <c r="CL266" s="60"/>
      <c r="CM266" s="60"/>
      <c r="CN266" s="60"/>
      <c r="CO266" s="60"/>
      <c r="CP266" s="60"/>
      <c r="CQ266" s="60"/>
      <c r="CR266" s="60"/>
      <c r="CS266" s="60"/>
      <c r="CT266" s="60"/>
      <c r="CU266" s="60"/>
      <c r="CV266" s="60"/>
      <c r="CW266" s="60"/>
      <c r="CX266" s="60"/>
      <c r="CY266" s="60"/>
      <c r="CZ266" s="60"/>
      <c r="DA266" s="60"/>
      <c r="DB266" s="60"/>
      <c r="DC266" s="60"/>
      <c r="DD266" s="60"/>
      <c r="DE266" s="60"/>
      <c r="DF266" s="60"/>
      <c r="DG266" s="60"/>
      <c r="DH266" s="60"/>
      <c r="DI266" s="60"/>
      <c r="DJ266" s="60"/>
      <c r="DK266" s="60"/>
      <c r="DL266" s="60"/>
      <c r="DM266" s="60"/>
      <c r="DN266" s="60"/>
      <c r="DO266" s="60"/>
      <c r="DP266" s="60"/>
    </row>
    <row r="267" spans="2:12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491"/>
      <c r="AB267" s="60"/>
      <c r="BS267" s="60"/>
      <c r="BT267" s="60"/>
      <c r="BU267" s="75"/>
      <c r="BV267" s="75"/>
      <c r="BW267" s="75"/>
      <c r="BX267" s="75"/>
      <c r="BY267" s="75"/>
      <c r="BZ267" s="75"/>
      <c r="CA267" s="75"/>
      <c r="CL267" s="60"/>
      <c r="CM267" s="60"/>
      <c r="CN267" s="60"/>
      <c r="CO267" s="60"/>
      <c r="CP267" s="60"/>
      <c r="CQ267" s="60"/>
      <c r="CR267" s="60"/>
      <c r="CS267" s="60"/>
      <c r="CT267" s="60"/>
      <c r="CU267" s="60"/>
      <c r="CV267" s="60"/>
      <c r="CW267" s="60"/>
      <c r="CX267" s="60"/>
      <c r="CY267" s="60"/>
      <c r="CZ267" s="60"/>
      <c r="DA267" s="60"/>
      <c r="DB267" s="60"/>
      <c r="DC267" s="60"/>
      <c r="DD267" s="60"/>
      <c r="DE267" s="60"/>
      <c r="DF267" s="60"/>
      <c r="DG267" s="60"/>
      <c r="DH267" s="60"/>
      <c r="DI267" s="60"/>
      <c r="DJ267" s="60"/>
      <c r="DK267" s="60"/>
      <c r="DL267" s="60"/>
      <c r="DM267" s="60"/>
      <c r="DN267" s="60"/>
      <c r="DO267" s="60"/>
      <c r="DP267" s="60"/>
    </row>
    <row r="268" spans="2:12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491"/>
      <c r="AB268" s="60"/>
      <c r="BS268" s="60"/>
      <c r="BT268" s="60"/>
      <c r="BU268" s="75"/>
      <c r="BV268" s="75"/>
      <c r="BW268" s="75"/>
      <c r="BX268" s="75"/>
      <c r="BY268" s="75"/>
      <c r="BZ268" s="75"/>
      <c r="CA268" s="75"/>
      <c r="CL268" s="60"/>
      <c r="CM268" s="60"/>
      <c r="CN268" s="60"/>
      <c r="CO268" s="60"/>
      <c r="CP268" s="60"/>
      <c r="CQ268" s="60"/>
      <c r="CR268" s="60"/>
      <c r="CS268" s="60"/>
      <c r="CT268" s="60"/>
      <c r="CU268" s="60"/>
      <c r="CV268" s="60"/>
      <c r="CW268" s="60"/>
      <c r="CX268" s="60"/>
      <c r="CY268" s="60"/>
      <c r="CZ268" s="60"/>
      <c r="DA268" s="60"/>
      <c r="DB268" s="60"/>
      <c r="DC268" s="60"/>
      <c r="DD268" s="60"/>
      <c r="DE268" s="60"/>
      <c r="DF268" s="60"/>
      <c r="DG268" s="60"/>
      <c r="DH268" s="60"/>
      <c r="DI268" s="60"/>
      <c r="DJ268" s="60"/>
      <c r="DK268" s="60"/>
      <c r="DL268" s="60"/>
      <c r="DM268" s="60"/>
      <c r="DN268" s="60"/>
      <c r="DO268" s="60"/>
      <c r="DP268" s="60"/>
    </row>
    <row r="269" spans="2:12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491"/>
      <c r="AB269" s="60"/>
      <c r="BS269" s="60"/>
      <c r="BT269" s="60"/>
      <c r="BU269" s="75"/>
      <c r="BV269" s="75"/>
      <c r="BW269" s="75"/>
      <c r="BX269" s="75"/>
      <c r="BY269" s="75"/>
      <c r="BZ269" s="75"/>
      <c r="CA269" s="75"/>
      <c r="CL269" s="60"/>
      <c r="CM269" s="60"/>
      <c r="CN269" s="60"/>
      <c r="CO269" s="60"/>
      <c r="CP269" s="60"/>
      <c r="CQ269" s="60"/>
      <c r="CR269" s="60"/>
      <c r="CS269" s="60"/>
      <c r="CT269" s="60"/>
      <c r="CU269" s="60"/>
      <c r="CV269" s="60"/>
      <c r="CW269" s="60"/>
      <c r="CX269" s="60"/>
      <c r="CY269" s="60"/>
      <c r="CZ269" s="60"/>
      <c r="DA269" s="60"/>
      <c r="DB269" s="60"/>
      <c r="DC269" s="60"/>
      <c r="DD269" s="60"/>
      <c r="DE269" s="60"/>
      <c r="DF269" s="60"/>
      <c r="DG269" s="60"/>
      <c r="DH269" s="60"/>
      <c r="DI269" s="60"/>
      <c r="DJ269" s="60"/>
      <c r="DK269" s="60"/>
      <c r="DL269" s="60"/>
      <c r="DM269" s="60"/>
      <c r="DN269" s="60"/>
      <c r="DO269" s="60"/>
      <c r="DP269" s="60"/>
    </row>
    <row r="270" spans="2:12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491"/>
      <c r="AB270" s="60"/>
      <c r="BS270" s="60"/>
      <c r="BT270" s="60"/>
      <c r="BU270" s="75"/>
      <c r="BV270" s="75"/>
      <c r="BW270" s="75"/>
      <c r="BX270" s="75"/>
      <c r="BY270" s="75"/>
      <c r="BZ270" s="75"/>
      <c r="CA270" s="75"/>
      <c r="CL270" s="60"/>
      <c r="CM270" s="60"/>
      <c r="CN270" s="60"/>
      <c r="CO270" s="60"/>
      <c r="CP270" s="60"/>
      <c r="CQ270" s="60"/>
      <c r="CR270" s="60"/>
      <c r="CS270" s="60"/>
      <c r="CT270" s="60"/>
      <c r="CU270" s="60"/>
      <c r="CV270" s="60"/>
      <c r="CW270" s="60"/>
      <c r="CX270" s="60"/>
      <c r="CY270" s="60"/>
      <c r="CZ270" s="60"/>
      <c r="DA270" s="60"/>
      <c r="DB270" s="60"/>
      <c r="DC270" s="60"/>
      <c r="DD270" s="60"/>
      <c r="DE270" s="60"/>
      <c r="DF270" s="60"/>
      <c r="DG270" s="60"/>
      <c r="DH270" s="60"/>
      <c r="DI270" s="60"/>
      <c r="DJ270" s="60"/>
      <c r="DK270" s="60"/>
      <c r="DL270" s="60"/>
      <c r="DM270" s="60"/>
      <c r="DN270" s="60"/>
      <c r="DO270" s="60"/>
      <c r="DP270" s="60"/>
    </row>
    <row r="271" spans="2:12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491"/>
      <c r="AB271" s="60"/>
      <c r="BS271" s="60"/>
      <c r="BT271" s="60"/>
      <c r="BU271" s="75"/>
      <c r="BV271" s="75"/>
      <c r="BW271" s="75"/>
      <c r="BX271" s="75"/>
      <c r="BY271" s="75"/>
      <c r="BZ271" s="75"/>
      <c r="CA271" s="75"/>
      <c r="CL271" s="60"/>
      <c r="CM271" s="60"/>
      <c r="CN271" s="60"/>
      <c r="CO271" s="60"/>
      <c r="CP271" s="60"/>
      <c r="CQ271" s="60"/>
      <c r="CR271" s="60"/>
      <c r="CS271" s="60"/>
      <c r="CT271" s="60"/>
      <c r="CU271" s="60"/>
      <c r="CV271" s="60"/>
      <c r="CW271" s="60"/>
      <c r="CX271" s="60"/>
      <c r="CY271" s="60"/>
      <c r="CZ271" s="60"/>
      <c r="DA271" s="60"/>
      <c r="DB271" s="60"/>
      <c r="DC271" s="60"/>
      <c r="DD271" s="60"/>
      <c r="DE271" s="60"/>
      <c r="DF271" s="60"/>
      <c r="DG271" s="60"/>
      <c r="DH271" s="60"/>
      <c r="DI271" s="60"/>
      <c r="DJ271" s="60"/>
      <c r="DK271" s="60"/>
      <c r="DL271" s="60"/>
      <c r="DM271" s="60"/>
      <c r="DN271" s="60"/>
      <c r="DO271" s="60"/>
      <c r="DP271" s="60"/>
    </row>
    <row r="272" spans="2:12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491"/>
      <c r="AB272" s="60"/>
      <c r="BS272" s="60"/>
      <c r="BT272" s="60"/>
      <c r="BU272" s="75"/>
      <c r="BV272" s="75"/>
      <c r="BW272" s="75"/>
      <c r="BX272" s="75"/>
      <c r="BY272" s="75"/>
      <c r="BZ272" s="75"/>
      <c r="CA272" s="75"/>
      <c r="CL272" s="60"/>
      <c r="CM272" s="60"/>
      <c r="CN272" s="60"/>
      <c r="CO272" s="60"/>
      <c r="CP272" s="60"/>
      <c r="CQ272" s="60"/>
      <c r="CR272" s="60"/>
      <c r="CS272" s="60"/>
      <c r="CT272" s="60"/>
      <c r="CU272" s="60"/>
      <c r="CV272" s="60"/>
      <c r="CW272" s="60"/>
      <c r="CX272" s="60"/>
      <c r="CY272" s="60"/>
      <c r="CZ272" s="60"/>
      <c r="DA272" s="60"/>
      <c r="DB272" s="60"/>
      <c r="DC272" s="60"/>
      <c r="DD272" s="60"/>
      <c r="DE272" s="60"/>
      <c r="DF272" s="60"/>
      <c r="DG272" s="60"/>
      <c r="DH272" s="60"/>
      <c r="DI272" s="60"/>
      <c r="DJ272" s="60"/>
      <c r="DK272" s="60"/>
      <c r="DL272" s="60"/>
      <c r="DM272" s="60"/>
      <c r="DN272" s="60"/>
      <c r="DO272" s="60"/>
      <c r="DP272" s="60"/>
    </row>
    <row r="273" spans="2:12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491"/>
      <c r="AB273" s="60"/>
      <c r="BS273" s="60"/>
      <c r="BT273" s="60"/>
      <c r="BU273" s="75"/>
      <c r="BV273" s="75"/>
      <c r="BW273" s="75"/>
      <c r="BX273" s="75"/>
      <c r="BY273" s="75"/>
      <c r="BZ273" s="75"/>
      <c r="CA273" s="75"/>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60"/>
      <c r="DJ273" s="60"/>
      <c r="DK273" s="60"/>
      <c r="DL273" s="60"/>
      <c r="DM273" s="60"/>
      <c r="DN273" s="60"/>
      <c r="DO273" s="60"/>
      <c r="DP273" s="60"/>
    </row>
    <row r="274" spans="2:12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491"/>
      <c r="AB274" s="60"/>
      <c r="BS274" s="60"/>
      <c r="BT274" s="60"/>
      <c r="BU274" s="75"/>
      <c r="BV274" s="75"/>
      <c r="BW274" s="75"/>
      <c r="BX274" s="75"/>
      <c r="BY274" s="75"/>
      <c r="BZ274" s="75"/>
      <c r="CA274" s="75"/>
      <c r="CL274" s="60"/>
      <c r="CM274" s="60"/>
      <c r="CN274" s="60"/>
      <c r="CO274" s="60"/>
      <c r="CP274" s="60"/>
      <c r="CQ274" s="60"/>
      <c r="CR274" s="60"/>
      <c r="CS274" s="60"/>
      <c r="CT274" s="60"/>
      <c r="CU274" s="60"/>
      <c r="CV274" s="60"/>
      <c r="CW274" s="60"/>
      <c r="CX274" s="60"/>
      <c r="CY274" s="60"/>
      <c r="CZ274" s="60"/>
      <c r="DA274" s="60"/>
      <c r="DB274" s="60"/>
      <c r="DC274" s="60"/>
      <c r="DD274" s="60"/>
      <c r="DE274" s="60"/>
      <c r="DF274" s="60"/>
      <c r="DG274" s="60"/>
      <c r="DH274" s="60"/>
      <c r="DI274" s="60"/>
      <c r="DJ274" s="60"/>
      <c r="DK274" s="60"/>
      <c r="DL274" s="60"/>
      <c r="DM274" s="60"/>
      <c r="DN274" s="60"/>
      <c r="DO274" s="60"/>
      <c r="DP274" s="60"/>
    </row>
    <row r="275" spans="2:12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491"/>
      <c r="AB275" s="60"/>
      <c r="BS275" s="60"/>
      <c r="BT275" s="60"/>
      <c r="BU275" s="75"/>
      <c r="BV275" s="75"/>
      <c r="BW275" s="75"/>
      <c r="BX275" s="75"/>
      <c r="BY275" s="75"/>
      <c r="BZ275" s="75"/>
      <c r="CA275" s="75"/>
      <c r="CL275" s="60"/>
      <c r="CM275" s="60"/>
      <c r="CN275" s="60"/>
      <c r="CO275" s="60"/>
      <c r="CP275" s="60"/>
      <c r="CQ275" s="60"/>
      <c r="CR275" s="60"/>
      <c r="CS275" s="60"/>
      <c r="CT275" s="60"/>
      <c r="CU275" s="60"/>
      <c r="CV275" s="60"/>
      <c r="CW275" s="60"/>
      <c r="CX275" s="60"/>
      <c r="CY275" s="60"/>
      <c r="CZ275" s="60"/>
      <c r="DA275" s="60"/>
      <c r="DB275" s="60"/>
      <c r="DC275" s="60"/>
      <c r="DD275" s="60"/>
      <c r="DE275" s="60"/>
      <c r="DF275" s="60"/>
      <c r="DG275" s="60"/>
      <c r="DH275" s="60"/>
      <c r="DI275" s="60"/>
      <c r="DJ275" s="60"/>
      <c r="DK275" s="60"/>
      <c r="DL275" s="60"/>
      <c r="DM275" s="60"/>
      <c r="DN275" s="60"/>
      <c r="DO275" s="60"/>
      <c r="DP275" s="60"/>
    </row>
    <row r="276" spans="2:12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491"/>
      <c r="AB276" s="60"/>
      <c r="BS276" s="60"/>
      <c r="BT276" s="60"/>
      <c r="BU276" s="75"/>
      <c r="BV276" s="75"/>
      <c r="BW276" s="75"/>
      <c r="BX276" s="75"/>
      <c r="BY276" s="75"/>
      <c r="BZ276" s="75"/>
      <c r="CA276" s="75"/>
      <c r="CL276" s="60"/>
      <c r="CM276" s="60"/>
      <c r="CN276" s="60"/>
      <c r="CO276" s="60"/>
      <c r="CP276" s="60"/>
      <c r="CQ276" s="60"/>
      <c r="CR276" s="60"/>
      <c r="CS276" s="60"/>
      <c r="CT276" s="60"/>
      <c r="CU276" s="60"/>
      <c r="CV276" s="60"/>
      <c r="CW276" s="60"/>
      <c r="CX276" s="60"/>
      <c r="CY276" s="60"/>
      <c r="CZ276" s="60"/>
      <c r="DA276" s="60"/>
      <c r="DB276" s="60"/>
      <c r="DC276" s="60"/>
      <c r="DD276" s="60"/>
      <c r="DE276" s="60"/>
      <c r="DF276" s="60"/>
      <c r="DG276" s="60"/>
      <c r="DH276" s="60"/>
      <c r="DI276" s="60"/>
      <c r="DJ276" s="60"/>
      <c r="DK276" s="60"/>
      <c r="DL276" s="60"/>
      <c r="DM276" s="60"/>
      <c r="DN276" s="60"/>
      <c r="DO276" s="60"/>
      <c r="DP276" s="60"/>
    </row>
    <row r="277" spans="2:12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491"/>
      <c r="AB277" s="60"/>
      <c r="BS277" s="60"/>
      <c r="BT277" s="60"/>
      <c r="BU277" s="75"/>
      <c r="BV277" s="75"/>
      <c r="BW277" s="75"/>
      <c r="BX277" s="75"/>
      <c r="BY277" s="75"/>
      <c r="BZ277" s="75"/>
      <c r="CA277" s="75"/>
      <c r="CL277" s="60"/>
      <c r="CM277" s="60"/>
      <c r="CN277" s="60"/>
      <c r="CO277" s="60"/>
      <c r="CP277" s="60"/>
      <c r="CQ277" s="60"/>
      <c r="CR277" s="60"/>
      <c r="CS277" s="60"/>
      <c r="CT277" s="60"/>
      <c r="CU277" s="60"/>
      <c r="CV277" s="60"/>
      <c r="CW277" s="60"/>
      <c r="CX277" s="60"/>
      <c r="CY277" s="60"/>
      <c r="CZ277" s="60"/>
      <c r="DA277" s="60"/>
      <c r="DB277" s="60"/>
      <c r="DC277" s="60"/>
      <c r="DD277" s="60"/>
      <c r="DE277" s="60"/>
      <c r="DF277" s="60"/>
      <c r="DG277" s="60"/>
      <c r="DH277" s="60"/>
      <c r="DI277" s="60"/>
      <c r="DJ277" s="60"/>
      <c r="DK277" s="60"/>
      <c r="DL277" s="60"/>
      <c r="DM277" s="60"/>
      <c r="DN277" s="60"/>
      <c r="DO277" s="60"/>
      <c r="DP277" s="60"/>
    </row>
    <row r="278" spans="2:12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491"/>
      <c r="AB278" s="60"/>
      <c r="BS278" s="60"/>
      <c r="BT278" s="60"/>
      <c r="BU278" s="75"/>
      <c r="BV278" s="75"/>
      <c r="BW278" s="75"/>
      <c r="BX278" s="75"/>
      <c r="BY278" s="75"/>
      <c r="BZ278" s="75"/>
      <c r="CA278" s="75"/>
      <c r="CL278" s="60"/>
      <c r="CM278" s="60"/>
      <c r="CN278" s="60"/>
      <c r="CO278" s="60"/>
      <c r="CP278" s="60"/>
      <c r="CQ278" s="60"/>
      <c r="CR278" s="60"/>
      <c r="CS278" s="60"/>
      <c r="CT278" s="60"/>
      <c r="CU278" s="60"/>
      <c r="CV278" s="60"/>
      <c r="CW278" s="60"/>
      <c r="CX278" s="60"/>
      <c r="CY278" s="60"/>
      <c r="CZ278" s="60"/>
      <c r="DA278" s="60"/>
      <c r="DB278" s="60"/>
      <c r="DC278" s="60"/>
      <c r="DD278" s="60"/>
      <c r="DE278" s="60"/>
      <c r="DF278" s="60"/>
      <c r="DG278" s="60"/>
      <c r="DH278" s="60"/>
      <c r="DI278" s="60"/>
      <c r="DJ278" s="60"/>
      <c r="DK278" s="60"/>
      <c r="DL278" s="60"/>
      <c r="DM278" s="60"/>
      <c r="DN278" s="60"/>
      <c r="DO278" s="60"/>
      <c r="DP278" s="60"/>
    </row>
    <row r="279" spans="2:12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491"/>
      <c r="AB279" s="60"/>
      <c r="BS279" s="60"/>
      <c r="BT279" s="60"/>
      <c r="BU279" s="75"/>
      <c r="BV279" s="75"/>
      <c r="BW279" s="75"/>
      <c r="BX279" s="75"/>
      <c r="BY279" s="75"/>
      <c r="BZ279" s="75"/>
      <c r="CA279" s="75"/>
      <c r="CL279" s="60"/>
      <c r="CM279" s="60"/>
      <c r="CN279" s="60"/>
      <c r="CO279" s="60"/>
      <c r="CP279" s="60"/>
      <c r="CQ279" s="60"/>
      <c r="CR279" s="60"/>
      <c r="CS279" s="60"/>
      <c r="CT279" s="60"/>
      <c r="CU279" s="60"/>
      <c r="CV279" s="60"/>
      <c r="CW279" s="60"/>
      <c r="CX279" s="60"/>
      <c r="CY279" s="60"/>
      <c r="CZ279" s="60"/>
      <c r="DA279" s="60"/>
      <c r="DB279" s="60"/>
      <c r="DC279" s="60"/>
      <c r="DD279" s="60"/>
      <c r="DE279" s="60"/>
      <c r="DF279" s="60"/>
      <c r="DG279" s="60"/>
      <c r="DH279" s="60"/>
      <c r="DI279" s="60"/>
      <c r="DJ279" s="60"/>
      <c r="DK279" s="60"/>
      <c r="DL279" s="60"/>
      <c r="DM279" s="60"/>
      <c r="DN279" s="60"/>
      <c r="DO279" s="60"/>
      <c r="DP279" s="60"/>
    </row>
    <row r="280" spans="2:12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491"/>
      <c r="AB280" s="60"/>
      <c r="BS280" s="60"/>
      <c r="BT280" s="60"/>
      <c r="BU280" s="75"/>
      <c r="BV280" s="75"/>
      <c r="BW280" s="75"/>
      <c r="BX280" s="75"/>
      <c r="BY280" s="75"/>
      <c r="BZ280" s="75"/>
      <c r="CA280" s="75"/>
      <c r="CL280" s="60"/>
      <c r="CM280" s="60"/>
      <c r="CN280" s="60"/>
      <c r="CO280" s="60"/>
      <c r="CP280" s="60"/>
      <c r="CQ280" s="60"/>
      <c r="CR280" s="60"/>
      <c r="CS280" s="60"/>
      <c r="CT280" s="60"/>
      <c r="CU280" s="60"/>
      <c r="CV280" s="60"/>
      <c r="CW280" s="60"/>
      <c r="CX280" s="60"/>
      <c r="CY280" s="60"/>
      <c r="CZ280" s="60"/>
      <c r="DA280" s="60"/>
      <c r="DB280" s="60"/>
      <c r="DC280" s="60"/>
      <c r="DD280" s="60"/>
      <c r="DE280" s="60"/>
      <c r="DF280" s="60"/>
      <c r="DG280" s="60"/>
      <c r="DH280" s="60"/>
      <c r="DI280" s="60"/>
      <c r="DJ280" s="60"/>
      <c r="DK280" s="60"/>
      <c r="DL280" s="60"/>
      <c r="DM280" s="60"/>
      <c r="DN280" s="60"/>
      <c r="DO280" s="60"/>
      <c r="DP280" s="60"/>
    </row>
    <row r="281" spans="2:12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491"/>
      <c r="AB281" s="60"/>
      <c r="BS281" s="60"/>
      <c r="BT281" s="60"/>
      <c r="BU281" s="75"/>
      <c r="BV281" s="75"/>
      <c r="BW281" s="75"/>
      <c r="BX281" s="75"/>
      <c r="BY281" s="75"/>
      <c r="BZ281" s="75"/>
      <c r="CA281" s="75"/>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row>
    <row r="282" spans="2:12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491"/>
      <c r="AB282" s="60"/>
      <c r="BS282" s="60"/>
      <c r="BT282" s="60"/>
      <c r="BU282" s="75"/>
      <c r="BV282" s="75"/>
      <c r="BW282" s="75"/>
      <c r="BX282" s="75"/>
      <c r="BY282" s="75"/>
      <c r="BZ282" s="75"/>
      <c r="CA282" s="75"/>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row>
    <row r="283" spans="2:12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491"/>
      <c r="AB283" s="60"/>
      <c r="BS283" s="60"/>
      <c r="BT283" s="60"/>
      <c r="BU283" s="75"/>
      <c r="BV283" s="75"/>
      <c r="BW283" s="75"/>
      <c r="BX283" s="75"/>
      <c r="BY283" s="75"/>
      <c r="BZ283" s="75"/>
      <c r="CA283" s="75"/>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row>
    <row r="284" spans="2:12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491"/>
      <c r="AB284" s="60"/>
      <c r="BS284" s="60"/>
      <c r="BT284" s="60"/>
      <c r="BU284" s="75"/>
      <c r="BV284" s="75"/>
      <c r="BW284" s="75"/>
      <c r="BX284" s="75"/>
      <c r="BY284" s="75"/>
      <c r="BZ284" s="75"/>
      <c r="CA284" s="75"/>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row>
    <row r="285" spans="2:12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491"/>
      <c r="AB285" s="60"/>
      <c r="BS285" s="60"/>
      <c r="BT285" s="60"/>
      <c r="BU285" s="75"/>
      <c r="BV285" s="75"/>
      <c r="BW285" s="75"/>
      <c r="BX285" s="75"/>
      <c r="BY285" s="75"/>
      <c r="BZ285" s="75"/>
      <c r="CA285" s="75"/>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row>
    <row r="286" spans="2:12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491"/>
      <c r="AB286" s="60"/>
      <c r="BS286" s="60"/>
      <c r="BT286" s="60"/>
      <c r="BU286" s="75"/>
      <c r="BV286" s="75"/>
      <c r="BW286" s="75"/>
      <c r="BX286" s="75"/>
      <c r="BY286" s="75"/>
      <c r="BZ286" s="75"/>
      <c r="CA286" s="75"/>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row>
    <row r="287" spans="2:12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491"/>
      <c r="AB287" s="60"/>
      <c r="BS287" s="60"/>
      <c r="BT287" s="60"/>
      <c r="BU287" s="75"/>
      <c r="BV287" s="75"/>
      <c r="BW287" s="75"/>
      <c r="BX287" s="75"/>
      <c r="BY287" s="75"/>
      <c r="BZ287" s="75"/>
      <c r="CA287" s="75"/>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row>
    <row r="288" spans="2:12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491"/>
      <c r="AB288" s="60"/>
      <c r="BS288" s="60"/>
      <c r="BT288" s="60"/>
      <c r="BU288" s="75"/>
      <c r="BV288" s="75"/>
      <c r="BW288" s="75"/>
      <c r="BX288" s="75"/>
      <c r="BY288" s="75"/>
      <c r="BZ288" s="75"/>
      <c r="CA288" s="75"/>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row>
    <row r="289" spans="2:12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491"/>
      <c r="AB289" s="60"/>
      <c r="BS289" s="60"/>
      <c r="BT289" s="60"/>
      <c r="BU289" s="75"/>
      <c r="BV289" s="75"/>
      <c r="BW289" s="75"/>
      <c r="BX289" s="75"/>
      <c r="BY289" s="75"/>
      <c r="BZ289" s="75"/>
      <c r="CA289" s="75"/>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row>
    <row r="290" spans="2:12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491"/>
      <c r="AB290" s="60"/>
      <c r="BS290" s="60"/>
      <c r="BT290" s="60"/>
      <c r="BU290" s="75"/>
      <c r="BV290" s="75"/>
      <c r="BW290" s="75"/>
      <c r="BX290" s="75"/>
      <c r="BY290" s="75"/>
      <c r="BZ290" s="75"/>
      <c r="CA290" s="75"/>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row>
    <row r="291" spans="2:12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491"/>
      <c r="AB291" s="60"/>
      <c r="BS291" s="60"/>
      <c r="BT291" s="60"/>
      <c r="BU291" s="75"/>
      <c r="BV291" s="75"/>
      <c r="BW291" s="75"/>
      <c r="BX291" s="75"/>
      <c r="BY291" s="75"/>
      <c r="BZ291" s="75"/>
      <c r="CA291" s="75"/>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row>
    <row r="292" spans="2:12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491"/>
      <c r="AB292" s="60"/>
      <c r="BS292" s="60"/>
      <c r="BT292" s="60"/>
      <c r="BU292" s="75"/>
      <c r="BV292" s="75"/>
      <c r="BW292" s="75"/>
      <c r="BX292" s="75"/>
      <c r="BY292" s="75"/>
      <c r="BZ292" s="75"/>
      <c r="CA292" s="75"/>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row>
    <row r="293" spans="2:12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491"/>
      <c r="AB293" s="60"/>
      <c r="BS293" s="60"/>
      <c r="BT293" s="60"/>
      <c r="BU293" s="75"/>
      <c r="BV293" s="75"/>
      <c r="BW293" s="75"/>
      <c r="BX293" s="75"/>
      <c r="BY293" s="75"/>
      <c r="BZ293" s="75"/>
      <c r="CA293" s="75"/>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row>
    <row r="294" spans="2:12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491"/>
      <c r="AB294" s="60"/>
      <c r="BS294" s="60"/>
      <c r="BT294" s="60"/>
      <c r="BU294" s="75"/>
      <c r="BV294" s="75"/>
      <c r="BW294" s="75"/>
      <c r="BX294" s="75"/>
      <c r="BY294" s="75"/>
      <c r="BZ294" s="75"/>
      <c r="CA294" s="75"/>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row>
    <row r="295" spans="2:12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491"/>
      <c r="AB295" s="60"/>
      <c r="BS295" s="60"/>
      <c r="BT295" s="60"/>
      <c r="BU295" s="75"/>
      <c r="BV295" s="75"/>
      <c r="BW295" s="75"/>
      <c r="BX295" s="75"/>
      <c r="BY295" s="75"/>
      <c r="BZ295" s="75"/>
      <c r="CA295" s="75"/>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row>
    <row r="296" spans="2:12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491"/>
      <c r="AB296" s="60"/>
      <c r="BS296" s="60"/>
      <c r="BT296" s="60"/>
      <c r="BU296" s="75"/>
      <c r="BV296" s="75"/>
      <c r="BW296" s="75"/>
      <c r="BX296" s="75"/>
      <c r="BY296" s="75"/>
      <c r="BZ296" s="75"/>
      <c r="CA296" s="75"/>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row>
    <row r="297" spans="2:12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491"/>
      <c r="AB297" s="60"/>
      <c r="BS297" s="60"/>
      <c r="BT297" s="60"/>
      <c r="BU297" s="75"/>
      <c r="BV297" s="75"/>
      <c r="BW297" s="75"/>
      <c r="BX297" s="75"/>
      <c r="BY297" s="75"/>
      <c r="BZ297" s="75"/>
      <c r="CA297" s="75"/>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row>
    <row r="298" spans="2:12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491"/>
      <c r="AB298" s="60"/>
      <c r="BS298" s="60"/>
      <c r="BT298" s="60"/>
      <c r="BU298" s="75"/>
      <c r="BV298" s="75"/>
      <c r="BW298" s="75"/>
      <c r="BX298" s="75"/>
      <c r="BY298" s="75"/>
      <c r="BZ298" s="75"/>
      <c r="CA298" s="75"/>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row>
    <row r="299" spans="2:12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491"/>
      <c r="AB299" s="60"/>
      <c r="BS299" s="60"/>
      <c r="BT299" s="60"/>
      <c r="BU299" s="75"/>
      <c r="BV299" s="75"/>
      <c r="BW299" s="75"/>
      <c r="BX299" s="75"/>
      <c r="BY299" s="75"/>
      <c r="BZ299" s="75"/>
      <c r="CA299" s="75"/>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row>
    <row r="300" spans="2:12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491"/>
      <c r="AB300" s="60"/>
      <c r="BS300" s="60"/>
      <c r="BT300" s="60"/>
      <c r="BU300" s="75"/>
      <c r="BV300" s="75"/>
      <c r="BW300" s="75"/>
      <c r="BX300" s="75"/>
      <c r="BY300" s="75"/>
      <c r="BZ300" s="75"/>
      <c r="CA300" s="75"/>
      <c r="CL300" s="60"/>
      <c r="CM300" s="60"/>
      <c r="CN300" s="60"/>
      <c r="CO300" s="60"/>
      <c r="CP300" s="60"/>
      <c r="CQ300" s="60"/>
      <c r="CR300" s="60"/>
      <c r="CS300" s="60"/>
      <c r="CT300" s="60"/>
      <c r="CU300" s="60"/>
      <c r="CV300" s="60"/>
      <c r="CW300" s="60"/>
      <c r="CX300" s="60"/>
      <c r="CY300" s="60"/>
      <c r="CZ300" s="60"/>
      <c r="DA300" s="60"/>
      <c r="DB300" s="60"/>
      <c r="DC300" s="60"/>
      <c r="DD300" s="60"/>
      <c r="DE300" s="60"/>
      <c r="DF300" s="60"/>
      <c r="DG300" s="60"/>
      <c r="DH300" s="60"/>
      <c r="DI300" s="60"/>
      <c r="DJ300" s="60"/>
      <c r="DK300" s="60"/>
      <c r="DL300" s="60"/>
      <c r="DM300" s="60"/>
      <c r="DN300" s="60"/>
      <c r="DO300" s="60"/>
      <c r="DP300" s="60"/>
    </row>
    <row r="301" spans="2:12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491"/>
      <c r="AB301" s="60"/>
      <c r="BS301" s="60"/>
      <c r="BT301" s="60"/>
      <c r="BU301" s="75"/>
      <c r="BV301" s="75"/>
      <c r="BW301" s="75"/>
      <c r="BX301" s="75"/>
      <c r="BY301" s="75"/>
      <c r="BZ301" s="75"/>
      <c r="CA301" s="75"/>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60"/>
      <c r="DJ301" s="60"/>
      <c r="DK301" s="60"/>
      <c r="DL301" s="60"/>
      <c r="DM301" s="60"/>
      <c r="DN301" s="60"/>
      <c r="DO301" s="60"/>
      <c r="DP301" s="60"/>
    </row>
    <row r="302" spans="2:12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491"/>
      <c r="AB302" s="60"/>
      <c r="BS302" s="60"/>
      <c r="BT302" s="60"/>
      <c r="BU302" s="75"/>
      <c r="BV302" s="75"/>
      <c r="BW302" s="75"/>
      <c r="BX302" s="75"/>
      <c r="BY302" s="75"/>
      <c r="BZ302" s="75"/>
      <c r="CA302" s="75"/>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60"/>
      <c r="DJ302" s="60"/>
      <c r="DK302" s="60"/>
      <c r="DL302" s="60"/>
      <c r="DM302" s="60"/>
      <c r="DN302" s="60"/>
      <c r="DO302" s="60"/>
      <c r="DP302" s="60"/>
    </row>
    <row r="303" spans="2:12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491"/>
      <c r="AB303" s="60"/>
      <c r="BS303" s="60"/>
      <c r="BT303" s="60"/>
      <c r="BU303" s="75"/>
      <c r="BV303" s="75"/>
      <c r="BW303" s="75"/>
      <c r="BX303" s="75"/>
      <c r="BY303" s="75"/>
      <c r="BZ303" s="75"/>
      <c r="CA303" s="75"/>
      <c r="CL303" s="60"/>
      <c r="CM303" s="60"/>
      <c r="CN303" s="60"/>
      <c r="CO303" s="60"/>
      <c r="CP303" s="60"/>
      <c r="CQ303" s="60"/>
      <c r="CR303" s="60"/>
      <c r="CS303" s="60"/>
      <c r="CT303" s="60"/>
      <c r="CU303" s="60"/>
      <c r="CV303" s="60"/>
      <c r="CW303" s="60"/>
      <c r="CX303" s="60"/>
      <c r="CY303" s="60"/>
      <c r="CZ303" s="60"/>
      <c r="DA303" s="60"/>
      <c r="DB303" s="60"/>
      <c r="DC303" s="60"/>
      <c r="DD303" s="60"/>
      <c r="DE303" s="60"/>
      <c r="DF303" s="60"/>
      <c r="DG303" s="60"/>
      <c r="DH303" s="60"/>
      <c r="DI303" s="60"/>
      <c r="DJ303" s="60"/>
      <c r="DK303" s="60"/>
      <c r="DL303" s="60"/>
      <c r="DM303" s="60"/>
      <c r="DN303" s="60"/>
      <c r="DO303" s="60"/>
      <c r="DP303" s="60"/>
    </row>
    <row r="304" spans="2:12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491"/>
      <c r="AB304" s="60"/>
      <c r="BS304" s="60"/>
      <c r="BT304" s="60"/>
      <c r="BU304" s="75"/>
      <c r="BV304" s="75"/>
      <c r="BW304" s="75"/>
      <c r="BX304" s="75"/>
      <c r="BY304" s="75"/>
      <c r="BZ304" s="75"/>
      <c r="CA304" s="75"/>
      <c r="CL304" s="60"/>
      <c r="CM304" s="60"/>
      <c r="CN304" s="60"/>
      <c r="CO304" s="60"/>
      <c r="CP304" s="60"/>
      <c r="CQ304" s="60"/>
      <c r="CR304" s="60"/>
      <c r="CS304" s="60"/>
      <c r="CT304" s="60"/>
      <c r="CU304" s="60"/>
      <c r="CV304" s="60"/>
      <c r="CW304" s="60"/>
      <c r="CX304" s="60"/>
      <c r="CY304" s="60"/>
      <c r="CZ304" s="60"/>
      <c r="DA304" s="60"/>
      <c r="DB304" s="60"/>
      <c r="DC304" s="60"/>
      <c r="DD304" s="60"/>
      <c r="DE304" s="60"/>
      <c r="DF304" s="60"/>
      <c r="DG304" s="60"/>
      <c r="DH304" s="60"/>
      <c r="DI304" s="60"/>
      <c r="DJ304" s="60"/>
      <c r="DK304" s="60"/>
      <c r="DL304" s="60"/>
      <c r="DM304" s="60"/>
      <c r="DN304" s="60"/>
      <c r="DO304" s="60"/>
      <c r="DP304" s="60"/>
    </row>
    <row r="305" spans="2:12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491"/>
      <c r="AB305" s="60"/>
      <c r="BS305" s="60"/>
      <c r="BT305" s="60"/>
      <c r="BU305" s="75"/>
      <c r="BV305" s="75"/>
      <c r="BW305" s="75"/>
      <c r="BX305" s="75"/>
      <c r="BY305" s="75"/>
      <c r="BZ305" s="75"/>
      <c r="CA305" s="75"/>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row>
    <row r="306" spans="2:12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491"/>
      <c r="AB306" s="60"/>
      <c r="BS306" s="60"/>
      <c r="BT306" s="60"/>
      <c r="BU306" s="75"/>
      <c r="BV306" s="75"/>
      <c r="BW306" s="75"/>
      <c r="BX306" s="75"/>
      <c r="BY306" s="75"/>
      <c r="BZ306" s="75"/>
      <c r="CA306" s="75"/>
      <c r="CL306" s="60"/>
      <c r="CM306" s="60"/>
      <c r="CN306" s="60"/>
      <c r="CO306" s="60"/>
      <c r="CP306" s="60"/>
      <c r="CQ306" s="60"/>
      <c r="CR306" s="60"/>
      <c r="CS306" s="60"/>
      <c r="CT306" s="60"/>
      <c r="CU306" s="60"/>
      <c r="CV306" s="60"/>
      <c r="CW306" s="60"/>
      <c r="CX306" s="60"/>
      <c r="CY306" s="60"/>
      <c r="CZ306" s="60"/>
      <c r="DA306" s="60"/>
      <c r="DB306" s="60"/>
      <c r="DC306" s="60"/>
      <c r="DD306" s="60"/>
      <c r="DE306" s="60"/>
      <c r="DF306" s="60"/>
      <c r="DG306" s="60"/>
      <c r="DH306" s="60"/>
      <c r="DI306" s="60"/>
      <c r="DJ306" s="60"/>
      <c r="DK306" s="60"/>
      <c r="DL306" s="60"/>
      <c r="DM306" s="60"/>
      <c r="DN306" s="60"/>
      <c r="DO306" s="60"/>
      <c r="DP306" s="60"/>
    </row>
    <row r="307" spans="2:12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491"/>
      <c r="AB307" s="60"/>
      <c r="BS307" s="60"/>
      <c r="BT307" s="60"/>
      <c r="BU307" s="75"/>
      <c r="BV307" s="75"/>
      <c r="BW307" s="75"/>
      <c r="BX307" s="75"/>
      <c r="BY307" s="75"/>
      <c r="BZ307" s="75"/>
      <c r="CA307" s="75"/>
      <c r="CL307" s="60"/>
      <c r="CM307" s="60"/>
      <c r="CN307" s="60"/>
      <c r="CO307" s="60"/>
      <c r="CP307" s="60"/>
      <c r="CQ307" s="60"/>
      <c r="CR307" s="60"/>
      <c r="CS307" s="60"/>
      <c r="CT307" s="60"/>
      <c r="CU307" s="60"/>
      <c r="CV307" s="60"/>
      <c r="CW307" s="60"/>
      <c r="CX307" s="60"/>
      <c r="CY307" s="60"/>
      <c r="CZ307" s="60"/>
      <c r="DA307" s="60"/>
      <c r="DB307" s="60"/>
      <c r="DC307" s="60"/>
      <c r="DD307" s="60"/>
      <c r="DE307" s="60"/>
      <c r="DF307" s="60"/>
      <c r="DG307" s="60"/>
      <c r="DH307" s="60"/>
      <c r="DI307" s="60"/>
      <c r="DJ307" s="60"/>
      <c r="DK307" s="60"/>
      <c r="DL307" s="60"/>
      <c r="DM307" s="60"/>
      <c r="DN307" s="60"/>
      <c r="DO307" s="60"/>
      <c r="DP307" s="60"/>
    </row>
    <row r="308" spans="2:12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491"/>
      <c r="AB308" s="60"/>
      <c r="BS308" s="60"/>
      <c r="BT308" s="60"/>
      <c r="BU308" s="75"/>
      <c r="BV308" s="75"/>
      <c r="BW308" s="75"/>
      <c r="BX308" s="75"/>
      <c r="BY308" s="75"/>
      <c r="BZ308" s="75"/>
      <c r="CA308" s="75"/>
      <c r="CL308" s="60"/>
      <c r="CM308" s="60"/>
      <c r="CN308" s="60"/>
      <c r="CO308" s="60"/>
      <c r="CP308" s="60"/>
      <c r="CQ308" s="60"/>
      <c r="CR308" s="60"/>
      <c r="CS308" s="60"/>
      <c r="CT308" s="60"/>
      <c r="CU308" s="60"/>
      <c r="CV308" s="60"/>
      <c r="CW308" s="60"/>
      <c r="CX308" s="60"/>
      <c r="CY308" s="60"/>
      <c r="CZ308" s="60"/>
      <c r="DA308" s="60"/>
      <c r="DB308" s="60"/>
      <c r="DC308" s="60"/>
      <c r="DD308" s="60"/>
      <c r="DE308" s="60"/>
      <c r="DF308" s="60"/>
      <c r="DG308" s="60"/>
      <c r="DH308" s="60"/>
      <c r="DI308" s="60"/>
      <c r="DJ308" s="60"/>
      <c r="DK308" s="60"/>
      <c r="DL308" s="60"/>
      <c r="DM308" s="60"/>
      <c r="DN308" s="60"/>
      <c r="DO308" s="60"/>
      <c r="DP308" s="60"/>
    </row>
    <row r="309" spans="2:12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491"/>
      <c r="AB309" s="60"/>
      <c r="BS309" s="60"/>
      <c r="BT309" s="60"/>
      <c r="BU309" s="75"/>
      <c r="BV309" s="75"/>
      <c r="BW309" s="75"/>
      <c r="BX309" s="75"/>
      <c r="BY309" s="75"/>
      <c r="BZ309" s="75"/>
      <c r="CA309" s="75"/>
      <c r="CL309" s="60"/>
      <c r="CM309" s="60"/>
      <c r="CN309" s="60"/>
      <c r="CO309" s="60"/>
      <c r="CP309" s="60"/>
      <c r="CQ309" s="60"/>
      <c r="CR309" s="60"/>
      <c r="CS309" s="60"/>
      <c r="CT309" s="60"/>
      <c r="CU309" s="60"/>
      <c r="CV309" s="60"/>
      <c r="CW309" s="60"/>
      <c r="CX309" s="60"/>
      <c r="CY309" s="60"/>
      <c r="CZ309" s="60"/>
      <c r="DA309" s="60"/>
      <c r="DB309" s="60"/>
      <c r="DC309" s="60"/>
      <c r="DD309" s="60"/>
      <c r="DE309" s="60"/>
      <c r="DF309" s="60"/>
      <c r="DG309" s="60"/>
      <c r="DH309" s="60"/>
      <c r="DI309" s="60"/>
      <c r="DJ309" s="60"/>
      <c r="DK309" s="60"/>
      <c r="DL309" s="60"/>
      <c r="DM309" s="60"/>
      <c r="DN309" s="60"/>
      <c r="DO309" s="60"/>
      <c r="DP309" s="60"/>
    </row>
    <row r="310" spans="2:12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491"/>
      <c r="AB310" s="60"/>
      <c r="BS310" s="60"/>
      <c r="BT310" s="60"/>
      <c r="BU310" s="75"/>
      <c r="BV310" s="75"/>
      <c r="BW310" s="75"/>
      <c r="BX310" s="75"/>
      <c r="BY310" s="75"/>
      <c r="BZ310" s="75"/>
      <c r="CA310" s="75"/>
      <c r="CL310" s="60"/>
      <c r="CM310" s="60"/>
      <c r="CN310" s="60"/>
      <c r="CO310" s="60"/>
      <c r="CP310" s="60"/>
      <c r="CQ310" s="60"/>
      <c r="CR310" s="60"/>
      <c r="CS310" s="60"/>
      <c r="CT310" s="60"/>
      <c r="CU310" s="60"/>
      <c r="CV310" s="60"/>
      <c r="CW310" s="60"/>
      <c r="CX310" s="60"/>
      <c r="CY310" s="60"/>
      <c r="CZ310" s="60"/>
      <c r="DA310" s="60"/>
      <c r="DB310" s="60"/>
      <c r="DC310" s="60"/>
      <c r="DD310" s="60"/>
      <c r="DE310" s="60"/>
      <c r="DF310" s="60"/>
      <c r="DG310" s="60"/>
      <c r="DH310" s="60"/>
      <c r="DI310" s="60"/>
      <c r="DJ310" s="60"/>
      <c r="DK310" s="60"/>
      <c r="DL310" s="60"/>
      <c r="DM310" s="60"/>
      <c r="DN310" s="60"/>
      <c r="DO310" s="60"/>
      <c r="DP310" s="60"/>
    </row>
    <row r="311" spans="2:12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491"/>
      <c r="AB311" s="60"/>
      <c r="BS311" s="60"/>
      <c r="BT311" s="60"/>
      <c r="BU311" s="75"/>
      <c r="BV311" s="75"/>
      <c r="BW311" s="75"/>
      <c r="BX311" s="75"/>
      <c r="BY311" s="75"/>
      <c r="BZ311" s="75"/>
      <c r="CA311" s="75"/>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60"/>
      <c r="DJ311" s="60"/>
      <c r="DK311" s="60"/>
      <c r="DL311" s="60"/>
      <c r="DM311" s="60"/>
      <c r="DN311" s="60"/>
      <c r="DO311" s="60"/>
      <c r="DP311" s="60"/>
    </row>
    <row r="312" spans="2:12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491"/>
      <c r="AB312" s="60"/>
      <c r="BS312" s="60"/>
      <c r="BT312" s="60"/>
      <c r="BU312" s="75"/>
      <c r="BV312" s="75"/>
      <c r="BW312" s="75"/>
      <c r="BX312" s="75"/>
      <c r="BY312" s="75"/>
      <c r="BZ312" s="75"/>
      <c r="CA312" s="75"/>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60"/>
      <c r="DJ312" s="60"/>
      <c r="DK312" s="60"/>
      <c r="DL312" s="60"/>
      <c r="DM312" s="60"/>
      <c r="DN312" s="60"/>
      <c r="DO312" s="60"/>
      <c r="DP312" s="60"/>
    </row>
    <row r="313" spans="2:12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491"/>
      <c r="AB313" s="60"/>
      <c r="BS313" s="60"/>
      <c r="BT313" s="60"/>
      <c r="BU313" s="75"/>
      <c r="BV313" s="75"/>
      <c r="BW313" s="75"/>
      <c r="BX313" s="75"/>
      <c r="BY313" s="75"/>
      <c r="BZ313" s="75"/>
      <c r="CA313" s="75"/>
      <c r="CL313" s="60"/>
      <c r="CM313" s="60"/>
      <c r="CN313" s="60"/>
      <c r="CO313" s="60"/>
      <c r="CP313" s="60"/>
      <c r="CQ313" s="60"/>
      <c r="CR313" s="60"/>
      <c r="CS313" s="60"/>
      <c r="CT313" s="60"/>
      <c r="CU313" s="60"/>
      <c r="CV313" s="60"/>
      <c r="CW313" s="60"/>
      <c r="CX313" s="60"/>
      <c r="CY313" s="60"/>
      <c r="CZ313" s="60"/>
      <c r="DA313" s="60"/>
      <c r="DB313" s="60"/>
      <c r="DC313" s="60"/>
      <c r="DD313" s="60"/>
      <c r="DE313" s="60"/>
      <c r="DF313" s="60"/>
      <c r="DG313" s="60"/>
      <c r="DH313" s="60"/>
      <c r="DI313" s="60"/>
      <c r="DJ313" s="60"/>
      <c r="DK313" s="60"/>
      <c r="DL313" s="60"/>
      <c r="DM313" s="60"/>
      <c r="DN313" s="60"/>
      <c r="DO313" s="60"/>
      <c r="DP313" s="60"/>
    </row>
    <row r="314" spans="2:12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491"/>
      <c r="AB314" s="60"/>
      <c r="BS314" s="60"/>
      <c r="BT314" s="60"/>
      <c r="BU314" s="75"/>
      <c r="BV314" s="75"/>
      <c r="BW314" s="75"/>
      <c r="BX314" s="75"/>
      <c r="BY314" s="75"/>
      <c r="BZ314" s="75"/>
      <c r="CA314" s="75"/>
      <c r="CL314" s="60"/>
      <c r="CM314" s="60"/>
      <c r="CN314" s="60"/>
      <c r="CO314" s="60"/>
      <c r="CP314" s="60"/>
      <c r="CQ314" s="60"/>
      <c r="CR314" s="60"/>
      <c r="CS314" s="60"/>
      <c r="CT314" s="60"/>
      <c r="CU314" s="60"/>
      <c r="CV314" s="60"/>
      <c r="CW314" s="60"/>
      <c r="CX314" s="60"/>
      <c r="CY314" s="60"/>
      <c r="CZ314" s="60"/>
      <c r="DA314" s="60"/>
      <c r="DB314" s="60"/>
      <c r="DC314" s="60"/>
      <c r="DD314" s="60"/>
      <c r="DE314" s="60"/>
      <c r="DF314" s="60"/>
      <c r="DG314" s="60"/>
      <c r="DH314" s="60"/>
      <c r="DI314" s="60"/>
      <c r="DJ314" s="60"/>
      <c r="DK314" s="60"/>
      <c r="DL314" s="60"/>
      <c r="DM314" s="60"/>
      <c r="DN314" s="60"/>
      <c r="DO314" s="60"/>
      <c r="DP314" s="60"/>
    </row>
    <row r="315" spans="2:12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491"/>
      <c r="AB315" s="60"/>
      <c r="BS315" s="60"/>
      <c r="BT315" s="60"/>
      <c r="BU315" s="75"/>
      <c r="BV315" s="75"/>
      <c r="BW315" s="75"/>
      <c r="BX315" s="75"/>
      <c r="BY315" s="75"/>
      <c r="BZ315" s="75"/>
      <c r="CA315" s="75"/>
      <c r="CL315" s="60"/>
      <c r="CM315" s="60"/>
      <c r="CN315" s="60"/>
      <c r="CO315" s="60"/>
      <c r="CP315" s="60"/>
      <c r="CQ315" s="60"/>
      <c r="CR315" s="60"/>
      <c r="CS315" s="60"/>
      <c r="CT315" s="60"/>
      <c r="CU315" s="60"/>
      <c r="CV315" s="60"/>
      <c r="CW315" s="60"/>
      <c r="CX315" s="60"/>
      <c r="CY315" s="60"/>
      <c r="CZ315" s="60"/>
      <c r="DA315" s="60"/>
      <c r="DB315" s="60"/>
      <c r="DC315" s="60"/>
      <c r="DD315" s="60"/>
      <c r="DE315" s="60"/>
      <c r="DF315" s="60"/>
      <c r="DG315" s="60"/>
      <c r="DH315" s="60"/>
      <c r="DI315" s="60"/>
      <c r="DJ315" s="60"/>
      <c r="DK315" s="60"/>
      <c r="DL315" s="60"/>
      <c r="DM315" s="60"/>
      <c r="DN315" s="60"/>
      <c r="DO315" s="60"/>
      <c r="DP315" s="60"/>
    </row>
    <row r="316" spans="2:12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491"/>
      <c r="AB316" s="60"/>
      <c r="BS316" s="60"/>
      <c r="BT316" s="60"/>
      <c r="BU316" s="75"/>
      <c r="BV316" s="75"/>
      <c r="BW316" s="75"/>
      <c r="BX316" s="75"/>
      <c r="BY316" s="75"/>
      <c r="BZ316" s="75"/>
      <c r="CA316" s="75"/>
      <c r="CL316" s="60"/>
      <c r="CM316" s="60"/>
      <c r="CN316" s="60"/>
      <c r="CO316" s="60"/>
      <c r="CP316" s="60"/>
      <c r="CQ316" s="60"/>
      <c r="CR316" s="60"/>
      <c r="CS316" s="60"/>
      <c r="CT316" s="60"/>
      <c r="CU316" s="60"/>
      <c r="CV316" s="60"/>
      <c r="CW316" s="60"/>
      <c r="CX316" s="60"/>
      <c r="CY316" s="60"/>
      <c r="CZ316" s="60"/>
      <c r="DA316" s="60"/>
      <c r="DB316" s="60"/>
      <c r="DC316" s="60"/>
      <c r="DD316" s="60"/>
      <c r="DE316" s="60"/>
      <c r="DF316" s="60"/>
      <c r="DG316" s="60"/>
      <c r="DH316" s="60"/>
      <c r="DI316" s="60"/>
      <c r="DJ316" s="60"/>
      <c r="DK316" s="60"/>
      <c r="DL316" s="60"/>
      <c r="DM316" s="60"/>
      <c r="DN316" s="60"/>
      <c r="DO316" s="60"/>
      <c r="DP316" s="60"/>
    </row>
    <row r="317" spans="2:12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491"/>
      <c r="AB317" s="60"/>
      <c r="BS317" s="60"/>
      <c r="BT317" s="60"/>
      <c r="BU317" s="75"/>
      <c r="BV317" s="75"/>
      <c r="BW317" s="75"/>
      <c r="BX317" s="75"/>
      <c r="BY317" s="75"/>
      <c r="BZ317" s="75"/>
      <c r="CA317" s="75"/>
      <c r="CL317" s="60"/>
      <c r="CM317" s="60"/>
      <c r="CN317" s="60"/>
      <c r="CO317" s="60"/>
      <c r="CP317" s="60"/>
      <c r="CQ317" s="60"/>
      <c r="CR317" s="60"/>
      <c r="CS317" s="60"/>
      <c r="CT317" s="60"/>
      <c r="CU317" s="60"/>
      <c r="CV317" s="60"/>
      <c r="CW317" s="60"/>
      <c r="CX317" s="60"/>
      <c r="CY317" s="60"/>
      <c r="CZ317" s="60"/>
      <c r="DA317" s="60"/>
      <c r="DB317" s="60"/>
      <c r="DC317" s="60"/>
      <c r="DD317" s="60"/>
      <c r="DE317" s="60"/>
      <c r="DF317" s="60"/>
      <c r="DG317" s="60"/>
      <c r="DH317" s="60"/>
      <c r="DI317" s="60"/>
      <c r="DJ317" s="60"/>
      <c r="DK317" s="60"/>
      <c r="DL317" s="60"/>
      <c r="DM317" s="60"/>
      <c r="DN317" s="60"/>
      <c r="DO317" s="60"/>
      <c r="DP317" s="60"/>
    </row>
    <row r="318" spans="2:12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491"/>
      <c r="AB318" s="60"/>
      <c r="BS318" s="60"/>
      <c r="BT318" s="60"/>
      <c r="BU318" s="75"/>
      <c r="BV318" s="75"/>
      <c r="BW318" s="75"/>
      <c r="BX318" s="75"/>
      <c r="BY318" s="75"/>
      <c r="BZ318" s="75"/>
      <c r="CA318" s="75"/>
      <c r="CL318" s="60"/>
      <c r="CM318" s="60"/>
      <c r="CN318" s="60"/>
      <c r="CO318" s="60"/>
      <c r="CP318" s="60"/>
      <c r="CQ318" s="60"/>
      <c r="CR318" s="60"/>
      <c r="CS318" s="60"/>
      <c r="CT318" s="60"/>
      <c r="CU318" s="60"/>
      <c r="CV318" s="60"/>
      <c r="CW318" s="60"/>
      <c r="CX318" s="60"/>
      <c r="CY318" s="60"/>
      <c r="CZ318" s="60"/>
      <c r="DA318" s="60"/>
      <c r="DB318" s="60"/>
      <c r="DC318" s="60"/>
      <c r="DD318" s="60"/>
      <c r="DE318" s="60"/>
      <c r="DF318" s="60"/>
      <c r="DG318" s="60"/>
      <c r="DH318" s="60"/>
      <c r="DI318" s="60"/>
      <c r="DJ318" s="60"/>
      <c r="DK318" s="60"/>
      <c r="DL318" s="60"/>
      <c r="DM318" s="60"/>
      <c r="DN318" s="60"/>
      <c r="DO318" s="60"/>
      <c r="DP318" s="60"/>
    </row>
    <row r="319" spans="2:12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491"/>
      <c r="AB319" s="60"/>
      <c r="BS319" s="60"/>
      <c r="BT319" s="60"/>
      <c r="BU319" s="75"/>
      <c r="BV319" s="75"/>
      <c r="BW319" s="75"/>
      <c r="BX319" s="75"/>
      <c r="BY319" s="75"/>
      <c r="BZ319" s="75"/>
      <c r="CA319" s="75"/>
      <c r="CL319" s="60"/>
      <c r="CM319" s="60"/>
      <c r="CN319" s="60"/>
      <c r="CO319" s="60"/>
      <c r="CP319" s="60"/>
      <c r="CQ319" s="60"/>
      <c r="CR319" s="60"/>
      <c r="CS319" s="60"/>
      <c r="CT319" s="60"/>
      <c r="CU319" s="60"/>
      <c r="CV319" s="60"/>
      <c r="CW319" s="60"/>
      <c r="CX319" s="60"/>
      <c r="CY319" s="60"/>
      <c r="CZ319" s="60"/>
      <c r="DA319" s="60"/>
      <c r="DB319" s="60"/>
      <c r="DC319" s="60"/>
      <c r="DD319" s="60"/>
      <c r="DE319" s="60"/>
      <c r="DF319" s="60"/>
      <c r="DG319" s="60"/>
      <c r="DH319" s="60"/>
      <c r="DI319" s="60"/>
      <c r="DJ319" s="60"/>
      <c r="DK319" s="60"/>
      <c r="DL319" s="60"/>
      <c r="DM319" s="60"/>
      <c r="DN319" s="60"/>
      <c r="DO319" s="60"/>
      <c r="DP319" s="60"/>
    </row>
    <row r="320" spans="2:12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491"/>
      <c r="AB320" s="60"/>
      <c r="BS320" s="60"/>
      <c r="BT320" s="60"/>
      <c r="BU320" s="75"/>
      <c r="BV320" s="75"/>
      <c r="BW320" s="75"/>
      <c r="BX320" s="75"/>
      <c r="BY320" s="75"/>
      <c r="BZ320" s="75"/>
      <c r="CA320" s="75"/>
      <c r="CL320" s="60"/>
      <c r="CM320" s="60"/>
      <c r="CN320" s="60"/>
      <c r="CO320" s="60"/>
      <c r="CP320" s="60"/>
      <c r="CQ320" s="60"/>
      <c r="CR320" s="60"/>
      <c r="CS320" s="60"/>
      <c r="CT320" s="60"/>
      <c r="CU320" s="60"/>
      <c r="CV320" s="60"/>
      <c r="CW320" s="60"/>
      <c r="CX320" s="60"/>
      <c r="CY320" s="60"/>
      <c r="CZ320" s="60"/>
      <c r="DA320" s="60"/>
      <c r="DB320" s="60"/>
      <c r="DC320" s="60"/>
      <c r="DD320" s="60"/>
      <c r="DE320" s="60"/>
      <c r="DF320" s="60"/>
      <c r="DG320" s="60"/>
      <c r="DH320" s="60"/>
      <c r="DI320" s="60"/>
      <c r="DJ320" s="60"/>
      <c r="DK320" s="60"/>
      <c r="DL320" s="60"/>
      <c r="DM320" s="60"/>
      <c r="DN320" s="60"/>
      <c r="DO320" s="60"/>
      <c r="DP320" s="60"/>
    </row>
    <row r="321" spans="2:12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491"/>
      <c r="AB321" s="60"/>
      <c r="BS321" s="60"/>
      <c r="BT321" s="60"/>
      <c r="BU321" s="75"/>
      <c r="BV321" s="75"/>
      <c r="BW321" s="75"/>
      <c r="BX321" s="75"/>
      <c r="BY321" s="75"/>
      <c r="BZ321" s="75"/>
      <c r="CA321" s="75"/>
      <c r="CL321" s="60"/>
      <c r="CM321" s="60"/>
      <c r="CN321" s="60"/>
      <c r="CO321" s="60"/>
      <c r="CP321" s="60"/>
      <c r="CQ321" s="60"/>
      <c r="CR321" s="60"/>
      <c r="CS321" s="60"/>
      <c r="CT321" s="60"/>
      <c r="CU321" s="60"/>
      <c r="CV321" s="60"/>
      <c r="CW321" s="60"/>
      <c r="CX321" s="60"/>
      <c r="CY321" s="60"/>
      <c r="CZ321" s="60"/>
      <c r="DA321" s="60"/>
      <c r="DB321" s="60"/>
      <c r="DC321" s="60"/>
      <c r="DD321" s="60"/>
      <c r="DE321" s="60"/>
      <c r="DF321" s="60"/>
      <c r="DG321" s="60"/>
      <c r="DH321" s="60"/>
      <c r="DI321" s="60"/>
      <c r="DJ321" s="60"/>
      <c r="DK321" s="60"/>
      <c r="DL321" s="60"/>
      <c r="DM321" s="60"/>
      <c r="DN321" s="60"/>
      <c r="DO321" s="60"/>
      <c r="DP321" s="60"/>
    </row>
    <row r="322" spans="2:12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491"/>
      <c r="AB322" s="60"/>
      <c r="BS322" s="60"/>
      <c r="BT322" s="60"/>
      <c r="BU322" s="75"/>
      <c r="BV322" s="75"/>
      <c r="BW322" s="75"/>
      <c r="BX322" s="75"/>
      <c r="BY322" s="75"/>
      <c r="BZ322" s="75"/>
      <c r="CA322" s="75"/>
      <c r="CL322" s="60"/>
      <c r="CM322" s="60"/>
      <c r="CN322" s="60"/>
      <c r="CO322" s="60"/>
      <c r="CP322" s="60"/>
      <c r="CQ322" s="60"/>
      <c r="CR322" s="60"/>
      <c r="CS322" s="60"/>
      <c r="CT322" s="60"/>
      <c r="CU322" s="60"/>
      <c r="CV322" s="60"/>
      <c r="CW322" s="60"/>
      <c r="CX322" s="60"/>
      <c r="CY322" s="60"/>
      <c r="CZ322" s="60"/>
      <c r="DA322" s="60"/>
      <c r="DB322" s="60"/>
      <c r="DC322" s="60"/>
      <c r="DD322" s="60"/>
      <c r="DE322" s="60"/>
      <c r="DF322" s="60"/>
      <c r="DG322" s="60"/>
      <c r="DH322" s="60"/>
      <c r="DI322" s="60"/>
      <c r="DJ322" s="60"/>
      <c r="DK322" s="60"/>
      <c r="DL322" s="60"/>
      <c r="DM322" s="60"/>
      <c r="DN322" s="60"/>
      <c r="DO322" s="60"/>
      <c r="DP322" s="60"/>
    </row>
    <row r="323" spans="2:12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491"/>
      <c r="AB323" s="60"/>
      <c r="BS323" s="60"/>
      <c r="BT323" s="60"/>
      <c r="BU323" s="75"/>
      <c r="BV323" s="75"/>
      <c r="BW323" s="75"/>
      <c r="BX323" s="75"/>
      <c r="BY323" s="75"/>
      <c r="BZ323" s="75"/>
      <c r="CA323" s="75"/>
      <c r="CL323" s="60"/>
      <c r="CM323" s="60"/>
      <c r="CN323" s="60"/>
      <c r="CO323" s="60"/>
      <c r="CP323" s="60"/>
      <c r="CQ323" s="60"/>
      <c r="CR323" s="60"/>
      <c r="CS323" s="60"/>
      <c r="CT323" s="60"/>
      <c r="CU323" s="60"/>
      <c r="CV323" s="60"/>
      <c r="CW323" s="60"/>
      <c r="CX323" s="60"/>
      <c r="CY323" s="60"/>
      <c r="CZ323" s="60"/>
      <c r="DA323" s="60"/>
      <c r="DB323" s="60"/>
      <c r="DC323" s="60"/>
      <c r="DD323" s="60"/>
      <c r="DE323" s="60"/>
      <c r="DF323" s="60"/>
      <c r="DG323" s="60"/>
      <c r="DH323" s="60"/>
      <c r="DI323" s="60"/>
      <c r="DJ323" s="60"/>
      <c r="DK323" s="60"/>
      <c r="DL323" s="60"/>
      <c r="DM323" s="60"/>
      <c r="DN323" s="60"/>
      <c r="DO323" s="60"/>
      <c r="DP323" s="60"/>
    </row>
    <row r="324" spans="2:12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491"/>
      <c r="AB324" s="60"/>
      <c r="BS324" s="60"/>
      <c r="BT324" s="60"/>
      <c r="BU324" s="75"/>
      <c r="BV324" s="75"/>
      <c r="BW324" s="75"/>
      <c r="BX324" s="75"/>
      <c r="BY324" s="75"/>
      <c r="BZ324" s="75"/>
      <c r="CA324" s="75"/>
      <c r="CL324" s="60"/>
      <c r="CM324" s="60"/>
      <c r="CN324" s="60"/>
      <c r="CO324" s="60"/>
      <c r="CP324" s="60"/>
      <c r="CQ324" s="60"/>
      <c r="CR324" s="60"/>
      <c r="CS324" s="60"/>
      <c r="CT324" s="60"/>
      <c r="CU324" s="60"/>
      <c r="CV324" s="60"/>
      <c r="CW324" s="60"/>
      <c r="CX324" s="60"/>
      <c r="CY324" s="60"/>
      <c r="CZ324" s="60"/>
      <c r="DA324" s="60"/>
      <c r="DB324" s="60"/>
      <c r="DC324" s="60"/>
      <c r="DD324" s="60"/>
      <c r="DE324" s="60"/>
      <c r="DF324" s="60"/>
      <c r="DG324" s="60"/>
      <c r="DH324" s="60"/>
      <c r="DI324" s="60"/>
      <c r="DJ324" s="60"/>
      <c r="DK324" s="60"/>
      <c r="DL324" s="60"/>
      <c r="DM324" s="60"/>
      <c r="DN324" s="60"/>
      <c r="DO324" s="60"/>
      <c r="DP324" s="60"/>
    </row>
    <row r="325" spans="2:12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491"/>
      <c r="AB325" s="60"/>
      <c r="BS325" s="60"/>
      <c r="BT325" s="60"/>
      <c r="BU325" s="75"/>
      <c r="BV325" s="75"/>
      <c r="BW325" s="75"/>
      <c r="BX325" s="75"/>
      <c r="BY325" s="75"/>
      <c r="BZ325" s="75"/>
      <c r="CA325" s="75"/>
      <c r="CL325" s="60"/>
      <c r="CM325" s="60"/>
      <c r="CN325" s="60"/>
      <c r="CO325" s="60"/>
      <c r="CP325" s="60"/>
      <c r="CQ325" s="60"/>
      <c r="CR325" s="60"/>
      <c r="CS325" s="60"/>
      <c r="CT325" s="60"/>
      <c r="CU325" s="60"/>
      <c r="CV325" s="60"/>
      <c r="CW325" s="60"/>
      <c r="CX325" s="60"/>
      <c r="CY325" s="60"/>
      <c r="CZ325" s="60"/>
      <c r="DA325" s="60"/>
      <c r="DB325" s="60"/>
      <c r="DC325" s="60"/>
      <c r="DD325" s="60"/>
      <c r="DE325" s="60"/>
      <c r="DF325" s="60"/>
      <c r="DG325" s="60"/>
      <c r="DH325" s="60"/>
      <c r="DI325" s="60"/>
      <c r="DJ325" s="60"/>
      <c r="DK325" s="60"/>
      <c r="DL325" s="60"/>
      <c r="DM325" s="60"/>
      <c r="DN325" s="60"/>
      <c r="DO325" s="60"/>
      <c r="DP325" s="60"/>
    </row>
    <row r="326" spans="2:12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491"/>
      <c r="AB326" s="60"/>
      <c r="BS326" s="60"/>
      <c r="BT326" s="60"/>
      <c r="BU326" s="75"/>
      <c r="BV326" s="75"/>
      <c r="BW326" s="75"/>
      <c r="BX326" s="75"/>
      <c r="BY326" s="75"/>
      <c r="BZ326" s="75"/>
      <c r="CA326" s="75"/>
      <c r="CL326" s="60"/>
      <c r="CM326" s="60"/>
      <c r="CN326" s="60"/>
      <c r="CO326" s="60"/>
      <c r="CP326" s="60"/>
      <c r="CQ326" s="60"/>
      <c r="CR326" s="60"/>
      <c r="CS326" s="60"/>
      <c r="CT326" s="60"/>
      <c r="CU326" s="60"/>
      <c r="CV326" s="60"/>
      <c r="CW326" s="60"/>
      <c r="CX326" s="60"/>
      <c r="CY326" s="60"/>
      <c r="CZ326" s="60"/>
      <c r="DA326" s="60"/>
      <c r="DB326" s="60"/>
      <c r="DC326" s="60"/>
      <c r="DD326" s="60"/>
      <c r="DE326" s="60"/>
      <c r="DF326" s="60"/>
      <c r="DG326" s="60"/>
      <c r="DH326" s="60"/>
      <c r="DI326" s="60"/>
      <c r="DJ326" s="60"/>
      <c r="DK326" s="60"/>
      <c r="DL326" s="60"/>
      <c r="DM326" s="60"/>
      <c r="DN326" s="60"/>
      <c r="DO326" s="60"/>
      <c r="DP326" s="60"/>
    </row>
    <row r="327" spans="2:12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491"/>
      <c r="AB327" s="60"/>
      <c r="BS327" s="60"/>
      <c r="BT327" s="60"/>
      <c r="BU327" s="75"/>
      <c r="BV327" s="75"/>
      <c r="BW327" s="75"/>
      <c r="BX327" s="75"/>
      <c r="BY327" s="75"/>
      <c r="BZ327" s="75"/>
      <c r="CA327" s="75"/>
      <c r="CL327" s="60"/>
      <c r="CM327" s="60"/>
      <c r="CN327" s="60"/>
      <c r="CO327" s="60"/>
      <c r="CP327" s="60"/>
      <c r="CQ327" s="60"/>
      <c r="CR327" s="60"/>
      <c r="CS327" s="60"/>
      <c r="CT327" s="60"/>
      <c r="CU327" s="60"/>
      <c r="CV327" s="60"/>
      <c r="CW327" s="60"/>
      <c r="CX327" s="60"/>
      <c r="CY327" s="60"/>
      <c r="CZ327" s="60"/>
      <c r="DA327" s="60"/>
      <c r="DB327" s="60"/>
      <c r="DC327" s="60"/>
      <c r="DD327" s="60"/>
      <c r="DE327" s="60"/>
      <c r="DF327" s="60"/>
      <c r="DG327" s="60"/>
      <c r="DH327" s="60"/>
      <c r="DI327" s="60"/>
      <c r="DJ327" s="60"/>
      <c r="DK327" s="60"/>
      <c r="DL327" s="60"/>
      <c r="DM327" s="60"/>
      <c r="DN327" s="60"/>
      <c r="DO327" s="60"/>
      <c r="DP327" s="60"/>
    </row>
    <row r="328" spans="2:12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491"/>
      <c r="AB328" s="60"/>
      <c r="BS328" s="60"/>
      <c r="BT328" s="60"/>
      <c r="BU328" s="75"/>
      <c r="BV328" s="75"/>
      <c r="BW328" s="75"/>
      <c r="BX328" s="75"/>
      <c r="BY328" s="75"/>
      <c r="BZ328" s="75"/>
      <c r="CA328" s="75"/>
      <c r="CL328" s="60"/>
      <c r="CM328" s="60"/>
      <c r="CN328" s="60"/>
      <c r="CO328" s="60"/>
      <c r="CP328" s="60"/>
      <c r="CQ328" s="60"/>
      <c r="CR328" s="60"/>
      <c r="CS328" s="60"/>
      <c r="CT328" s="60"/>
      <c r="CU328" s="60"/>
      <c r="CV328" s="60"/>
      <c r="CW328" s="60"/>
      <c r="CX328" s="60"/>
      <c r="CY328" s="60"/>
      <c r="CZ328" s="60"/>
      <c r="DA328" s="60"/>
      <c r="DB328" s="60"/>
      <c r="DC328" s="60"/>
      <c r="DD328" s="60"/>
      <c r="DE328" s="60"/>
      <c r="DF328" s="60"/>
      <c r="DG328" s="60"/>
      <c r="DH328" s="60"/>
      <c r="DI328" s="60"/>
      <c r="DJ328" s="60"/>
      <c r="DK328" s="60"/>
      <c r="DL328" s="60"/>
      <c r="DM328" s="60"/>
      <c r="DN328" s="60"/>
      <c r="DO328" s="60"/>
      <c r="DP328" s="60"/>
    </row>
    <row r="329" spans="2:12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491"/>
      <c r="AB329" s="60"/>
      <c r="BS329" s="60"/>
      <c r="BT329" s="60"/>
      <c r="BU329" s="75"/>
      <c r="BV329" s="75"/>
      <c r="BW329" s="75"/>
      <c r="BX329" s="75"/>
      <c r="BY329" s="75"/>
      <c r="BZ329" s="75"/>
      <c r="CA329" s="75"/>
      <c r="CL329" s="60"/>
      <c r="CM329" s="60"/>
      <c r="CN329" s="60"/>
      <c r="CO329" s="60"/>
      <c r="CP329" s="60"/>
      <c r="CQ329" s="60"/>
      <c r="CR329" s="60"/>
      <c r="CS329" s="60"/>
      <c r="CT329" s="60"/>
      <c r="CU329" s="60"/>
      <c r="CV329" s="60"/>
      <c r="CW329" s="60"/>
      <c r="CX329" s="60"/>
      <c r="CY329" s="60"/>
      <c r="CZ329" s="60"/>
      <c r="DA329" s="60"/>
      <c r="DB329" s="60"/>
      <c r="DC329" s="60"/>
      <c r="DD329" s="60"/>
      <c r="DE329" s="60"/>
      <c r="DF329" s="60"/>
      <c r="DG329" s="60"/>
      <c r="DH329" s="60"/>
      <c r="DI329" s="60"/>
      <c r="DJ329" s="60"/>
      <c r="DK329" s="60"/>
      <c r="DL329" s="60"/>
      <c r="DM329" s="60"/>
      <c r="DN329" s="60"/>
      <c r="DO329" s="60"/>
      <c r="DP329" s="60"/>
    </row>
    <row r="330" spans="2:12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491"/>
      <c r="AB330" s="60"/>
      <c r="BS330" s="60"/>
      <c r="BT330" s="60"/>
      <c r="BU330" s="75"/>
      <c r="BV330" s="75"/>
      <c r="BW330" s="75"/>
      <c r="BX330" s="75"/>
      <c r="BY330" s="75"/>
      <c r="BZ330" s="75"/>
      <c r="CA330" s="75"/>
      <c r="CL330" s="60"/>
      <c r="CM330" s="60"/>
      <c r="CN330" s="60"/>
      <c r="CO330" s="60"/>
      <c r="CP330" s="60"/>
      <c r="CQ330" s="60"/>
      <c r="CR330" s="60"/>
      <c r="CS330" s="60"/>
      <c r="CT330" s="60"/>
      <c r="CU330" s="60"/>
      <c r="CV330" s="60"/>
      <c r="CW330" s="60"/>
      <c r="CX330" s="60"/>
      <c r="CY330" s="60"/>
      <c r="CZ330" s="60"/>
      <c r="DA330" s="60"/>
      <c r="DB330" s="60"/>
      <c r="DC330" s="60"/>
      <c r="DD330" s="60"/>
      <c r="DE330" s="60"/>
      <c r="DF330" s="60"/>
      <c r="DG330" s="60"/>
      <c r="DH330" s="60"/>
      <c r="DI330" s="60"/>
      <c r="DJ330" s="60"/>
      <c r="DK330" s="60"/>
      <c r="DL330" s="60"/>
      <c r="DM330" s="60"/>
      <c r="DN330" s="60"/>
      <c r="DO330" s="60"/>
      <c r="DP330" s="60"/>
    </row>
    <row r="331" spans="2:12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491"/>
      <c r="AB331" s="60"/>
      <c r="BS331" s="60"/>
      <c r="BT331" s="60"/>
      <c r="BU331" s="75"/>
      <c r="BV331" s="75"/>
      <c r="BW331" s="75"/>
      <c r="BX331" s="75"/>
      <c r="BY331" s="75"/>
      <c r="BZ331" s="75"/>
      <c r="CA331" s="75"/>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60"/>
      <c r="DJ331" s="60"/>
      <c r="DK331" s="60"/>
      <c r="DL331" s="60"/>
      <c r="DM331" s="60"/>
      <c r="DN331" s="60"/>
      <c r="DO331" s="60"/>
      <c r="DP331" s="60"/>
    </row>
    <row r="332" spans="2:12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491"/>
      <c r="AB332" s="60"/>
      <c r="BS332" s="60"/>
      <c r="BT332" s="60"/>
      <c r="BU332" s="75"/>
      <c r="BV332" s="75"/>
      <c r="BW332" s="75"/>
      <c r="BX332" s="75"/>
      <c r="BY332" s="75"/>
      <c r="BZ332" s="75"/>
      <c r="CA332" s="75"/>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60"/>
      <c r="DJ332" s="60"/>
      <c r="DK332" s="60"/>
      <c r="DL332" s="60"/>
      <c r="DM332" s="60"/>
      <c r="DN332" s="60"/>
      <c r="DO332" s="60"/>
      <c r="DP332" s="60"/>
    </row>
    <row r="333" spans="2:12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491"/>
      <c r="AB333" s="60"/>
      <c r="BS333" s="60"/>
      <c r="BT333" s="60"/>
      <c r="BU333" s="75"/>
      <c r="BV333" s="75"/>
      <c r="BW333" s="75"/>
      <c r="BX333" s="75"/>
      <c r="BY333" s="75"/>
      <c r="BZ333" s="75"/>
      <c r="CA333" s="75"/>
      <c r="CL333" s="60"/>
      <c r="CM333" s="60"/>
      <c r="CN333" s="60"/>
      <c r="CO333" s="60"/>
      <c r="CP333" s="60"/>
      <c r="CQ333" s="60"/>
      <c r="CR333" s="60"/>
      <c r="CS333" s="60"/>
      <c r="CT333" s="60"/>
      <c r="CU333" s="60"/>
      <c r="CV333" s="60"/>
      <c r="CW333" s="60"/>
      <c r="CX333" s="60"/>
      <c r="CY333" s="60"/>
      <c r="CZ333" s="60"/>
      <c r="DA333" s="60"/>
      <c r="DB333" s="60"/>
      <c r="DC333" s="60"/>
      <c r="DD333" s="60"/>
      <c r="DE333" s="60"/>
      <c r="DF333" s="60"/>
      <c r="DG333" s="60"/>
      <c r="DH333" s="60"/>
      <c r="DI333" s="60"/>
      <c r="DJ333" s="60"/>
      <c r="DK333" s="60"/>
      <c r="DL333" s="60"/>
      <c r="DM333" s="60"/>
      <c r="DN333" s="60"/>
      <c r="DO333" s="60"/>
      <c r="DP333" s="60"/>
    </row>
    <row r="334" spans="2:12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491"/>
      <c r="AB334" s="60"/>
      <c r="BS334" s="60"/>
      <c r="BT334" s="60"/>
      <c r="BU334" s="75"/>
      <c r="BV334" s="75"/>
      <c r="BW334" s="75"/>
      <c r="BX334" s="75"/>
      <c r="BY334" s="75"/>
      <c r="BZ334" s="75"/>
      <c r="CA334" s="75"/>
      <c r="CL334" s="60"/>
      <c r="CM334" s="60"/>
      <c r="CN334" s="60"/>
      <c r="CO334" s="60"/>
      <c r="CP334" s="60"/>
      <c r="CQ334" s="60"/>
      <c r="CR334" s="60"/>
      <c r="CS334" s="60"/>
      <c r="CT334" s="60"/>
      <c r="CU334" s="60"/>
      <c r="CV334" s="60"/>
      <c r="CW334" s="60"/>
      <c r="CX334" s="60"/>
      <c r="CY334" s="60"/>
      <c r="CZ334" s="60"/>
      <c r="DA334" s="60"/>
      <c r="DB334" s="60"/>
      <c r="DC334" s="60"/>
      <c r="DD334" s="60"/>
      <c r="DE334" s="60"/>
      <c r="DF334" s="60"/>
      <c r="DG334" s="60"/>
      <c r="DH334" s="60"/>
      <c r="DI334" s="60"/>
      <c r="DJ334" s="60"/>
      <c r="DK334" s="60"/>
      <c r="DL334" s="60"/>
      <c r="DM334" s="60"/>
      <c r="DN334" s="60"/>
      <c r="DO334" s="60"/>
      <c r="DP334" s="60"/>
    </row>
    <row r="335" spans="2:12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491"/>
      <c r="AB335" s="60"/>
      <c r="BS335" s="60"/>
      <c r="BT335" s="60"/>
      <c r="BU335" s="75"/>
      <c r="BV335" s="75"/>
      <c r="BW335" s="75"/>
      <c r="BX335" s="75"/>
      <c r="BY335" s="75"/>
      <c r="BZ335" s="75"/>
      <c r="CA335" s="75"/>
      <c r="CL335" s="60"/>
      <c r="CM335" s="60"/>
      <c r="CN335" s="60"/>
      <c r="CO335" s="60"/>
      <c r="CP335" s="60"/>
      <c r="CQ335" s="60"/>
      <c r="CR335" s="60"/>
      <c r="CS335" s="60"/>
      <c r="CT335" s="60"/>
      <c r="CU335" s="60"/>
      <c r="CV335" s="60"/>
      <c r="CW335" s="60"/>
      <c r="CX335" s="60"/>
      <c r="CY335" s="60"/>
      <c r="CZ335" s="60"/>
      <c r="DA335" s="60"/>
      <c r="DB335" s="60"/>
      <c r="DC335" s="60"/>
      <c r="DD335" s="60"/>
      <c r="DE335" s="60"/>
      <c r="DF335" s="60"/>
      <c r="DG335" s="60"/>
      <c r="DH335" s="60"/>
      <c r="DI335" s="60"/>
      <c r="DJ335" s="60"/>
      <c r="DK335" s="60"/>
      <c r="DL335" s="60"/>
      <c r="DM335" s="60"/>
      <c r="DN335" s="60"/>
      <c r="DO335" s="60"/>
      <c r="DP335" s="60"/>
    </row>
    <row r="336" spans="2:12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491"/>
      <c r="AB336" s="60"/>
      <c r="BS336" s="60"/>
      <c r="BT336" s="60"/>
      <c r="BU336" s="75"/>
      <c r="BV336" s="75"/>
      <c r="BW336" s="75"/>
      <c r="BX336" s="75"/>
      <c r="BY336" s="75"/>
      <c r="BZ336" s="75"/>
      <c r="CA336" s="75"/>
      <c r="CL336" s="60"/>
      <c r="CM336" s="60"/>
      <c r="CN336" s="60"/>
      <c r="CO336" s="60"/>
      <c r="CP336" s="60"/>
      <c r="CQ336" s="60"/>
      <c r="CR336" s="60"/>
      <c r="CS336" s="60"/>
      <c r="CT336" s="60"/>
      <c r="CU336" s="60"/>
      <c r="CV336" s="60"/>
      <c r="CW336" s="60"/>
      <c r="CX336" s="60"/>
      <c r="CY336" s="60"/>
      <c r="CZ336" s="60"/>
      <c r="DA336" s="60"/>
      <c r="DB336" s="60"/>
      <c r="DC336" s="60"/>
      <c r="DD336" s="60"/>
      <c r="DE336" s="60"/>
      <c r="DF336" s="60"/>
      <c r="DG336" s="60"/>
      <c r="DH336" s="60"/>
      <c r="DI336" s="60"/>
      <c r="DJ336" s="60"/>
      <c r="DK336" s="60"/>
      <c r="DL336" s="60"/>
      <c r="DM336" s="60"/>
      <c r="DN336" s="60"/>
      <c r="DO336" s="60"/>
      <c r="DP336" s="60"/>
    </row>
    <row r="337" spans="2:12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491"/>
      <c r="AB337" s="60"/>
      <c r="BS337" s="60"/>
      <c r="BT337" s="60"/>
      <c r="BU337" s="75"/>
      <c r="BV337" s="75"/>
      <c r="BW337" s="75"/>
      <c r="BX337" s="75"/>
      <c r="BY337" s="75"/>
      <c r="BZ337" s="75"/>
      <c r="CA337" s="75"/>
      <c r="CL337" s="60"/>
      <c r="CM337" s="60"/>
      <c r="CN337" s="60"/>
      <c r="CO337" s="60"/>
      <c r="CP337" s="60"/>
      <c r="CQ337" s="60"/>
      <c r="CR337" s="60"/>
      <c r="CS337" s="60"/>
      <c r="CT337" s="60"/>
      <c r="CU337" s="60"/>
      <c r="CV337" s="60"/>
      <c r="CW337" s="60"/>
      <c r="CX337" s="60"/>
      <c r="CY337" s="60"/>
      <c r="CZ337" s="60"/>
      <c r="DA337" s="60"/>
      <c r="DB337" s="60"/>
      <c r="DC337" s="60"/>
      <c r="DD337" s="60"/>
      <c r="DE337" s="60"/>
      <c r="DF337" s="60"/>
      <c r="DG337" s="60"/>
      <c r="DH337" s="60"/>
      <c r="DI337" s="60"/>
      <c r="DJ337" s="60"/>
      <c r="DK337" s="60"/>
      <c r="DL337" s="60"/>
      <c r="DM337" s="60"/>
      <c r="DN337" s="60"/>
      <c r="DO337" s="60"/>
      <c r="DP337" s="60"/>
    </row>
    <row r="338" spans="2:12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491"/>
      <c r="AB338" s="60"/>
      <c r="BS338" s="60"/>
      <c r="BT338" s="60"/>
      <c r="BU338" s="75"/>
      <c r="BV338" s="75"/>
      <c r="BW338" s="75"/>
      <c r="BX338" s="75"/>
      <c r="BY338" s="75"/>
      <c r="BZ338" s="75"/>
      <c r="CA338" s="75"/>
      <c r="CL338" s="60"/>
      <c r="CM338" s="60"/>
      <c r="CN338" s="60"/>
      <c r="CO338" s="60"/>
      <c r="CP338" s="60"/>
      <c r="CQ338" s="60"/>
      <c r="CR338" s="60"/>
      <c r="CS338" s="60"/>
      <c r="CT338" s="60"/>
      <c r="CU338" s="60"/>
      <c r="CV338" s="60"/>
      <c r="CW338" s="60"/>
      <c r="CX338" s="60"/>
      <c r="CY338" s="60"/>
      <c r="CZ338" s="60"/>
      <c r="DA338" s="60"/>
      <c r="DB338" s="60"/>
      <c r="DC338" s="60"/>
      <c r="DD338" s="60"/>
      <c r="DE338" s="60"/>
      <c r="DF338" s="60"/>
      <c r="DG338" s="60"/>
      <c r="DH338" s="60"/>
      <c r="DI338" s="60"/>
      <c r="DJ338" s="60"/>
      <c r="DK338" s="60"/>
      <c r="DL338" s="60"/>
      <c r="DM338" s="60"/>
      <c r="DN338" s="60"/>
      <c r="DO338" s="60"/>
      <c r="DP338" s="60"/>
    </row>
    <row r="339" spans="2:12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491"/>
      <c r="AB339" s="60"/>
      <c r="BS339" s="60"/>
      <c r="BT339" s="60"/>
      <c r="BU339" s="75"/>
      <c r="BV339" s="75"/>
      <c r="BW339" s="75"/>
      <c r="BX339" s="75"/>
      <c r="BY339" s="75"/>
      <c r="BZ339" s="75"/>
      <c r="CA339" s="75"/>
      <c r="CL339" s="60"/>
      <c r="CM339" s="60"/>
      <c r="CN339" s="60"/>
      <c r="CO339" s="60"/>
      <c r="CP339" s="60"/>
      <c r="CQ339" s="60"/>
      <c r="CR339" s="60"/>
      <c r="CS339" s="60"/>
      <c r="CT339" s="60"/>
      <c r="CU339" s="60"/>
      <c r="CV339" s="60"/>
      <c r="CW339" s="60"/>
      <c r="CX339" s="60"/>
      <c r="CY339" s="60"/>
      <c r="CZ339" s="60"/>
      <c r="DA339" s="60"/>
      <c r="DB339" s="60"/>
      <c r="DC339" s="60"/>
      <c r="DD339" s="60"/>
      <c r="DE339" s="60"/>
      <c r="DF339" s="60"/>
      <c r="DG339" s="60"/>
      <c r="DH339" s="60"/>
      <c r="DI339" s="60"/>
      <c r="DJ339" s="60"/>
      <c r="DK339" s="60"/>
      <c r="DL339" s="60"/>
      <c r="DM339" s="60"/>
      <c r="DN339" s="60"/>
      <c r="DO339" s="60"/>
      <c r="DP339" s="60"/>
    </row>
    <row r="340" spans="2:12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491"/>
      <c r="AB340" s="60"/>
      <c r="BS340" s="60"/>
      <c r="BT340" s="60"/>
      <c r="BU340" s="75"/>
      <c r="BV340" s="75"/>
      <c r="BW340" s="75"/>
      <c r="BX340" s="75"/>
      <c r="BY340" s="75"/>
      <c r="BZ340" s="75"/>
      <c r="CA340" s="75"/>
      <c r="CL340" s="60"/>
      <c r="CM340" s="60"/>
      <c r="CN340" s="60"/>
      <c r="CO340" s="60"/>
      <c r="CP340" s="60"/>
      <c r="CQ340" s="60"/>
      <c r="CR340" s="60"/>
      <c r="CS340" s="60"/>
      <c r="CT340" s="60"/>
      <c r="CU340" s="60"/>
      <c r="CV340" s="60"/>
      <c r="CW340" s="60"/>
      <c r="CX340" s="60"/>
      <c r="CY340" s="60"/>
      <c r="CZ340" s="60"/>
      <c r="DA340" s="60"/>
      <c r="DB340" s="60"/>
      <c r="DC340" s="60"/>
      <c r="DD340" s="60"/>
      <c r="DE340" s="60"/>
      <c r="DF340" s="60"/>
      <c r="DG340" s="60"/>
      <c r="DH340" s="60"/>
      <c r="DI340" s="60"/>
      <c r="DJ340" s="60"/>
      <c r="DK340" s="60"/>
      <c r="DL340" s="60"/>
      <c r="DM340" s="60"/>
      <c r="DN340" s="60"/>
      <c r="DO340" s="60"/>
      <c r="DP340" s="60"/>
    </row>
    <row r="341" spans="2:12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491"/>
      <c r="AB341" s="60"/>
      <c r="BS341" s="60"/>
      <c r="BT341" s="60"/>
      <c r="BU341" s="75"/>
      <c r="BV341" s="75"/>
      <c r="BW341" s="75"/>
      <c r="BX341" s="75"/>
      <c r="BY341" s="75"/>
      <c r="BZ341" s="75"/>
      <c r="CA341" s="75"/>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60"/>
      <c r="DJ341" s="60"/>
      <c r="DK341" s="60"/>
      <c r="DL341" s="60"/>
      <c r="DM341" s="60"/>
      <c r="DN341" s="60"/>
      <c r="DO341" s="60"/>
      <c r="DP341" s="60"/>
    </row>
    <row r="342" spans="2:12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491"/>
      <c r="AB342" s="60"/>
      <c r="BS342" s="60"/>
      <c r="BT342" s="60"/>
      <c r="BU342" s="75"/>
      <c r="BV342" s="75"/>
      <c r="BW342" s="75"/>
      <c r="BX342" s="75"/>
      <c r="BY342" s="75"/>
      <c r="BZ342" s="75"/>
      <c r="CA342" s="75"/>
      <c r="CL342" s="60"/>
      <c r="CM342" s="60"/>
      <c r="CN342" s="60"/>
      <c r="CO342" s="60"/>
      <c r="CP342" s="60"/>
      <c r="CQ342" s="60"/>
      <c r="CR342" s="60"/>
      <c r="CS342" s="60"/>
      <c r="CT342" s="60"/>
      <c r="CU342" s="60"/>
      <c r="CV342" s="60"/>
      <c r="CW342" s="60"/>
      <c r="CX342" s="60"/>
      <c r="CY342" s="60"/>
      <c r="CZ342" s="60"/>
      <c r="DA342" s="60"/>
      <c r="DB342" s="60"/>
      <c r="DC342" s="60"/>
      <c r="DD342" s="60"/>
      <c r="DE342" s="60"/>
      <c r="DF342" s="60"/>
      <c r="DG342" s="60"/>
      <c r="DH342" s="60"/>
      <c r="DI342" s="60"/>
      <c r="DJ342" s="60"/>
      <c r="DK342" s="60"/>
      <c r="DL342" s="60"/>
      <c r="DM342" s="60"/>
      <c r="DN342" s="60"/>
      <c r="DO342" s="60"/>
      <c r="DP342" s="60"/>
    </row>
    <row r="343" spans="2:12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491"/>
      <c r="AB343" s="60"/>
      <c r="BS343" s="60"/>
      <c r="BT343" s="60"/>
      <c r="BU343" s="75"/>
      <c r="BV343" s="75"/>
      <c r="BW343" s="75"/>
      <c r="BX343" s="75"/>
      <c r="BY343" s="75"/>
      <c r="BZ343" s="75"/>
      <c r="CA343" s="75"/>
      <c r="CL343" s="60"/>
      <c r="CM343" s="60"/>
      <c r="CN343" s="60"/>
      <c r="CO343" s="60"/>
      <c r="CP343" s="60"/>
      <c r="CQ343" s="60"/>
      <c r="CR343" s="60"/>
      <c r="CS343" s="60"/>
      <c r="CT343" s="60"/>
      <c r="CU343" s="60"/>
      <c r="CV343" s="60"/>
      <c r="CW343" s="60"/>
      <c r="CX343" s="60"/>
      <c r="CY343" s="60"/>
      <c r="CZ343" s="60"/>
      <c r="DA343" s="60"/>
      <c r="DB343" s="60"/>
      <c r="DC343" s="60"/>
      <c r="DD343" s="60"/>
      <c r="DE343" s="60"/>
      <c r="DF343" s="60"/>
      <c r="DG343" s="60"/>
      <c r="DH343" s="60"/>
      <c r="DI343" s="60"/>
      <c r="DJ343" s="60"/>
      <c r="DK343" s="60"/>
      <c r="DL343" s="60"/>
      <c r="DM343" s="60"/>
      <c r="DN343" s="60"/>
      <c r="DO343" s="60"/>
      <c r="DP343" s="60"/>
    </row>
    <row r="344" spans="2:12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491"/>
      <c r="AB344" s="60"/>
      <c r="BS344" s="60"/>
      <c r="BT344" s="60"/>
      <c r="BU344" s="75"/>
      <c r="BV344" s="75"/>
      <c r="BW344" s="75"/>
      <c r="BX344" s="75"/>
      <c r="BY344" s="75"/>
      <c r="BZ344" s="75"/>
      <c r="CA344" s="75"/>
      <c r="CL344" s="60"/>
      <c r="CM344" s="60"/>
      <c r="CN344" s="60"/>
      <c r="CO344" s="60"/>
      <c r="CP344" s="60"/>
      <c r="CQ344" s="60"/>
      <c r="CR344" s="60"/>
      <c r="CS344" s="60"/>
      <c r="CT344" s="60"/>
      <c r="CU344" s="60"/>
      <c r="CV344" s="60"/>
      <c r="CW344" s="60"/>
      <c r="CX344" s="60"/>
      <c r="CY344" s="60"/>
      <c r="CZ344" s="60"/>
      <c r="DA344" s="60"/>
      <c r="DB344" s="60"/>
      <c r="DC344" s="60"/>
      <c r="DD344" s="60"/>
      <c r="DE344" s="60"/>
      <c r="DF344" s="60"/>
      <c r="DG344" s="60"/>
      <c r="DH344" s="60"/>
      <c r="DI344" s="60"/>
      <c r="DJ344" s="60"/>
      <c r="DK344" s="60"/>
      <c r="DL344" s="60"/>
      <c r="DM344" s="60"/>
      <c r="DN344" s="60"/>
      <c r="DO344" s="60"/>
      <c r="DP344" s="60"/>
    </row>
    <row r="345" spans="2:12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491"/>
      <c r="AB345" s="60"/>
      <c r="BS345" s="60"/>
      <c r="BT345" s="60"/>
      <c r="BU345" s="75"/>
      <c r="BV345" s="75"/>
      <c r="BW345" s="75"/>
      <c r="BX345" s="75"/>
      <c r="BY345" s="75"/>
      <c r="BZ345" s="75"/>
      <c r="CA345" s="75"/>
      <c r="CL345" s="60"/>
      <c r="CM345" s="60"/>
      <c r="CN345" s="60"/>
      <c r="CO345" s="60"/>
      <c r="CP345" s="60"/>
      <c r="CQ345" s="60"/>
      <c r="CR345" s="60"/>
      <c r="CS345" s="60"/>
      <c r="CT345" s="60"/>
      <c r="CU345" s="60"/>
      <c r="CV345" s="60"/>
      <c r="CW345" s="60"/>
      <c r="CX345" s="60"/>
      <c r="CY345" s="60"/>
      <c r="CZ345" s="60"/>
      <c r="DA345" s="60"/>
      <c r="DB345" s="60"/>
      <c r="DC345" s="60"/>
      <c r="DD345" s="60"/>
      <c r="DE345" s="60"/>
      <c r="DF345" s="60"/>
      <c r="DG345" s="60"/>
      <c r="DH345" s="60"/>
      <c r="DI345" s="60"/>
      <c r="DJ345" s="60"/>
      <c r="DK345" s="60"/>
      <c r="DL345" s="60"/>
      <c r="DM345" s="60"/>
      <c r="DN345" s="60"/>
      <c r="DO345" s="60"/>
      <c r="DP345" s="60"/>
    </row>
    <row r="346" spans="2:12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491"/>
      <c r="AB346" s="60"/>
      <c r="BS346" s="60"/>
      <c r="BT346" s="60"/>
      <c r="BU346" s="75"/>
      <c r="BV346" s="75"/>
      <c r="BW346" s="75"/>
      <c r="BX346" s="75"/>
      <c r="BY346" s="75"/>
      <c r="BZ346" s="75"/>
      <c r="CA346" s="75"/>
      <c r="CL346" s="60"/>
      <c r="CM346" s="60"/>
      <c r="CN346" s="60"/>
      <c r="CO346" s="60"/>
      <c r="CP346" s="60"/>
      <c r="CQ346" s="60"/>
      <c r="CR346" s="60"/>
      <c r="CS346" s="60"/>
      <c r="CT346" s="60"/>
      <c r="CU346" s="60"/>
      <c r="CV346" s="60"/>
      <c r="CW346" s="60"/>
      <c r="CX346" s="60"/>
      <c r="CY346" s="60"/>
      <c r="CZ346" s="60"/>
      <c r="DA346" s="60"/>
      <c r="DB346" s="60"/>
      <c r="DC346" s="60"/>
      <c r="DD346" s="60"/>
      <c r="DE346" s="60"/>
      <c r="DF346" s="60"/>
      <c r="DG346" s="60"/>
      <c r="DH346" s="60"/>
      <c r="DI346" s="60"/>
      <c r="DJ346" s="60"/>
      <c r="DK346" s="60"/>
      <c r="DL346" s="60"/>
      <c r="DM346" s="60"/>
      <c r="DN346" s="60"/>
      <c r="DO346" s="60"/>
      <c r="DP346" s="60"/>
    </row>
    <row r="347" spans="2:12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491"/>
      <c r="AB347" s="60"/>
      <c r="BS347" s="60"/>
      <c r="BT347" s="60"/>
      <c r="BU347" s="75"/>
      <c r="BV347" s="75"/>
      <c r="BW347" s="75"/>
      <c r="BX347" s="75"/>
      <c r="BY347" s="75"/>
      <c r="BZ347" s="75"/>
      <c r="CA347" s="75"/>
      <c r="CL347" s="60"/>
      <c r="CM347" s="60"/>
      <c r="CN347" s="60"/>
      <c r="CO347" s="60"/>
      <c r="CP347" s="60"/>
      <c r="CQ347" s="60"/>
      <c r="CR347" s="60"/>
      <c r="CS347" s="60"/>
      <c r="CT347" s="60"/>
      <c r="CU347" s="60"/>
      <c r="CV347" s="60"/>
      <c r="CW347" s="60"/>
      <c r="CX347" s="60"/>
      <c r="CY347" s="60"/>
      <c r="CZ347" s="60"/>
      <c r="DA347" s="60"/>
      <c r="DB347" s="60"/>
      <c r="DC347" s="60"/>
      <c r="DD347" s="60"/>
      <c r="DE347" s="60"/>
      <c r="DF347" s="60"/>
      <c r="DG347" s="60"/>
      <c r="DH347" s="60"/>
      <c r="DI347" s="60"/>
      <c r="DJ347" s="60"/>
      <c r="DK347" s="60"/>
      <c r="DL347" s="60"/>
      <c r="DM347" s="60"/>
      <c r="DN347" s="60"/>
      <c r="DO347" s="60"/>
      <c r="DP347" s="60"/>
    </row>
    <row r="348" spans="2:12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491"/>
      <c r="AB348" s="60"/>
      <c r="BS348" s="60"/>
      <c r="BT348" s="60"/>
      <c r="BU348" s="75"/>
      <c r="BV348" s="75"/>
      <c r="BW348" s="75"/>
      <c r="BX348" s="75"/>
      <c r="BY348" s="75"/>
      <c r="BZ348" s="75"/>
      <c r="CA348" s="75"/>
      <c r="CL348" s="60"/>
      <c r="CM348" s="60"/>
      <c r="CN348" s="60"/>
      <c r="CO348" s="60"/>
      <c r="CP348" s="60"/>
      <c r="CQ348" s="60"/>
      <c r="CR348" s="60"/>
      <c r="CS348" s="60"/>
      <c r="CT348" s="60"/>
      <c r="CU348" s="60"/>
      <c r="CV348" s="60"/>
      <c r="CW348" s="60"/>
      <c r="CX348" s="60"/>
      <c r="CY348" s="60"/>
      <c r="CZ348" s="60"/>
      <c r="DA348" s="60"/>
      <c r="DB348" s="60"/>
      <c r="DC348" s="60"/>
      <c r="DD348" s="60"/>
      <c r="DE348" s="60"/>
      <c r="DF348" s="60"/>
      <c r="DG348" s="60"/>
      <c r="DH348" s="60"/>
      <c r="DI348" s="60"/>
      <c r="DJ348" s="60"/>
      <c r="DK348" s="60"/>
      <c r="DL348" s="60"/>
      <c r="DM348" s="60"/>
      <c r="DN348" s="60"/>
      <c r="DO348" s="60"/>
      <c r="DP348" s="60"/>
    </row>
    <row r="349" spans="2:12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491"/>
      <c r="AB349" s="60"/>
      <c r="BS349" s="60"/>
      <c r="BT349" s="60"/>
      <c r="BU349" s="75"/>
      <c r="BV349" s="75"/>
      <c r="BW349" s="75"/>
      <c r="BX349" s="75"/>
      <c r="BY349" s="75"/>
      <c r="BZ349" s="75"/>
      <c r="CA349" s="75"/>
      <c r="CL349" s="60"/>
      <c r="CM349" s="60"/>
      <c r="CN349" s="60"/>
      <c r="CO349" s="60"/>
      <c r="CP349" s="60"/>
      <c r="CQ349" s="60"/>
      <c r="CR349" s="60"/>
      <c r="CS349" s="60"/>
      <c r="CT349" s="60"/>
      <c r="CU349" s="60"/>
      <c r="CV349" s="60"/>
      <c r="CW349" s="60"/>
      <c r="CX349" s="60"/>
      <c r="CY349" s="60"/>
      <c r="CZ349" s="60"/>
      <c r="DA349" s="60"/>
      <c r="DB349" s="60"/>
      <c r="DC349" s="60"/>
      <c r="DD349" s="60"/>
      <c r="DE349" s="60"/>
      <c r="DF349" s="60"/>
      <c r="DG349" s="60"/>
      <c r="DH349" s="60"/>
      <c r="DI349" s="60"/>
      <c r="DJ349" s="60"/>
      <c r="DK349" s="60"/>
      <c r="DL349" s="60"/>
      <c r="DM349" s="60"/>
      <c r="DN349" s="60"/>
      <c r="DO349" s="60"/>
      <c r="DP349" s="60"/>
    </row>
    <row r="350" spans="2:12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491"/>
      <c r="AB350" s="60"/>
      <c r="BS350" s="60"/>
      <c r="BT350" s="60"/>
      <c r="BU350" s="75"/>
      <c r="BV350" s="75"/>
      <c r="BW350" s="75"/>
      <c r="BX350" s="75"/>
      <c r="BY350" s="75"/>
      <c r="BZ350" s="75"/>
      <c r="CA350" s="75"/>
      <c r="CL350" s="60"/>
      <c r="CM350" s="60"/>
      <c r="CN350" s="60"/>
      <c r="CO350" s="60"/>
      <c r="CP350" s="60"/>
      <c r="CQ350" s="60"/>
      <c r="CR350" s="60"/>
      <c r="CS350" s="60"/>
      <c r="CT350" s="60"/>
      <c r="CU350" s="60"/>
      <c r="CV350" s="60"/>
      <c r="CW350" s="60"/>
      <c r="CX350" s="60"/>
      <c r="CY350" s="60"/>
      <c r="CZ350" s="60"/>
      <c r="DA350" s="60"/>
      <c r="DB350" s="60"/>
      <c r="DC350" s="60"/>
      <c r="DD350" s="60"/>
      <c r="DE350" s="60"/>
      <c r="DF350" s="60"/>
      <c r="DG350" s="60"/>
      <c r="DH350" s="60"/>
      <c r="DI350" s="60"/>
      <c r="DJ350" s="60"/>
      <c r="DK350" s="60"/>
      <c r="DL350" s="60"/>
      <c r="DM350" s="60"/>
      <c r="DN350" s="60"/>
      <c r="DO350" s="60"/>
      <c r="DP350" s="60"/>
    </row>
    <row r="351" spans="2:12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491"/>
      <c r="AB351" s="60"/>
      <c r="BS351" s="60"/>
      <c r="BT351" s="60"/>
      <c r="BU351" s="75"/>
      <c r="BV351" s="75"/>
      <c r="BW351" s="75"/>
      <c r="BX351" s="75"/>
      <c r="BY351" s="75"/>
      <c r="BZ351" s="75"/>
      <c r="CA351" s="75"/>
      <c r="CL351" s="60"/>
      <c r="CM351" s="60"/>
      <c r="CN351" s="60"/>
      <c r="CO351" s="60"/>
      <c r="CP351" s="60"/>
      <c r="CQ351" s="60"/>
      <c r="CR351" s="60"/>
      <c r="CS351" s="60"/>
      <c r="CT351" s="60"/>
      <c r="CU351" s="60"/>
      <c r="CV351" s="60"/>
      <c r="CW351" s="60"/>
      <c r="CX351" s="60"/>
      <c r="CY351" s="60"/>
      <c r="CZ351" s="60"/>
      <c r="DA351" s="60"/>
      <c r="DB351" s="60"/>
      <c r="DC351" s="60"/>
      <c r="DD351" s="60"/>
      <c r="DE351" s="60"/>
      <c r="DF351" s="60"/>
      <c r="DG351" s="60"/>
      <c r="DH351" s="60"/>
      <c r="DI351" s="60"/>
      <c r="DJ351" s="60"/>
      <c r="DK351" s="60"/>
      <c r="DL351" s="60"/>
      <c r="DM351" s="60"/>
      <c r="DN351" s="60"/>
      <c r="DO351" s="60"/>
      <c r="DP351" s="60"/>
    </row>
    <row r="352" spans="2:12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491"/>
      <c r="AB352" s="60"/>
      <c r="BS352" s="60"/>
      <c r="BT352" s="60"/>
      <c r="BU352" s="75"/>
      <c r="BV352" s="75"/>
      <c r="BW352" s="75"/>
      <c r="BX352" s="75"/>
      <c r="BY352" s="75"/>
      <c r="BZ352" s="75"/>
      <c r="CA352" s="75"/>
      <c r="CL352" s="60"/>
      <c r="CM352" s="60"/>
      <c r="CN352" s="60"/>
      <c r="CO352" s="60"/>
      <c r="CP352" s="60"/>
      <c r="CQ352" s="60"/>
      <c r="CR352" s="60"/>
      <c r="CS352" s="60"/>
      <c r="CT352" s="60"/>
      <c r="CU352" s="60"/>
      <c r="CV352" s="60"/>
      <c r="CW352" s="60"/>
      <c r="CX352" s="60"/>
      <c r="CY352" s="60"/>
      <c r="CZ352" s="60"/>
      <c r="DA352" s="60"/>
      <c r="DB352" s="60"/>
      <c r="DC352" s="60"/>
      <c r="DD352" s="60"/>
      <c r="DE352" s="60"/>
      <c r="DF352" s="60"/>
      <c r="DG352" s="60"/>
      <c r="DH352" s="60"/>
      <c r="DI352" s="60"/>
      <c r="DJ352" s="60"/>
      <c r="DK352" s="60"/>
      <c r="DL352" s="60"/>
      <c r="DM352" s="60"/>
      <c r="DN352" s="60"/>
      <c r="DO352" s="60"/>
      <c r="DP352" s="60"/>
    </row>
    <row r="353" spans="2:12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491"/>
      <c r="AB353" s="60"/>
      <c r="BS353" s="60"/>
      <c r="BT353" s="60"/>
      <c r="BU353" s="75"/>
      <c r="BV353" s="75"/>
      <c r="BW353" s="75"/>
      <c r="BX353" s="75"/>
      <c r="BY353" s="75"/>
      <c r="BZ353" s="75"/>
      <c r="CA353" s="75"/>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0"/>
      <c r="DO353" s="60"/>
      <c r="DP353" s="60"/>
    </row>
    <row r="354" spans="2:12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491"/>
      <c r="AB354" s="60"/>
      <c r="BS354" s="60"/>
      <c r="BT354" s="60"/>
      <c r="BU354" s="75"/>
      <c r="BV354" s="75"/>
      <c r="BW354" s="75"/>
      <c r="BX354" s="75"/>
      <c r="BY354" s="75"/>
      <c r="BZ354" s="75"/>
      <c r="CA354" s="75"/>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row>
    <row r="355" spans="2:12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491"/>
      <c r="AB355" s="60"/>
      <c r="BS355" s="60"/>
      <c r="BT355" s="60"/>
      <c r="BU355" s="75"/>
      <c r="BV355" s="75"/>
      <c r="BW355" s="75"/>
      <c r="BX355" s="75"/>
      <c r="BY355" s="75"/>
      <c r="BZ355" s="75"/>
      <c r="CA355" s="75"/>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row>
    <row r="356" spans="2:12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491"/>
      <c r="AB356" s="60"/>
      <c r="BS356" s="60"/>
      <c r="BT356" s="60"/>
      <c r="BU356" s="75"/>
      <c r="BV356" s="75"/>
      <c r="BW356" s="75"/>
      <c r="BX356" s="75"/>
      <c r="BY356" s="75"/>
      <c r="BZ356" s="75"/>
      <c r="CA356" s="75"/>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row>
    <row r="357" spans="2:12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491"/>
      <c r="AB357" s="60"/>
      <c r="BS357" s="60"/>
      <c r="BT357" s="60"/>
      <c r="BU357" s="75"/>
      <c r="BV357" s="75"/>
      <c r="BW357" s="75"/>
      <c r="BX357" s="75"/>
      <c r="BY357" s="75"/>
      <c r="BZ357" s="75"/>
      <c r="CA357" s="75"/>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row>
    <row r="358" spans="2:12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491"/>
      <c r="AB358" s="60"/>
      <c r="BS358" s="60"/>
      <c r="BT358" s="60"/>
      <c r="BU358" s="75"/>
      <c r="BV358" s="75"/>
      <c r="BW358" s="75"/>
      <c r="BX358" s="75"/>
      <c r="BY358" s="75"/>
      <c r="BZ358" s="75"/>
      <c r="CA358" s="75"/>
      <c r="CL358" s="60"/>
      <c r="CM358" s="60"/>
      <c r="CN358" s="60"/>
      <c r="CO358" s="60"/>
      <c r="CP358" s="60"/>
      <c r="CQ358" s="60"/>
      <c r="CR358" s="60"/>
      <c r="CS358" s="60"/>
      <c r="CT358" s="60"/>
      <c r="CU358" s="60"/>
      <c r="CV358" s="60"/>
      <c r="CW358" s="60"/>
      <c r="CX358" s="60"/>
      <c r="CY358" s="60"/>
      <c r="CZ358" s="60"/>
      <c r="DA358" s="60"/>
      <c r="DB358" s="60"/>
      <c r="DC358" s="60"/>
      <c r="DD358" s="60"/>
      <c r="DE358" s="60"/>
      <c r="DF358" s="60"/>
      <c r="DG358" s="60"/>
      <c r="DH358" s="60"/>
      <c r="DI358" s="60"/>
      <c r="DJ358" s="60"/>
      <c r="DK358" s="60"/>
      <c r="DL358" s="60"/>
      <c r="DM358" s="60"/>
      <c r="DN358" s="60"/>
      <c r="DO358" s="60"/>
      <c r="DP358" s="60"/>
    </row>
    <row r="359" spans="2:12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491"/>
      <c r="AB359" s="60"/>
      <c r="BS359" s="60"/>
      <c r="BT359" s="60"/>
      <c r="BU359" s="75"/>
      <c r="BV359" s="75"/>
      <c r="BW359" s="75"/>
      <c r="BX359" s="75"/>
      <c r="BY359" s="75"/>
      <c r="BZ359" s="75"/>
      <c r="CA359" s="75"/>
      <c r="CL359" s="60"/>
      <c r="CM359" s="60"/>
      <c r="CN359" s="60"/>
      <c r="CO359" s="60"/>
      <c r="CP359" s="60"/>
      <c r="CQ359" s="60"/>
      <c r="CR359" s="60"/>
      <c r="CS359" s="60"/>
      <c r="CT359" s="60"/>
      <c r="CU359" s="60"/>
      <c r="CV359" s="60"/>
      <c r="CW359" s="60"/>
      <c r="CX359" s="60"/>
      <c r="CY359" s="60"/>
      <c r="CZ359" s="60"/>
      <c r="DA359" s="60"/>
      <c r="DB359" s="60"/>
      <c r="DC359" s="60"/>
      <c r="DD359" s="60"/>
      <c r="DE359" s="60"/>
      <c r="DF359" s="60"/>
      <c r="DG359" s="60"/>
      <c r="DH359" s="60"/>
      <c r="DI359" s="60"/>
      <c r="DJ359" s="60"/>
      <c r="DK359" s="60"/>
      <c r="DL359" s="60"/>
      <c r="DM359" s="60"/>
      <c r="DN359" s="60"/>
      <c r="DO359" s="60"/>
      <c r="DP359" s="60"/>
    </row>
    <row r="360" spans="2:12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491"/>
      <c r="AB360" s="60"/>
      <c r="BS360" s="60"/>
      <c r="BT360" s="60"/>
      <c r="BU360" s="75"/>
      <c r="BV360" s="75"/>
      <c r="BW360" s="75"/>
      <c r="BX360" s="75"/>
      <c r="BY360" s="75"/>
      <c r="BZ360" s="75"/>
      <c r="CA360" s="75"/>
      <c r="CL360" s="60"/>
      <c r="CM360" s="60"/>
      <c r="CN360" s="60"/>
      <c r="CO360" s="60"/>
      <c r="CP360" s="60"/>
      <c r="CQ360" s="60"/>
      <c r="CR360" s="60"/>
      <c r="CS360" s="60"/>
      <c r="CT360" s="60"/>
      <c r="CU360" s="60"/>
      <c r="CV360" s="60"/>
      <c r="CW360" s="60"/>
      <c r="CX360" s="60"/>
      <c r="CY360" s="60"/>
      <c r="CZ360" s="60"/>
      <c r="DA360" s="60"/>
      <c r="DB360" s="60"/>
      <c r="DC360" s="60"/>
      <c r="DD360" s="60"/>
      <c r="DE360" s="60"/>
      <c r="DF360" s="60"/>
      <c r="DG360" s="60"/>
      <c r="DH360" s="60"/>
      <c r="DI360" s="60"/>
      <c r="DJ360" s="60"/>
      <c r="DK360" s="60"/>
      <c r="DL360" s="60"/>
      <c r="DM360" s="60"/>
      <c r="DN360" s="60"/>
      <c r="DO360" s="60"/>
      <c r="DP360" s="60"/>
    </row>
    <row r="361" spans="2:12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491"/>
      <c r="AB361" s="60"/>
      <c r="BS361" s="60"/>
      <c r="BT361" s="60"/>
      <c r="BU361" s="75"/>
      <c r="BV361" s="75"/>
      <c r="BW361" s="75"/>
      <c r="BX361" s="75"/>
      <c r="BY361" s="75"/>
      <c r="BZ361" s="75"/>
      <c r="CA361" s="75"/>
      <c r="CL361" s="60"/>
      <c r="CM361" s="60"/>
      <c r="CN361" s="60"/>
      <c r="CO361" s="60"/>
      <c r="CP361" s="60"/>
      <c r="CQ361" s="60"/>
      <c r="CR361" s="60"/>
      <c r="CS361" s="60"/>
      <c r="CT361" s="60"/>
      <c r="CU361" s="60"/>
      <c r="CV361" s="60"/>
      <c r="CW361" s="60"/>
      <c r="CX361" s="60"/>
      <c r="CY361" s="60"/>
      <c r="CZ361" s="60"/>
      <c r="DA361" s="60"/>
      <c r="DB361" s="60"/>
      <c r="DC361" s="60"/>
      <c r="DD361" s="60"/>
      <c r="DE361" s="60"/>
      <c r="DF361" s="60"/>
      <c r="DG361" s="60"/>
      <c r="DH361" s="60"/>
      <c r="DI361" s="60"/>
      <c r="DJ361" s="60"/>
      <c r="DK361" s="60"/>
      <c r="DL361" s="60"/>
      <c r="DM361" s="60"/>
      <c r="DN361" s="60"/>
      <c r="DO361" s="60"/>
      <c r="DP361" s="60"/>
    </row>
    <row r="362" spans="2:12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491"/>
      <c r="AB362" s="60"/>
      <c r="BS362" s="60"/>
      <c r="BT362" s="60"/>
      <c r="BU362" s="75"/>
      <c r="BV362" s="75"/>
      <c r="BW362" s="75"/>
      <c r="BX362" s="75"/>
      <c r="BY362" s="75"/>
      <c r="BZ362" s="75"/>
      <c r="CA362" s="75"/>
      <c r="CL362" s="60"/>
      <c r="CM362" s="60"/>
      <c r="CN362" s="60"/>
      <c r="CO362" s="60"/>
      <c r="CP362" s="60"/>
      <c r="CQ362" s="60"/>
      <c r="CR362" s="60"/>
      <c r="CS362" s="60"/>
      <c r="CT362" s="60"/>
      <c r="CU362" s="60"/>
      <c r="CV362" s="60"/>
      <c r="CW362" s="60"/>
      <c r="CX362" s="60"/>
      <c r="CY362" s="60"/>
      <c r="CZ362" s="60"/>
      <c r="DA362" s="60"/>
      <c r="DB362" s="60"/>
      <c r="DC362" s="60"/>
      <c r="DD362" s="60"/>
      <c r="DE362" s="60"/>
      <c r="DF362" s="60"/>
      <c r="DG362" s="60"/>
      <c r="DH362" s="60"/>
      <c r="DI362" s="60"/>
      <c r="DJ362" s="60"/>
      <c r="DK362" s="60"/>
      <c r="DL362" s="60"/>
      <c r="DM362" s="60"/>
      <c r="DN362" s="60"/>
      <c r="DO362" s="60"/>
      <c r="DP362" s="60"/>
    </row>
    <row r="363" spans="2:12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491"/>
      <c r="AB363" s="60"/>
      <c r="BS363" s="60"/>
      <c r="BT363" s="60"/>
      <c r="BU363" s="75"/>
      <c r="BV363" s="75"/>
      <c r="BW363" s="75"/>
      <c r="BX363" s="75"/>
      <c r="BY363" s="75"/>
      <c r="BZ363" s="75"/>
      <c r="CA363" s="75"/>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60"/>
      <c r="DJ363" s="60"/>
      <c r="DK363" s="60"/>
      <c r="DL363" s="60"/>
      <c r="DM363" s="60"/>
      <c r="DN363" s="60"/>
      <c r="DO363" s="60"/>
      <c r="DP363" s="60"/>
    </row>
    <row r="364" spans="2:12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491"/>
      <c r="AB364" s="60"/>
      <c r="BS364" s="60"/>
      <c r="BT364" s="60"/>
      <c r="BU364" s="75"/>
      <c r="BV364" s="75"/>
      <c r="BW364" s="75"/>
      <c r="BX364" s="75"/>
      <c r="BY364" s="75"/>
      <c r="BZ364" s="75"/>
      <c r="CA364" s="75"/>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60"/>
      <c r="DJ364" s="60"/>
      <c r="DK364" s="60"/>
      <c r="DL364" s="60"/>
      <c r="DM364" s="60"/>
      <c r="DN364" s="60"/>
      <c r="DO364" s="60"/>
      <c r="DP364" s="60"/>
    </row>
    <row r="365" spans="2:12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491"/>
      <c r="AB365" s="60"/>
      <c r="BS365" s="60"/>
      <c r="BT365" s="60"/>
      <c r="BU365" s="75"/>
      <c r="BV365" s="75"/>
      <c r="BW365" s="75"/>
      <c r="BX365" s="75"/>
      <c r="BY365" s="75"/>
      <c r="BZ365" s="75"/>
      <c r="CA365" s="75"/>
      <c r="CL365" s="60"/>
      <c r="CM365" s="60"/>
      <c r="CN365" s="60"/>
      <c r="CO365" s="60"/>
      <c r="CP365" s="60"/>
      <c r="CQ365" s="60"/>
      <c r="CR365" s="60"/>
      <c r="CS365" s="60"/>
      <c r="CT365" s="60"/>
      <c r="CU365" s="60"/>
      <c r="CV365" s="60"/>
      <c r="CW365" s="60"/>
      <c r="CX365" s="60"/>
      <c r="CY365" s="60"/>
      <c r="CZ365" s="60"/>
      <c r="DA365" s="60"/>
      <c r="DB365" s="60"/>
      <c r="DC365" s="60"/>
      <c r="DD365" s="60"/>
      <c r="DE365" s="60"/>
      <c r="DF365" s="60"/>
      <c r="DG365" s="60"/>
      <c r="DH365" s="60"/>
      <c r="DI365" s="60"/>
      <c r="DJ365" s="60"/>
      <c r="DK365" s="60"/>
      <c r="DL365" s="60"/>
      <c r="DM365" s="60"/>
      <c r="DN365" s="60"/>
      <c r="DO365" s="60"/>
      <c r="DP365" s="60"/>
    </row>
    <row r="366" spans="2:12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491"/>
      <c r="AB366" s="60"/>
      <c r="BS366" s="60"/>
      <c r="BT366" s="60"/>
      <c r="BU366" s="75"/>
      <c r="BV366" s="75"/>
      <c r="BW366" s="75"/>
      <c r="BX366" s="75"/>
      <c r="BY366" s="75"/>
      <c r="BZ366" s="75"/>
      <c r="CA366" s="75"/>
      <c r="CL366" s="60"/>
      <c r="CM366" s="60"/>
      <c r="CN366" s="60"/>
      <c r="CO366" s="60"/>
      <c r="CP366" s="60"/>
      <c r="CQ366" s="60"/>
      <c r="CR366" s="60"/>
      <c r="CS366" s="60"/>
      <c r="CT366" s="60"/>
      <c r="CU366" s="60"/>
      <c r="CV366" s="60"/>
      <c r="CW366" s="60"/>
      <c r="CX366" s="60"/>
      <c r="CY366" s="60"/>
      <c r="CZ366" s="60"/>
      <c r="DA366" s="60"/>
      <c r="DB366" s="60"/>
      <c r="DC366" s="60"/>
      <c r="DD366" s="60"/>
      <c r="DE366" s="60"/>
      <c r="DF366" s="60"/>
      <c r="DG366" s="60"/>
      <c r="DH366" s="60"/>
      <c r="DI366" s="60"/>
      <c r="DJ366" s="60"/>
      <c r="DK366" s="60"/>
      <c r="DL366" s="60"/>
      <c r="DM366" s="60"/>
      <c r="DN366" s="60"/>
      <c r="DO366" s="60"/>
      <c r="DP366" s="60"/>
    </row>
    <row r="367" spans="2:12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491"/>
      <c r="AB367" s="60"/>
      <c r="BS367" s="60"/>
      <c r="BT367" s="60"/>
      <c r="BU367" s="75"/>
      <c r="BV367" s="75"/>
      <c r="BW367" s="75"/>
      <c r="BX367" s="75"/>
      <c r="BY367" s="75"/>
      <c r="BZ367" s="75"/>
      <c r="CA367" s="75"/>
      <c r="CL367" s="60"/>
      <c r="CM367" s="60"/>
      <c r="CN367" s="60"/>
      <c r="CO367" s="60"/>
      <c r="CP367" s="60"/>
      <c r="CQ367" s="60"/>
      <c r="CR367" s="60"/>
      <c r="CS367" s="60"/>
      <c r="CT367" s="60"/>
      <c r="CU367" s="60"/>
      <c r="CV367" s="60"/>
      <c r="CW367" s="60"/>
      <c r="CX367" s="60"/>
      <c r="CY367" s="60"/>
      <c r="CZ367" s="60"/>
      <c r="DA367" s="60"/>
      <c r="DB367" s="60"/>
      <c r="DC367" s="60"/>
      <c r="DD367" s="60"/>
      <c r="DE367" s="60"/>
      <c r="DF367" s="60"/>
      <c r="DG367" s="60"/>
      <c r="DH367" s="60"/>
      <c r="DI367" s="60"/>
      <c r="DJ367" s="60"/>
      <c r="DK367" s="60"/>
      <c r="DL367" s="60"/>
      <c r="DM367" s="60"/>
      <c r="DN367" s="60"/>
      <c r="DO367" s="60"/>
      <c r="DP367" s="60"/>
    </row>
    <row r="368" spans="2:12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491"/>
      <c r="AB368" s="60"/>
      <c r="BS368" s="60"/>
      <c r="BT368" s="60"/>
      <c r="BU368" s="75"/>
      <c r="BV368" s="75"/>
      <c r="BW368" s="75"/>
      <c r="BX368" s="75"/>
      <c r="BY368" s="75"/>
      <c r="BZ368" s="75"/>
      <c r="CA368" s="75"/>
      <c r="CL368" s="60"/>
      <c r="CM368" s="60"/>
      <c r="CN368" s="60"/>
      <c r="CO368" s="60"/>
      <c r="CP368" s="60"/>
      <c r="CQ368" s="60"/>
      <c r="CR368" s="60"/>
      <c r="CS368" s="60"/>
      <c r="CT368" s="60"/>
      <c r="CU368" s="60"/>
      <c r="CV368" s="60"/>
      <c r="CW368" s="60"/>
      <c r="CX368" s="60"/>
      <c r="CY368" s="60"/>
      <c r="CZ368" s="60"/>
      <c r="DA368" s="60"/>
      <c r="DB368" s="60"/>
      <c r="DC368" s="60"/>
      <c r="DD368" s="60"/>
      <c r="DE368" s="60"/>
      <c r="DF368" s="60"/>
      <c r="DG368" s="60"/>
      <c r="DH368" s="60"/>
      <c r="DI368" s="60"/>
      <c r="DJ368" s="60"/>
      <c r="DK368" s="60"/>
      <c r="DL368" s="60"/>
      <c r="DM368" s="60"/>
      <c r="DN368" s="60"/>
      <c r="DO368" s="60"/>
      <c r="DP368" s="60"/>
    </row>
    <row r="369" spans="2:12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491"/>
      <c r="AB369" s="60"/>
      <c r="BS369" s="60"/>
      <c r="BT369" s="60"/>
      <c r="BU369" s="75"/>
      <c r="BV369" s="75"/>
      <c r="BW369" s="75"/>
      <c r="BX369" s="75"/>
      <c r="BY369" s="75"/>
      <c r="BZ369" s="75"/>
      <c r="CA369" s="75"/>
      <c r="CL369" s="60"/>
      <c r="CM369" s="60"/>
      <c r="CN369" s="60"/>
      <c r="CO369" s="60"/>
      <c r="CP369" s="60"/>
      <c r="CQ369" s="60"/>
      <c r="CR369" s="60"/>
      <c r="CS369" s="60"/>
      <c r="CT369" s="60"/>
      <c r="CU369" s="60"/>
      <c r="CV369" s="60"/>
      <c r="CW369" s="60"/>
      <c r="CX369" s="60"/>
      <c r="CY369" s="60"/>
      <c r="CZ369" s="60"/>
      <c r="DA369" s="60"/>
      <c r="DB369" s="60"/>
      <c r="DC369" s="60"/>
      <c r="DD369" s="60"/>
      <c r="DE369" s="60"/>
      <c r="DF369" s="60"/>
      <c r="DG369" s="60"/>
      <c r="DH369" s="60"/>
      <c r="DI369" s="60"/>
      <c r="DJ369" s="60"/>
      <c r="DK369" s="60"/>
      <c r="DL369" s="60"/>
      <c r="DM369" s="60"/>
      <c r="DN369" s="60"/>
      <c r="DO369" s="60"/>
      <c r="DP369" s="60"/>
    </row>
    <row r="370" spans="2:12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491"/>
      <c r="AB370" s="60"/>
      <c r="BS370" s="60"/>
      <c r="BT370" s="60"/>
      <c r="BU370" s="75"/>
      <c r="BV370" s="75"/>
      <c r="BW370" s="75"/>
      <c r="BX370" s="75"/>
      <c r="BY370" s="75"/>
      <c r="BZ370" s="75"/>
      <c r="CA370" s="75"/>
      <c r="CL370" s="60"/>
      <c r="CM370" s="60"/>
      <c r="CN370" s="60"/>
      <c r="CO370" s="60"/>
      <c r="CP370" s="60"/>
      <c r="CQ370" s="60"/>
      <c r="CR370" s="60"/>
      <c r="CS370" s="60"/>
      <c r="CT370" s="60"/>
      <c r="CU370" s="60"/>
      <c r="CV370" s="60"/>
      <c r="CW370" s="60"/>
      <c r="CX370" s="60"/>
      <c r="CY370" s="60"/>
      <c r="CZ370" s="60"/>
      <c r="DA370" s="60"/>
      <c r="DB370" s="60"/>
      <c r="DC370" s="60"/>
      <c r="DD370" s="60"/>
      <c r="DE370" s="60"/>
      <c r="DF370" s="60"/>
      <c r="DG370" s="60"/>
      <c r="DH370" s="60"/>
      <c r="DI370" s="60"/>
      <c r="DJ370" s="60"/>
      <c r="DK370" s="60"/>
      <c r="DL370" s="60"/>
      <c r="DM370" s="60"/>
      <c r="DN370" s="60"/>
      <c r="DO370" s="60"/>
      <c r="DP370" s="60"/>
    </row>
    <row r="371" spans="2:120">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492"/>
      <c r="AB371" s="73"/>
      <c r="BS371" s="60"/>
      <c r="BT371" s="60"/>
      <c r="BU371" s="75"/>
      <c r="BV371" s="75"/>
      <c r="BW371" s="75"/>
      <c r="BX371" s="75"/>
      <c r="BY371" s="75"/>
      <c r="BZ371" s="75"/>
      <c r="CA371" s="75"/>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row>
    <row r="372" spans="2:120">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492"/>
      <c r="AB372" s="73"/>
      <c r="BS372" s="60"/>
      <c r="BT372" s="60"/>
      <c r="BU372" s="75"/>
      <c r="BV372" s="75"/>
      <c r="BW372" s="75"/>
      <c r="BX372" s="75"/>
      <c r="BY372" s="75"/>
      <c r="BZ372" s="75"/>
      <c r="CA372" s="75"/>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row>
    <row r="373" spans="2:120">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492"/>
      <c r="AB373" s="73"/>
      <c r="BS373" s="60"/>
      <c r="BT373" s="60"/>
      <c r="BU373" s="75"/>
      <c r="BV373" s="75"/>
      <c r="BW373" s="75"/>
      <c r="BX373" s="75"/>
      <c r="BY373" s="75"/>
      <c r="BZ373" s="75"/>
      <c r="CA373" s="75"/>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row>
    <row r="374" spans="2:120">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492"/>
      <c r="AB374" s="73"/>
      <c r="BS374" s="60"/>
      <c r="BT374" s="60"/>
      <c r="BU374" s="75"/>
      <c r="BV374" s="75"/>
      <c r="BW374" s="75"/>
      <c r="BX374" s="75"/>
      <c r="BY374" s="75"/>
      <c r="BZ374" s="75"/>
      <c r="CA374" s="75"/>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row>
    <row r="375" spans="2:120">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492"/>
      <c r="AB375" s="73"/>
      <c r="BS375" s="60"/>
      <c r="BT375" s="60"/>
      <c r="BU375" s="75"/>
      <c r="BV375" s="75"/>
      <c r="BW375" s="75"/>
      <c r="BX375" s="75"/>
      <c r="BY375" s="75"/>
      <c r="BZ375" s="75"/>
      <c r="CA375" s="75"/>
      <c r="CL375" s="60"/>
      <c r="CM375" s="60"/>
      <c r="CN375" s="60"/>
      <c r="CO375" s="60"/>
      <c r="CP375" s="60"/>
      <c r="CQ375" s="60"/>
      <c r="CR375" s="60"/>
      <c r="CS375" s="60"/>
      <c r="CT375" s="60"/>
      <c r="CU375" s="60"/>
      <c r="CV375" s="60"/>
      <c r="CW375" s="60"/>
      <c r="CX375" s="60"/>
      <c r="CY375" s="60"/>
      <c r="CZ375" s="60"/>
      <c r="DA375" s="60"/>
      <c r="DB375" s="60"/>
      <c r="DC375" s="60"/>
      <c r="DD375" s="60"/>
      <c r="DE375" s="60"/>
      <c r="DF375" s="60"/>
      <c r="DG375" s="60"/>
      <c r="DH375" s="60"/>
      <c r="DI375" s="60"/>
      <c r="DJ375" s="60"/>
      <c r="DK375" s="60"/>
      <c r="DL375" s="60"/>
      <c r="DM375" s="60"/>
      <c r="DN375" s="60"/>
      <c r="DO375" s="60"/>
      <c r="DP375" s="60"/>
    </row>
    <row r="376" spans="2:120">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492"/>
      <c r="AB376" s="73"/>
      <c r="BS376" s="60"/>
      <c r="BT376" s="60"/>
      <c r="BU376" s="75"/>
      <c r="BV376" s="75"/>
      <c r="BW376" s="75"/>
      <c r="BX376" s="75"/>
      <c r="BY376" s="75"/>
      <c r="BZ376" s="75"/>
      <c r="CA376" s="75"/>
      <c r="CL376" s="60"/>
      <c r="CM376" s="60"/>
      <c r="CN376" s="60"/>
      <c r="CO376" s="60"/>
      <c r="CP376" s="60"/>
      <c r="CQ376" s="60"/>
      <c r="CR376" s="60"/>
      <c r="CS376" s="60"/>
      <c r="CT376" s="60"/>
      <c r="CU376" s="60"/>
      <c r="CV376" s="60"/>
      <c r="CW376" s="60"/>
      <c r="CX376" s="60"/>
      <c r="CY376" s="60"/>
      <c r="CZ376" s="60"/>
      <c r="DA376" s="60"/>
      <c r="DB376" s="60"/>
      <c r="DC376" s="60"/>
      <c r="DD376" s="60"/>
      <c r="DE376" s="60"/>
      <c r="DF376" s="60"/>
      <c r="DG376" s="60"/>
      <c r="DH376" s="60"/>
      <c r="DI376" s="60"/>
      <c r="DJ376" s="60"/>
      <c r="DK376" s="60"/>
      <c r="DL376" s="60"/>
      <c r="DM376" s="60"/>
      <c r="DN376" s="60"/>
      <c r="DO376" s="60"/>
      <c r="DP376" s="60"/>
    </row>
    <row r="377" spans="2:120">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492"/>
      <c r="AB377" s="73"/>
      <c r="BS377" s="60"/>
      <c r="BT377" s="60"/>
      <c r="BU377" s="75"/>
      <c r="BV377" s="75"/>
      <c r="BW377" s="75"/>
      <c r="BX377" s="75"/>
      <c r="BY377" s="75"/>
      <c r="BZ377" s="75"/>
      <c r="CA377" s="75"/>
      <c r="CL377" s="60"/>
      <c r="CM377" s="60"/>
      <c r="CN377" s="60"/>
      <c r="CO377" s="60"/>
      <c r="CP377" s="60"/>
      <c r="CQ377" s="60"/>
      <c r="CR377" s="60"/>
      <c r="CS377" s="60"/>
      <c r="CT377" s="60"/>
      <c r="CU377" s="60"/>
      <c r="CV377" s="60"/>
      <c r="CW377" s="60"/>
      <c r="CX377" s="60"/>
      <c r="CY377" s="60"/>
      <c r="CZ377" s="60"/>
      <c r="DA377" s="60"/>
      <c r="DB377" s="60"/>
      <c r="DC377" s="60"/>
      <c r="DD377" s="60"/>
      <c r="DE377" s="60"/>
      <c r="DF377" s="60"/>
      <c r="DG377" s="60"/>
      <c r="DH377" s="60"/>
      <c r="DI377" s="60"/>
      <c r="DJ377" s="60"/>
      <c r="DK377" s="60"/>
      <c r="DL377" s="60"/>
      <c r="DM377" s="60"/>
      <c r="DN377" s="60"/>
      <c r="DO377" s="60"/>
      <c r="DP377" s="60"/>
    </row>
    <row r="378" spans="2:120">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492"/>
      <c r="AB378" s="73"/>
      <c r="BS378" s="60"/>
      <c r="BT378" s="60"/>
      <c r="BU378" s="75"/>
      <c r="BV378" s="75"/>
      <c r="BW378" s="75"/>
      <c r="BX378" s="75"/>
      <c r="BY378" s="75"/>
      <c r="BZ378" s="75"/>
      <c r="CA378" s="75"/>
      <c r="CL378" s="60"/>
      <c r="CM378" s="60"/>
      <c r="CN378" s="60"/>
      <c r="CO378" s="60"/>
      <c r="CP378" s="60"/>
      <c r="CQ378" s="60"/>
      <c r="CR378" s="60"/>
      <c r="CS378" s="60"/>
      <c r="CT378" s="60"/>
      <c r="CU378" s="60"/>
      <c r="CV378" s="60"/>
      <c r="CW378" s="60"/>
      <c r="CX378" s="60"/>
      <c r="CY378" s="60"/>
      <c r="CZ378" s="60"/>
      <c r="DA378" s="60"/>
      <c r="DB378" s="60"/>
      <c r="DC378" s="60"/>
      <c r="DD378" s="60"/>
      <c r="DE378" s="60"/>
      <c r="DF378" s="60"/>
      <c r="DG378" s="60"/>
      <c r="DH378" s="60"/>
      <c r="DI378" s="60"/>
      <c r="DJ378" s="60"/>
      <c r="DK378" s="60"/>
      <c r="DL378" s="60"/>
      <c r="DM378" s="60"/>
      <c r="DN378" s="60"/>
      <c r="DO378" s="60"/>
      <c r="DP378" s="60"/>
    </row>
    <row r="379" spans="2:120">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492"/>
      <c r="AB379" s="73"/>
      <c r="BS379" s="60"/>
      <c r="BT379" s="60"/>
      <c r="BU379" s="75"/>
      <c r="BV379" s="75"/>
      <c r="BW379" s="75"/>
      <c r="BX379" s="75"/>
      <c r="BY379" s="75"/>
      <c r="BZ379" s="75"/>
      <c r="CA379" s="75"/>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60"/>
      <c r="DJ379" s="60"/>
      <c r="DK379" s="60"/>
      <c r="DL379" s="60"/>
      <c r="DM379" s="60"/>
      <c r="DN379" s="60"/>
      <c r="DO379" s="60"/>
      <c r="DP379" s="60"/>
    </row>
    <row r="380" spans="2:120">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492"/>
      <c r="AB380" s="73"/>
      <c r="BS380" s="60"/>
      <c r="BT380" s="60"/>
      <c r="BU380" s="75"/>
      <c r="BV380" s="75"/>
      <c r="BW380" s="75"/>
      <c r="BX380" s="75"/>
      <c r="BY380" s="75"/>
      <c r="BZ380" s="75"/>
      <c r="CA380" s="75"/>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60"/>
      <c r="DJ380" s="60"/>
      <c r="DK380" s="60"/>
      <c r="DL380" s="60"/>
      <c r="DM380" s="60"/>
      <c r="DN380" s="60"/>
      <c r="DO380" s="60"/>
      <c r="DP380" s="60"/>
    </row>
    <row r="381" spans="2:120">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492"/>
      <c r="AB381" s="73"/>
      <c r="BS381" s="60"/>
      <c r="BT381" s="60"/>
      <c r="BU381" s="75"/>
      <c r="BV381" s="75"/>
      <c r="BW381" s="75"/>
      <c r="BX381" s="75"/>
      <c r="BY381" s="75"/>
      <c r="BZ381" s="75"/>
      <c r="CA381" s="75"/>
      <c r="CL381" s="60"/>
      <c r="CM381" s="60"/>
      <c r="CN381" s="60"/>
      <c r="CO381" s="60"/>
      <c r="CP381" s="60"/>
      <c r="CQ381" s="60"/>
      <c r="CR381" s="60"/>
      <c r="CS381" s="60"/>
      <c r="CT381" s="60"/>
      <c r="CU381" s="60"/>
      <c r="CV381" s="60"/>
      <c r="CW381" s="60"/>
      <c r="CX381" s="60"/>
      <c r="CY381" s="60"/>
      <c r="CZ381" s="60"/>
      <c r="DA381" s="60"/>
      <c r="DB381" s="60"/>
      <c r="DC381" s="60"/>
      <c r="DD381" s="60"/>
      <c r="DE381" s="60"/>
      <c r="DF381" s="60"/>
      <c r="DG381" s="60"/>
      <c r="DH381" s="60"/>
      <c r="DI381" s="60"/>
      <c r="DJ381" s="60"/>
      <c r="DK381" s="60"/>
      <c r="DL381" s="60"/>
      <c r="DM381" s="60"/>
      <c r="DN381" s="60"/>
      <c r="DO381" s="60"/>
      <c r="DP381" s="60"/>
    </row>
    <row r="382" spans="2:120">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492"/>
      <c r="AB382" s="73"/>
      <c r="BS382" s="60"/>
      <c r="BT382" s="60"/>
      <c r="BU382" s="75"/>
      <c r="BV382" s="75"/>
      <c r="BW382" s="75"/>
      <c r="BX382" s="75"/>
      <c r="BY382" s="75"/>
      <c r="BZ382" s="75"/>
      <c r="CA382" s="75"/>
      <c r="CL382" s="60"/>
      <c r="CM382" s="60"/>
      <c r="CN382" s="60"/>
      <c r="CO382" s="60"/>
      <c r="CP382" s="60"/>
      <c r="CQ382" s="60"/>
      <c r="CR382" s="60"/>
      <c r="CS382" s="60"/>
      <c r="CT382" s="60"/>
      <c r="CU382" s="60"/>
      <c r="CV382" s="60"/>
      <c r="CW382" s="60"/>
      <c r="CX382" s="60"/>
      <c r="CY382" s="60"/>
      <c r="CZ382" s="60"/>
      <c r="DA382" s="60"/>
      <c r="DB382" s="60"/>
      <c r="DC382" s="60"/>
      <c r="DD382" s="60"/>
      <c r="DE382" s="60"/>
      <c r="DF382" s="60"/>
      <c r="DG382" s="60"/>
      <c r="DH382" s="60"/>
      <c r="DI382" s="60"/>
      <c r="DJ382" s="60"/>
      <c r="DK382" s="60"/>
      <c r="DL382" s="60"/>
      <c r="DM382" s="60"/>
      <c r="DN382" s="60"/>
      <c r="DO382" s="60"/>
      <c r="DP382" s="60"/>
    </row>
    <row r="383" spans="2:120">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492"/>
      <c r="AB383" s="73"/>
      <c r="BS383" s="60"/>
      <c r="BT383" s="60"/>
      <c r="BU383" s="75"/>
      <c r="BV383" s="75"/>
      <c r="BW383" s="75"/>
      <c r="BX383" s="75"/>
      <c r="BY383" s="75"/>
      <c r="BZ383" s="75"/>
      <c r="CA383" s="75"/>
      <c r="CL383" s="60"/>
      <c r="CM383" s="60"/>
      <c r="CN383" s="60"/>
      <c r="CO383" s="60"/>
      <c r="CP383" s="60"/>
      <c r="CQ383" s="60"/>
      <c r="CR383" s="60"/>
      <c r="CS383" s="60"/>
      <c r="CT383" s="60"/>
      <c r="CU383" s="60"/>
      <c r="CV383" s="60"/>
      <c r="CW383" s="60"/>
      <c r="CX383" s="60"/>
      <c r="CY383" s="60"/>
      <c r="CZ383" s="60"/>
      <c r="DA383" s="60"/>
      <c r="DB383" s="60"/>
      <c r="DC383" s="60"/>
      <c r="DD383" s="60"/>
      <c r="DE383" s="60"/>
      <c r="DF383" s="60"/>
      <c r="DG383" s="60"/>
      <c r="DH383" s="60"/>
      <c r="DI383" s="60"/>
      <c r="DJ383" s="60"/>
      <c r="DK383" s="60"/>
      <c r="DL383" s="60"/>
      <c r="DM383" s="60"/>
      <c r="DN383" s="60"/>
      <c r="DO383" s="60"/>
      <c r="DP383" s="60"/>
    </row>
    <row r="384" spans="2:120">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492"/>
      <c r="AB384" s="73"/>
      <c r="BS384" s="60"/>
      <c r="BT384" s="60"/>
      <c r="BU384" s="75"/>
      <c r="BV384" s="75"/>
      <c r="BW384" s="75"/>
      <c r="BX384" s="75"/>
      <c r="BY384" s="75"/>
      <c r="BZ384" s="75"/>
      <c r="CA384" s="75"/>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row>
    <row r="385" spans="2:120">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492"/>
      <c r="AB385" s="73"/>
      <c r="BS385" s="60"/>
      <c r="BT385" s="60"/>
      <c r="BU385" s="75"/>
      <c r="BV385" s="75"/>
      <c r="BW385" s="75"/>
      <c r="BX385" s="75"/>
      <c r="BY385" s="75"/>
      <c r="BZ385" s="75"/>
      <c r="CA385" s="75"/>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row>
    <row r="386" spans="2:120">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492"/>
      <c r="AB386" s="73"/>
      <c r="BS386" s="60"/>
      <c r="BT386" s="60"/>
      <c r="BU386" s="75"/>
      <c r="BV386" s="75"/>
      <c r="BW386" s="75"/>
      <c r="BX386" s="75"/>
      <c r="BY386" s="75"/>
      <c r="BZ386" s="75"/>
      <c r="CA386" s="75"/>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row>
    <row r="387" spans="2:120">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492"/>
      <c r="AB387" s="73"/>
      <c r="BS387" s="60"/>
      <c r="BT387" s="60"/>
      <c r="BU387" s="75"/>
      <c r="BV387" s="75"/>
      <c r="BW387" s="75"/>
      <c r="BX387" s="75"/>
      <c r="BY387" s="75"/>
      <c r="BZ387" s="75"/>
      <c r="CA387" s="75"/>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row>
    <row r="388" spans="2:120">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492"/>
      <c r="AB388" s="73"/>
      <c r="BS388" s="60"/>
      <c r="BT388" s="60"/>
      <c r="BU388" s="75"/>
      <c r="BV388" s="75"/>
      <c r="BW388" s="75"/>
      <c r="BX388" s="75"/>
      <c r="BY388" s="75"/>
      <c r="BZ388" s="75"/>
      <c r="CA388" s="75"/>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row>
    <row r="389" spans="2:120">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492"/>
      <c r="AB389" s="73"/>
      <c r="BS389" s="60"/>
      <c r="BT389" s="60"/>
      <c r="BU389" s="75"/>
      <c r="BV389" s="75"/>
      <c r="BW389" s="75"/>
      <c r="BX389" s="75"/>
      <c r="BY389" s="75"/>
      <c r="BZ389" s="75"/>
      <c r="CA389" s="75"/>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row>
    <row r="390" spans="2:120">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492"/>
      <c r="AB390" s="73"/>
      <c r="BS390" s="60"/>
      <c r="BT390" s="60"/>
      <c r="BU390" s="75"/>
      <c r="BV390" s="75"/>
      <c r="BW390" s="75"/>
      <c r="BX390" s="75"/>
      <c r="BY390" s="75"/>
      <c r="BZ390" s="75"/>
      <c r="CA390" s="75"/>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row>
    <row r="391" spans="2:120">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492"/>
      <c r="AB391" s="73"/>
      <c r="BS391" s="60"/>
      <c r="BT391" s="60"/>
      <c r="BU391" s="75"/>
      <c r="BV391" s="75"/>
      <c r="BW391" s="75"/>
      <c r="BX391" s="75"/>
      <c r="BY391" s="75"/>
      <c r="BZ391" s="75"/>
      <c r="CA391" s="75"/>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row>
    <row r="392" spans="2:120">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492"/>
      <c r="AB392" s="73"/>
      <c r="BS392" s="60"/>
      <c r="BT392" s="60"/>
      <c r="BU392" s="75"/>
      <c r="BV392" s="75"/>
      <c r="BW392" s="75"/>
      <c r="BX392" s="75"/>
      <c r="BY392" s="75"/>
      <c r="BZ392" s="75"/>
      <c r="CA392" s="75"/>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row>
    <row r="393" spans="2:120">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492"/>
      <c r="AB393" s="73"/>
      <c r="BS393" s="60"/>
      <c r="BT393" s="60"/>
      <c r="BU393" s="75"/>
      <c r="BV393" s="75"/>
      <c r="BW393" s="75"/>
      <c r="BX393" s="75"/>
      <c r="BY393" s="75"/>
      <c r="BZ393" s="75"/>
      <c r="CA393" s="75"/>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row>
    <row r="394" spans="2:120">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492"/>
      <c r="AB394" s="73"/>
      <c r="BS394" s="60"/>
      <c r="BT394" s="60"/>
      <c r="BU394" s="75"/>
      <c r="BV394" s="75"/>
      <c r="BW394" s="75"/>
      <c r="BX394" s="75"/>
      <c r="BY394" s="75"/>
      <c r="BZ394" s="75"/>
      <c r="CA394" s="75"/>
      <c r="CL394" s="60"/>
      <c r="CM394" s="60"/>
      <c r="CN394" s="60"/>
      <c r="CO394" s="60"/>
      <c r="CP394" s="60"/>
      <c r="CQ394" s="60"/>
      <c r="CR394" s="60"/>
      <c r="CS394" s="60"/>
      <c r="CT394" s="60"/>
      <c r="CU394" s="60"/>
      <c r="CV394" s="60"/>
      <c r="CW394" s="60"/>
      <c r="CX394" s="60"/>
      <c r="CY394" s="60"/>
      <c r="CZ394" s="60"/>
      <c r="DA394" s="60"/>
      <c r="DB394" s="60"/>
      <c r="DC394" s="60"/>
      <c r="DD394" s="60"/>
      <c r="DE394" s="60"/>
      <c r="DF394" s="60"/>
      <c r="DG394" s="60"/>
      <c r="DH394" s="60"/>
      <c r="DI394" s="60"/>
      <c r="DJ394" s="60"/>
      <c r="DK394" s="60"/>
      <c r="DL394" s="60"/>
      <c r="DM394" s="60"/>
      <c r="DN394" s="60"/>
      <c r="DO394" s="60"/>
      <c r="DP394" s="60"/>
    </row>
    <row r="395" spans="2:120">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492"/>
      <c r="AB395" s="73"/>
      <c r="BS395" s="60"/>
      <c r="BT395" s="60"/>
      <c r="BU395" s="75"/>
      <c r="BV395" s="75"/>
      <c r="BW395" s="75"/>
      <c r="BX395" s="75"/>
      <c r="BY395" s="75"/>
      <c r="BZ395" s="75"/>
      <c r="CA395" s="75"/>
      <c r="CL395" s="60"/>
      <c r="CM395" s="60"/>
      <c r="CN395" s="60"/>
      <c r="CO395" s="60"/>
      <c r="CP395" s="60"/>
      <c r="CQ395" s="60"/>
      <c r="CR395" s="60"/>
      <c r="CS395" s="60"/>
      <c r="CT395" s="60"/>
      <c r="CU395" s="60"/>
      <c r="CV395" s="60"/>
      <c r="CW395" s="60"/>
      <c r="CX395" s="60"/>
      <c r="CY395" s="60"/>
      <c r="CZ395" s="60"/>
      <c r="DA395" s="60"/>
      <c r="DB395" s="60"/>
      <c r="DC395" s="60"/>
      <c r="DD395" s="60"/>
      <c r="DE395" s="60"/>
      <c r="DF395" s="60"/>
      <c r="DG395" s="60"/>
      <c r="DH395" s="60"/>
      <c r="DI395" s="60"/>
      <c r="DJ395" s="60"/>
      <c r="DK395" s="60"/>
      <c r="DL395" s="60"/>
      <c r="DM395" s="60"/>
      <c r="DN395" s="60"/>
      <c r="DO395" s="60"/>
      <c r="DP395" s="60"/>
    </row>
    <row r="396" spans="2:120">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492"/>
      <c r="AB396" s="73"/>
      <c r="BS396" s="60"/>
      <c r="BT396" s="60"/>
      <c r="BU396" s="75"/>
      <c r="BV396" s="75"/>
      <c r="BW396" s="75"/>
      <c r="BX396" s="75"/>
      <c r="BY396" s="75"/>
      <c r="BZ396" s="75"/>
      <c r="CA396" s="75"/>
      <c r="CL396" s="60"/>
      <c r="CM396" s="60"/>
      <c r="CN396" s="60"/>
      <c r="CO396" s="60"/>
      <c r="CP396" s="60"/>
      <c r="CQ396" s="60"/>
      <c r="CR396" s="60"/>
      <c r="CS396" s="60"/>
      <c r="CT396" s="60"/>
      <c r="CU396" s="60"/>
      <c r="CV396" s="60"/>
      <c r="CW396" s="60"/>
      <c r="CX396" s="60"/>
      <c r="CY396" s="60"/>
      <c r="CZ396" s="60"/>
      <c r="DA396" s="60"/>
      <c r="DB396" s="60"/>
      <c r="DC396" s="60"/>
      <c r="DD396" s="60"/>
      <c r="DE396" s="60"/>
      <c r="DF396" s="60"/>
      <c r="DG396" s="60"/>
      <c r="DH396" s="60"/>
      <c r="DI396" s="60"/>
      <c r="DJ396" s="60"/>
      <c r="DK396" s="60"/>
      <c r="DL396" s="60"/>
      <c r="DM396" s="60"/>
      <c r="DN396" s="60"/>
      <c r="DO396" s="60"/>
      <c r="DP396" s="60"/>
    </row>
    <row r="397" spans="2:120">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492"/>
      <c r="AB397" s="73"/>
      <c r="BS397" s="60"/>
      <c r="BT397" s="60"/>
      <c r="BU397" s="75"/>
      <c r="BV397" s="75"/>
      <c r="BW397" s="75"/>
      <c r="BX397" s="75"/>
      <c r="BY397" s="75"/>
      <c r="BZ397" s="75"/>
      <c r="CA397" s="75"/>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row>
    <row r="398" spans="2:120">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492"/>
      <c r="AB398" s="73"/>
      <c r="BS398" s="60"/>
      <c r="BT398" s="60"/>
      <c r="BU398" s="75"/>
      <c r="BV398" s="75"/>
      <c r="BW398" s="75"/>
      <c r="BX398" s="75"/>
      <c r="BY398" s="75"/>
      <c r="BZ398" s="75"/>
      <c r="CA398" s="75"/>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60"/>
      <c r="DJ398" s="60"/>
      <c r="DK398" s="60"/>
      <c r="DL398" s="60"/>
      <c r="DM398" s="60"/>
      <c r="DN398" s="60"/>
      <c r="DO398" s="60"/>
      <c r="DP398" s="60"/>
    </row>
    <row r="399" spans="2:120">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492"/>
      <c r="AB399" s="73"/>
      <c r="BS399" s="60"/>
      <c r="BT399" s="60"/>
      <c r="BU399" s="75"/>
      <c r="BV399" s="75"/>
      <c r="BW399" s="75"/>
      <c r="BX399" s="75"/>
      <c r="BY399" s="75"/>
      <c r="BZ399" s="75"/>
      <c r="CA399" s="75"/>
      <c r="CL399" s="60"/>
      <c r="CM399" s="60"/>
      <c r="CN399" s="60"/>
      <c r="CO399" s="60"/>
      <c r="CP399" s="60"/>
      <c r="CQ399" s="60"/>
      <c r="CR399" s="60"/>
      <c r="CS399" s="60"/>
      <c r="CT399" s="60"/>
      <c r="CU399" s="60"/>
      <c r="CV399" s="60"/>
      <c r="CW399" s="60"/>
      <c r="CX399" s="60"/>
      <c r="CY399" s="60"/>
      <c r="CZ399" s="60"/>
      <c r="DA399" s="60"/>
      <c r="DB399" s="60"/>
      <c r="DC399" s="60"/>
      <c r="DD399" s="60"/>
      <c r="DE399" s="60"/>
      <c r="DF399" s="60"/>
      <c r="DG399" s="60"/>
      <c r="DH399" s="60"/>
      <c r="DI399" s="60"/>
      <c r="DJ399" s="60"/>
      <c r="DK399" s="60"/>
      <c r="DL399" s="60"/>
      <c r="DM399" s="60"/>
      <c r="DN399" s="60"/>
      <c r="DO399" s="60"/>
      <c r="DP399" s="60"/>
    </row>
    <row r="400" spans="2:120">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492"/>
      <c r="AB400" s="73"/>
      <c r="BS400" s="60"/>
      <c r="BT400" s="60"/>
      <c r="BU400" s="75"/>
      <c r="BV400" s="75"/>
      <c r="BW400" s="75"/>
      <c r="BX400" s="75"/>
      <c r="BY400" s="75"/>
      <c r="BZ400" s="75"/>
      <c r="CA400" s="75"/>
      <c r="CL400" s="60"/>
      <c r="CM400" s="60"/>
      <c r="CN400" s="60"/>
      <c r="CO400" s="60"/>
      <c r="CP400" s="60"/>
      <c r="CQ400" s="60"/>
      <c r="CR400" s="60"/>
      <c r="CS400" s="60"/>
      <c r="CT400" s="60"/>
      <c r="CU400" s="60"/>
      <c r="CV400" s="60"/>
      <c r="CW400" s="60"/>
      <c r="CX400" s="60"/>
      <c r="CY400" s="60"/>
      <c r="CZ400" s="60"/>
      <c r="DA400" s="60"/>
      <c r="DB400" s="60"/>
      <c r="DC400" s="60"/>
      <c r="DD400" s="60"/>
      <c r="DE400" s="60"/>
      <c r="DF400" s="60"/>
      <c r="DG400" s="60"/>
      <c r="DH400" s="60"/>
      <c r="DI400" s="60"/>
      <c r="DJ400" s="60"/>
      <c r="DK400" s="60"/>
      <c r="DL400" s="60"/>
      <c r="DM400" s="60"/>
      <c r="DN400" s="60"/>
      <c r="DO400" s="60"/>
      <c r="DP400" s="60"/>
    </row>
    <row r="401" spans="2:120">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492"/>
      <c r="AB401" s="73"/>
      <c r="BS401" s="60"/>
      <c r="BT401" s="60"/>
      <c r="BU401" s="75"/>
      <c r="BV401" s="75"/>
      <c r="BW401" s="75"/>
      <c r="BX401" s="75"/>
      <c r="BY401" s="75"/>
      <c r="BZ401" s="75"/>
      <c r="CA401" s="75"/>
      <c r="CL401" s="60"/>
      <c r="CM401" s="60"/>
      <c r="CN401" s="60"/>
      <c r="CO401" s="60"/>
      <c r="CP401" s="60"/>
      <c r="CQ401" s="60"/>
      <c r="CR401" s="60"/>
      <c r="CS401" s="60"/>
      <c r="CT401" s="60"/>
      <c r="CU401" s="60"/>
      <c r="CV401" s="60"/>
      <c r="CW401" s="60"/>
      <c r="CX401" s="60"/>
      <c r="CY401" s="60"/>
      <c r="CZ401" s="60"/>
      <c r="DA401" s="60"/>
      <c r="DB401" s="60"/>
      <c r="DC401" s="60"/>
      <c r="DD401" s="60"/>
      <c r="DE401" s="60"/>
      <c r="DF401" s="60"/>
      <c r="DG401" s="60"/>
      <c r="DH401" s="60"/>
      <c r="DI401" s="60"/>
      <c r="DJ401" s="60"/>
      <c r="DK401" s="60"/>
      <c r="DL401" s="60"/>
      <c r="DM401" s="60"/>
      <c r="DN401" s="60"/>
      <c r="DO401" s="60"/>
      <c r="DP401" s="60"/>
    </row>
    <row r="402" spans="2:120">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492"/>
      <c r="AB402" s="73"/>
      <c r="BS402" s="60"/>
      <c r="BT402" s="60"/>
      <c r="BU402" s="75"/>
      <c r="BV402" s="75"/>
      <c r="BW402" s="75"/>
      <c r="BX402" s="75"/>
      <c r="BY402" s="75"/>
      <c r="BZ402" s="75"/>
      <c r="CA402" s="75"/>
      <c r="CL402" s="60"/>
      <c r="CM402" s="60"/>
      <c r="CN402" s="60"/>
      <c r="CO402" s="60"/>
      <c r="CP402" s="60"/>
      <c r="CQ402" s="60"/>
      <c r="CR402" s="60"/>
      <c r="CS402" s="60"/>
      <c r="CT402" s="60"/>
      <c r="CU402" s="60"/>
      <c r="CV402" s="60"/>
      <c r="CW402" s="60"/>
      <c r="CX402" s="60"/>
      <c r="CY402" s="60"/>
      <c r="CZ402" s="60"/>
      <c r="DA402" s="60"/>
      <c r="DB402" s="60"/>
      <c r="DC402" s="60"/>
      <c r="DD402" s="60"/>
      <c r="DE402" s="60"/>
      <c r="DF402" s="60"/>
      <c r="DG402" s="60"/>
      <c r="DH402" s="60"/>
      <c r="DI402" s="60"/>
      <c r="DJ402" s="60"/>
      <c r="DK402" s="60"/>
      <c r="DL402" s="60"/>
      <c r="DM402" s="60"/>
      <c r="DN402" s="60"/>
      <c r="DO402" s="60"/>
      <c r="DP402" s="60"/>
    </row>
    <row r="403" spans="2:120">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492"/>
      <c r="AB403" s="73"/>
      <c r="BS403" s="60"/>
      <c r="BT403" s="60"/>
      <c r="BU403" s="75"/>
      <c r="BV403" s="75"/>
      <c r="BW403" s="75"/>
      <c r="BX403" s="75"/>
      <c r="BY403" s="75"/>
      <c r="BZ403" s="75"/>
      <c r="CA403" s="75"/>
      <c r="CL403" s="60"/>
      <c r="CM403" s="60"/>
      <c r="CN403" s="60"/>
      <c r="CO403" s="60"/>
      <c r="CP403" s="60"/>
      <c r="CQ403" s="60"/>
      <c r="CR403" s="60"/>
      <c r="CS403" s="60"/>
      <c r="CT403" s="60"/>
      <c r="CU403" s="60"/>
      <c r="CV403" s="60"/>
      <c r="CW403" s="60"/>
      <c r="CX403" s="60"/>
      <c r="CY403" s="60"/>
      <c r="CZ403" s="60"/>
      <c r="DA403" s="60"/>
      <c r="DB403" s="60"/>
      <c r="DC403" s="60"/>
      <c r="DD403" s="60"/>
      <c r="DE403" s="60"/>
      <c r="DF403" s="60"/>
      <c r="DG403" s="60"/>
      <c r="DH403" s="60"/>
      <c r="DI403" s="60"/>
      <c r="DJ403" s="60"/>
      <c r="DK403" s="60"/>
      <c r="DL403" s="60"/>
      <c r="DM403" s="60"/>
      <c r="DN403" s="60"/>
      <c r="DO403" s="60"/>
      <c r="DP403" s="60"/>
    </row>
    <row r="404" spans="2:120">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492"/>
      <c r="AB404" s="73"/>
      <c r="BS404" s="60"/>
      <c r="BT404" s="60"/>
      <c r="BU404" s="75"/>
      <c r="BV404" s="75"/>
      <c r="BW404" s="75"/>
      <c r="BX404" s="75"/>
      <c r="BY404" s="75"/>
      <c r="BZ404" s="75"/>
      <c r="CA404" s="75"/>
      <c r="CL404" s="60"/>
      <c r="CM404" s="60"/>
      <c r="CN404" s="60"/>
      <c r="CO404" s="60"/>
      <c r="CP404" s="60"/>
      <c r="CQ404" s="60"/>
      <c r="CR404" s="60"/>
      <c r="CS404" s="60"/>
      <c r="CT404" s="60"/>
      <c r="CU404" s="60"/>
      <c r="CV404" s="60"/>
      <c r="CW404" s="60"/>
      <c r="CX404" s="60"/>
      <c r="CY404" s="60"/>
      <c r="CZ404" s="60"/>
      <c r="DA404" s="60"/>
      <c r="DB404" s="60"/>
      <c r="DC404" s="60"/>
      <c r="DD404" s="60"/>
      <c r="DE404" s="60"/>
      <c r="DF404" s="60"/>
      <c r="DG404" s="60"/>
      <c r="DH404" s="60"/>
      <c r="DI404" s="60"/>
      <c r="DJ404" s="60"/>
      <c r="DK404" s="60"/>
      <c r="DL404" s="60"/>
      <c r="DM404" s="60"/>
      <c r="DN404" s="60"/>
      <c r="DO404" s="60"/>
      <c r="DP404" s="60"/>
    </row>
    <row r="405" spans="2:120">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492"/>
      <c r="AB405" s="73"/>
      <c r="BS405" s="60"/>
      <c r="BT405" s="60"/>
      <c r="BU405" s="75"/>
      <c r="BV405" s="75"/>
      <c r="BW405" s="75"/>
      <c r="BX405" s="75"/>
      <c r="BY405" s="75"/>
      <c r="BZ405" s="75"/>
      <c r="CA405" s="75"/>
      <c r="CL405" s="60"/>
      <c r="CM405" s="60"/>
      <c r="CN405" s="60"/>
      <c r="CO405" s="60"/>
      <c r="CP405" s="60"/>
      <c r="CQ405" s="60"/>
      <c r="CR405" s="60"/>
      <c r="CS405" s="60"/>
      <c r="CT405" s="60"/>
      <c r="CU405" s="60"/>
      <c r="CV405" s="60"/>
      <c r="CW405" s="60"/>
      <c r="CX405" s="60"/>
      <c r="CY405" s="60"/>
      <c r="CZ405" s="60"/>
      <c r="DA405" s="60"/>
      <c r="DB405" s="60"/>
      <c r="DC405" s="60"/>
      <c r="DD405" s="60"/>
      <c r="DE405" s="60"/>
      <c r="DF405" s="60"/>
      <c r="DG405" s="60"/>
      <c r="DH405" s="60"/>
      <c r="DI405" s="60"/>
      <c r="DJ405" s="60"/>
      <c r="DK405" s="60"/>
      <c r="DL405" s="60"/>
      <c r="DM405" s="60"/>
      <c r="DN405" s="60"/>
      <c r="DO405" s="60"/>
      <c r="DP405" s="60"/>
    </row>
    <row r="406" spans="2:120">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492"/>
      <c r="AB406" s="73"/>
      <c r="BS406" s="60"/>
      <c r="BT406" s="60"/>
      <c r="BU406" s="75"/>
      <c r="BV406" s="75"/>
      <c r="BW406" s="75"/>
      <c r="BX406" s="75"/>
      <c r="BY406" s="75"/>
      <c r="BZ406" s="75"/>
      <c r="CA406" s="75"/>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row>
    <row r="407" spans="2:120">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492"/>
      <c r="AB407" s="73"/>
      <c r="BS407" s="60"/>
      <c r="BT407" s="60"/>
      <c r="BU407" s="75"/>
      <c r="BV407" s="75"/>
      <c r="BW407" s="75"/>
      <c r="BX407" s="75"/>
      <c r="BY407" s="75"/>
      <c r="BZ407" s="75"/>
      <c r="CA407" s="75"/>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row>
    <row r="408" spans="2:120">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492"/>
      <c r="AB408" s="73"/>
      <c r="BS408" s="60"/>
      <c r="BT408" s="60"/>
      <c r="BU408" s="75"/>
      <c r="BV408" s="75"/>
      <c r="BW408" s="75"/>
      <c r="BX408" s="75"/>
      <c r="BY408" s="75"/>
      <c r="BZ408" s="75"/>
      <c r="CA408" s="75"/>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row>
    <row r="409" spans="2:120">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492"/>
      <c r="AB409" s="73"/>
      <c r="BS409" s="60"/>
      <c r="BT409" s="60"/>
      <c r="BU409" s="75"/>
      <c r="BV409" s="75"/>
      <c r="BW409" s="75"/>
      <c r="BX409" s="75"/>
      <c r="BY409" s="75"/>
      <c r="BZ409" s="75"/>
      <c r="CA409" s="75"/>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row>
    <row r="410" spans="2:120">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492"/>
      <c r="AB410" s="73"/>
      <c r="BS410" s="60"/>
      <c r="BT410" s="60"/>
      <c r="BU410" s="75"/>
      <c r="BV410" s="75"/>
      <c r="BW410" s="75"/>
      <c r="BX410" s="75"/>
      <c r="BY410" s="75"/>
      <c r="BZ410" s="75"/>
      <c r="CA410" s="75"/>
      <c r="CL410" s="60"/>
      <c r="CM410" s="60"/>
      <c r="CN410" s="60"/>
      <c r="CO410" s="60"/>
      <c r="CP410" s="60"/>
      <c r="CQ410" s="60"/>
      <c r="CR410" s="60"/>
      <c r="CS410" s="60"/>
      <c r="CT410" s="60"/>
      <c r="CU410" s="60"/>
      <c r="CV410" s="60"/>
      <c r="CW410" s="60"/>
      <c r="CX410" s="60"/>
      <c r="CY410" s="60"/>
      <c r="CZ410" s="60"/>
      <c r="DA410" s="60"/>
      <c r="DB410" s="60"/>
      <c r="DC410" s="60"/>
      <c r="DD410" s="60"/>
      <c r="DE410" s="60"/>
      <c r="DF410" s="60"/>
      <c r="DG410" s="60"/>
      <c r="DH410" s="60"/>
      <c r="DI410" s="60"/>
      <c r="DJ410" s="60"/>
      <c r="DK410" s="60"/>
      <c r="DL410" s="60"/>
      <c r="DM410" s="60"/>
      <c r="DN410" s="60"/>
      <c r="DO410" s="60"/>
      <c r="DP410" s="60"/>
    </row>
    <row r="411" spans="2:120">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492"/>
      <c r="AB411" s="73"/>
      <c r="BS411" s="60"/>
      <c r="BT411" s="60"/>
      <c r="BU411" s="75"/>
      <c r="BV411" s="75"/>
      <c r="BW411" s="75"/>
      <c r="BX411" s="75"/>
      <c r="BY411" s="75"/>
      <c r="BZ411" s="75"/>
      <c r="CA411" s="75"/>
      <c r="CL411" s="60"/>
      <c r="CM411" s="60"/>
      <c r="CN411" s="60"/>
      <c r="CO411" s="60"/>
      <c r="CP411" s="60"/>
      <c r="CQ411" s="60"/>
      <c r="CR411" s="60"/>
      <c r="CS411" s="60"/>
      <c r="CT411" s="60"/>
      <c r="CU411" s="60"/>
      <c r="CV411" s="60"/>
      <c r="CW411" s="60"/>
      <c r="CX411" s="60"/>
      <c r="CY411" s="60"/>
      <c r="CZ411" s="60"/>
      <c r="DA411" s="60"/>
      <c r="DB411" s="60"/>
      <c r="DC411" s="60"/>
      <c r="DD411" s="60"/>
      <c r="DE411" s="60"/>
      <c r="DF411" s="60"/>
      <c r="DG411" s="60"/>
      <c r="DH411" s="60"/>
      <c r="DI411" s="60"/>
      <c r="DJ411" s="60"/>
      <c r="DK411" s="60"/>
      <c r="DL411" s="60"/>
      <c r="DM411" s="60"/>
      <c r="DN411" s="60"/>
      <c r="DO411" s="60"/>
      <c r="DP411" s="60"/>
    </row>
    <row r="412" spans="2:120">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492"/>
      <c r="AB412" s="73"/>
      <c r="BS412" s="60"/>
      <c r="BT412" s="60"/>
      <c r="BU412" s="75"/>
      <c r="BV412" s="75"/>
      <c r="BW412" s="75"/>
      <c r="BX412" s="75"/>
      <c r="BY412" s="75"/>
      <c r="BZ412" s="75"/>
      <c r="CA412" s="75"/>
      <c r="CL412" s="60"/>
      <c r="CM412" s="60"/>
      <c r="CN412" s="60"/>
      <c r="CO412" s="60"/>
      <c r="CP412" s="60"/>
      <c r="CQ412" s="60"/>
      <c r="CR412" s="60"/>
      <c r="CS412" s="60"/>
      <c r="CT412" s="60"/>
      <c r="CU412" s="60"/>
      <c r="CV412" s="60"/>
      <c r="CW412" s="60"/>
      <c r="CX412" s="60"/>
      <c r="CY412" s="60"/>
      <c r="CZ412" s="60"/>
      <c r="DA412" s="60"/>
      <c r="DB412" s="60"/>
      <c r="DC412" s="60"/>
      <c r="DD412" s="60"/>
      <c r="DE412" s="60"/>
      <c r="DF412" s="60"/>
      <c r="DG412" s="60"/>
      <c r="DH412" s="60"/>
      <c r="DI412" s="60"/>
      <c r="DJ412" s="60"/>
      <c r="DK412" s="60"/>
      <c r="DL412" s="60"/>
      <c r="DM412" s="60"/>
      <c r="DN412" s="60"/>
      <c r="DO412" s="60"/>
      <c r="DP412" s="60"/>
    </row>
    <row r="413" spans="2:120">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492"/>
      <c r="AB413" s="73"/>
      <c r="BS413" s="60"/>
      <c r="BT413" s="60"/>
      <c r="BU413" s="75"/>
      <c r="BV413" s="75"/>
      <c r="BW413" s="75"/>
      <c r="BX413" s="75"/>
      <c r="BY413" s="75"/>
      <c r="BZ413" s="75"/>
      <c r="CA413" s="75"/>
      <c r="CL413" s="60"/>
      <c r="CM413" s="60"/>
      <c r="CN413" s="60"/>
      <c r="CO413" s="60"/>
      <c r="CP413" s="60"/>
      <c r="CQ413" s="60"/>
      <c r="CR413" s="60"/>
      <c r="CS413" s="60"/>
      <c r="CT413" s="60"/>
      <c r="CU413" s="60"/>
      <c r="CV413" s="60"/>
      <c r="CW413" s="60"/>
      <c r="CX413" s="60"/>
      <c r="CY413" s="60"/>
      <c r="CZ413" s="60"/>
      <c r="DA413" s="60"/>
      <c r="DB413" s="60"/>
      <c r="DC413" s="60"/>
      <c r="DD413" s="60"/>
      <c r="DE413" s="60"/>
      <c r="DF413" s="60"/>
      <c r="DG413" s="60"/>
      <c r="DH413" s="60"/>
      <c r="DI413" s="60"/>
      <c r="DJ413" s="60"/>
      <c r="DK413" s="60"/>
      <c r="DL413" s="60"/>
      <c r="DM413" s="60"/>
      <c r="DN413" s="60"/>
      <c r="DO413" s="60"/>
      <c r="DP413" s="60"/>
    </row>
    <row r="414" spans="2:120">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492"/>
      <c r="AB414" s="73"/>
      <c r="BS414" s="60"/>
      <c r="BT414" s="60"/>
      <c r="BU414" s="75"/>
      <c r="BV414" s="75"/>
      <c r="BW414" s="75"/>
      <c r="BX414" s="75"/>
      <c r="BY414" s="75"/>
      <c r="BZ414" s="75"/>
      <c r="CA414" s="75"/>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row>
    <row r="415" spans="2:120">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492"/>
      <c r="AB415" s="73"/>
      <c r="BS415" s="60"/>
      <c r="BT415" s="60"/>
      <c r="BU415" s="75"/>
      <c r="BV415" s="75"/>
      <c r="BW415" s="75"/>
      <c r="BX415" s="75"/>
      <c r="BY415" s="75"/>
      <c r="BZ415" s="75"/>
      <c r="CA415" s="75"/>
      <c r="CL415" s="60"/>
      <c r="CM415" s="60"/>
      <c r="CN415" s="60"/>
      <c r="CO415" s="60"/>
      <c r="CP415" s="60"/>
      <c r="CQ415" s="60"/>
      <c r="CR415" s="60"/>
      <c r="CS415" s="60"/>
      <c r="CT415" s="60"/>
      <c r="CU415" s="60"/>
      <c r="CV415" s="60"/>
      <c r="CW415" s="60"/>
      <c r="CX415" s="60"/>
      <c r="CY415" s="60"/>
      <c r="CZ415" s="60"/>
      <c r="DA415" s="60"/>
      <c r="DB415" s="60"/>
      <c r="DC415" s="60"/>
      <c r="DD415" s="60"/>
      <c r="DE415" s="60"/>
      <c r="DF415" s="60"/>
      <c r="DG415" s="60"/>
      <c r="DH415" s="60"/>
      <c r="DI415" s="60"/>
      <c r="DJ415" s="60"/>
      <c r="DK415" s="60"/>
      <c r="DL415" s="60"/>
      <c r="DM415" s="60"/>
      <c r="DN415" s="60"/>
      <c r="DO415" s="60"/>
      <c r="DP415" s="60"/>
    </row>
    <row r="416" spans="2:120">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492"/>
      <c r="AB416" s="73"/>
      <c r="BS416" s="60"/>
      <c r="BT416" s="60"/>
      <c r="BU416" s="75"/>
      <c r="BV416" s="75"/>
      <c r="BW416" s="75"/>
      <c r="BX416" s="75"/>
      <c r="BY416" s="75"/>
      <c r="BZ416" s="75"/>
      <c r="CA416" s="75"/>
      <c r="CL416" s="60"/>
      <c r="CM416" s="60"/>
      <c r="CN416" s="60"/>
      <c r="CO416" s="60"/>
      <c r="CP416" s="60"/>
      <c r="CQ416" s="60"/>
      <c r="CR416" s="60"/>
      <c r="CS416" s="60"/>
      <c r="CT416" s="60"/>
      <c r="CU416" s="60"/>
      <c r="CV416" s="60"/>
      <c r="CW416" s="60"/>
      <c r="CX416" s="60"/>
      <c r="CY416" s="60"/>
      <c r="CZ416" s="60"/>
      <c r="DA416" s="60"/>
      <c r="DB416" s="60"/>
      <c r="DC416" s="60"/>
      <c r="DD416" s="60"/>
      <c r="DE416" s="60"/>
      <c r="DF416" s="60"/>
      <c r="DG416" s="60"/>
      <c r="DH416" s="60"/>
      <c r="DI416" s="60"/>
      <c r="DJ416" s="60"/>
      <c r="DK416" s="60"/>
      <c r="DL416" s="60"/>
      <c r="DM416" s="60"/>
      <c r="DN416" s="60"/>
      <c r="DO416" s="60"/>
      <c r="DP416" s="60"/>
    </row>
    <row r="417" spans="2:120">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492"/>
      <c r="AB417" s="73"/>
      <c r="BS417" s="60"/>
      <c r="BT417" s="60"/>
      <c r="BU417" s="75"/>
      <c r="BV417" s="75"/>
      <c r="BW417" s="75"/>
      <c r="BX417" s="75"/>
      <c r="BY417" s="75"/>
      <c r="BZ417" s="75"/>
      <c r="CA417" s="75"/>
      <c r="CL417" s="60"/>
      <c r="CM417" s="60"/>
      <c r="CN417" s="60"/>
      <c r="CO417" s="60"/>
      <c r="CP417" s="60"/>
      <c r="CQ417" s="60"/>
      <c r="CR417" s="60"/>
      <c r="CS417" s="60"/>
      <c r="CT417" s="60"/>
      <c r="CU417" s="60"/>
      <c r="CV417" s="60"/>
      <c r="CW417" s="60"/>
      <c r="CX417" s="60"/>
      <c r="CY417" s="60"/>
      <c r="CZ417" s="60"/>
      <c r="DA417" s="60"/>
      <c r="DB417" s="60"/>
      <c r="DC417" s="60"/>
      <c r="DD417" s="60"/>
      <c r="DE417" s="60"/>
      <c r="DF417" s="60"/>
      <c r="DG417" s="60"/>
      <c r="DH417" s="60"/>
      <c r="DI417" s="60"/>
      <c r="DJ417" s="60"/>
      <c r="DK417" s="60"/>
      <c r="DL417" s="60"/>
      <c r="DM417" s="60"/>
      <c r="DN417" s="60"/>
      <c r="DO417" s="60"/>
      <c r="DP417" s="60"/>
    </row>
    <row r="418" spans="2:120">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492"/>
      <c r="AB418" s="73"/>
      <c r="BS418" s="60"/>
      <c r="BT418" s="60"/>
      <c r="BU418" s="75"/>
      <c r="BV418" s="75"/>
      <c r="BW418" s="75"/>
      <c r="BX418" s="75"/>
      <c r="BY418" s="75"/>
      <c r="BZ418" s="75"/>
      <c r="CA418" s="75"/>
      <c r="CL418" s="60"/>
      <c r="CM418" s="60"/>
      <c r="CN418" s="60"/>
      <c r="CO418" s="60"/>
      <c r="CP418" s="60"/>
      <c r="CQ418" s="60"/>
      <c r="CR418" s="60"/>
      <c r="CS418" s="60"/>
      <c r="CT418" s="60"/>
      <c r="CU418" s="60"/>
      <c r="CV418" s="60"/>
      <c r="CW418" s="60"/>
      <c r="CX418" s="60"/>
      <c r="CY418" s="60"/>
      <c r="CZ418" s="60"/>
      <c r="DA418" s="60"/>
      <c r="DB418" s="60"/>
      <c r="DC418" s="60"/>
      <c r="DD418" s="60"/>
      <c r="DE418" s="60"/>
      <c r="DF418" s="60"/>
      <c r="DG418" s="60"/>
      <c r="DH418" s="60"/>
      <c r="DI418" s="60"/>
      <c r="DJ418" s="60"/>
      <c r="DK418" s="60"/>
      <c r="DL418" s="60"/>
      <c r="DM418" s="60"/>
      <c r="DN418" s="60"/>
      <c r="DO418" s="60"/>
      <c r="DP418" s="60"/>
    </row>
    <row r="419" spans="2:120">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492"/>
      <c r="AB419" s="73"/>
      <c r="BS419" s="60"/>
      <c r="BT419" s="60"/>
      <c r="BU419" s="75"/>
      <c r="BV419" s="75"/>
      <c r="BW419" s="75"/>
      <c r="BX419" s="75"/>
      <c r="BY419" s="75"/>
      <c r="BZ419" s="75"/>
      <c r="CA419" s="75"/>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row>
    <row r="420" spans="2:120">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492"/>
      <c r="AB420" s="73"/>
      <c r="BS420" s="60"/>
      <c r="BT420" s="60"/>
      <c r="BU420" s="75"/>
      <c r="BV420" s="75"/>
      <c r="BW420" s="75"/>
      <c r="BX420" s="75"/>
      <c r="BY420" s="75"/>
      <c r="BZ420" s="75"/>
      <c r="CA420" s="75"/>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row>
    <row r="421" spans="2:120">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492"/>
      <c r="AB421" s="73"/>
      <c r="BS421" s="60"/>
      <c r="BT421" s="60"/>
      <c r="BU421" s="75"/>
      <c r="BV421" s="75"/>
      <c r="BW421" s="75"/>
      <c r="BX421" s="75"/>
      <c r="BY421" s="75"/>
      <c r="BZ421" s="75"/>
      <c r="CA421" s="75"/>
      <c r="CL421" s="60"/>
      <c r="CM421" s="60"/>
      <c r="CN421" s="60"/>
      <c r="CO421" s="60"/>
      <c r="CP421" s="60"/>
      <c r="CQ421" s="60"/>
      <c r="CR421" s="60"/>
      <c r="CS421" s="60"/>
      <c r="CT421" s="60"/>
      <c r="CU421" s="60"/>
      <c r="CV421" s="60"/>
      <c r="CW421" s="60"/>
      <c r="CX421" s="60"/>
      <c r="CY421" s="60"/>
      <c r="CZ421" s="60"/>
      <c r="DA421" s="60"/>
      <c r="DB421" s="60"/>
      <c r="DC421" s="60"/>
      <c r="DD421" s="60"/>
      <c r="DE421" s="60"/>
      <c r="DF421" s="60"/>
      <c r="DG421" s="60"/>
      <c r="DH421" s="60"/>
      <c r="DI421" s="60"/>
      <c r="DJ421" s="60"/>
      <c r="DK421" s="60"/>
      <c r="DL421" s="60"/>
      <c r="DM421" s="60"/>
      <c r="DN421" s="60"/>
      <c r="DO421" s="60"/>
      <c r="DP421" s="60"/>
    </row>
    <row r="422" spans="2:120">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492"/>
      <c r="AB422" s="73"/>
      <c r="BS422" s="60"/>
      <c r="BT422" s="60"/>
      <c r="BU422" s="75"/>
      <c r="BV422" s="75"/>
      <c r="BW422" s="75"/>
      <c r="BX422" s="75"/>
      <c r="BY422" s="75"/>
      <c r="BZ422" s="75"/>
      <c r="CA422" s="75"/>
      <c r="CL422" s="60"/>
      <c r="CM422" s="60"/>
      <c r="CN422" s="60"/>
      <c r="CO422" s="60"/>
      <c r="CP422" s="60"/>
      <c r="CQ422" s="60"/>
      <c r="CR422" s="60"/>
      <c r="CS422" s="60"/>
      <c r="CT422" s="60"/>
      <c r="CU422" s="60"/>
      <c r="CV422" s="60"/>
      <c r="CW422" s="60"/>
      <c r="CX422" s="60"/>
      <c r="CY422" s="60"/>
      <c r="CZ422" s="60"/>
      <c r="DA422" s="60"/>
      <c r="DB422" s="60"/>
      <c r="DC422" s="60"/>
      <c r="DD422" s="60"/>
      <c r="DE422" s="60"/>
      <c r="DF422" s="60"/>
      <c r="DG422" s="60"/>
      <c r="DH422" s="60"/>
      <c r="DI422" s="60"/>
      <c r="DJ422" s="60"/>
      <c r="DK422" s="60"/>
      <c r="DL422" s="60"/>
      <c r="DM422" s="60"/>
      <c r="DN422" s="60"/>
      <c r="DO422" s="60"/>
      <c r="DP422" s="60"/>
    </row>
    <row r="423" spans="2:120">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492"/>
      <c r="AB423" s="73"/>
      <c r="BS423" s="60"/>
      <c r="BT423" s="60"/>
      <c r="BU423" s="75"/>
      <c r="BV423" s="75"/>
      <c r="BW423" s="75"/>
      <c r="BX423" s="75"/>
      <c r="BY423" s="75"/>
      <c r="BZ423" s="75"/>
      <c r="CA423" s="75"/>
      <c r="CL423" s="60"/>
      <c r="CM423" s="60"/>
      <c r="CN423" s="60"/>
      <c r="CO423" s="60"/>
      <c r="CP423" s="60"/>
      <c r="CQ423" s="60"/>
      <c r="CR423" s="60"/>
      <c r="CS423" s="60"/>
      <c r="CT423" s="60"/>
      <c r="CU423" s="60"/>
      <c r="CV423" s="60"/>
      <c r="CW423" s="60"/>
      <c r="CX423" s="60"/>
      <c r="CY423" s="60"/>
      <c r="CZ423" s="60"/>
      <c r="DA423" s="60"/>
      <c r="DB423" s="60"/>
      <c r="DC423" s="60"/>
      <c r="DD423" s="60"/>
      <c r="DE423" s="60"/>
      <c r="DF423" s="60"/>
      <c r="DG423" s="60"/>
      <c r="DH423" s="60"/>
      <c r="DI423" s="60"/>
      <c r="DJ423" s="60"/>
      <c r="DK423" s="60"/>
      <c r="DL423" s="60"/>
      <c r="DM423" s="60"/>
      <c r="DN423" s="60"/>
      <c r="DO423" s="60"/>
      <c r="DP423" s="60"/>
    </row>
    <row r="424" spans="2:120">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492"/>
      <c r="AB424" s="73"/>
      <c r="BS424" s="60"/>
      <c r="BT424" s="60"/>
      <c r="BU424" s="75"/>
      <c r="BV424" s="75"/>
      <c r="BW424" s="75"/>
      <c r="BX424" s="75"/>
      <c r="BY424" s="75"/>
      <c r="BZ424" s="75"/>
      <c r="CA424" s="75"/>
      <c r="CL424" s="60"/>
      <c r="CM424" s="60"/>
      <c r="CN424" s="60"/>
      <c r="CO424" s="60"/>
      <c r="CP424" s="60"/>
      <c r="CQ424" s="60"/>
      <c r="CR424" s="60"/>
      <c r="CS424" s="60"/>
      <c r="CT424" s="60"/>
      <c r="CU424" s="60"/>
      <c r="CV424" s="60"/>
      <c r="CW424" s="60"/>
      <c r="CX424" s="60"/>
      <c r="CY424" s="60"/>
      <c r="CZ424" s="60"/>
      <c r="DA424" s="60"/>
      <c r="DB424" s="60"/>
      <c r="DC424" s="60"/>
      <c r="DD424" s="60"/>
      <c r="DE424" s="60"/>
      <c r="DF424" s="60"/>
      <c r="DG424" s="60"/>
      <c r="DH424" s="60"/>
      <c r="DI424" s="60"/>
      <c r="DJ424" s="60"/>
      <c r="DK424" s="60"/>
      <c r="DL424" s="60"/>
      <c r="DM424" s="60"/>
      <c r="DN424" s="60"/>
      <c r="DO424" s="60"/>
      <c r="DP424" s="60"/>
    </row>
    <row r="425" spans="2:120">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492"/>
      <c r="AB425" s="73"/>
      <c r="BS425" s="60"/>
      <c r="BT425" s="60"/>
      <c r="BU425" s="75"/>
      <c r="BV425" s="75"/>
      <c r="BW425" s="75"/>
      <c r="BX425" s="75"/>
      <c r="BY425" s="75"/>
      <c r="BZ425" s="75"/>
      <c r="CA425" s="75"/>
      <c r="CL425" s="60"/>
      <c r="CM425" s="60"/>
      <c r="CN425" s="60"/>
      <c r="CO425" s="60"/>
      <c r="CP425" s="60"/>
      <c r="CQ425" s="60"/>
      <c r="CR425" s="60"/>
      <c r="CS425" s="60"/>
      <c r="CT425" s="60"/>
      <c r="CU425" s="60"/>
      <c r="CV425" s="60"/>
      <c r="CW425" s="60"/>
      <c r="CX425" s="60"/>
      <c r="CY425" s="60"/>
      <c r="CZ425" s="60"/>
      <c r="DA425" s="60"/>
      <c r="DB425" s="60"/>
      <c r="DC425" s="60"/>
      <c r="DD425" s="60"/>
      <c r="DE425" s="60"/>
      <c r="DF425" s="60"/>
      <c r="DG425" s="60"/>
      <c r="DH425" s="60"/>
      <c r="DI425" s="60"/>
      <c r="DJ425" s="60"/>
      <c r="DK425" s="60"/>
      <c r="DL425" s="60"/>
      <c r="DM425" s="60"/>
      <c r="DN425" s="60"/>
      <c r="DO425" s="60"/>
      <c r="DP425" s="60"/>
    </row>
    <row r="426" spans="2:120">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492"/>
      <c r="AB426" s="73"/>
      <c r="BS426" s="60"/>
      <c r="BT426" s="60"/>
      <c r="BU426" s="75"/>
      <c r="BV426" s="75"/>
      <c r="BW426" s="75"/>
      <c r="BX426" s="75"/>
      <c r="BY426" s="75"/>
      <c r="BZ426" s="75"/>
      <c r="CA426" s="75"/>
      <c r="CL426" s="60"/>
      <c r="CM426" s="60"/>
      <c r="CN426" s="60"/>
      <c r="CO426" s="60"/>
      <c r="CP426" s="60"/>
      <c r="CQ426" s="60"/>
      <c r="CR426" s="60"/>
      <c r="CS426" s="60"/>
      <c r="CT426" s="60"/>
      <c r="CU426" s="60"/>
      <c r="CV426" s="60"/>
      <c r="CW426" s="60"/>
      <c r="CX426" s="60"/>
      <c r="CY426" s="60"/>
      <c r="CZ426" s="60"/>
      <c r="DA426" s="60"/>
      <c r="DB426" s="60"/>
      <c r="DC426" s="60"/>
      <c r="DD426" s="60"/>
      <c r="DE426" s="60"/>
      <c r="DF426" s="60"/>
      <c r="DG426" s="60"/>
      <c r="DH426" s="60"/>
      <c r="DI426" s="60"/>
      <c r="DJ426" s="60"/>
      <c r="DK426" s="60"/>
      <c r="DL426" s="60"/>
      <c r="DM426" s="60"/>
      <c r="DN426" s="60"/>
      <c r="DO426" s="60"/>
      <c r="DP426" s="60"/>
    </row>
    <row r="427" spans="2:120">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492"/>
      <c r="AB427" s="73"/>
      <c r="BS427" s="60"/>
      <c r="BT427" s="60"/>
      <c r="BU427" s="75"/>
      <c r="BV427" s="75"/>
      <c r="BW427" s="75"/>
      <c r="BX427" s="75"/>
      <c r="BY427" s="75"/>
      <c r="BZ427" s="75"/>
      <c r="CA427" s="75"/>
      <c r="CL427" s="60"/>
      <c r="CM427" s="60"/>
      <c r="CN427" s="60"/>
      <c r="CO427" s="60"/>
      <c r="CP427" s="60"/>
      <c r="CQ427" s="60"/>
      <c r="CR427" s="60"/>
      <c r="CS427" s="60"/>
      <c r="CT427" s="60"/>
      <c r="CU427" s="60"/>
      <c r="CV427" s="60"/>
      <c r="CW427" s="60"/>
      <c r="CX427" s="60"/>
      <c r="CY427" s="60"/>
      <c r="CZ427" s="60"/>
      <c r="DA427" s="60"/>
      <c r="DB427" s="60"/>
      <c r="DC427" s="60"/>
      <c r="DD427" s="60"/>
      <c r="DE427" s="60"/>
      <c r="DF427" s="60"/>
      <c r="DG427" s="60"/>
      <c r="DH427" s="60"/>
      <c r="DI427" s="60"/>
      <c r="DJ427" s="60"/>
      <c r="DK427" s="60"/>
      <c r="DL427" s="60"/>
      <c r="DM427" s="60"/>
      <c r="DN427" s="60"/>
      <c r="DO427" s="60"/>
      <c r="DP427" s="60"/>
    </row>
    <row r="428" spans="2:120">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492"/>
      <c r="AB428" s="73"/>
      <c r="BS428" s="60"/>
      <c r="BT428" s="60"/>
      <c r="BU428" s="75"/>
      <c r="BV428" s="75"/>
      <c r="BW428" s="75"/>
      <c r="BX428" s="75"/>
      <c r="BY428" s="75"/>
      <c r="BZ428" s="75"/>
      <c r="CA428" s="75"/>
      <c r="CL428" s="60"/>
      <c r="CM428" s="60"/>
      <c r="CN428" s="60"/>
      <c r="CO428" s="60"/>
      <c r="CP428" s="60"/>
      <c r="CQ428" s="60"/>
      <c r="CR428" s="60"/>
      <c r="CS428" s="60"/>
      <c r="CT428" s="60"/>
      <c r="CU428" s="60"/>
      <c r="CV428" s="60"/>
      <c r="CW428" s="60"/>
      <c r="CX428" s="60"/>
      <c r="CY428" s="60"/>
      <c r="CZ428" s="60"/>
      <c r="DA428" s="60"/>
      <c r="DB428" s="60"/>
      <c r="DC428" s="60"/>
      <c r="DD428" s="60"/>
      <c r="DE428" s="60"/>
      <c r="DF428" s="60"/>
      <c r="DG428" s="60"/>
      <c r="DH428" s="60"/>
      <c r="DI428" s="60"/>
      <c r="DJ428" s="60"/>
      <c r="DK428" s="60"/>
      <c r="DL428" s="60"/>
      <c r="DM428" s="60"/>
      <c r="DN428" s="60"/>
      <c r="DO428" s="60"/>
      <c r="DP428" s="60"/>
    </row>
    <row r="429" spans="2:120">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492"/>
      <c r="AB429" s="73"/>
      <c r="BS429" s="60"/>
      <c r="BT429" s="60"/>
      <c r="BU429" s="75"/>
      <c r="BV429" s="75"/>
      <c r="BW429" s="75"/>
      <c r="BX429" s="75"/>
      <c r="BY429" s="75"/>
      <c r="BZ429" s="75"/>
      <c r="CA429" s="75"/>
      <c r="CL429" s="60"/>
      <c r="CM429" s="60"/>
      <c r="CN429" s="60"/>
      <c r="CO429" s="60"/>
      <c r="CP429" s="60"/>
      <c r="CQ429" s="60"/>
      <c r="CR429" s="60"/>
      <c r="CS429" s="60"/>
      <c r="CT429" s="60"/>
      <c r="CU429" s="60"/>
      <c r="CV429" s="60"/>
      <c r="CW429" s="60"/>
      <c r="CX429" s="60"/>
      <c r="CY429" s="60"/>
      <c r="CZ429" s="60"/>
      <c r="DA429" s="60"/>
      <c r="DB429" s="60"/>
      <c r="DC429" s="60"/>
      <c r="DD429" s="60"/>
      <c r="DE429" s="60"/>
      <c r="DF429" s="60"/>
      <c r="DG429" s="60"/>
      <c r="DH429" s="60"/>
      <c r="DI429" s="60"/>
      <c r="DJ429" s="60"/>
      <c r="DK429" s="60"/>
      <c r="DL429" s="60"/>
      <c r="DM429" s="60"/>
      <c r="DN429" s="60"/>
      <c r="DO429" s="60"/>
      <c r="DP429" s="60"/>
    </row>
    <row r="430" spans="2:120">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492"/>
      <c r="AB430" s="73"/>
      <c r="BS430" s="60"/>
      <c r="BT430" s="60"/>
      <c r="BU430" s="75"/>
      <c r="BV430" s="75"/>
      <c r="BW430" s="75"/>
      <c r="BX430" s="75"/>
      <c r="BY430" s="75"/>
      <c r="BZ430" s="75"/>
      <c r="CA430" s="75"/>
      <c r="CL430" s="60"/>
      <c r="CM430" s="60"/>
      <c r="CN430" s="60"/>
      <c r="CO430" s="60"/>
      <c r="CP430" s="60"/>
      <c r="CQ430" s="60"/>
      <c r="CR430" s="60"/>
      <c r="CS430" s="60"/>
      <c r="CT430" s="60"/>
      <c r="CU430" s="60"/>
      <c r="CV430" s="60"/>
      <c r="CW430" s="60"/>
      <c r="CX430" s="60"/>
      <c r="CY430" s="60"/>
      <c r="CZ430" s="60"/>
      <c r="DA430" s="60"/>
      <c r="DB430" s="60"/>
      <c r="DC430" s="60"/>
      <c r="DD430" s="60"/>
      <c r="DE430" s="60"/>
      <c r="DF430" s="60"/>
      <c r="DG430" s="60"/>
      <c r="DH430" s="60"/>
      <c r="DI430" s="60"/>
      <c r="DJ430" s="60"/>
      <c r="DK430" s="60"/>
      <c r="DL430" s="60"/>
      <c r="DM430" s="60"/>
      <c r="DN430" s="60"/>
      <c r="DO430" s="60"/>
      <c r="DP430" s="60"/>
    </row>
    <row r="431" spans="2:120">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492"/>
      <c r="AB431" s="73"/>
      <c r="BS431" s="60"/>
      <c r="BT431" s="60"/>
      <c r="BU431" s="75"/>
      <c r="BV431" s="75"/>
      <c r="BW431" s="75"/>
      <c r="BX431" s="75"/>
      <c r="BY431" s="75"/>
      <c r="BZ431" s="75"/>
      <c r="CA431" s="75"/>
      <c r="CL431" s="60"/>
      <c r="CM431" s="60"/>
      <c r="CN431" s="60"/>
      <c r="CO431" s="60"/>
      <c r="CP431" s="60"/>
      <c r="CQ431" s="60"/>
      <c r="CR431" s="60"/>
      <c r="CS431" s="60"/>
      <c r="CT431" s="60"/>
      <c r="CU431" s="60"/>
      <c r="CV431" s="60"/>
      <c r="CW431" s="60"/>
      <c r="CX431" s="60"/>
      <c r="CY431" s="60"/>
      <c r="CZ431" s="60"/>
      <c r="DA431" s="60"/>
      <c r="DB431" s="60"/>
      <c r="DC431" s="60"/>
      <c r="DD431" s="60"/>
      <c r="DE431" s="60"/>
      <c r="DF431" s="60"/>
      <c r="DG431" s="60"/>
      <c r="DH431" s="60"/>
      <c r="DI431" s="60"/>
      <c r="DJ431" s="60"/>
      <c r="DK431" s="60"/>
      <c r="DL431" s="60"/>
      <c r="DM431" s="60"/>
      <c r="DN431" s="60"/>
      <c r="DO431" s="60"/>
      <c r="DP431" s="60"/>
    </row>
    <row r="432" spans="2:120">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492"/>
      <c r="AB432" s="73"/>
      <c r="BS432" s="60"/>
      <c r="BT432" s="60"/>
      <c r="BU432" s="75"/>
      <c r="BV432" s="75"/>
      <c r="BW432" s="75"/>
      <c r="BX432" s="75"/>
      <c r="BY432" s="75"/>
      <c r="BZ432" s="75"/>
      <c r="CA432" s="75"/>
      <c r="CL432" s="60"/>
      <c r="CM432" s="60"/>
      <c r="CN432" s="60"/>
      <c r="CO432" s="60"/>
      <c r="CP432" s="60"/>
      <c r="CQ432" s="60"/>
      <c r="CR432" s="60"/>
      <c r="CS432" s="60"/>
      <c r="CT432" s="60"/>
      <c r="CU432" s="60"/>
      <c r="CV432" s="60"/>
      <c r="CW432" s="60"/>
      <c r="CX432" s="60"/>
      <c r="CY432" s="60"/>
      <c r="CZ432" s="60"/>
      <c r="DA432" s="60"/>
      <c r="DB432" s="60"/>
      <c r="DC432" s="60"/>
      <c r="DD432" s="60"/>
      <c r="DE432" s="60"/>
      <c r="DF432" s="60"/>
      <c r="DG432" s="60"/>
      <c r="DH432" s="60"/>
      <c r="DI432" s="60"/>
      <c r="DJ432" s="60"/>
      <c r="DK432" s="60"/>
      <c r="DL432" s="60"/>
      <c r="DM432" s="60"/>
      <c r="DN432" s="60"/>
      <c r="DO432" s="60"/>
      <c r="DP432" s="60"/>
    </row>
    <row r="433" spans="2:120">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492"/>
      <c r="AB433" s="73"/>
      <c r="BS433" s="60"/>
      <c r="BT433" s="60"/>
      <c r="BU433" s="75"/>
      <c r="BV433" s="75"/>
      <c r="BW433" s="75"/>
      <c r="BX433" s="75"/>
      <c r="BY433" s="75"/>
      <c r="BZ433" s="75"/>
      <c r="CA433" s="75"/>
      <c r="CL433" s="60"/>
      <c r="CM433" s="60"/>
      <c r="CN433" s="60"/>
      <c r="CO433" s="60"/>
      <c r="CP433" s="60"/>
      <c r="CQ433" s="60"/>
      <c r="CR433" s="60"/>
      <c r="CS433" s="60"/>
      <c r="CT433" s="60"/>
      <c r="CU433" s="60"/>
      <c r="CV433" s="60"/>
      <c r="CW433" s="60"/>
      <c r="CX433" s="60"/>
      <c r="CY433" s="60"/>
      <c r="CZ433" s="60"/>
      <c r="DA433" s="60"/>
      <c r="DB433" s="60"/>
      <c r="DC433" s="60"/>
      <c r="DD433" s="60"/>
      <c r="DE433" s="60"/>
      <c r="DF433" s="60"/>
      <c r="DG433" s="60"/>
      <c r="DH433" s="60"/>
      <c r="DI433" s="60"/>
      <c r="DJ433" s="60"/>
      <c r="DK433" s="60"/>
      <c r="DL433" s="60"/>
      <c r="DM433" s="60"/>
      <c r="DN433" s="60"/>
      <c r="DO433" s="60"/>
      <c r="DP433" s="60"/>
    </row>
    <row r="434" spans="2:120">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492"/>
      <c r="AB434" s="73"/>
      <c r="BS434" s="60"/>
      <c r="BT434" s="60"/>
      <c r="BU434" s="75"/>
      <c r="BV434" s="75"/>
      <c r="BW434" s="75"/>
      <c r="BX434" s="75"/>
      <c r="BY434" s="75"/>
      <c r="BZ434" s="75"/>
      <c r="CA434" s="75"/>
      <c r="CL434" s="60"/>
      <c r="CM434" s="60"/>
      <c r="CN434" s="60"/>
      <c r="CO434" s="60"/>
      <c r="CP434" s="60"/>
      <c r="CQ434" s="60"/>
      <c r="CR434" s="60"/>
      <c r="CS434" s="60"/>
      <c r="CT434" s="60"/>
      <c r="CU434" s="60"/>
      <c r="CV434" s="60"/>
      <c r="CW434" s="60"/>
      <c r="CX434" s="60"/>
      <c r="CY434" s="60"/>
      <c r="CZ434" s="60"/>
      <c r="DA434" s="60"/>
      <c r="DB434" s="60"/>
      <c r="DC434" s="60"/>
      <c r="DD434" s="60"/>
      <c r="DE434" s="60"/>
      <c r="DF434" s="60"/>
      <c r="DG434" s="60"/>
      <c r="DH434" s="60"/>
      <c r="DI434" s="60"/>
      <c r="DJ434" s="60"/>
      <c r="DK434" s="60"/>
      <c r="DL434" s="60"/>
      <c r="DM434" s="60"/>
      <c r="DN434" s="60"/>
      <c r="DO434" s="60"/>
      <c r="DP434" s="60"/>
    </row>
    <row r="435" spans="2:120">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492"/>
      <c r="AB435" s="73"/>
      <c r="BS435" s="60"/>
      <c r="BT435" s="60"/>
      <c r="BU435" s="75"/>
      <c r="BV435" s="75"/>
      <c r="BW435" s="75"/>
      <c r="BX435" s="75"/>
      <c r="BY435" s="75"/>
      <c r="BZ435" s="75"/>
      <c r="CA435" s="75"/>
      <c r="CL435" s="60"/>
      <c r="CM435" s="60"/>
      <c r="CN435" s="60"/>
      <c r="CO435" s="60"/>
      <c r="CP435" s="60"/>
      <c r="CQ435" s="60"/>
      <c r="CR435" s="60"/>
      <c r="CS435" s="60"/>
      <c r="CT435" s="60"/>
      <c r="CU435" s="60"/>
      <c r="CV435" s="60"/>
      <c r="CW435" s="60"/>
      <c r="CX435" s="60"/>
      <c r="CY435" s="60"/>
      <c r="CZ435" s="60"/>
      <c r="DA435" s="60"/>
      <c r="DB435" s="60"/>
      <c r="DC435" s="60"/>
      <c r="DD435" s="60"/>
      <c r="DE435" s="60"/>
      <c r="DF435" s="60"/>
      <c r="DG435" s="60"/>
      <c r="DH435" s="60"/>
      <c r="DI435" s="60"/>
      <c r="DJ435" s="60"/>
      <c r="DK435" s="60"/>
      <c r="DL435" s="60"/>
      <c r="DM435" s="60"/>
      <c r="DN435" s="60"/>
      <c r="DO435" s="60"/>
      <c r="DP435" s="60"/>
    </row>
    <row r="436" spans="2:120">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492"/>
      <c r="AB436" s="73"/>
      <c r="BS436" s="60"/>
      <c r="BT436" s="60"/>
      <c r="BU436" s="75"/>
      <c r="BV436" s="75"/>
      <c r="BW436" s="75"/>
      <c r="BX436" s="75"/>
      <c r="BY436" s="75"/>
      <c r="BZ436" s="75"/>
      <c r="CA436" s="75"/>
      <c r="CL436" s="60"/>
      <c r="CM436" s="60"/>
      <c r="CN436" s="60"/>
      <c r="CO436" s="60"/>
      <c r="CP436" s="60"/>
      <c r="CQ436" s="60"/>
      <c r="CR436" s="60"/>
      <c r="CS436" s="60"/>
      <c r="CT436" s="60"/>
      <c r="CU436" s="60"/>
      <c r="CV436" s="60"/>
      <c r="CW436" s="60"/>
      <c r="CX436" s="60"/>
      <c r="CY436" s="60"/>
      <c r="CZ436" s="60"/>
      <c r="DA436" s="60"/>
      <c r="DB436" s="60"/>
      <c r="DC436" s="60"/>
      <c r="DD436" s="60"/>
      <c r="DE436" s="60"/>
      <c r="DF436" s="60"/>
      <c r="DG436" s="60"/>
      <c r="DH436" s="60"/>
      <c r="DI436" s="60"/>
      <c r="DJ436" s="60"/>
      <c r="DK436" s="60"/>
      <c r="DL436" s="60"/>
      <c r="DM436" s="60"/>
      <c r="DN436" s="60"/>
      <c r="DO436" s="60"/>
      <c r="DP436" s="60"/>
    </row>
    <row r="437" spans="2:120">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492"/>
      <c r="AB437" s="73"/>
      <c r="BS437" s="60"/>
      <c r="BT437" s="60"/>
      <c r="BU437" s="75"/>
      <c r="BV437" s="75"/>
      <c r="BW437" s="75"/>
      <c r="BX437" s="75"/>
      <c r="BY437" s="75"/>
      <c r="BZ437" s="75"/>
      <c r="CA437" s="75"/>
      <c r="CL437" s="60"/>
      <c r="CM437" s="60"/>
      <c r="CN437" s="60"/>
      <c r="CO437" s="60"/>
      <c r="CP437" s="60"/>
      <c r="CQ437" s="60"/>
      <c r="CR437" s="60"/>
      <c r="CS437" s="60"/>
      <c r="CT437" s="60"/>
      <c r="CU437" s="60"/>
      <c r="CV437" s="60"/>
      <c r="CW437" s="60"/>
      <c r="CX437" s="60"/>
      <c r="CY437" s="60"/>
      <c r="CZ437" s="60"/>
      <c r="DA437" s="60"/>
      <c r="DB437" s="60"/>
      <c r="DC437" s="60"/>
      <c r="DD437" s="60"/>
      <c r="DE437" s="60"/>
      <c r="DF437" s="60"/>
      <c r="DG437" s="60"/>
      <c r="DH437" s="60"/>
      <c r="DI437" s="60"/>
      <c r="DJ437" s="60"/>
      <c r="DK437" s="60"/>
      <c r="DL437" s="60"/>
      <c r="DM437" s="60"/>
      <c r="DN437" s="60"/>
      <c r="DO437" s="60"/>
      <c r="DP437" s="60"/>
    </row>
    <row r="438" spans="2:120">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492"/>
      <c r="AB438" s="73"/>
      <c r="BS438" s="60"/>
      <c r="BT438" s="60"/>
      <c r="BU438" s="75"/>
      <c r="BV438" s="75"/>
      <c r="BW438" s="75"/>
      <c r="BX438" s="75"/>
      <c r="BY438" s="75"/>
      <c r="BZ438" s="75"/>
      <c r="CA438" s="75"/>
      <c r="CL438" s="60"/>
      <c r="CM438" s="60"/>
      <c r="CN438" s="60"/>
      <c r="CO438" s="60"/>
      <c r="CP438" s="60"/>
      <c r="CQ438" s="60"/>
      <c r="CR438" s="60"/>
      <c r="CS438" s="60"/>
      <c r="CT438" s="60"/>
      <c r="CU438" s="60"/>
      <c r="CV438" s="60"/>
      <c r="CW438" s="60"/>
      <c r="CX438" s="60"/>
      <c r="CY438" s="60"/>
      <c r="CZ438" s="60"/>
      <c r="DA438" s="60"/>
      <c r="DB438" s="60"/>
      <c r="DC438" s="60"/>
      <c r="DD438" s="60"/>
      <c r="DE438" s="60"/>
      <c r="DF438" s="60"/>
      <c r="DG438" s="60"/>
      <c r="DH438" s="60"/>
      <c r="DI438" s="60"/>
      <c r="DJ438" s="60"/>
      <c r="DK438" s="60"/>
      <c r="DL438" s="60"/>
      <c r="DM438" s="60"/>
      <c r="DN438" s="60"/>
      <c r="DO438" s="60"/>
      <c r="DP438" s="60"/>
    </row>
    <row r="439" spans="2:120">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492"/>
      <c r="AB439" s="73"/>
      <c r="BS439" s="60"/>
      <c r="BT439" s="60"/>
      <c r="BU439" s="75"/>
      <c r="BV439" s="75"/>
      <c r="BW439" s="75"/>
      <c r="BX439" s="75"/>
      <c r="BY439" s="75"/>
      <c r="BZ439" s="75"/>
      <c r="CA439" s="75"/>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row>
    <row r="440" spans="2:120">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492"/>
      <c r="AB440" s="73"/>
      <c r="BS440" s="60"/>
      <c r="BT440" s="60"/>
      <c r="BU440" s="75"/>
      <c r="BV440" s="75"/>
      <c r="BW440" s="75"/>
      <c r="BX440" s="75"/>
      <c r="BY440" s="75"/>
      <c r="BZ440" s="75"/>
      <c r="CA440" s="75"/>
      <c r="CL440" s="60"/>
      <c r="CM440" s="60"/>
      <c r="CN440" s="60"/>
      <c r="CO440" s="60"/>
      <c r="CP440" s="60"/>
      <c r="CQ440" s="60"/>
      <c r="CR440" s="60"/>
      <c r="CS440" s="60"/>
      <c r="CT440" s="60"/>
      <c r="CU440" s="60"/>
      <c r="CV440" s="60"/>
      <c r="CW440" s="60"/>
      <c r="CX440" s="60"/>
      <c r="CY440" s="60"/>
      <c r="CZ440" s="60"/>
      <c r="DA440" s="60"/>
      <c r="DB440" s="60"/>
      <c r="DC440" s="60"/>
      <c r="DD440" s="60"/>
      <c r="DE440" s="60"/>
      <c r="DF440" s="60"/>
      <c r="DG440" s="60"/>
      <c r="DH440" s="60"/>
      <c r="DI440" s="60"/>
      <c r="DJ440" s="60"/>
      <c r="DK440" s="60"/>
      <c r="DL440" s="60"/>
      <c r="DM440" s="60"/>
      <c r="DN440" s="60"/>
      <c r="DO440" s="60"/>
      <c r="DP440" s="60"/>
    </row>
    <row r="441" spans="2:120">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492"/>
      <c r="AB441" s="73"/>
      <c r="BS441" s="60"/>
      <c r="BT441" s="60"/>
      <c r="BU441" s="75"/>
      <c r="BV441" s="75"/>
      <c r="BW441" s="75"/>
      <c r="BX441" s="75"/>
      <c r="BY441" s="75"/>
      <c r="BZ441" s="75"/>
      <c r="CA441" s="75"/>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row>
    <row r="442" spans="2:120">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492"/>
      <c r="AB442" s="73"/>
      <c r="BS442" s="60"/>
      <c r="BT442" s="60"/>
      <c r="BU442" s="75"/>
      <c r="BV442" s="75"/>
      <c r="BW442" s="75"/>
      <c r="BX442" s="75"/>
      <c r="BY442" s="75"/>
      <c r="BZ442" s="75"/>
      <c r="CA442" s="75"/>
      <c r="CL442" s="60"/>
      <c r="CM442" s="60"/>
      <c r="CN442" s="60"/>
      <c r="CO442" s="60"/>
      <c r="CP442" s="60"/>
      <c r="CQ442" s="60"/>
      <c r="CR442" s="60"/>
      <c r="CS442" s="60"/>
      <c r="CT442" s="60"/>
      <c r="CU442" s="60"/>
      <c r="CV442" s="60"/>
      <c r="CW442" s="60"/>
      <c r="CX442" s="60"/>
      <c r="CY442" s="60"/>
      <c r="CZ442" s="60"/>
      <c r="DA442" s="60"/>
      <c r="DB442" s="60"/>
      <c r="DC442" s="60"/>
      <c r="DD442" s="60"/>
      <c r="DE442" s="60"/>
      <c r="DF442" s="60"/>
      <c r="DG442" s="60"/>
      <c r="DH442" s="60"/>
      <c r="DI442" s="60"/>
      <c r="DJ442" s="60"/>
      <c r="DK442" s="60"/>
      <c r="DL442" s="60"/>
      <c r="DM442" s="60"/>
      <c r="DN442" s="60"/>
      <c r="DO442" s="60"/>
      <c r="DP442" s="60"/>
    </row>
    <row r="443" spans="2:120">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492"/>
      <c r="AB443" s="73"/>
      <c r="BS443" s="60"/>
      <c r="BT443" s="60"/>
      <c r="BU443" s="75"/>
      <c r="BV443" s="75"/>
      <c r="BW443" s="75"/>
      <c r="BX443" s="75"/>
      <c r="BY443" s="75"/>
      <c r="BZ443" s="75"/>
      <c r="CA443" s="75"/>
      <c r="CL443" s="60"/>
      <c r="CM443" s="60"/>
      <c r="CN443" s="60"/>
      <c r="CO443" s="60"/>
      <c r="CP443" s="60"/>
      <c r="CQ443" s="60"/>
      <c r="CR443" s="60"/>
      <c r="CS443" s="60"/>
      <c r="CT443" s="60"/>
      <c r="CU443" s="60"/>
      <c r="CV443" s="60"/>
      <c r="CW443" s="60"/>
      <c r="CX443" s="60"/>
      <c r="CY443" s="60"/>
      <c r="CZ443" s="60"/>
      <c r="DA443" s="60"/>
      <c r="DB443" s="60"/>
      <c r="DC443" s="60"/>
      <c r="DD443" s="60"/>
      <c r="DE443" s="60"/>
      <c r="DF443" s="60"/>
      <c r="DG443" s="60"/>
      <c r="DH443" s="60"/>
      <c r="DI443" s="60"/>
      <c r="DJ443" s="60"/>
      <c r="DK443" s="60"/>
      <c r="DL443" s="60"/>
      <c r="DM443" s="60"/>
      <c r="DN443" s="60"/>
      <c r="DO443" s="60"/>
      <c r="DP443" s="60"/>
    </row>
    <row r="444" spans="2:120">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492"/>
      <c r="AB444" s="73"/>
      <c r="BS444" s="60"/>
      <c r="BT444" s="60"/>
      <c r="BU444" s="75"/>
      <c r="BV444" s="75"/>
      <c r="BW444" s="75"/>
      <c r="BX444" s="75"/>
      <c r="BY444" s="75"/>
      <c r="BZ444" s="75"/>
      <c r="CA444" s="75"/>
      <c r="CL444" s="60"/>
      <c r="CM444" s="60"/>
      <c r="CN444" s="60"/>
      <c r="CO444" s="60"/>
      <c r="CP444" s="60"/>
      <c r="CQ444" s="60"/>
      <c r="CR444" s="60"/>
      <c r="CS444" s="60"/>
      <c r="CT444" s="60"/>
      <c r="CU444" s="60"/>
      <c r="CV444" s="60"/>
      <c r="CW444" s="60"/>
      <c r="CX444" s="60"/>
      <c r="CY444" s="60"/>
      <c r="CZ444" s="60"/>
      <c r="DA444" s="60"/>
      <c r="DB444" s="60"/>
      <c r="DC444" s="60"/>
      <c r="DD444" s="60"/>
      <c r="DE444" s="60"/>
      <c r="DF444" s="60"/>
      <c r="DG444" s="60"/>
      <c r="DH444" s="60"/>
      <c r="DI444" s="60"/>
      <c r="DJ444" s="60"/>
      <c r="DK444" s="60"/>
      <c r="DL444" s="60"/>
      <c r="DM444" s="60"/>
      <c r="DN444" s="60"/>
      <c r="DO444" s="60"/>
      <c r="DP444" s="60"/>
    </row>
    <row r="445" spans="2:120">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492"/>
      <c r="AB445" s="73"/>
      <c r="BS445" s="60"/>
      <c r="BT445" s="60"/>
      <c r="BU445" s="75"/>
      <c r="BV445" s="75"/>
      <c r="BW445" s="75"/>
      <c r="BX445" s="75"/>
      <c r="BY445" s="75"/>
      <c r="BZ445" s="75"/>
      <c r="CA445" s="75"/>
      <c r="CL445" s="60"/>
      <c r="CM445" s="60"/>
      <c r="CN445" s="60"/>
      <c r="CO445" s="60"/>
      <c r="CP445" s="60"/>
      <c r="CQ445" s="60"/>
      <c r="CR445" s="60"/>
      <c r="CS445" s="60"/>
      <c r="CT445" s="60"/>
      <c r="CU445" s="60"/>
      <c r="CV445" s="60"/>
      <c r="CW445" s="60"/>
      <c r="CX445" s="60"/>
      <c r="CY445" s="60"/>
      <c r="CZ445" s="60"/>
      <c r="DA445" s="60"/>
      <c r="DB445" s="60"/>
      <c r="DC445" s="60"/>
      <c r="DD445" s="60"/>
      <c r="DE445" s="60"/>
      <c r="DF445" s="60"/>
      <c r="DG445" s="60"/>
      <c r="DH445" s="60"/>
      <c r="DI445" s="60"/>
      <c r="DJ445" s="60"/>
      <c r="DK445" s="60"/>
      <c r="DL445" s="60"/>
      <c r="DM445" s="60"/>
      <c r="DN445" s="60"/>
      <c r="DO445" s="60"/>
      <c r="DP445" s="60"/>
    </row>
    <row r="446" spans="2:120">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492"/>
      <c r="AB446" s="73"/>
      <c r="BS446" s="60"/>
      <c r="BT446" s="60"/>
      <c r="BU446" s="75"/>
      <c r="BV446" s="75"/>
      <c r="BW446" s="75"/>
      <c r="BX446" s="75"/>
      <c r="BY446" s="75"/>
      <c r="BZ446" s="75"/>
      <c r="CA446" s="75"/>
      <c r="CL446" s="60"/>
      <c r="CM446" s="60"/>
      <c r="CN446" s="60"/>
      <c r="CO446" s="60"/>
      <c r="CP446" s="60"/>
      <c r="CQ446" s="60"/>
      <c r="CR446" s="60"/>
      <c r="CS446" s="60"/>
      <c r="CT446" s="60"/>
      <c r="CU446" s="60"/>
      <c r="CV446" s="60"/>
      <c r="CW446" s="60"/>
      <c r="CX446" s="60"/>
      <c r="CY446" s="60"/>
      <c r="CZ446" s="60"/>
      <c r="DA446" s="60"/>
      <c r="DB446" s="60"/>
      <c r="DC446" s="60"/>
      <c r="DD446" s="60"/>
      <c r="DE446" s="60"/>
      <c r="DF446" s="60"/>
      <c r="DG446" s="60"/>
      <c r="DH446" s="60"/>
      <c r="DI446" s="60"/>
      <c r="DJ446" s="60"/>
      <c r="DK446" s="60"/>
      <c r="DL446" s="60"/>
      <c r="DM446" s="60"/>
      <c r="DN446" s="60"/>
      <c r="DO446" s="60"/>
      <c r="DP446" s="60"/>
    </row>
    <row r="447" spans="2:120">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492"/>
      <c r="AB447" s="73"/>
      <c r="BS447" s="60"/>
      <c r="BT447" s="60"/>
      <c r="BU447" s="75"/>
      <c r="BV447" s="75"/>
      <c r="BW447" s="75"/>
      <c r="BX447" s="75"/>
      <c r="BY447" s="75"/>
      <c r="BZ447" s="75"/>
      <c r="CA447" s="75"/>
      <c r="CL447" s="60"/>
      <c r="CM447" s="60"/>
      <c r="CN447" s="60"/>
      <c r="CO447" s="60"/>
      <c r="CP447" s="60"/>
      <c r="CQ447" s="60"/>
      <c r="CR447" s="60"/>
      <c r="CS447" s="60"/>
      <c r="CT447" s="60"/>
      <c r="CU447" s="60"/>
      <c r="CV447" s="60"/>
      <c r="CW447" s="60"/>
      <c r="CX447" s="60"/>
      <c r="CY447" s="60"/>
      <c r="CZ447" s="60"/>
      <c r="DA447" s="60"/>
      <c r="DB447" s="60"/>
      <c r="DC447" s="60"/>
      <c r="DD447" s="60"/>
      <c r="DE447" s="60"/>
      <c r="DF447" s="60"/>
      <c r="DG447" s="60"/>
      <c r="DH447" s="60"/>
      <c r="DI447" s="60"/>
      <c r="DJ447" s="60"/>
      <c r="DK447" s="60"/>
      <c r="DL447" s="60"/>
      <c r="DM447" s="60"/>
      <c r="DN447" s="60"/>
      <c r="DO447" s="60"/>
      <c r="DP447" s="60"/>
    </row>
    <row r="448" spans="2:120">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492"/>
      <c r="AB448" s="73"/>
      <c r="BS448" s="60"/>
      <c r="BT448" s="60"/>
      <c r="BU448" s="75"/>
      <c r="BV448" s="75"/>
      <c r="BW448" s="75"/>
      <c r="BX448" s="75"/>
      <c r="BY448" s="75"/>
      <c r="BZ448" s="75"/>
      <c r="CA448" s="75"/>
      <c r="CL448" s="60"/>
      <c r="CM448" s="60"/>
      <c r="CN448" s="60"/>
      <c r="CO448" s="60"/>
      <c r="CP448" s="60"/>
      <c r="CQ448" s="60"/>
      <c r="CR448" s="60"/>
      <c r="CS448" s="60"/>
      <c r="CT448" s="60"/>
      <c r="CU448" s="60"/>
      <c r="CV448" s="60"/>
      <c r="CW448" s="60"/>
      <c r="CX448" s="60"/>
      <c r="CY448" s="60"/>
      <c r="CZ448" s="60"/>
      <c r="DA448" s="60"/>
      <c r="DB448" s="60"/>
      <c r="DC448" s="60"/>
      <c r="DD448" s="60"/>
      <c r="DE448" s="60"/>
      <c r="DF448" s="60"/>
      <c r="DG448" s="60"/>
      <c r="DH448" s="60"/>
      <c r="DI448" s="60"/>
      <c r="DJ448" s="60"/>
      <c r="DK448" s="60"/>
      <c r="DL448" s="60"/>
      <c r="DM448" s="60"/>
      <c r="DN448" s="60"/>
      <c r="DO448" s="60"/>
      <c r="DP448" s="60"/>
    </row>
    <row r="449" spans="2:120">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492"/>
      <c r="AB449" s="73"/>
      <c r="BS449" s="60"/>
      <c r="BT449" s="60"/>
      <c r="BU449" s="75"/>
      <c r="BV449" s="75"/>
      <c r="BW449" s="75"/>
      <c r="BX449" s="75"/>
      <c r="BY449" s="75"/>
      <c r="BZ449" s="75"/>
      <c r="CA449" s="75"/>
      <c r="CL449" s="60"/>
      <c r="CM449" s="60"/>
      <c r="CN449" s="60"/>
      <c r="CO449" s="60"/>
      <c r="CP449" s="60"/>
      <c r="CQ449" s="60"/>
      <c r="CR449" s="60"/>
      <c r="CS449" s="60"/>
      <c r="CT449" s="60"/>
      <c r="CU449" s="60"/>
      <c r="CV449" s="60"/>
      <c r="CW449" s="60"/>
      <c r="CX449" s="60"/>
      <c r="CY449" s="60"/>
      <c r="CZ449" s="60"/>
      <c r="DA449" s="60"/>
      <c r="DB449" s="60"/>
      <c r="DC449" s="60"/>
      <c r="DD449" s="60"/>
      <c r="DE449" s="60"/>
      <c r="DF449" s="60"/>
      <c r="DG449" s="60"/>
      <c r="DH449" s="60"/>
      <c r="DI449" s="60"/>
      <c r="DJ449" s="60"/>
      <c r="DK449" s="60"/>
      <c r="DL449" s="60"/>
      <c r="DM449" s="60"/>
      <c r="DN449" s="60"/>
      <c r="DO449" s="60"/>
      <c r="DP449" s="60"/>
    </row>
    <row r="450" spans="2:120">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492"/>
      <c r="AB450" s="73"/>
      <c r="BS450" s="60"/>
      <c r="BT450" s="60"/>
      <c r="BU450" s="75"/>
      <c r="BV450" s="75"/>
      <c r="BW450" s="75"/>
      <c r="BX450" s="75"/>
      <c r="BY450" s="75"/>
      <c r="BZ450" s="75"/>
      <c r="CA450" s="75"/>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row>
    <row r="451" spans="2:120">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492"/>
      <c r="AB451" s="73"/>
      <c r="BS451" s="60"/>
      <c r="BT451" s="60"/>
      <c r="BU451" s="75"/>
      <c r="BV451" s="75"/>
      <c r="BW451" s="75"/>
      <c r="BX451" s="75"/>
      <c r="BY451" s="75"/>
      <c r="BZ451" s="75"/>
      <c r="CA451" s="75"/>
      <c r="CL451" s="60"/>
      <c r="CM451" s="60"/>
      <c r="CN451" s="60"/>
      <c r="CO451" s="60"/>
      <c r="CP451" s="60"/>
      <c r="CQ451" s="60"/>
      <c r="CR451" s="60"/>
      <c r="CS451" s="60"/>
      <c r="CT451" s="60"/>
      <c r="CU451" s="60"/>
      <c r="CV451" s="60"/>
      <c r="CW451" s="60"/>
      <c r="CX451" s="60"/>
      <c r="CY451" s="60"/>
      <c r="CZ451" s="60"/>
      <c r="DA451" s="60"/>
      <c r="DB451" s="60"/>
      <c r="DC451" s="60"/>
      <c r="DD451" s="60"/>
      <c r="DE451" s="60"/>
      <c r="DF451" s="60"/>
      <c r="DG451" s="60"/>
      <c r="DH451" s="60"/>
      <c r="DI451" s="60"/>
      <c r="DJ451" s="60"/>
      <c r="DK451" s="60"/>
      <c r="DL451" s="60"/>
      <c r="DM451" s="60"/>
      <c r="DN451" s="60"/>
      <c r="DO451" s="60"/>
      <c r="DP451" s="60"/>
    </row>
    <row r="452" spans="2:120">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492"/>
      <c r="AB452" s="73"/>
      <c r="BS452" s="60"/>
      <c r="BT452" s="60"/>
      <c r="BU452" s="75"/>
      <c r="BV452" s="75"/>
      <c r="BW452" s="75"/>
      <c r="BX452" s="75"/>
      <c r="BY452" s="75"/>
      <c r="BZ452" s="75"/>
      <c r="CA452" s="75"/>
      <c r="CL452" s="60"/>
      <c r="CM452" s="60"/>
      <c r="CN452" s="60"/>
      <c r="CO452" s="60"/>
      <c r="CP452" s="60"/>
      <c r="CQ452" s="60"/>
      <c r="CR452" s="60"/>
      <c r="CS452" s="60"/>
      <c r="CT452" s="60"/>
      <c r="CU452" s="60"/>
      <c r="CV452" s="60"/>
      <c r="CW452" s="60"/>
      <c r="CX452" s="60"/>
      <c r="CY452" s="60"/>
      <c r="CZ452" s="60"/>
      <c r="DA452" s="60"/>
      <c r="DB452" s="60"/>
      <c r="DC452" s="60"/>
      <c r="DD452" s="60"/>
      <c r="DE452" s="60"/>
      <c r="DF452" s="60"/>
      <c r="DG452" s="60"/>
      <c r="DH452" s="60"/>
      <c r="DI452" s="60"/>
      <c r="DJ452" s="60"/>
      <c r="DK452" s="60"/>
      <c r="DL452" s="60"/>
      <c r="DM452" s="60"/>
      <c r="DN452" s="60"/>
      <c r="DO452" s="60"/>
      <c r="DP452" s="60"/>
    </row>
    <row r="453" spans="2:120">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492"/>
      <c r="AB453" s="73"/>
      <c r="BS453" s="60"/>
      <c r="BT453" s="60"/>
      <c r="BU453" s="75"/>
      <c r="BV453" s="75"/>
      <c r="BW453" s="75"/>
      <c r="BX453" s="75"/>
      <c r="BY453" s="75"/>
      <c r="BZ453" s="75"/>
      <c r="CA453" s="75"/>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row>
    <row r="454" spans="2:120">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492"/>
      <c r="AB454" s="73"/>
      <c r="BS454" s="60"/>
      <c r="BT454" s="60"/>
      <c r="BU454" s="75"/>
      <c r="BV454" s="75"/>
      <c r="BW454" s="75"/>
      <c r="BX454" s="75"/>
      <c r="BY454" s="75"/>
      <c r="BZ454" s="75"/>
      <c r="CA454" s="75"/>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row>
    <row r="455" spans="2:120">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492"/>
      <c r="AB455" s="73"/>
      <c r="BS455" s="60"/>
      <c r="BT455" s="60"/>
      <c r="BU455" s="75"/>
      <c r="BV455" s="75"/>
      <c r="BW455" s="75"/>
      <c r="BX455" s="75"/>
      <c r="BY455" s="75"/>
      <c r="BZ455" s="75"/>
      <c r="CA455" s="75"/>
      <c r="CL455" s="60"/>
      <c r="CM455" s="60"/>
      <c r="CN455" s="60"/>
      <c r="CO455" s="60"/>
      <c r="CP455" s="60"/>
      <c r="CQ455" s="60"/>
      <c r="CR455" s="60"/>
      <c r="CS455" s="60"/>
      <c r="CT455" s="60"/>
      <c r="CU455" s="60"/>
      <c r="CV455" s="60"/>
      <c r="CW455" s="60"/>
      <c r="CX455" s="60"/>
      <c r="CY455" s="60"/>
      <c r="CZ455" s="60"/>
      <c r="DA455" s="60"/>
      <c r="DB455" s="60"/>
      <c r="DC455" s="60"/>
      <c r="DD455" s="60"/>
      <c r="DE455" s="60"/>
      <c r="DF455" s="60"/>
      <c r="DG455" s="60"/>
      <c r="DH455" s="60"/>
      <c r="DI455" s="60"/>
      <c r="DJ455" s="60"/>
      <c r="DK455" s="60"/>
      <c r="DL455" s="60"/>
      <c r="DM455" s="60"/>
      <c r="DN455" s="60"/>
      <c r="DO455" s="60"/>
      <c r="DP455" s="60"/>
    </row>
    <row r="456" spans="2:120">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492"/>
      <c r="AB456" s="73"/>
      <c r="BS456" s="60"/>
      <c r="BT456" s="60"/>
      <c r="BU456" s="75"/>
      <c r="BV456" s="75"/>
      <c r="BW456" s="75"/>
      <c r="BX456" s="75"/>
      <c r="BY456" s="75"/>
      <c r="BZ456" s="75"/>
      <c r="CA456" s="75"/>
      <c r="CL456" s="60"/>
      <c r="CM456" s="60"/>
      <c r="CN456" s="60"/>
      <c r="CO456" s="60"/>
      <c r="CP456" s="60"/>
      <c r="CQ456" s="60"/>
      <c r="CR456" s="60"/>
      <c r="CS456" s="60"/>
      <c r="CT456" s="60"/>
      <c r="CU456" s="60"/>
      <c r="CV456" s="60"/>
      <c r="CW456" s="60"/>
      <c r="CX456" s="60"/>
      <c r="CY456" s="60"/>
      <c r="CZ456" s="60"/>
      <c r="DA456" s="60"/>
      <c r="DB456" s="60"/>
      <c r="DC456" s="60"/>
      <c r="DD456" s="60"/>
      <c r="DE456" s="60"/>
      <c r="DF456" s="60"/>
      <c r="DG456" s="60"/>
      <c r="DH456" s="60"/>
      <c r="DI456" s="60"/>
      <c r="DJ456" s="60"/>
      <c r="DK456" s="60"/>
      <c r="DL456" s="60"/>
      <c r="DM456" s="60"/>
      <c r="DN456" s="60"/>
      <c r="DO456" s="60"/>
      <c r="DP456" s="60"/>
    </row>
    <row r="457" spans="2:120">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492"/>
      <c r="AB457" s="73"/>
      <c r="BS457" s="60"/>
      <c r="BT457" s="60"/>
      <c r="BU457" s="75"/>
      <c r="BV457" s="75"/>
      <c r="BW457" s="75"/>
      <c r="BX457" s="75"/>
      <c r="BY457" s="75"/>
      <c r="BZ457" s="75"/>
      <c r="CA457" s="75"/>
      <c r="CL457" s="60"/>
      <c r="CM457" s="60"/>
      <c r="CN457" s="60"/>
      <c r="CO457" s="60"/>
      <c r="CP457" s="60"/>
      <c r="CQ457" s="60"/>
      <c r="CR457" s="60"/>
      <c r="CS457" s="60"/>
      <c r="CT457" s="60"/>
      <c r="CU457" s="60"/>
      <c r="CV457" s="60"/>
      <c r="CW457" s="60"/>
      <c r="CX457" s="60"/>
      <c r="CY457" s="60"/>
      <c r="CZ457" s="60"/>
      <c r="DA457" s="60"/>
      <c r="DB457" s="60"/>
      <c r="DC457" s="60"/>
      <c r="DD457" s="60"/>
      <c r="DE457" s="60"/>
      <c r="DF457" s="60"/>
      <c r="DG457" s="60"/>
      <c r="DH457" s="60"/>
      <c r="DI457" s="60"/>
      <c r="DJ457" s="60"/>
      <c r="DK457" s="60"/>
      <c r="DL457" s="60"/>
      <c r="DM457" s="60"/>
      <c r="DN457" s="60"/>
      <c r="DO457" s="60"/>
      <c r="DP457" s="60"/>
    </row>
    <row r="458" spans="2:120">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492"/>
      <c r="AB458" s="73"/>
      <c r="BS458" s="60"/>
      <c r="BT458" s="60"/>
      <c r="BU458" s="75"/>
      <c r="BV458" s="75"/>
      <c r="BW458" s="75"/>
      <c r="BX458" s="75"/>
      <c r="BY458" s="75"/>
      <c r="BZ458" s="75"/>
      <c r="CA458" s="75"/>
      <c r="CL458" s="60"/>
      <c r="CM458" s="60"/>
      <c r="CN458" s="60"/>
      <c r="CO458" s="60"/>
      <c r="CP458" s="60"/>
      <c r="CQ458" s="60"/>
      <c r="CR458" s="60"/>
      <c r="CS458" s="60"/>
      <c r="CT458" s="60"/>
      <c r="CU458" s="60"/>
      <c r="CV458" s="60"/>
      <c r="CW458" s="60"/>
      <c r="CX458" s="60"/>
      <c r="CY458" s="60"/>
      <c r="CZ458" s="60"/>
      <c r="DA458" s="60"/>
      <c r="DB458" s="60"/>
      <c r="DC458" s="60"/>
      <c r="DD458" s="60"/>
      <c r="DE458" s="60"/>
      <c r="DF458" s="60"/>
      <c r="DG458" s="60"/>
      <c r="DH458" s="60"/>
      <c r="DI458" s="60"/>
      <c r="DJ458" s="60"/>
      <c r="DK458" s="60"/>
      <c r="DL458" s="60"/>
      <c r="DM458" s="60"/>
      <c r="DN458" s="60"/>
      <c r="DO458" s="60"/>
      <c r="DP458" s="60"/>
    </row>
    <row r="459" spans="2:120">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492"/>
      <c r="AB459" s="73"/>
      <c r="BS459" s="60"/>
      <c r="BT459" s="60"/>
      <c r="BU459" s="75"/>
      <c r="BV459" s="75"/>
      <c r="BW459" s="75"/>
      <c r="BX459" s="75"/>
      <c r="BY459" s="75"/>
      <c r="BZ459" s="75"/>
      <c r="CA459" s="75"/>
      <c r="CL459" s="60"/>
      <c r="CM459" s="60"/>
      <c r="CN459" s="60"/>
      <c r="CO459" s="60"/>
      <c r="CP459" s="60"/>
      <c r="CQ459" s="60"/>
      <c r="CR459" s="60"/>
      <c r="CS459" s="60"/>
      <c r="CT459" s="60"/>
      <c r="CU459" s="60"/>
      <c r="CV459" s="60"/>
      <c r="CW459" s="60"/>
      <c r="CX459" s="60"/>
      <c r="CY459" s="60"/>
      <c r="CZ459" s="60"/>
      <c r="DA459" s="60"/>
      <c r="DB459" s="60"/>
      <c r="DC459" s="60"/>
      <c r="DD459" s="60"/>
      <c r="DE459" s="60"/>
      <c r="DF459" s="60"/>
      <c r="DG459" s="60"/>
      <c r="DH459" s="60"/>
      <c r="DI459" s="60"/>
      <c r="DJ459" s="60"/>
      <c r="DK459" s="60"/>
      <c r="DL459" s="60"/>
      <c r="DM459" s="60"/>
      <c r="DN459" s="60"/>
      <c r="DO459" s="60"/>
      <c r="DP459" s="60"/>
    </row>
    <row r="460" spans="2:120">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492"/>
      <c r="AB460" s="73"/>
      <c r="BS460" s="60"/>
      <c r="BT460" s="60"/>
      <c r="BU460" s="75"/>
      <c r="BV460" s="75"/>
      <c r="BW460" s="75"/>
      <c r="BX460" s="75"/>
      <c r="BY460" s="75"/>
      <c r="BZ460" s="75"/>
      <c r="CA460" s="75"/>
      <c r="CL460" s="60"/>
      <c r="CM460" s="60"/>
      <c r="CN460" s="60"/>
      <c r="CO460" s="60"/>
      <c r="CP460" s="60"/>
      <c r="CQ460" s="60"/>
      <c r="CR460" s="60"/>
      <c r="CS460" s="60"/>
      <c r="CT460" s="60"/>
      <c r="CU460" s="60"/>
      <c r="CV460" s="60"/>
      <c r="CW460" s="60"/>
      <c r="CX460" s="60"/>
      <c r="CY460" s="60"/>
      <c r="CZ460" s="60"/>
      <c r="DA460" s="60"/>
      <c r="DB460" s="60"/>
      <c r="DC460" s="60"/>
      <c r="DD460" s="60"/>
      <c r="DE460" s="60"/>
      <c r="DF460" s="60"/>
      <c r="DG460" s="60"/>
      <c r="DH460" s="60"/>
      <c r="DI460" s="60"/>
      <c r="DJ460" s="60"/>
      <c r="DK460" s="60"/>
      <c r="DL460" s="60"/>
      <c r="DM460" s="60"/>
      <c r="DN460" s="60"/>
      <c r="DO460" s="60"/>
      <c r="DP460" s="60"/>
    </row>
    <row r="461" spans="2:120">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492"/>
      <c r="AB461" s="73"/>
      <c r="BS461" s="60"/>
      <c r="BT461" s="60"/>
      <c r="BU461" s="75"/>
      <c r="BV461" s="75"/>
      <c r="BW461" s="75"/>
      <c r="BX461" s="75"/>
      <c r="BY461" s="75"/>
      <c r="BZ461" s="75"/>
      <c r="CA461" s="75"/>
      <c r="CL461" s="60"/>
      <c r="CM461" s="60"/>
      <c r="CN461" s="60"/>
      <c r="CO461" s="60"/>
      <c r="CP461" s="60"/>
      <c r="CQ461" s="60"/>
      <c r="CR461" s="60"/>
      <c r="CS461" s="60"/>
      <c r="CT461" s="60"/>
      <c r="CU461" s="60"/>
      <c r="CV461" s="60"/>
      <c r="CW461" s="60"/>
      <c r="CX461" s="60"/>
      <c r="CY461" s="60"/>
      <c r="CZ461" s="60"/>
      <c r="DA461" s="60"/>
      <c r="DB461" s="60"/>
      <c r="DC461" s="60"/>
      <c r="DD461" s="60"/>
      <c r="DE461" s="60"/>
      <c r="DF461" s="60"/>
      <c r="DG461" s="60"/>
      <c r="DH461" s="60"/>
      <c r="DI461" s="60"/>
      <c r="DJ461" s="60"/>
      <c r="DK461" s="60"/>
      <c r="DL461" s="60"/>
      <c r="DM461" s="60"/>
      <c r="DN461" s="60"/>
      <c r="DO461" s="60"/>
      <c r="DP461" s="60"/>
    </row>
    <row r="462" spans="2:120">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492"/>
      <c r="AB462" s="73"/>
      <c r="BS462" s="60"/>
      <c r="BT462" s="60"/>
      <c r="BU462" s="75"/>
      <c r="BV462" s="75"/>
      <c r="BW462" s="75"/>
      <c r="BX462" s="75"/>
      <c r="BY462" s="75"/>
      <c r="BZ462" s="75"/>
      <c r="CA462" s="75"/>
      <c r="CL462" s="60"/>
      <c r="CM462" s="60"/>
      <c r="CN462" s="60"/>
      <c r="CO462" s="60"/>
      <c r="CP462" s="60"/>
      <c r="CQ462" s="60"/>
      <c r="CR462" s="60"/>
      <c r="CS462" s="60"/>
      <c r="CT462" s="60"/>
      <c r="CU462" s="60"/>
      <c r="CV462" s="60"/>
      <c r="CW462" s="60"/>
      <c r="CX462" s="60"/>
      <c r="CY462" s="60"/>
      <c r="CZ462" s="60"/>
      <c r="DA462" s="60"/>
      <c r="DB462" s="60"/>
      <c r="DC462" s="60"/>
      <c r="DD462" s="60"/>
      <c r="DE462" s="60"/>
      <c r="DF462" s="60"/>
      <c r="DG462" s="60"/>
      <c r="DH462" s="60"/>
      <c r="DI462" s="60"/>
      <c r="DJ462" s="60"/>
      <c r="DK462" s="60"/>
      <c r="DL462" s="60"/>
      <c r="DM462" s="60"/>
      <c r="DN462" s="60"/>
      <c r="DO462" s="60"/>
      <c r="DP462" s="60"/>
    </row>
    <row r="463" spans="2:120">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492"/>
      <c r="AB463" s="73"/>
      <c r="BS463" s="60"/>
      <c r="BT463" s="60"/>
      <c r="BU463" s="75"/>
      <c r="BV463" s="75"/>
      <c r="BW463" s="75"/>
      <c r="BX463" s="75"/>
      <c r="BY463" s="75"/>
      <c r="BZ463" s="75"/>
      <c r="CA463" s="75"/>
      <c r="CL463" s="60"/>
      <c r="CM463" s="60"/>
      <c r="CN463" s="60"/>
      <c r="CO463" s="60"/>
      <c r="CP463" s="60"/>
      <c r="CQ463" s="60"/>
      <c r="CR463" s="60"/>
      <c r="CS463" s="60"/>
      <c r="CT463" s="60"/>
      <c r="CU463" s="60"/>
      <c r="CV463" s="60"/>
      <c r="CW463" s="60"/>
      <c r="CX463" s="60"/>
      <c r="CY463" s="60"/>
      <c r="CZ463" s="60"/>
      <c r="DA463" s="60"/>
      <c r="DB463" s="60"/>
      <c r="DC463" s="60"/>
      <c r="DD463" s="60"/>
      <c r="DE463" s="60"/>
      <c r="DF463" s="60"/>
      <c r="DG463" s="60"/>
      <c r="DH463" s="60"/>
      <c r="DI463" s="60"/>
      <c r="DJ463" s="60"/>
      <c r="DK463" s="60"/>
      <c r="DL463" s="60"/>
      <c r="DM463" s="60"/>
      <c r="DN463" s="60"/>
      <c r="DO463" s="60"/>
      <c r="DP463" s="60"/>
    </row>
    <row r="464" spans="2:120">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492"/>
      <c r="AB464" s="73"/>
      <c r="BS464" s="60"/>
      <c r="BT464" s="60"/>
      <c r="BU464" s="75"/>
      <c r="BV464" s="75"/>
      <c r="BW464" s="75"/>
      <c r="BX464" s="75"/>
      <c r="BY464" s="75"/>
      <c r="BZ464" s="75"/>
      <c r="CA464" s="75"/>
      <c r="CL464" s="60"/>
      <c r="CM464" s="60"/>
      <c r="CN464" s="60"/>
      <c r="CO464" s="60"/>
      <c r="CP464" s="60"/>
      <c r="CQ464" s="60"/>
      <c r="CR464" s="60"/>
      <c r="CS464" s="60"/>
      <c r="CT464" s="60"/>
      <c r="CU464" s="60"/>
      <c r="CV464" s="60"/>
      <c r="CW464" s="60"/>
      <c r="CX464" s="60"/>
      <c r="CY464" s="60"/>
      <c r="CZ464" s="60"/>
      <c r="DA464" s="60"/>
      <c r="DB464" s="60"/>
      <c r="DC464" s="60"/>
      <c r="DD464" s="60"/>
      <c r="DE464" s="60"/>
      <c r="DF464" s="60"/>
      <c r="DG464" s="60"/>
      <c r="DH464" s="60"/>
      <c r="DI464" s="60"/>
      <c r="DJ464" s="60"/>
      <c r="DK464" s="60"/>
      <c r="DL464" s="60"/>
      <c r="DM464" s="60"/>
      <c r="DN464" s="60"/>
      <c r="DO464" s="60"/>
      <c r="DP464" s="60"/>
    </row>
    <row r="465" spans="2:120">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492"/>
      <c r="AB465" s="73"/>
      <c r="BS465" s="60"/>
      <c r="BT465" s="60"/>
      <c r="BU465" s="75"/>
      <c r="BV465" s="75"/>
      <c r="BW465" s="75"/>
      <c r="BX465" s="75"/>
      <c r="BY465" s="75"/>
      <c r="BZ465" s="75"/>
      <c r="CA465" s="75"/>
      <c r="CL465" s="60"/>
      <c r="CM465" s="60"/>
      <c r="CN465" s="60"/>
      <c r="CO465" s="60"/>
      <c r="CP465" s="60"/>
      <c r="CQ465" s="60"/>
      <c r="CR465" s="60"/>
      <c r="CS465" s="60"/>
      <c r="CT465" s="60"/>
      <c r="CU465" s="60"/>
      <c r="CV465" s="60"/>
      <c r="CW465" s="60"/>
      <c r="CX465" s="60"/>
      <c r="CY465" s="60"/>
      <c r="CZ465" s="60"/>
      <c r="DA465" s="60"/>
      <c r="DB465" s="60"/>
      <c r="DC465" s="60"/>
      <c r="DD465" s="60"/>
      <c r="DE465" s="60"/>
      <c r="DF465" s="60"/>
      <c r="DG465" s="60"/>
      <c r="DH465" s="60"/>
      <c r="DI465" s="60"/>
      <c r="DJ465" s="60"/>
      <c r="DK465" s="60"/>
      <c r="DL465" s="60"/>
      <c r="DM465" s="60"/>
      <c r="DN465" s="60"/>
      <c r="DO465" s="60"/>
      <c r="DP465" s="60"/>
    </row>
    <row r="466" spans="2:120">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492"/>
      <c r="AB466" s="73"/>
      <c r="BS466" s="60"/>
      <c r="BT466" s="60"/>
      <c r="BU466" s="75"/>
      <c r="BV466" s="75"/>
      <c r="BW466" s="75"/>
      <c r="BX466" s="75"/>
      <c r="BY466" s="75"/>
      <c r="BZ466" s="75"/>
      <c r="CA466" s="75"/>
      <c r="CL466" s="60"/>
      <c r="CM466" s="60"/>
      <c r="CN466" s="60"/>
      <c r="CO466" s="60"/>
      <c r="CP466" s="60"/>
      <c r="CQ466" s="60"/>
      <c r="CR466" s="60"/>
      <c r="CS466" s="60"/>
      <c r="CT466" s="60"/>
      <c r="CU466" s="60"/>
      <c r="CV466" s="60"/>
      <c r="CW466" s="60"/>
      <c r="CX466" s="60"/>
      <c r="CY466" s="60"/>
      <c r="CZ466" s="60"/>
      <c r="DA466" s="60"/>
      <c r="DB466" s="60"/>
      <c r="DC466" s="60"/>
      <c r="DD466" s="60"/>
      <c r="DE466" s="60"/>
      <c r="DF466" s="60"/>
      <c r="DG466" s="60"/>
      <c r="DH466" s="60"/>
      <c r="DI466" s="60"/>
      <c r="DJ466" s="60"/>
      <c r="DK466" s="60"/>
      <c r="DL466" s="60"/>
      <c r="DM466" s="60"/>
      <c r="DN466" s="60"/>
      <c r="DO466" s="60"/>
      <c r="DP466" s="60"/>
    </row>
    <row r="467" spans="2:120">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492"/>
      <c r="AB467" s="73"/>
      <c r="BS467" s="60"/>
      <c r="BT467" s="60"/>
      <c r="BU467" s="75"/>
      <c r="BV467" s="75"/>
      <c r="BW467" s="75"/>
      <c r="BX467" s="75"/>
      <c r="BY467" s="75"/>
      <c r="BZ467" s="75"/>
      <c r="CA467" s="75"/>
      <c r="CL467" s="60"/>
      <c r="CM467" s="60"/>
      <c r="CN467" s="60"/>
      <c r="CO467" s="60"/>
      <c r="CP467" s="60"/>
      <c r="CQ467" s="60"/>
      <c r="CR467" s="60"/>
      <c r="CS467" s="60"/>
      <c r="CT467" s="60"/>
      <c r="CU467" s="60"/>
      <c r="CV467" s="60"/>
      <c r="CW467" s="60"/>
      <c r="CX467" s="60"/>
      <c r="CY467" s="60"/>
      <c r="CZ467" s="60"/>
      <c r="DA467" s="60"/>
      <c r="DB467" s="60"/>
      <c r="DC467" s="60"/>
      <c r="DD467" s="60"/>
      <c r="DE467" s="60"/>
      <c r="DF467" s="60"/>
      <c r="DG467" s="60"/>
      <c r="DH467" s="60"/>
      <c r="DI467" s="60"/>
      <c r="DJ467" s="60"/>
      <c r="DK467" s="60"/>
      <c r="DL467" s="60"/>
      <c r="DM467" s="60"/>
      <c r="DN467" s="60"/>
      <c r="DO467" s="60"/>
      <c r="DP467" s="60"/>
    </row>
    <row r="468" spans="2:120">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492"/>
      <c r="AB468" s="73"/>
      <c r="BS468" s="60"/>
      <c r="BT468" s="60"/>
      <c r="BU468" s="75"/>
      <c r="BV468" s="75"/>
      <c r="BW468" s="75"/>
      <c r="BX468" s="75"/>
      <c r="BY468" s="75"/>
      <c r="BZ468" s="75"/>
      <c r="CA468" s="75"/>
      <c r="CL468" s="60"/>
      <c r="CM468" s="60"/>
      <c r="CN468" s="60"/>
      <c r="CO468" s="60"/>
      <c r="CP468" s="60"/>
      <c r="CQ468" s="60"/>
      <c r="CR468" s="60"/>
      <c r="CS468" s="60"/>
      <c r="CT468" s="60"/>
      <c r="CU468" s="60"/>
      <c r="CV468" s="60"/>
      <c r="CW468" s="60"/>
      <c r="CX468" s="60"/>
      <c r="CY468" s="60"/>
      <c r="CZ468" s="60"/>
      <c r="DA468" s="60"/>
      <c r="DB468" s="60"/>
      <c r="DC468" s="60"/>
      <c r="DD468" s="60"/>
      <c r="DE468" s="60"/>
      <c r="DF468" s="60"/>
      <c r="DG468" s="60"/>
      <c r="DH468" s="60"/>
      <c r="DI468" s="60"/>
      <c r="DJ468" s="60"/>
      <c r="DK468" s="60"/>
      <c r="DL468" s="60"/>
      <c r="DM468" s="60"/>
      <c r="DN468" s="60"/>
      <c r="DO468" s="60"/>
      <c r="DP468" s="60"/>
    </row>
    <row r="469" spans="2:120">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492"/>
      <c r="AB469" s="73"/>
      <c r="BS469" s="60"/>
      <c r="BT469" s="60"/>
      <c r="BU469" s="75"/>
      <c r="BV469" s="75"/>
      <c r="BW469" s="75"/>
      <c r="BX469" s="75"/>
      <c r="BY469" s="75"/>
      <c r="BZ469" s="75"/>
      <c r="CA469" s="75"/>
      <c r="CL469" s="60"/>
      <c r="CM469" s="60"/>
      <c r="CN469" s="60"/>
      <c r="CO469" s="60"/>
      <c r="CP469" s="60"/>
      <c r="CQ469" s="60"/>
      <c r="CR469" s="60"/>
      <c r="CS469" s="60"/>
      <c r="CT469" s="60"/>
      <c r="CU469" s="60"/>
      <c r="CV469" s="60"/>
      <c r="CW469" s="60"/>
      <c r="CX469" s="60"/>
      <c r="CY469" s="60"/>
      <c r="CZ469" s="60"/>
      <c r="DA469" s="60"/>
      <c r="DB469" s="60"/>
      <c r="DC469" s="60"/>
      <c r="DD469" s="60"/>
      <c r="DE469" s="60"/>
      <c r="DF469" s="60"/>
      <c r="DG469" s="60"/>
      <c r="DH469" s="60"/>
      <c r="DI469" s="60"/>
      <c r="DJ469" s="60"/>
      <c r="DK469" s="60"/>
      <c r="DL469" s="60"/>
      <c r="DM469" s="60"/>
      <c r="DN469" s="60"/>
      <c r="DO469" s="60"/>
      <c r="DP469" s="60"/>
    </row>
    <row r="470" spans="2:120">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492"/>
      <c r="AB470" s="73"/>
      <c r="BS470" s="60"/>
      <c r="BT470" s="60"/>
      <c r="BU470" s="75"/>
      <c r="BV470" s="75"/>
      <c r="BW470" s="75"/>
      <c r="BX470" s="75"/>
      <c r="BY470" s="75"/>
      <c r="BZ470" s="75"/>
      <c r="CA470" s="75"/>
      <c r="CL470" s="60"/>
      <c r="CM470" s="60"/>
      <c r="CN470" s="60"/>
      <c r="CO470" s="60"/>
      <c r="CP470" s="60"/>
      <c r="CQ470" s="60"/>
      <c r="CR470" s="60"/>
      <c r="CS470" s="60"/>
      <c r="CT470" s="60"/>
      <c r="CU470" s="60"/>
      <c r="CV470" s="60"/>
      <c r="CW470" s="60"/>
      <c r="CX470" s="60"/>
      <c r="CY470" s="60"/>
      <c r="CZ470" s="60"/>
      <c r="DA470" s="60"/>
      <c r="DB470" s="60"/>
      <c r="DC470" s="60"/>
      <c r="DD470" s="60"/>
      <c r="DE470" s="60"/>
      <c r="DF470" s="60"/>
      <c r="DG470" s="60"/>
      <c r="DH470" s="60"/>
      <c r="DI470" s="60"/>
      <c r="DJ470" s="60"/>
      <c r="DK470" s="60"/>
      <c r="DL470" s="60"/>
      <c r="DM470" s="60"/>
      <c r="DN470" s="60"/>
      <c r="DO470" s="60"/>
      <c r="DP470" s="60"/>
    </row>
    <row r="471" spans="2:120">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492"/>
      <c r="AB471" s="73"/>
      <c r="BS471" s="60"/>
      <c r="BT471" s="60"/>
      <c r="BU471" s="75"/>
      <c r="BV471" s="75"/>
      <c r="BW471" s="75"/>
      <c r="BX471" s="75"/>
      <c r="BY471" s="75"/>
      <c r="BZ471" s="75"/>
      <c r="CA471" s="75"/>
      <c r="CL471" s="60"/>
      <c r="CM471" s="60"/>
      <c r="CN471" s="60"/>
      <c r="CO471" s="60"/>
      <c r="CP471" s="60"/>
      <c r="CQ471" s="60"/>
      <c r="CR471" s="60"/>
      <c r="CS471" s="60"/>
      <c r="CT471" s="60"/>
      <c r="CU471" s="60"/>
      <c r="CV471" s="60"/>
      <c r="CW471" s="60"/>
      <c r="CX471" s="60"/>
      <c r="CY471" s="60"/>
      <c r="CZ471" s="60"/>
      <c r="DA471" s="60"/>
      <c r="DB471" s="60"/>
      <c r="DC471" s="60"/>
      <c r="DD471" s="60"/>
      <c r="DE471" s="60"/>
      <c r="DF471" s="60"/>
      <c r="DG471" s="60"/>
      <c r="DH471" s="60"/>
      <c r="DI471" s="60"/>
      <c r="DJ471" s="60"/>
      <c r="DK471" s="60"/>
      <c r="DL471" s="60"/>
      <c r="DM471" s="60"/>
      <c r="DN471" s="60"/>
      <c r="DO471" s="60"/>
      <c r="DP471" s="60"/>
    </row>
    <row r="472" spans="2:120">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492"/>
      <c r="AB472" s="73"/>
      <c r="BS472" s="60"/>
      <c r="BT472" s="60"/>
      <c r="BU472" s="75"/>
      <c r="BV472" s="75"/>
      <c r="BW472" s="75"/>
      <c r="BX472" s="75"/>
      <c r="BY472" s="75"/>
      <c r="BZ472" s="75"/>
      <c r="CA472" s="75"/>
      <c r="CL472" s="60"/>
      <c r="CM472" s="60"/>
      <c r="CN472" s="60"/>
      <c r="CO472" s="60"/>
      <c r="CP472" s="60"/>
      <c r="CQ472" s="60"/>
      <c r="CR472" s="60"/>
      <c r="CS472" s="60"/>
      <c r="CT472" s="60"/>
      <c r="CU472" s="60"/>
      <c r="CV472" s="60"/>
      <c r="CW472" s="60"/>
      <c r="CX472" s="60"/>
      <c r="CY472" s="60"/>
      <c r="CZ472" s="60"/>
      <c r="DA472" s="60"/>
      <c r="DB472" s="60"/>
      <c r="DC472" s="60"/>
      <c r="DD472" s="60"/>
      <c r="DE472" s="60"/>
      <c r="DF472" s="60"/>
      <c r="DG472" s="60"/>
      <c r="DH472" s="60"/>
      <c r="DI472" s="60"/>
      <c r="DJ472" s="60"/>
      <c r="DK472" s="60"/>
      <c r="DL472" s="60"/>
      <c r="DM472" s="60"/>
      <c r="DN472" s="60"/>
      <c r="DO472" s="60"/>
      <c r="DP472" s="60"/>
    </row>
    <row r="473" spans="2:120">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492"/>
      <c r="AB473" s="73"/>
      <c r="BS473" s="60"/>
      <c r="BT473" s="60"/>
      <c r="BU473" s="75"/>
      <c r="BV473" s="75"/>
      <c r="BW473" s="75"/>
      <c r="BX473" s="75"/>
      <c r="BY473" s="75"/>
      <c r="BZ473" s="75"/>
      <c r="CA473" s="75"/>
      <c r="CL473" s="60"/>
      <c r="CM473" s="60"/>
      <c r="CN473" s="60"/>
      <c r="CO473" s="60"/>
      <c r="CP473" s="60"/>
      <c r="CQ473" s="60"/>
      <c r="CR473" s="60"/>
      <c r="CS473" s="60"/>
      <c r="CT473" s="60"/>
      <c r="CU473" s="60"/>
      <c r="CV473" s="60"/>
      <c r="CW473" s="60"/>
      <c r="CX473" s="60"/>
      <c r="CY473" s="60"/>
      <c r="CZ473" s="60"/>
      <c r="DA473" s="60"/>
      <c r="DB473" s="60"/>
      <c r="DC473" s="60"/>
      <c r="DD473" s="60"/>
      <c r="DE473" s="60"/>
      <c r="DF473" s="60"/>
      <c r="DG473" s="60"/>
      <c r="DH473" s="60"/>
      <c r="DI473" s="60"/>
      <c r="DJ473" s="60"/>
      <c r="DK473" s="60"/>
      <c r="DL473" s="60"/>
      <c r="DM473" s="60"/>
      <c r="DN473" s="60"/>
      <c r="DO473" s="60"/>
      <c r="DP473" s="60"/>
    </row>
    <row r="474" spans="2:120">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492"/>
      <c r="AB474" s="73"/>
      <c r="BS474" s="60"/>
      <c r="BT474" s="60"/>
      <c r="BU474" s="75"/>
      <c r="BV474" s="75"/>
      <c r="BW474" s="75"/>
      <c r="BX474" s="75"/>
      <c r="BY474" s="75"/>
      <c r="BZ474" s="75"/>
      <c r="CA474" s="75"/>
      <c r="CL474" s="60"/>
      <c r="CM474" s="60"/>
      <c r="CN474" s="60"/>
      <c r="CO474" s="60"/>
      <c r="CP474" s="60"/>
      <c r="CQ474" s="60"/>
      <c r="CR474" s="60"/>
      <c r="CS474" s="60"/>
      <c r="CT474" s="60"/>
      <c r="CU474" s="60"/>
      <c r="CV474" s="60"/>
      <c r="CW474" s="60"/>
      <c r="CX474" s="60"/>
      <c r="CY474" s="60"/>
      <c r="CZ474" s="60"/>
      <c r="DA474" s="60"/>
      <c r="DB474" s="60"/>
      <c r="DC474" s="60"/>
      <c r="DD474" s="60"/>
      <c r="DE474" s="60"/>
      <c r="DF474" s="60"/>
      <c r="DG474" s="60"/>
      <c r="DH474" s="60"/>
      <c r="DI474" s="60"/>
      <c r="DJ474" s="60"/>
      <c r="DK474" s="60"/>
      <c r="DL474" s="60"/>
      <c r="DM474" s="60"/>
      <c r="DN474" s="60"/>
      <c r="DO474" s="60"/>
      <c r="DP474" s="60"/>
    </row>
    <row r="475" spans="2:120">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492"/>
      <c r="AB475" s="73"/>
      <c r="BS475" s="60"/>
      <c r="BT475" s="60"/>
      <c r="BU475" s="75"/>
      <c r="BV475" s="75"/>
      <c r="BW475" s="75"/>
      <c r="BX475" s="75"/>
      <c r="BY475" s="75"/>
      <c r="BZ475" s="75"/>
      <c r="CA475" s="75"/>
      <c r="CL475" s="60"/>
      <c r="CM475" s="60"/>
      <c r="CN475" s="60"/>
      <c r="CO475" s="60"/>
      <c r="CP475" s="60"/>
      <c r="CQ475" s="60"/>
      <c r="CR475" s="60"/>
      <c r="CS475" s="60"/>
      <c r="CT475" s="60"/>
      <c r="CU475" s="60"/>
      <c r="CV475" s="60"/>
      <c r="CW475" s="60"/>
      <c r="CX475" s="60"/>
      <c r="CY475" s="60"/>
      <c r="CZ475" s="60"/>
      <c r="DA475" s="60"/>
      <c r="DB475" s="60"/>
      <c r="DC475" s="60"/>
      <c r="DD475" s="60"/>
      <c r="DE475" s="60"/>
      <c r="DF475" s="60"/>
      <c r="DG475" s="60"/>
      <c r="DH475" s="60"/>
      <c r="DI475" s="60"/>
      <c r="DJ475" s="60"/>
      <c r="DK475" s="60"/>
      <c r="DL475" s="60"/>
      <c r="DM475" s="60"/>
      <c r="DN475" s="60"/>
      <c r="DO475" s="60"/>
      <c r="DP475" s="60"/>
    </row>
    <row r="476" spans="2:120">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492"/>
      <c r="AB476" s="73"/>
      <c r="BS476" s="60"/>
      <c r="BT476" s="60"/>
      <c r="BU476" s="75"/>
      <c r="BV476" s="75"/>
      <c r="BW476" s="75"/>
      <c r="BX476" s="75"/>
      <c r="BY476" s="75"/>
      <c r="BZ476" s="75"/>
      <c r="CA476" s="75"/>
      <c r="CL476" s="60"/>
      <c r="CM476" s="60"/>
      <c r="CN476" s="60"/>
      <c r="CO476" s="60"/>
      <c r="CP476" s="60"/>
      <c r="CQ476" s="60"/>
      <c r="CR476" s="60"/>
      <c r="CS476" s="60"/>
      <c r="CT476" s="60"/>
      <c r="CU476" s="60"/>
      <c r="CV476" s="60"/>
      <c r="CW476" s="60"/>
      <c r="CX476" s="60"/>
      <c r="CY476" s="60"/>
      <c r="CZ476" s="60"/>
      <c r="DA476" s="60"/>
      <c r="DB476" s="60"/>
      <c r="DC476" s="60"/>
      <c r="DD476" s="60"/>
      <c r="DE476" s="60"/>
      <c r="DF476" s="60"/>
      <c r="DG476" s="60"/>
      <c r="DH476" s="60"/>
      <c r="DI476" s="60"/>
      <c r="DJ476" s="60"/>
      <c r="DK476" s="60"/>
      <c r="DL476" s="60"/>
      <c r="DM476" s="60"/>
      <c r="DN476" s="60"/>
      <c r="DO476" s="60"/>
      <c r="DP476" s="60"/>
    </row>
    <row r="477" spans="2:120">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492"/>
      <c r="AB477" s="73"/>
      <c r="BS477" s="60"/>
      <c r="BT477" s="60"/>
      <c r="BU477" s="75"/>
      <c r="BV477" s="75"/>
      <c r="BW477" s="75"/>
      <c r="BX477" s="75"/>
      <c r="BY477" s="75"/>
      <c r="BZ477" s="75"/>
      <c r="CA477" s="75"/>
      <c r="CL477" s="60"/>
      <c r="CM477" s="60"/>
      <c r="CN477" s="60"/>
      <c r="CO477" s="60"/>
      <c r="CP477" s="60"/>
      <c r="CQ477" s="60"/>
      <c r="CR477" s="60"/>
      <c r="CS477" s="60"/>
      <c r="CT477" s="60"/>
      <c r="CU477" s="60"/>
      <c r="CV477" s="60"/>
      <c r="CW477" s="60"/>
      <c r="CX477" s="60"/>
      <c r="CY477" s="60"/>
      <c r="CZ477" s="60"/>
      <c r="DA477" s="60"/>
      <c r="DB477" s="60"/>
      <c r="DC477" s="60"/>
      <c r="DD477" s="60"/>
      <c r="DE477" s="60"/>
      <c r="DF477" s="60"/>
      <c r="DG477" s="60"/>
      <c r="DH477" s="60"/>
      <c r="DI477" s="60"/>
      <c r="DJ477" s="60"/>
      <c r="DK477" s="60"/>
      <c r="DL477" s="60"/>
      <c r="DM477" s="60"/>
      <c r="DN477" s="60"/>
      <c r="DO477" s="60"/>
      <c r="DP477" s="60"/>
    </row>
    <row r="478" spans="2:120">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492"/>
      <c r="AB478" s="73"/>
      <c r="BS478" s="60"/>
      <c r="BT478" s="60"/>
      <c r="BU478" s="75"/>
      <c r="BV478" s="75"/>
      <c r="BW478" s="75"/>
      <c r="BX478" s="75"/>
      <c r="BY478" s="75"/>
      <c r="BZ478" s="75"/>
      <c r="CA478" s="75"/>
      <c r="CL478" s="60"/>
      <c r="CM478" s="60"/>
      <c r="CN478" s="60"/>
      <c r="CO478" s="60"/>
      <c r="CP478" s="60"/>
      <c r="CQ478" s="60"/>
      <c r="CR478" s="60"/>
      <c r="CS478" s="60"/>
      <c r="CT478" s="60"/>
      <c r="CU478" s="60"/>
      <c r="CV478" s="60"/>
      <c r="CW478" s="60"/>
      <c r="CX478" s="60"/>
      <c r="CY478" s="60"/>
      <c r="CZ478" s="60"/>
      <c r="DA478" s="60"/>
      <c r="DB478" s="60"/>
      <c r="DC478" s="60"/>
      <c r="DD478" s="60"/>
      <c r="DE478" s="60"/>
      <c r="DF478" s="60"/>
      <c r="DG478" s="60"/>
      <c r="DH478" s="60"/>
      <c r="DI478" s="60"/>
      <c r="DJ478" s="60"/>
      <c r="DK478" s="60"/>
      <c r="DL478" s="60"/>
      <c r="DM478" s="60"/>
      <c r="DN478" s="60"/>
      <c r="DO478" s="60"/>
      <c r="DP478" s="60"/>
    </row>
    <row r="479" spans="2:120">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492"/>
      <c r="AB479" s="73"/>
      <c r="BS479" s="60"/>
      <c r="BT479" s="60"/>
      <c r="BU479" s="75"/>
      <c r="BV479" s="75"/>
      <c r="BW479" s="75"/>
      <c r="BX479" s="75"/>
      <c r="BY479" s="75"/>
      <c r="BZ479" s="75"/>
      <c r="CA479" s="75"/>
      <c r="CL479" s="60"/>
      <c r="CM479" s="60"/>
      <c r="CN479" s="60"/>
      <c r="CO479" s="60"/>
      <c r="CP479" s="60"/>
      <c r="CQ479" s="60"/>
      <c r="CR479" s="60"/>
      <c r="CS479" s="60"/>
      <c r="CT479" s="60"/>
      <c r="CU479" s="60"/>
      <c r="CV479" s="60"/>
      <c r="CW479" s="60"/>
      <c r="CX479" s="60"/>
      <c r="CY479" s="60"/>
      <c r="CZ479" s="60"/>
      <c r="DA479" s="60"/>
      <c r="DB479" s="60"/>
      <c r="DC479" s="60"/>
      <c r="DD479" s="60"/>
      <c r="DE479" s="60"/>
      <c r="DF479" s="60"/>
      <c r="DG479" s="60"/>
      <c r="DH479" s="60"/>
      <c r="DI479" s="60"/>
      <c r="DJ479" s="60"/>
      <c r="DK479" s="60"/>
      <c r="DL479" s="60"/>
      <c r="DM479" s="60"/>
      <c r="DN479" s="60"/>
      <c r="DO479" s="60"/>
      <c r="DP479" s="60"/>
    </row>
    <row r="480" spans="2:120">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492"/>
      <c r="AB480" s="73"/>
      <c r="BS480" s="60"/>
      <c r="BT480" s="60"/>
      <c r="BU480" s="75"/>
      <c r="BV480" s="75"/>
      <c r="BW480" s="75"/>
      <c r="BX480" s="75"/>
      <c r="BY480" s="75"/>
      <c r="BZ480" s="75"/>
      <c r="CA480" s="75"/>
      <c r="CL480" s="60"/>
      <c r="CM480" s="60"/>
      <c r="CN480" s="60"/>
      <c r="CO480" s="60"/>
      <c r="CP480" s="60"/>
      <c r="CQ480" s="60"/>
      <c r="CR480" s="60"/>
      <c r="CS480" s="60"/>
      <c r="CT480" s="60"/>
      <c r="CU480" s="60"/>
      <c r="CV480" s="60"/>
      <c r="CW480" s="60"/>
      <c r="CX480" s="60"/>
      <c r="CY480" s="60"/>
      <c r="CZ480" s="60"/>
      <c r="DA480" s="60"/>
      <c r="DB480" s="60"/>
      <c r="DC480" s="60"/>
      <c r="DD480" s="60"/>
      <c r="DE480" s="60"/>
      <c r="DF480" s="60"/>
      <c r="DG480" s="60"/>
      <c r="DH480" s="60"/>
      <c r="DI480" s="60"/>
      <c r="DJ480" s="60"/>
      <c r="DK480" s="60"/>
      <c r="DL480" s="60"/>
      <c r="DM480" s="60"/>
      <c r="DN480" s="60"/>
      <c r="DO480" s="60"/>
      <c r="DP480" s="60"/>
    </row>
    <row r="481" spans="2:120">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492"/>
      <c r="AB481" s="73"/>
      <c r="BS481" s="60"/>
      <c r="BT481" s="60"/>
      <c r="BU481" s="75"/>
      <c r="BV481" s="75"/>
      <c r="BW481" s="75"/>
      <c r="BX481" s="75"/>
      <c r="BY481" s="75"/>
      <c r="BZ481" s="75"/>
      <c r="CA481" s="75"/>
      <c r="CL481" s="60"/>
      <c r="CM481" s="60"/>
      <c r="CN481" s="60"/>
      <c r="CO481" s="60"/>
      <c r="CP481" s="60"/>
      <c r="CQ481" s="60"/>
      <c r="CR481" s="60"/>
      <c r="CS481" s="60"/>
      <c r="CT481" s="60"/>
      <c r="CU481" s="60"/>
      <c r="CV481" s="60"/>
      <c r="CW481" s="60"/>
      <c r="CX481" s="60"/>
      <c r="CY481" s="60"/>
      <c r="CZ481" s="60"/>
      <c r="DA481" s="60"/>
      <c r="DB481" s="60"/>
      <c r="DC481" s="60"/>
      <c r="DD481" s="60"/>
      <c r="DE481" s="60"/>
      <c r="DF481" s="60"/>
      <c r="DG481" s="60"/>
      <c r="DH481" s="60"/>
      <c r="DI481" s="60"/>
      <c r="DJ481" s="60"/>
      <c r="DK481" s="60"/>
      <c r="DL481" s="60"/>
      <c r="DM481" s="60"/>
      <c r="DN481" s="60"/>
      <c r="DO481" s="60"/>
      <c r="DP481" s="60"/>
    </row>
    <row r="482" spans="2:120">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492"/>
      <c r="AB482" s="73"/>
      <c r="BS482" s="60"/>
      <c r="BT482" s="60"/>
      <c r="BU482" s="75"/>
      <c r="BV482" s="75"/>
      <c r="BW482" s="75"/>
      <c r="BX482" s="75"/>
      <c r="BY482" s="75"/>
      <c r="BZ482" s="75"/>
      <c r="CA482" s="75"/>
      <c r="CL482" s="60"/>
      <c r="CM482" s="60"/>
      <c r="CN482" s="60"/>
      <c r="CO482" s="60"/>
      <c r="CP482" s="60"/>
      <c r="CQ482" s="60"/>
      <c r="CR482" s="60"/>
      <c r="CS482" s="60"/>
      <c r="CT482" s="60"/>
      <c r="CU482" s="60"/>
      <c r="CV482" s="60"/>
      <c r="CW482" s="60"/>
      <c r="CX482" s="60"/>
      <c r="CY482" s="60"/>
      <c r="CZ482" s="60"/>
      <c r="DA482" s="60"/>
      <c r="DB482" s="60"/>
      <c r="DC482" s="60"/>
      <c r="DD482" s="60"/>
      <c r="DE482" s="60"/>
      <c r="DF482" s="60"/>
      <c r="DG482" s="60"/>
      <c r="DH482" s="60"/>
      <c r="DI482" s="60"/>
      <c r="DJ482" s="60"/>
      <c r="DK482" s="60"/>
      <c r="DL482" s="60"/>
      <c r="DM482" s="60"/>
      <c r="DN482" s="60"/>
      <c r="DO482" s="60"/>
      <c r="DP482" s="60"/>
    </row>
    <row r="483" spans="2:120">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492"/>
      <c r="AB483" s="73"/>
      <c r="BS483" s="60"/>
      <c r="BT483" s="60"/>
      <c r="BU483" s="75"/>
      <c r="BV483" s="75"/>
      <c r="BW483" s="75"/>
      <c r="BX483" s="75"/>
      <c r="BY483" s="75"/>
      <c r="BZ483" s="75"/>
      <c r="CA483" s="75"/>
      <c r="CL483" s="60"/>
      <c r="CM483" s="60"/>
      <c r="CN483" s="60"/>
      <c r="CO483" s="60"/>
      <c r="CP483" s="60"/>
      <c r="CQ483" s="60"/>
      <c r="CR483" s="60"/>
      <c r="CS483" s="60"/>
      <c r="CT483" s="60"/>
      <c r="CU483" s="60"/>
      <c r="CV483" s="60"/>
      <c r="CW483" s="60"/>
      <c r="CX483" s="60"/>
      <c r="CY483" s="60"/>
      <c r="CZ483" s="60"/>
      <c r="DA483" s="60"/>
      <c r="DB483" s="60"/>
      <c r="DC483" s="60"/>
      <c r="DD483" s="60"/>
      <c r="DE483" s="60"/>
      <c r="DF483" s="60"/>
      <c r="DG483" s="60"/>
      <c r="DH483" s="60"/>
      <c r="DI483" s="60"/>
      <c r="DJ483" s="60"/>
      <c r="DK483" s="60"/>
      <c r="DL483" s="60"/>
      <c r="DM483" s="60"/>
      <c r="DN483" s="60"/>
      <c r="DO483" s="60"/>
      <c r="DP483" s="60"/>
    </row>
    <row r="484" spans="2:120">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492"/>
      <c r="AB484" s="73"/>
      <c r="BS484" s="60"/>
      <c r="BT484" s="60"/>
      <c r="BU484" s="75"/>
      <c r="BV484" s="75"/>
      <c r="BW484" s="75"/>
      <c r="BX484" s="75"/>
      <c r="BY484" s="75"/>
      <c r="BZ484" s="75"/>
      <c r="CA484" s="75"/>
      <c r="CL484" s="60"/>
      <c r="CM484" s="60"/>
      <c r="CN484" s="60"/>
      <c r="CO484" s="60"/>
      <c r="CP484" s="60"/>
      <c r="CQ484" s="60"/>
      <c r="CR484" s="60"/>
      <c r="CS484" s="60"/>
      <c r="CT484" s="60"/>
      <c r="CU484" s="60"/>
      <c r="CV484" s="60"/>
      <c r="CW484" s="60"/>
      <c r="CX484" s="60"/>
      <c r="CY484" s="60"/>
      <c r="CZ484" s="60"/>
      <c r="DA484" s="60"/>
      <c r="DB484" s="60"/>
      <c r="DC484" s="60"/>
      <c r="DD484" s="60"/>
      <c r="DE484" s="60"/>
      <c r="DF484" s="60"/>
      <c r="DG484" s="60"/>
      <c r="DH484" s="60"/>
      <c r="DI484" s="60"/>
      <c r="DJ484" s="60"/>
      <c r="DK484" s="60"/>
      <c r="DL484" s="60"/>
      <c r="DM484" s="60"/>
      <c r="DN484" s="60"/>
      <c r="DO484" s="60"/>
      <c r="DP484" s="60"/>
    </row>
    <row r="485" spans="2:120">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492"/>
      <c r="AB485" s="73"/>
      <c r="BS485" s="60"/>
      <c r="BT485" s="60"/>
      <c r="BU485" s="75"/>
      <c r="BV485" s="75"/>
      <c r="BW485" s="75"/>
      <c r="BX485" s="75"/>
      <c r="BY485" s="75"/>
      <c r="BZ485" s="75"/>
      <c r="CA485" s="75"/>
      <c r="CL485" s="60"/>
      <c r="CM485" s="60"/>
      <c r="CN485" s="60"/>
      <c r="CO485" s="60"/>
      <c r="CP485" s="60"/>
      <c r="CQ485" s="60"/>
      <c r="CR485" s="60"/>
      <c r="CS485" s="60"/>
      <c r="CT485" s="60"/>
      <c r="CU485" s="60"/>
      <c r="CV485" s="60"/>
      <c r="CW485" s="60"/>
      <c r="CX485" s="60"/>
      <c r="CY485" s="60"/>
      <c r="CZ485" s="60"/>
      <c r="DA485" s="60"/>
      <c r="DB485" s="60"/>
      <c r="DC485" s="60"/>
      <c r="DD485" s="60"/>
      <c r="DE485" s="60"/>
      <c r="DF485" s="60"/>
      <c r="DG485" s="60"/>
      <c r="DH485" s="60"/>
      <c r="DI485" s="60"/>
      <c r="DJ485" s="60"/>
      <c r="DK485" s="60"/>
      <c r="DL485" s="60"/>
      <c r="DM485" s="60"/>
      <c r="DN485" s="60"/>
      <c r="DO485" s="60"/>
      <c r="DP485" s="60"/>
    </row>
    <row r="486" spans="2:120">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492"/>
      <c r="AB486" s="73"/>
      <c r="BS486" s="60"/>
      <c r="BT486" s="60"/>
      <c r="BU486" s="75"/>
      <c r="BV486" s="75"/>
      <c r="BW486" s="75"/>
      <c r="BX486" s="75"/>
      <c r="BY486" s="75"/>
      <c r="BZ486" s="75"/>
      <c r="CA486" s="75"/>
      <c r="CL486" s="60"/>
      <c r="CM486" s="60"/>
      <c r="CN486" s="60"/>
      <c r="CO486" s="60"/>
      <c r="CP486" s="60"/>
      <c r="CQ486" s="60"/>
      <c r="CR486" s="60"/>
      <c r="CS486" s="60"/>
      <c r="CT486" s="60"/>
      <c r="CU486" s="60"/>
      <c r="CV486" s="60"/>
      <c r="CW486" s="60"/>
      <c r="CX486" s="60"/>
      <c r="CY486" s="60"/>
      <c r="CZ486" s="60"/>
      <c r="DA486" s="60"/>
      <c r="DB486" s="60"/>
      <c r="DC486" s="60"/>
      <c r="DD486" s="60"/>
      <c r="DE486" s="60"/>
      <c r="DF486" s="60"/>
      <c r="DG486" s="60"/>
      <c r="DH486" s="60"/>
      <c r="DI486" s="60"/>
      <c r="DJ486" s="60"/>
      <c r="DK486" s="60"/>
      <c r="DL486" s="60"/>
      <c r="DM486" s="60"/>
      <c r="DN486" s="60"/>
      <c r="DO486" s="60"/>
      <c r="DP486" s="60"/>
    </row>
    <row r="487" spans="2:120">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492"/>
      <c r="AB487" s="73"/>
      <c r="BS487" s="60"/>
      <c r="BT487" s="60"/>
      <c r="BU487" s="75"/>
      <c r="BV487" s="75"/>
      <c r="BW487" s="75"/>
      <c r="BX487" s="75"/>
      <c r="BY487" s="75"/>
      <c r="BZ487" s="75"/>
      <c r="CA487" s="75"/>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0"/>
      <c r="DO487" s="60"/>
      <c r="DP487" s="60"/>
    </row>
    <row r="488" spans="2:120">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492"/>
      <c r="AB488" s="73"/>
      <c r="BS488" s="60"/>
      <c r="BT488" s="60"/>
      <c r="BU488" s="75"/>
      <c r="BV488" s="75"/>
      <c r="BW488" s="75"/>
      <c r="BX488" s="75"/>
      <c r="BY488" s="75"/>
      <c r="BZ488" s="75"/>
      <c r="CA488" s="75"/>
      <c r="CL488" s="60"/>
      <c r="CM488" s="60"/>
      <c r="CN488" s="60"/>
      <c r="CO488" s="60"/>
      <c r="CP488" s="60"/>
      <c r="CQ488" s="60"/>
      <c r="CR488" s="60"/>
      <c r="CS488" s="60"/>
      <c r="CT488" s="60"/>
      <c r="CU488" s="60"/>
      <c r="CV488" s="60"/>
      <c r="CW488" s="60"/>
      <c r="CX488" s="60"/>
      <c r="CY488" s="60"/>
      <c r="CZ488" s="60"/>
      <c r="DA488" s="60"/>
      <c r="DB488" s="60"/>
      <c r="DC488" s="60"/>
      <c r="DD488" s="60"/>
      <c r="DE488" s="60"/>
      <c r="DF488" s="60"/>
      <c r="DG488" s="60"/>
      <c r="DH488" s="60"/>
      <c r="DI488" s="60"/>
      <c r="DJ488" s="60"/>
      <c r="DK488" s="60"/>
      <c r="DL488" s="60"/>
      <c r="DM488" s="60"/>
      <c r="DN488" s="60"/>
      <c r="DO488" s="60"/>
      <c r="DP488" s="60"/>
    </row>
    <row r="489" spans="2:120">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492"/>
      <c r="AB489" s="73"/>
      <c r="BS489" s="60"/>
      <c r="BT489" s="60"/>
      <c r="BU489" s="75"/>
      <c r="BV489" s="75"/>
      <c r="BW489" s="75"/>
      <c r="BX489" s="75"/>
      <c r="BY489" s="75"/>
      <c r="BZ489" s="75"/>
      <c r="CA489" s="75"/>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row>
    <row r="490" spans="2:120">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492"/>
      <c r="AB490" s="73"/>
      <c r="BS490" s="60"/>
      <c r="BT490" s="60"/>
      <c r="BU490" s="75"/>
      <c r="BV490" s="75"/>
      <c r="BW490" s="75"/>
      <c r="BX490" s="75"/>
      <c r="BY490" s="75"/>
      <c r="BZ490" s="75"/>
      <c r="CA490" s="75"/>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60"/>
      <c r="DL490" s="60"/>
      <c r="DM490" s="60"/>
      <c r="DN490" s="60"/>
      <c r="DO490" s="60"/>
      <c r="DP490" s="60"/>
    </row>
    <row r="491" spans="2:120">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492"/>
      <c r="AB491" s="73"/>
      <c r="BS491" s="60"/>
      <c r="BT491" s="60"/>
      <c r="BU491" s="75"/>
      <c r="BV491" s="75"/>
      <c r="BW491" s="75"/>
      <c r="BX491" s="75"/>
      <c r="BY491" s="75"/>
      <c r="BZ491" s="75"/>
      <c r="CA491" s="75"/>
      <c r="CL491" s="60"/>
      <c r="CM491" s="60"/>
      <c r="CN491" s="60"/>
      <c r="CO491" s="60"/>
      <c r="CP491" s="60"/>
      <c r="CQ491" s="60"/>
      <c r="CR491" s="60"/>
      <c r="CS491" s="60"/>
      <c r="CT491" s="60"/>
      <c r="CU491" s="60"/>
      <c r="CV491" s="60"/>
      <c r="CW491" s="60"/>
      <c r="CX491" s="60"/>
      <c r="CY491" s="60"/>
      <c r="CZ491" s="60"/>
      <c r="DA491" s="60"/>
      <c r="DB491" s="60"/>
      <c r="DC491" s="60"/>
      <c r="DD491" s="60"/>
      <c r="DE491" s="60"/>
      <c r="DF491" s="60"/>
      <c r="DG491" s="60"/>
      <c r="DH491" s="60"/>
      <c r="DI491" s="60"/>
      <c r="DJ491" s="60"/>
      <c r="DK491" s="60"/>
      <c r="DL491" s="60"/>
      <c r="DM491" s="60"/>
      <c r="DN491" s="60"/>
      <c r="DO491" s="60"/>
      <c r="DP491" s="60"/>
    </row>
    <row r="492" spans="2:120">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492"/>
      <c r="AB492" s="73"/>
      <c r="BS492" s="60"/>
      <c r="BT492" s="60"/>
      <c r="BU492" s="75"/>
      <c r="BV492" s="75"/>
      <c r="BW492" s="75"/>
      <c r="BX492" s="75"/>
      <c r="BY492" s="75"/>
      <c r="BZ492" s="75"/>
      <c r="CA492" s="75"/>
      <c r="CL492" s="60"/>
      <c r="CM492" s="60"/>
      <c r="CN492" s="60"/>
      <c r="CO492" s="60"/>
      <c r="CP492" s="60"/>
      <c r="CQ492" s="60"/>
      <c r="CR492" s="60"/>
      <c r="CS492" s="60"/>
      <c r="CT492" s="60"/>
      <c r="CU492" s="60"/>
      <c r="CV492" s="60"/>
      <c r="CW492" s="60"/>
      <c r="CX492" s="60"/>
      <c r="CY492" s="60"/>
      <c r="CZ492" s="60"/>
      <c r="DA492" s="60"/>
      <c r="DB492" s="60"/>
      <c r="DC492" s="60"/>
      <c r="DD492" s="60"/>
      <c r="DE492" s="60"/>
      <c r="DF492" s="60"/>
      <c r="DG492" s="60"/>
      <c r="DH492" s="60"/>
      <c r="DI492" s="60"/>
      <c r="DJ492" s="60"/>
      <c r="DK492" s="60"/>
      <c r="DL492" s="60"/>
      <c r="DM492" s="60"/>
      <c r="DN492" s="60"/>
      <c r="DO492" s="60"/>
      <c r="DP492" s="60"/>
    </row>
    <row r="493" spans="2:120">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492"/>
      <c r="AB493" s="73"/>
      <c r="BS493" s="60"/>
      <c r="BT493" s="60"/>
      <c r="BU493" s="75"/>
      <c r="BV493" s="75"/>
      <c r="BW493" s="75"/>
      <c r="BX493" s="75"/>
      <c r="BY493" s="75"/>
      <c r="BZ493" s="75"/>
      <c r="CA493" s="75"/>
      <c r="CL493" s="60"/>
      <c r="CM493" s="60"/>
      <c r="CN493" s="60"/>
      <c r="CO493" s="60"/>
      <c r="CP493" s="60"/>
      <c r="CQ493" s="60"/>
      <c r="CR493" s="60"/>
      <c r="CS493" s="60"/>
      <c r="CT493" s="60"/>
      <c r="CU493" s="60"/>
      <c r="CV493" s="60"/>
      <c r="CW493" s="60"/>
      <c r="CX493" s="60"/>
      <c r="CY493" s="60"/>
      <c r="CZ493" s="60"/>
      <c r="DA493" s="60"/>
      <c r="DB493" s="60"/>
      <c r="DC493" s="60"/>
      <c r="DD493" s="60"/>
      <c r="DE493" s="60"/>
      <c r="DF493" s="60"/>
      <c r="DG493" s="60"/>
      <c r="DH493" s="60"/>
      <c r="DI493" s="60"/>
      <c r="DJ493" s="60"/>
      <c r="DK493" s="60"/>
      <c r="DL493" s="60"/>
      <c r="DM493" s="60"/>
      <c r="DN493" s="60"/>
      <c r="DO493" s="60"/>
      <c r="DP493" s="60"/>
    </row>
    <row r="494" spans="2:120">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492"/>
      <c r="AB494" s="73"/>
      <c r="BS494" s="60"/>
      <c r="BT494" s="60"/>
      <c r="BU494" s="75"/>
      <c r="BV494" s="75"/>
      <c r="BW494" s="75"/>
      <c r="BX494" s="75"/>
      <c r="BY494" s="75"/>
      <c r="BZ494" s="75"/>
      <c r="CA494" s="75"/>
      <c r="CL494" s="60"/>
      <c r="CM494" s="60"/>
      <c r="CN494" s="60"/>
      <c r="CO494" s="60"/>
      <c r="CP494" s="60"/>
      <c r="CQ494" s="60"/>
      <c r="CR494" s="60"/>
      <c r="CS494" s="60"/>
      <c r="CT494" s="60"/>
      <c r="CU494" s="60"/>
      <c r="CV494" s="60"/>
      <c r="CW494" s="60"/>
      <c r="CX494" s="60"/>
      <c r="CY494" s="60"/>
      <c r="CZ494" s="60"/>
      <c r="DA494" s="60"/>
      <c r="DB494" s="60"/>
      <c r="DC494" s="60"/>
      <c r="DD494" s="60"/>
      <c r="DE494" s="60"/>
      <c r="DF494" s="60"/>
      <c r="DG494" s="60"/>
      <c r="DH494" s="60"/>
      <c r="DI494" s="60"/>
      <c r="DJ494" s="60"/>
      <c r="DK494" s="60"/>
      <c r="DL494" s="60"/>
      <c r="DM494" s="60"/>
      <c r="DN494" s="60"/>
      <c r="DO494" s="60"/>
      <c r="DP494" s="60"/>
    </row>
    <row r="495" spans="2:120">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492"/>
      <c r="AB495" s="73"/>
      <c r="BS495" s="60"/>
      <c r="BT495" s="60"/>
      <c r="BU495" s="75"/>
      <c r="BV495" s="75"/>
      <c r="BW495" s="75"/>
      <c r="BX495" s="75"/>
      <c r="BY495" s="75"/>
      <c r="BZ495" s="75"/>
      <c r="CA495" s="75"/>
      <c r="CL495" s="60"/>
      <c r="CM495" s="60"/>
      <c r="CN495" s="60"/>
      <c r="CO495" s="60"/>
      <c r="CP495" s="60"/>
      <c r="CQ495" s="60"/>
      <c r="CR495" s="60"/>
      <c r="CS495" s="60"/>
      <c r="CT495" s="60"/>
      <c r="CU495" s="60"/>
      <c r="CV495" s="60"/>
      <c r="CW495" s="60"/>
      <c r="CX495" s="60"/>
      <c r="CY495" s="60"/>
      <c r="CZ495" s="60"/>
      <c r="DA495" s="60"/>
      <c r="DB495" s="60"/>
      <c r="DC495" s="60"/>
      <c r="DD495" s="60"/>
      <c r="DE495" s="60"/>
      <c r="DF495" s="60"/>
      <c r="DG495" s="60"/>
      <c r="DH495" s="60"/>
      <c r="DI495" s="60"/>
      <c r="DJ495" s="60"/>
      <c r="DK495" s="60"/>
      <c r="DL495" s="60"/>
      <c r="DM495" s="60"/>
      <c r="DN495" s="60"/>
      <c r="DO495" s="60"/>
      <c r="DP495" s="60"/>
    </row>
    <row r="496" spans="2:120">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492"/>
      <c r="AB496" s="73"/>
      <c r="BS496" s="60"/>
      <c r="BT496" s="60"/>
      <c r="BU496" s="75"/>
      <c r="BV496" s="75"/>
      <c r="BW496" s="75"/>
      <c r="BX496" s="75"/>
      <c r="BY496" s="75"/>
      <c r="BZ496" s="75"/>
      <c r="CA496" s="75"/>
      <c r="CL496" s="60"/>
      <c r="CM496" s="60"/>
      <c r="CN496" s="60"/>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row>
    <row r="497" spans="2:120">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492"/>
      <c r="AB497" s="73"/>
      <c r="BS497" s="60"/>
      <c r="BT497" s="60"/>
      <c r="BU497" s="75"/>
      <c r="BV497" s="75"/>
      <c r="BW497" s="75"/>
      <c r="BX497" s="75"/>
      <c r="BY497" s="75"/>
      <c r="BZ497" s="75"/>
      <c r="CA497" s="75"/>
      <c r="CL497" s="60"/>
      <c r="CM497" s="60"/>
      <c r="CN497" s="60"/>
      <c r="CO497" s="60"/>
      <c r="CP497" s="60"/>
      <c r="CQ497" s="60"/>
      <c r="CR497" s="60"/>
      <c r="CS497" s="60"/>
      <c r="CT497" s="60"/>
      <c r="CU497" s="60"/>
      <c r="CV497" s="60"/>
      <c r="CW497" s="60"/>
      <c r="CX497" s="60"/>
      <c r="CY497" s="60"/>
      <c r="CZ497" s="60"/>
      <c r="DA497" s="60"/>
      <c r="DB497" s="60"/>
      <c r="DC497" s="60"/>
      <c r="DD497" s="60"/>
      <c r="DE497" s="60"/>
      <c r="DF497" s="60"/>
      <c r="DG497" s="60"/>
      <c r="DH497" s="60"/>
      <c r="DI497" s="60"/>
      <c r="DJ497" s="60"/>
      <c r="DK497" s="60"/>
      <c r="DL497" s="60"/>
      <c r="DM497" s="60"/>
      <c r="DN497" s="60"/>
      <c r="DO497" s="60"/>
      <c r="DP497" s="60"/>
    </row>
    <row r="498" spans="2:120">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492"/>
      <c r="AB498" s="73"/>
      <c r="BS498" s="60"/>
      <c r="BT498" s="60"/>
      <c r="BU498" s="75"/>
      <c r="BV498" s="75"/>
      <c r="BW498" s="75"/>
      <c r="BX498" s="75"/>
      <c r="BY498" s="75"/>
      <c r="BZ498" s="75"/>
      <c r="CA498" s="75"/>
      <c r="CL498" s="60"/>
      <c r="CM498" s="60"/>
      <c r="CN498" s="60"/>
      <c r="CO498" s="60"/>
      <c r="CP498" s="60"/>
      <c r="CQ498" s="60"/>
      <c r="CR498" s="60"/>
      <c r="CS498" s="60"/>
      <c r="CT498" s="60"/>
      <c r="CU498" s="60"/>
      <c r="CV498" s="60"/>
      <c r="CW498" s="60"/>
      <c r="CX498" s="60"/>
      <c r="CY498" s="60"/>
      <c r="CZ498" s="60"/>
      <c r="DA498" s="60"/>
      <c r="DB498" s="60"/>
      <c r="DC498" s="60"/>
      <c r="DD498" s="60"/>
      <c r="DE498" s="60"/>
      <c r="DF498" s="60"/>
      <c r="DG498" s="60"/>
      <c r="DH498" s="60"/>
      <c r="DI498" s="60"/>
      <c r="DJ498" s="60"/>
      <c r="DK498" s="60"/>
      <c r="DL498" s="60"/>
      <c r="DM498" s="60"/>
      <c r="DN498" s="60"/>
      <c r="DO498" s="60"/>
      <c r="DP498" s="60"/>
    </row>
    <row r="499" spans="2:120">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492"/>
      <c r="AB499" s="73"/>
      <c r="BS499" s="60"/>
      <c r="BT499" s="60"/>
      <c r="BU499" s="75"/>
      <c r="BV499" s="75"/>
      <c r="BW499" s="75"/>
      <c r="BX499" s="75"/>
      <c r="BY499" s="75"/>
      <c r="BZ499" s="75"/>
      <c r="CA499" s="75"/>
      <c r="CL499" s="60"/>
      <c r="CM499" s="60"/>
      <c r="CN499" s="60"/>
      <c r="CO499" s="60"/>
      <c r="CP499" s="60"/>
      <c r="CQ499" s="60"/>
      <c r="CR499" s="60"/>
      <c r="CS499" s="60"/>
      <c r="CT499" s="60"/>
      <c r="CU499" s="60"/>
      <c r="CV499" s="60"/>
      <c r="CW499" s="60"/>
      <c r="CX499" s="60"/>
      <c r="CY499" s="60"/>
      <c r="CZ499" s="60"/>
      <c r="DA499" s="60"/>
      <c r="DB499" s="60"/>
      <c r="DC499" s="60"/>
      <c r="DD499" s="60"/>
      <c r="DE499" s="60"/>
      <c r="DF499" s="60"/>
      <c r="DG499" s="60"/>
      <c r="DH499" s="60"/>
      <c r="DI499" s="60"/>
      <c r="DJ499" s="60"/>
      <c r="DK499" s="60"/>
      <c r="DL499" s="60"/>
      <c r="DM499" s="60"/>
      <c r="DN499" s="60"/>
      <c r="DO499" s="60"/>
      <c r="DP499" s="60"/>
    </row>
    <row r="500" spans="2:120">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492"/>
      <c r="AB500" s="73"/>
      <c r="BS500" s="60"/>
      <c r="BT500" s="60"/>
      <c r="BU500" s="75"/>
      <c r="BV500" s="75"/>
      <c r="BW500" s="75"/>
      <c r="BX500" s="75"/>
      <c r="BY500" s="75"/>
      <c r="BZ500" s="75"/>
      <c r="CA500" s="75"/>
      <c r="CL500" s="60"/>
      <c r="CM500" s="60"/>
      <c r="CN500" s="60"/>
      <c r="CO500" s="60"/>
      <c r="CP500" s="60"/>
      <c r="CQ500" s="60"/>
      <c r="CR500" s="60"/>
      <c r="CS500" s="60"/>
      <c r="CT500" s="60"/>
      <c r="CU500" s="60"/>
      <c r="CV500" s="60"/>
      <c r="CW500" s="60"/>
      <c r="CX500" s="60"/>
      <c r="CY500" s="60"/>
      <c r="CZ500" s="60"/>
      <c r="DA500" s="60"/>
      <c r="DB500" s="60"/>
      <c r="DC500" s="60"/>
      <c r="DD500" s="60"/>
      <c r="DE500" s="60"/>
      <c r="DF500" s="60"/>
      <c r="DG500" s="60"/>
      <c r="DH500" s="60"/>
      <c r="DI500" s="60"/>
      <c r="DJ500" s="60"/>
      <c r="DK500" s="60"/>
      <c r="DL500" s="60"/>
      <c r="DM500" s="60"/>
      <c r="DN500" s="60"/>
      <c r="DO500" s="60"/>
      <c r="DP500" s="60"/>
    </row>
    <row r="501" spans="2:120">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492"/>
      <c r="AB501" s="73"/>
      <c r="BS501" s="60"/>
      <c r="BT501" s="60"/>
      <c r="BU501" s="75"/>
      <c r="BV501" s="75"/>
      <c r="BW501" s="75"/>
      <c r="BX501" s="75"/>
      <c r="BY501" s="75"/>
      <c r="BZ501" s="75"/>
      <c r="CA501" s="75"/>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60"/>
      <c r="DL501" s="60"/>
      <c r="DM501" s="60"/>
      <c r="DN501" s="60"/>
      <c r="DO501" s="60"/>
      <c r="DP501" s="60"/>
    </row>
    <row r="502" spans="2:120">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492"/>
      <c r="AB502" s="73"/>
      <c r="BS502" s="60"/>
      <c r="BT502" s="60"/>
      <c r="BU502" s="75"/>
      <c r="BV502" s="75"/>
      <c r="BW502" s="75"/>
      <c r="BX502" s="75"/>
      <c r="BY502" s="75"/>
      <c r="BZ502" s="75"/>
      <c r="CA502" s="75"/>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row>
    <row r="503" spans="2:120">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492"/>
      <c r="AB503" s="73"/>
      <c r="BS503" s="60"/>
      <c r="BT503" s="60"/>
      <c r="BU503" s="75"/>
      <c r="BV503" s="75"/>
      <c r="BW503" s="75"/>
      <c r="BX503" s="75"/>
      <c r="BY503" s="75"/>
      <c r="BZ503" s="75"/>
      <c r="CA503" s="75"/>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row>
    <row r="504" spans="2:120">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492"/>
      <c r="AB504" s="73"/>
      <c r="BS504" s="60"/>
      <c r="BT504" s="60"/>
      <c r="BU504" s="75"/>
      <c r="BV504" s="75"/>
      <c r="BW504" s="75"/>
      <c r="BX504" s="75"/>
      <c r="BY504" s="75"/>
      <c r="BZ504" s="75"/>
      <c r="CA504" s="75"/>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row>
    <row r="505" spans="2:120">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492"/>
      <c r="AB505" s="73"/>
      <c r="BS505" s="60"/>
      <c r="BT505" s="60"/>
      <c r="BU505" s="75"/>
      <c r="BV505" s="75"/>
      <c r="BW505" s="75"/>
      <c r="BX505" s="75"/>
      <c r="BY505" s="75"/>
      <c r="BZ505" s="75"/>
      <c r="CA505" s="75"/>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row>
    <row r="506" spans="2:120">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492"/>
      <c r="AB506" s="73"/>
      <c r="BS506" s="60"/>
      <c r="BT506" s="60"/>
      <c r="BU506" s="75"/>
      <c r="BV506" s="75"/>
      <c r="BW506" s="75"/>
      <c r="BX506" s="75"/>
      <c r="BY506" s="75"/>
      <c r="BZ506" s="75"/>
      <c r="CA506" s="75"/>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row>
    <row r="507" spans="2:120">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492"/>
      <c r="AB507" s="73"/>
      <c r="BS507" s="60"/>
      <c r="BT507" s="60"/>
      <c r="BU507" s="75"/>
      <c r="BV507" s="75"/>
      <c r="BW507" s="75"/>
      <c r="BX507" s="75"/>
      <c r="BY507" s="75"/>
      <c r="BZ507" s="75"/>
      <c r="CA507" s="75"/>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row>
    <row r="508" spans="2:120">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492"/>
      <c r="AB508" s="73"/>
      <c r="BS508" s="60"/>
      <c r="BT508" s="60"/>
      <c r="BU508" s="75"/>
      <c r="BV508" s="75"/>
      <c r="BW508" s="75"/>
      <c r="BX508" s="75"/>
      <c r="BY508" s="75"/>
      <c r="BZ508" s="75"/>
      <c r="CA508" s="75"/>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row>
    <row r="509" spans="2:120">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492"/>
      <c r="AB509" s="73"/>
      <c r="BS509" s="60"/>
      <c r="BT509" s="60"/>
      <c r="BU509" s="75"/>
      <c r="BV509" s="75"/>
      <c r="BW509" s="75"/>
      <c r="BX509" s="75"/>
      <c r="BY509" s="75"/>
      <c r="BZ509" s="75"/>
      <c r="CA509" s="75"/>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row>
    <row r="510" spans="2:120">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492"/>
      <c r="AB510" s="73"/>
      <c r="BS510" s="60"/>
      <c r="BT510" s="60"/>
      <c r="BU510" s="75"/>
      <c r="BV510" s="75"/>
      <c r="BW510" s="75"/>
      <c r="BX510" s="75"/>
      <c r="BY510" s="75"/>
      <c r="BZ510" s="75"/>
      <c r="CA510" s="75"/>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row>
    <row r="511" spans="2:120">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492"/>
      <c r="AB511" s="73"/>
      <c r="BS511" s="60"/>
      <c r="BT511" s="60"/>
      <c r="BU511" s="75"/>
      <c r="BV511" s="75"/>
      <c r="BW511" s="75"/>
      <c r="BX511" s="75"/>
      <c r="BY511" s="75"/>
      <c r="BZ511" s="75"/>
      <c r="CA511" s="75"/>
      <c r="CL511" s="60"/>
      <c r="CM511" s="60"/>
      <c r="CN511" s="60"/>
      <c r="CO511" s="60"/>
      <c r="CP511" s="60"/>
      <c r="CQ511" s="60"/>
      <c r="CR511" s="60"/>
      <c r="CS511" s="60"/>
      <c r="CT511" s="60"/>
      <c r="CU511" s="60"/>
      <c r="CV511" s="60"/>
      <c r="CW511" s="60"/>
      <c r="CX511" s="60"/>
      <c r="CY511" s="60"/>
      <c r="CZ511" s="60"/>
      <c r="DA511" s="60"/>
      <c r="DB511" s="60"/>
      <c r="DC511" s="60"/>
      <c r="DD511" s="60"/>
      <c r="DE511" s="60"/>
      <c r="DF511" s="60"/>
      <c r="DG511" s="60"/>
      <c r="DH511" s="60"/>
      <c r="DI511" s="60"/>
      <c r="DJ511" s="60"/>
      <c r="DK511" s="60"/>
      <c r="DL511" s="60"/>
      <c r="DM511" s="60"/>
      <c r="DN511" s="60"/>
      <c r="DO511" s="60"/>
      <c r="DP511" s="60"/>
    </row>
    <row r="512" spans="2:120">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492"/>
      <c r="AB512" s="73"/>
      <c r="BS512" s="60"/>
      <c r="BT512" s="60"/>
      <c r="BU512" s="75"/>
      <c r="BV512" s="75"/>
      <c r="BW512" s="75"/>
      <c r="BX512" s="75"/>
      <c r="BY512" s="75"/>
      <c r="BZ512" s="75"/>
      <c r="CA512" s="75"/>
      <c r="CL512" s="60"/>
      <c r="CM512" s="60"/>
      <c r="CN512" s="60"/>
      <c r="CO512" s="60"/>
      <c r="CP512" s="60"/>
      <c r="CQ512" s="60"/>
      <c r="CR512" s="60"/>
      <c r="CS512" s="60"/>
      <c r="CT512" s="60"/>
      <c r="CU512" s="60"/>
      <c r="CV512" s="60"/>
      <c r="CW512" s="60"/>
      <c r="CX512" s="60"/>
      <c r="CY512" s="60"/>
      <c r="CZ512" s="60"/>
      <c r="DA512" s="60"/>
      <c r="DB512" s="60"/>
      <c r="DC512" s="60"/>
      <c r="DD512" s="60"/>
      <c r="DE512" s="60"/>
      <c r="DF512" s="60"/>
      <c r="DG512" s="60"/>
      <c r="DH512" s="60"/>
      <c r="DI512" s="60"/>
      <c r="DJ512" s="60"/>
      <c r="DK512" s="60"/>
      <c r="DL512" s="60"/>
      <c r="DM512" s="60"/>
      <c r="DN512" s="60"/>
      <c r="DO512" s="60"/>
      <c r="DP512" s="60"/>
    </row>
    <row r="513" spans="2:120">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492"/>
      <c r="AB513" s="73"/>
      <c r="BS513" s="60"/>
      <c r="BT513" s="60"/>
      <c r="BU513" s="75"/>
      <c r="BV513" s="75"/>
      <c r="BW513" s="75"/>
      <c r="BX513" s="75"/>
      <c r="BY513" s="75"/>
      <c r="BZ513" s="75"/>
      <c r="CA513" s="75"/>
      <c r="CL513" s="60"/>
      <c r="CM513" s="60"/>
      <c r="CN513" s="60"/>
      <c r="CO513" s="60"/>
      <c r="CP513" s="60"/>
      <c r="CQ513" s="60"/>
      <c r="CR513" s="60"/>
      <c r="CS513" s="60"/>
      <c r="CT513" s="60"/>
      <c r="CU513" s="60"/>
      <c r="CV513" s="60"/>
      <c r="CW513" s="60"/>
      <c r="CX513" s="60"/>
      <c r="CY513" s="60"/>
      <c r="CZ513" s="60"/>
      <c r="DA513" s="60"/>
      <c r="DB513" s="60"/>
      <c r="DC513" s="60"/>
      <c r="DD513" s="60"/>
      <c r="DE513" s="60"/>
      <c r="DF513" s="60"/>
      <c r="DG513" s="60"/>
      <c r="DH513" s="60"/>
      <c r="DI513" s="60"/>
      <c r="DJ513" s="60"/>
      <c r="DK513" s="60"/>
      <c r="DL513" s="60"/>
      <c r="DM513" s="60"/>
      <c r="DN513" s="60"/>
      <c r="DO513" s="60"/>
      <c r="DP513" s="60"/>
    </row>
    <row r="514" spans="2:120">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492"/>
      <c r="AB514" s="73"/>
      <c r="BS514" s="60"/>
      <c r="BT514" s="60"/>
      <c r="BU514" s="75"/>
      <c r="BV514" s="75"/>
      <c r="BW514" s="75"/>
      <c r="BX514" s="75"/>
      <c r="BY514" s="75"/>
      <c r="BZ514" s="75"/>
      <c r="CA514" s="75"/>
      <c r="CL514" s="60"/>
      <c r="CM514" s="60"/>
      <c r="CN514" s="60"/>
      <c r="CO514" s="60"/>
      <c r="CP514" s="60"/>
      <c r="CQ514" s="60"/>
      <c r="CR514" s="60"/>
      <c r="CS514" s="60"/>
      <c r="CT514" s="60"/>
      <c r="CU514" s="60"/>
      <c r="CV514" s="60"/>
      <c r="CW514" s="60"/>
      <c r="CX514" s="60"/>
      <c r="CY514" s="60"/>
      <c r="CZ514" s="60"/>
      <c r="DA514" s="60"/>
      <c r="DB514" s="60"/>
      <c r="DC514" s="60"/>
      <c r="DD514" s="60"/>
      <c r="DE514" s="60"/>
      <c r="DF514" s="60"/>
      <c r="DG514" s="60"/>
      <c r="DH514" s="60"/>
      <c r="DI514" s="60"/>
      <c r="DJ514" s="60"/>
      <c r="DK514" s="60"/>
      <c r="DL514" s="60"/>
      <c r="DM514" s="60"/>
      <c r="DN514" s="60"/>
      <c r="DO514" s="60"/>
      <c r="DP514" s="60"/>
    </row>
    <row r="515" spans="2:120">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492"/>
      <c r="AB515" s="73"/>
      <c r="BS515" s="60"/>
      <c r="BT515" s="60"/>
      <c r="BU515" s="75"/>
      <c r="BV515" s="75"/>
      <c r="BW515" s="75"/>
      <c r="BX515" s="75"/>
      <c r="BY515" s="75"/>
      <c r="BZ515" s="75"/>
      <c r="CA515" s="75"/>
      <c r="CL515" s="60"/>
      <c r="CM515" s="60"/>
      <c r="CN515" s="60"/>
      <c r="CO515" s="60"/>
      <c r="CP515" s="60"/>
      <c r="CQ515" s="60"/>
      <c r="CR515" s="60"/>
      <c r="CS515" s="60"/>
      <c r="CT515" s="60"/>
      <c r="CU515" s="60"/>
      <c r="CV515" s="60"/>
      <c r="CW515" s="60"/>
      <c r="CX515" s="60"/>
      <c r="CY515" s="60"/>
      <c r="CZ515" s="60"/>
      <c r="DA515" s="60"/>
      <c r="DB515" s="60"/>
      <c r="DC515" s="60"/>
      <c r="DD515" s="60"/>
      <c r="DE515" s="60"/>
      <c r="DF515" s="60"/>
      <c r="DG515" s="60"/>
      <c r="DH515" s="60"/>
      <c r="DI515" s="60"/>
      <c r="DJ515" s="60"/>
      <c r="DK515" s="60"/>
      <c r="DL515" s="60"/>
      <c r="DM515" s="60"/>
      <c r="DN515" s="60"/>
      <c r="DO515" s="60"/>
      <c r="DP515" s="60"/>
    </row>
    <row r="516" spans="2:120">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492"/>
      <c r="AB516" s="73"/>
      <c r="BS516" s="60"/>
      <c r="BT516" s="60"/>
      <c r="BU516" s="75"/>
      <c r="BV516" s="75"/>
      <c r="BW516" s="75"/>
      <c r="BX516" s="75"/>
      <c r="BY516" s="75"/>
      <c r="BZ516" s="75"/>
      <c r="CA516" s="75"/>
      <c r="CL516" s="60"/>
      <c r="CM516" s="60"/>
      <c r="CN516" s="60"/>
      <c r="CO516" s="60"/>
      <c r="CP516" s="60"/>
      <c r="CQ516" s="60"/>
      <c r="CR516" s="60"/>
      <c r="CS516" s="60"/>
      <c r="CT516" s="60"/>
      <c r="CU516" s="60"/>
      <c r="CV516" s="60"/>
      <c r="CW516" s="60"/>
      <c r="CX516" s="60"/>
      <c r="CY516" s="60"/>
      <c r="CZ516" s="60"/>
      <c r="DA516" s="60"/>
      <c r="DB516" s="60"/>
      <c r="DC516" s="60"/>
      <c r="DD516" s="60"/>
      <c r="DE516" s="60"/>
      <c r="DF516" s="60"/>
      <c r="DG516" s="60"/>
      <c r="DH516" s="60"/>
      <c r="DI516" s="60"/>
      <c r="DJ516" s="60"/>
      <c r="DK516" s="60"/>
      <c r="DL516" s="60"/>
      <c r="DM516" s="60"/>
      <c r="DN516" s="60"/>
      <c r="DO516" s="60"/>
      <c r="DP516" s="60"/>
    </row>
    <row r="517" spans="2:120">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492"/>
      <c r="AB517" s="73"/>
      <c r="BS517" s="60"/>
      <c r="BT517" s="60"/>
      <c r="BU517" s="75"/>
      <c r="BV517" s="75"/>
      <c r="BW517" s="75"/>
      <c r="BX517" s="75"/>
      <c r="BY517" s="75"/>
      <c r="BZ517" s="75"/>
      <c r="CA517" s="75"/>
      <c r="CL517" s="60"/>
      <c r="CM517" s="60"/>
      <c r="CN517" s="60"/>
      <c r="CO517" s="60"/>
      <c r="CP517" s="60"/>
      <c r="CQ517" s="60"/>
      <c r="CR517" s="60"/>
      <c r="CS517" s="60"/>
      <c r="CT517" s="60"/>
      <c r="CU517" s="60"/>
      <c r="CV517" s="60"/>
      <c r="CW517" s="60"/>
      <c r="CX517" s="60"/>
      <c r="CY517" s="60"/>
      <c r="CZ517" s="60"/>
      <c r="DA517" s="60"/>
      <c r="DB517" s="60"/>
      <c r="DC517" s="60"/>
      <c r="DD517" s="60"/>
      <c r="DE517" s="60"/>
      <c r="DF517" s="60"/>
      <c r="DG517" s="60"/>
      <c r="DH517" s="60"/>
      <c r="DI517" s="60"/>
      <c r="DJ517" s="60"/>
      <c r="DK517" s="60"/>
      <c r="DL517" s="60"/>
      <c r="DM517" s="60"/>
      <c r="DN517" s="60"/>
      <c r="DO517" s="60"/>
      <c r="DP517" s="60"/>
    </row>
    <row r="518" spans="2:120">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492"/>
      <c r="AB518" s="73"/>
      <c r="BS518" s="60"/>
      <c r="BT518" s="60"/>
      <c r="BU518" s="75"/>
      <c r="BV518" s="75"/>
      <c r="BW518" s="75"/>
      <c r="BX518" s="75"/>
      <c r="BY518" s="75"/>
      <c r="BZ518" s="75"/>
      <c r="CA518" s="75"/>
      <c r="CL518" s="60"/>
      <c r="CM518" s="60"/>
      <c r="CN518" s="60"/>
      <c r="CO518" s="60"/>
      <c r="CP518" s="60"/>
      <c r="CQ518" s="60"/>
      <c r="CR518" s="60"/>
      <c r="CS518" s="60"/>
      <c r="CT518" s="60"/>
      <c r="CU518" s="60"/>
      <c r="CV518" s="60"/>
      <c r="CW518" s="60"/>
      <c r="CX518" s="60"/>
      <c r="CY518" s="60"/>
      <c r="CZ518" s="60"/>
      <c r="DA518" s="60"/>
      <c r="DB518" s="60"/>
      <c r="DC518" s="60"/>
      <c r="DD518" s="60"/>
      <c r="DE518" s="60"/>
      <c r="DF518" s="60"/>
      <c r="DG518" s="60"/>
      <c r="DH518" s="60"/>
      <c r="DI518" s="60"/>
      <c r="DJ518" s="60"/>
      <c r="DK518" s="60"/>
      <c r="DL518" s="60"/>
      <c r="DM518" s="60"/>
      <c r="DN518" s="60"/>
      <c r="DO518" s="60"/>
      <c r="DP518" s="60"/>
    </row>
    <row r="519" spans="2:120">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492"/>
      <c r="AB519" s="73"/>
      <c r="BS519" s="60"/>
      <c r="BT519" s="60"/>
      <c r="BU519" s="75"/>
      <c r="BV519" s="75"/>
      <c r="BW519" s="75"/>
      <c r="BX519" s="75"/>
      <c r="BY519" s="75"/>
      <c r="BZ519" s="75"/>
      <c r="CA519" s="75"/>
      <c r="CL519" s="60"/>
      <c r="CM519" s="60"/>
      <c r="CN519" s="60"/>
      <c r="CO519" s="60"/>
      <c r="CP519" s="60"/>
      <c r="CQ519" s="60"/>
      <c r="CR519" s="60"/>
      <c r="CS519" s="60"/>
      <c r="CT519" s="60"/>
      <c r="CU519" s="60"/>
      <c r="CV519" s="60"/>
      <c r="CW519" s="60"/>
      <c r="CX519" s="60"/>
      <c r="CY519" s="60"/>
      <c r="CZ519" s="60"/>
      <c r="DA519" s="60"/>
      <c r="DB519" s="60"/>
      <c r="DC519" s="60"/>
      <c r="DD519" s="60"/>
      <c r="DE519" s="60"/>
      <c r="DF519" s="60"/>
      <c r="DG519" s="60"/>
      <c r="DH519" s="60"/>
      <c r="DI519" s="60"/>
      <c r="DJ519" s="60"/>
      <c r="DK519" s="60"/>
      <c r="DL519" s="60"/>
      <c r="DM519" s="60"/>
      <c r="DN519" s="60"/>
      <c r="DO519" s="60"/>
      <c r="DP519" s="60"/>
    </row>
    <row r="520" spans="2:120">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492"/>
      <c r="AB520" s="73"/>
      <c r="BS520" s="60"/>
      <c r="BT520" s="60"/>
      <c r="BU520" s="75"/>
      <c r="BV520" s="75"/>
      <c r="BW520" s="75"/>
      <c r="BX520" s="75"/>
      <c r="BY520" s="75"/>
      <c r="BZ520" s="75"/>
      <c r="CA520" s="75"/>
      <c r="CL520" s="60"/>
      <c r="CM520" s="60"/>
      <c r="CN520" s="60"/>
      <c r="CO520" s="60"/>
      <c r="CP520" s="60"/>
      <c r="CQ520" s="60"/>
      <c r="CR520" s="60"/>
      <c r="CS520" s="60"/>
      <c r="CT520" s="60"/>
      <c r="CU520" s="60"/>
      <c r="CV520" s="60"/>
      <c r="CW520" s="60"/>
      <c r="CX520" s="60"/>
      <c r="CY520" s="60"/>
      <c r="CZ520" s="60"/>
      <c r="DA520" s="60"/>
      <c r="DB520" s="60"/>
      <c r="DC520" s="60"/>
      <c r="DD520" s="60"/>
      <c r="DE520" s="60"/>
      <c r="DF520" s="60"/>
      <c r="DG520" s="60"/>
      <c r="DH520" s="60"/>
      <c r="DI520" s="60"/>
      <c r="DJ520" s="60"/>
      <c r="DK520" s="60"/>
      <c r="DL520" s="60"/>
      <c r="DM520" s="60"/>
      <c r="DN520" s="60"/>
      <c r="DO520" s="60"/>
      <c r="DP520" s="60"/>
    </row>
    <row r="521" spans="2:120">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492"/>
      <c r="AB521" s="73"/>
      <c r="BS521" s="60"/>
      <c r="BT521" s="60"/>
      <c r="BU521" s="75"/>
      <c r="BV521" s="75"/>
      <c r="BW521" s="75"/>
      <c r="BX521" s="75"/>
      <c r="BY521" s="75"/>
      <c r="BZ521" s="75"/>
      <c r="CA521" s="75"/>
      <c r="CL521" s="60"/>
      <c r="CM521" s="60"/>
      <c r="CN521" s="60"/>
      <c r="CO521" s="60"/>
      <c r="CP521" s="60"/>
      <c r="CQ521" s="60"/>
      <c r="CR521" s="60"/>
      <c r="CS521" s="60"/>
      <c r="CT521" s="60"/>
      <c r="CU521" s="60"/>
      <c r="CV521" s="60"/>
      <c r="CW521" s="60"/>
      <c r="CX521" s="60"/>
      <c r="CY521" s="60"/>
      <c r="CZ521" s="60"/>
      <c r="DA521" s="60"/>
      <c r="DB521" s="60"/>
      <c r="DC521" s="60"/>
      <c r="DD521" s="60"/>
      <c r="DE521" s="60"/>
      <c r="DF521" s="60"/>
      <c r="DG521" s="60"/>
      <c r="DH521" s="60"/>
      <c r="DI521" s="60"/>
      <c r="DJ521" s="60"/>
      <c r="DK521" s="60"/>
      <c r="DL521" s="60"/>
      <c r="DM521" s="60"/>
      <c r="DN521" s="60"/>
      <c r="DO521" s="60"/>
      <c r="DP521" s="60"/>
    </row>
  </sheetData>
  <sheetProtection algorithmName="SHA-512" hashValue="QpAnZSKeZVi1Uo6YH5YxovugycnYpYBnzzLaz4gVUwj4VDZ7V7AEoQqIaoYWk0CaWSEeKR0i2hbicFn3vW8/AA==" saltValue="sy5yadZbQgaPn1ydd54X/Q==" spinCount="100000" sheet="1" objects="1" scenarios="1"/>
  <mergeCells count="187">
    <mergeCell ref="B6:AA6"/>
    <mergeCell ref="B7:AA7"/>
    <mergeCell ref="B8:AA8"/>
    <mergeCell ref="B9:AA9"/>
    <mergeCell ref="B10:AA10"/>
    <mergeCell ref="B11:AA11"/>
    <mergeCell ref="D1:T2"/>
    <mergeCell ref="U1:AA2"/>
    <mergeCell ref="D3:T3"/>
    <mergeCell ref="U3:Z3"/>
    <mergeCell ref="B4:AA4"/>
    <mergeCell ref="B5:AA5"/>
    <mergeCell ref="B18:AA18"/>
    <mergeCell ref="B19:AA19"/>
    <mergeCell ref="B20:L20"/>
    <mergeCell ref="N20:AB20"/>
    <mergeCell ref="B21:I21"/>
    <mergeCell ref="J21:L21"/>
    <mergeCell ref="O21:W21"/>
    <mergeCell ref="X21:Z21"/>
    <mergeCell ref="B12:AA12"/>
    <mergeCell ref="B13:AA13"/>
    <mergeCell ref="B14:AA14"/>
    <mergeCell ref="B15:AA15"/>
    <mergeCell ref="B16:AA16"/>
    <mergeCell ref="B17:AA17"/>
    <mergeCell ref="B22:I22"/>
    <mergeCell ref="J22:L22"/>
    <mergeCell ref="O22:W22"/>
    <mergeCell ref="X22:Z22"/>
    <mergeCell ref="B23:G23"/>
    <mergeCell ref="H23:I23"/>
    <mergeCell ref="J23:L23"/>
    <mergeCell ref="O23:W23"/>
    <mergeCell ref="X23:Z23"/>
    <mergeCell ref="B24:E24"/>
    <mergeCell ref="F24:I24"/>
    <mergeCell ref="J24:L24"/>
    <mergeCell ref="O24:W24"/>
    <mergeCell ref="X24:Z24"/>
    <mergeCell ref="B25:I25"/>
    <mergeCell ref="J25:L25"/>
    <mergeCell ref="O25:W25"/>
    <mergeCell ref="X25:Z25"/>
    <mergeCell ref="B28:I28"/>
    <mergeCell ref="J28:L28"/>
    <mergeCell ref="N28:AB28"/>
    <mergeCell ref="B29:I29"/>
    <mergeCell ref="J29:L29"/>
    <mergeCell ref="O29:W29"/>
    <mergeCell ref="X29:Z29"/>
    <mergeCell ref="B26:I26"/>
    <mergeCell ref="J26:L26"/>
    <mergeCell ref="O26:W26"/>
    <mergeCell ref="X26:Z26"/>
    <mergeCell ref="B27:I27"/>
    <mergeCell ref="J27:L27"/>
    <mergeCell ref="B32:I32"/>
    <mergeCell ref="J32:L32"/>
    <mergeCell ref="O32:W32"/>
    <mergeCell ref="X32:Z32"/>
    <mergeCell ref="B33:I33"/>
    <mergeCell ref="J33:L33"/>
    <mergeCell ref="B30:I30"/>
    <mergeCell ref="J30:L30"/>
    <mergeCell ref="O30:W30"/>
    <mergeCell ref="X30:Z30"/>
    <mergeCell ref="B31:I31"/>
    <mergeCell ref="J31:L31"/>
    <mergeCell ref="O31:W31"/>
    <mergeCell ref="X31:Z31"/>
    <mergeCell ref="B36:I36"/>
    <mergeCell ref="J36:L36"/>
    <mergeCell ref="O36:W36"/>
    <mergeCell ref="X36:Z36"/>
    <mergeCell ref="B37:I37"/>
    <mergeCell ref="J37:L37"/>
    <mergeCell ref="O37:W37"/>
    <mergeCell ref="X37:Z37"/>
    <mergeCell ref="B34:I34"/>
    <mergeCell ref="J34:L34"/>
    <mergeCell ref="N34:AB34"/>
    <mergeCell ref="B35:I35"/>
    <mergeCell ref="J35:L35"/>
    <mergeCell ref="O35:W35"/>
    <mergeCell ref="X35:Z35"/>
    <mergeCell ref="B40:I40"/>
    <mergeCell ref="J40:L40"/>
    <mergeCell ref="X40:Z40"/>
    <mergeCell ref="B41:I41"/>
    <mergeCell ref="J41:L41"/>
    <mergeCell ref="O41:W41"/>
    <mergeCell ref="X41:Z41"/>
    <mergeCell ref="B38:I38"/>
    <mergeCell ref="J38:L38"/>
    <mergeCell ref="O38:W38"/>
    <mergeCell ref="X38:Z38"/>
    <mergeCell ref="B39:I39"/>
    <mergeCell ref="J39:L39"/>
    <mergeCell ref="N39:AB39"/>
    <mergeCell ref="AH43:AV43"/>
    <mergeCell ref="BS43:BT43"/>
    <mergeCell ref="B44:I44"/>
    <mergeCell ref="J44:L44"/>
    <mergeCell ref="O44:W44"/>
    <mergeCell ref="X44:Z44"/>
    <mergeCell ref="AH44:AV44"/>
    <mergeCell ref="BS44:BT44"/>
    <mergeCell ref="B42:F42"/>
    <mergeCell ref="G42:I42"/>
    <mergeCell ref="J42:L42"/>
    <mergeCell ref="O42:W42"/>
    <mergeCell ref="X42:Z42"/>
    <mergeCell ref="B43:I43"/>
    <mergeCell ref="J43:L43"/>
    <mergeCell ref="O43:Z43"/>
    <mergeCell ref="B46:I46"/>
    <mergeCell ref="J46:L46"/>
    <mergeCell ref="O46:W46"/>
    <mergeCell ref="X46:Z46"/>
    <mergeCell ref="AH46:AV46"/>
    <mergeCell ref="BS46:BT46"/>
    <mergeCell ref="B45:I45"/>
    <mergeCell ref="J45:L45"/>
    <mergeCell ref="O45:W45"/>
    <mergeCell ref="X45:Z45"/>
    <mergeCell ref="AH45:AV45"/>
    <mergeCell ref="BS45:BT45"/>
    <mergeCell ref="B48:I48"/>
    <mergeCell ref="J48:L48"/>
    <mergeCell ref="O48:W48"/>
    <mergeCell ref="X48:Z48"/>
    <mergeCell ref="AH48:AV48"/>
    <mergeCell ref="BS48:BT48"/>
    <mergeCell ref="B47:I47"/>
    <mergeCell ref="J47:L47"/>
    <mergeCell ref="O47:W47"/>
    <mergeCell ref="X47:Z47"/>
    <mergeCell ref="AH47:AV47"/>
    <mergeCell ref="BS47:BT47"/>
    <mergeCell ref="B50:I50"/>
    <mergeCell ref="J50:L50"/>
    <mergeCell ref="O50:W50"/>
    <mergeCell ref="AH50:AV50"/>
    <mergeCell ref="BS50:BT50"/>
    <mergeCell ref="B49:I49"/>
    <mergeCell ref="J49:L49"/>
    <mergeCell ref="O49:W49"/>
    <mergeCell ref="X50:Z50"/>
    <mergeCell ref="AH49:AV49"/>
    <mergeCell ref="BS49:BT49"/>
    <mergeCell ref="X49:Z49"/>
    <mergeCell ref="A51:A58"/>
    <mergeCell ref="B51:I51"/>
    <mergeCell ref="J51:L51"/>
    <mergeCell ref="O51:W51"/>
    <mergeCell ref="X51:Z51"/>
    <mergeCell ref="AC51:AC58"/>
    <mergeCell ref="B53:I53"/>
    <mergeCell ref="J53:L53"/>
    <mergeCell ref="O53:W53"/>
    <mergeCell ref="X53:Z53"/>
    <mergeCell ref="B57:I57"/>
    <mergeCell ref="J57:L57"/>
    <mergeCell ref="O57:W57"/>
    <mergeCell ref="X57:Z57"/>
    <mergeCell ref="B55:I55"/>
    <mergeCell ref="J55:L55"/>
    <mergeCell ref="B56:I56"/>
    <mergeCell ref="J56:L56"/>
    <mergeCell ref="O56:W56"/>
    <mergeCell ref="X56:Z56"/>
    <mergeCell ref="O55:W55"/>
    <mergeCell ref="X55:Z55"/>
    <mergeCell ref="AH53:AV53"/>
    <mergeCell ref="BS53:BT53"/>
    <mergeCell ref="B54:I54"/>
    <mergeCell ref="J54:L54"/>
    <mergeCell ref="AH54:AV54"/>
    <mergeCell ref="BS54:BT54"/>
    <mergeCell ref="AH51:AV51"/>
    <mergeCell ref="BS51:BT51"/>
    <mergeCell ref="B52:I52"/>
    <mergeCell ref="J52:L52"/>
    <mergeCell ref="AH52:AV52"/>
    <mergeCell ref="BS52:BT52"/>
    <mergeCell ref="O54:Z54"/>
  </mergeCells>
  <conditionalFormatting sqref="J21:L21">
    <cfRule type="containsBlanks" dxfId="267" priority="39">
      <formula>LEN(TRIM(J21))=0</formula>
    </cfRule>
  </conditionalFormatting>
  <conditionalFormatting sqref="J22:L22">
    <cfRule type="containsBlanks" dxfId="266" priority="32">
      <formula>LEN(TRIM(J22))=0</formula>
    </cfRule>
  </conditionalFormatting>
  <conditionalFormatting sqref="J23:L28">
    <cfRule type="containsBlanks" dxfId="265" priority="38">
      <formula>LEN(TRIM(J23))=0</formula>
    </cfRule>
  </conditionalFormatting>
  <conditionalFormatting sqref="J29:L29">
    <cfRule type="containsBlanks" dxfId="264" priority="31">
      <formula>LEN(TRIM(J29))=0</formula>
    </cfRule>
  </conditionalFormatting>
  <conditionalFormatting sqref="J30:L31">
    <cfRule type="containsBlanks" dxfId="263" priority="37">
      <formula>LEN(TRIM(J30))=0</formula>
    </cfRule>
  </conditionalFormatting>
  <conditionalFormatting sqref="J32:L32">
    <cfRule type="containsBlanks" dxfId="262" priority="30">
      <formula>LEN(TRIM(J32))=0</formula>
    </cfRule>
  </conditionalFormatting>
  <conditionalFormatting sqref="J33:L33">
    <cfRule type="containsBlanks" dxfId="261" priority="36">
      <formula>LEN(TRIM(J33))=0</formula>
    </cfRule>
  </conditionalFormatting>
  <conditionalFormatting sqref="J34:L34">
    <cfRule type="containsBlanks" dxfId="260" priority="29">
      <formula>LEN(TRIM(J34))=0</formula>
    </cfRule>
  </conditionalFormatting>
  <conditionalFormatting sqref="J35:L35">
    <cfRule type="containsBlanks" dxfId="259" priority="35">
      <formula>LEN(TRIM(J35))=0</formula>
    </cfRule>
  </conditionalFormatting>
  <conditionalFormatting sqref="J36:L37">
    <cfRule type="containsBlanks" dxfId="258" priority="28">
      <formula>LEN(TRIM(J36))=0</formula>
    </cfRule>
  </conditionalFormatting>
  <conditionalFormatting sqref="J38:L41">
    <cfRule type="containsBlanks" dxfId="257" priority="34">
      <formula>LEN(TRIM(J38))=0</formula>
    </cfRule>
  </conditionalFormatting>
  <conditionalFormatting sqref="J42:L42">
    <cfRule type="containsBlanks" dxfId="256" priority="26">
      <formula>LEN(TRIM(J42))=0</formula>
    </cfRule>
  </conditionalFormatting>
  <conditionalFormatting sqref="J43:L56">
    <cfRule type="containsBlanks" dxfId="255" priority="33">
      <formula>LEN(TRIM(J43))=0</formula>
    </cfRule>
  </conditionalFormatting>
  <conditionalFormatting sqref="X21:Z21">
    <cfRule type="containsBlanks" dxfId="254" priority="27">
      <formula>LEN(TRIM(X21))=0</formula>
    </cfRule>
  </conditionalFormatting>
  <conditionalFormatting sqref="X22:Z25">
    <cfRule type="containsBlanks" dxfId="253" priority="20">
      <formula>LEN(TRIM(X22))=0</formula>
    </cfRule>
  </conditionalFormatting>
  <conditionalFormatting sqref="X29:Z31">
    <cfRule type="containsBlanks" dxfId="252" priority="22">
      <formula>LEN(TRIM(X29))=0</formula>
    </cfRule>
  </conditionalFormatting>
  <conditionalFormatting sqref="X35:Z36">
    <cfRule type="containsBlanks" dxfId="251" priority="21">
      <formula>LEN(TRIM(X35))=0</formula>
    </cfRule>
  </conditionalFormatting>
  <conditionalFormatting sqref="X40:Z42">
    <cfRule type="containsBlanks" dxfId="250" priority="5">
      <formula>LEN(TRIM(X40))=0</formula>
    </cfRule>
  </conditionalFormatting>
  <conditionalFormatting sqref="X44:Z46">
    <cfRule type="containsBlanks" dxfId="249" priority="2">
      <formula>LEN(TRIM(X44))=0</formula>
    </cfRule>
  </conditionalFormatting>
  <conditionalFormatting sqref="X47:Z47">
    <cfRule type="containsBlanks" dxfId="248" priority="4">
      <formula>LEN(TRIM(X47))=0</formula>
    </cfRule>
  </conditionalFormatting>
  <conditionalFormatting sqref="X49:Z50">
    <cfRule type="expression" priority="6">
      <formula>LEN($X$50:$Z$55)</formula>
    </cfRule>
  </conditionalFormatting>
  <conditionalFormatting sqref="X49:Z51">
    <cfRule type="containsBlanks" dxfId="247" priority="1">
      <formula>LEN(TRIM(X49))=0</formula>
    </cfRule>
  </conditionalFormatting>
  <conditionalFormatting sqref="X55:Z55">
    <cfRule type="containsBlanks" dxfId="246" priority="3">
      <formula>LEN(TRIM(X55))=0</formula>
    </cfRule>
  </conditionalFormatting>
  <dataValidations count="5">
    <dataValidation allowBlank="1" showInputMessage="1" showErrorMessage="1" promptTitle="Enter any unlisted expenses here" prompt="Please specify any additional expenses not included in the above categories._x000a_" sqref="B51:I56" xr:uid="{8B98371F-BC5D-4950-B156-05ADF531BA30}"/>
    <dataValidation type="list" allowBlank="1" showInputMessage="1" showErrorMessage="1" sqref="S9:AA9" xr:uid="{708FB040-DA1F-47E8-9D79-89FEAA91766C}">
      <formula1>$AY$67:$AY$71</formula1>
    </dataValidation>
    <dataValidation type="list" allowBlank="1" showInputMessage="1" showErrorMessage="1" sqref="B15:J15" xr:uid="{3B49C616-9361-495B-A4DC-4AC0C9C93DB8}">
      <formula1>$BL$29:$BL$33</formula1>
    </dataValidation>
    <dataValidation type="list" allowBlank="1" showInputMessage="1" showErrorMessage="1" sqref="U14:AA14" xr:uid="{161FDDD3-DA7D-4476-B1D5-3D13D74FCD30}">
      <formula1>$BL$30:$BL$34</formula1>
    </dataValidation>
    <dataValidation type="list" allowBlank="1" showInputMessage="1" showErrorMessage="1" sqref="M14:N14" xr:uid="{803BBFD9-5436-4FC6-B223-4D54287CF83A}">
      <formula1>$AY$25:$AY$30</formula1>
    </dataValidation>
  </dataValidations>
  <hyperlinks>
    <hyperlink ref="S7:Y7" r:id="rId1" display="Business Activity Codes" xr:uid="{052C1BD6-CB2C-458B-881C-9B6F16C3E221}"/>
    <hyperlink ref="CD23:CK23" r:id="rId2" display="Payroll Processing Fee" xr:uid="{E483197D-4770-4FC5-8F69-174FBA8F9422}"/>
    <hyperlink ref="CD35:CK35" r:id="rId3" display="Home Office ( Safe Harbor)" xr:uid="{9587B50F-D864-46F0-B437-9B8255F72985}"/>
    <hyperlink ref="U3" r:id="rId4" xr:uid="{39F152E7-4BBF-40B2-A94B-C0C419B10260}"/>
    <hyperlink ref="B34:I34" r:id="rId5" display="Payroll Processing Fee" xr:uid="{257E9ECF-1FBE-4209-9E7F-58788B226361}"/>
    <hyperlink ref="B49:I49" location="'Basic Information'!A1" display="Other Exp not listed Above" xr:uid="{B32C071B-A41F-4DCE-A024-D5207B0AFEBC}"/>
  </hyperlinks>
  <pageMargins left="0.25" right="0.25" top="0.25" bottom="0" header="0.05" footer="0"/>
  <pageSetup orientation="portrait" r:id="rId6"/>
  <headerFooter alignWithMargins="0"/>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8DD53-39B1-4A5C-80D7-BCB2CDA23EA2}">
  <sheetPr>
    <tabColor theme="8" tint="0.39997558519241921"/>
  </sheetPr>
  <dimension ref="A1:GV521"/>
  <sheetViews>
    <sheetView zoomScale="115" zoomScaleNormal="115" workbookViewId="0">
      <selection activeCell="X21" sqref="X21:Z21"/>
    </sheetView>
  </sheetViews>
  <sheetFormatPr defaultRowHeight="12.75"/>
  <cols>
    <col min="1" max="1" width="3.5703125" style="74" customWidth="1"/>
    <col min="2" max="2" width="3.140625" style="74" customWidth="1"/>
    <col min="3" max="3" width="12.7109375" style="74" customWidth="1"/>
    <col min="4" max="6" width="3.140625" style="74" customWidth="1"/>
    <col min="7" max="8" width="2" style="74" customWidth="1"/>
    <col min="9" max="9" width="1.28515625" style="74" customWidth="1"/>
    <col min="10" max="11" width="3.140625" style="74" customWidth="1"/>
    <col min="12" max="12" width="7.140625" style="74" customWidth="1"/>
    <col min="13" max="13" width="1.7109375" style="74" customWidth="1"/>
    <col min="14" max="22" width="3.140625" style="74" customWidth="1"/>
    <col min="23" max="23" width="4.42578125" style="74" customWidth="1"/>
    <col min="24" max="24" width="3.140625" style="74" customWidth="1"/>
    <col min="25" max="25" width="5.42578125" style="74" customWidth="1"/>
    <col min="26" max="26" width="5.28515625" style="74" customWidth="1"/>
    <col min="27" max="27" width="3.140625" style="74" customWidth="1"/>
    <col min="28" max="28" width="1.42578125" style="74" customWidth="1"/>
    <col min="29" max="29" width="3.5703125" style="74" customWidth="1"/>
    <col min="30" max="30" width="5.7109375" style="60" hidden="1" customWidth="1"/>
    <col min="31" max="31" width="10.140625" style="60" hidden="1" customWidth="1"/>
    <col min="32" max="32" width="3.140625" style="60" hidden="1" customWidth="1"/>
    <col min="33" max="48" width="3.140625" style="60" customWidth="1"/>
    <col min="49" max="58" width="3.140625" style="60" hidden="1" customWidth="1"/>
    <col min="59" max="59" width="5.28515625" style="60" hidden="1" customWidth="1"/>
    <col min="60" max="66" width="3.140625" style="60" hidden="1" customWidth="1"/>
    <col min="67" max="70" width="9.140625" style="60" hidden="1" customWidth="1"/>
    <col min="71" max="72" width="9.140625" style="58"/>
    <col min="73" max="73" width="9.140625" style="68"/>
    <col min="74" max="79" width="9.140625" style="68" customWidth="1"/>
    <col min="80" max="81" width="9.140625" style="75" customWidth="1"/>
    <col min="82" max="84" width="9.140625" style="75"/>
    <col min="85" max="85" width="11.7109375" style="75" bestFit="1" customWidth="1"/>
    <col min="86" max="89" width="9.140625" style="75"/>
    <col min="90" max="196" width="9.140625" style="76"/>
    <col min="197" max="204" width="9.140625" style="77"/>
    <col min="205" max="16384" width="9.140625" style="74"/>
  </cols>
  <sheetData>
    <row r="1" spans="1:88" ht="10.5" customHeight="1">
      <c r="A1" s="58"/>
      <c r="B1" s="402"/>
      <c r="C1" s="403"/>
      <c r="D1" s="666" t="s">
        <v>82</v>
      </c>
      <c r="E1" s="666"/>
      <c r="F1" s="666"/>
      <c r="G1" s="666"/>
      <c r="H1" s="666"/>
      <c r="I1" s="666"/>
      <c r="J1" s="666"/>
      <c r="K1" s="666"/>
      <c r="L1" s="666"/>
      <c r="M1" s="666"/>
      <c r="N1" s="666"/>
      <c r="O1" s="666"/>
      <c r="P1" s="666"/>
      <c r="Q1" s="666"/>
      <c r="R1" s="666"/>
      <c r="S1" s="666"/>
      <c r="T1" s="666"/>
      <c r="U1" s="795">
        <v>46054</v>
      </c>
      <c r="V1" s="796"/>
      <c r="W1" s="796"/>
      <c r="X1" s="796"/>
      <c r="Y1" s="796"/>
      <c r="Z1" s="796"/>
      <c r="AA1" s="796"/>
      <c r="AB1" s="404"/>
      <c r="AC1" s="58"/>
      <c r="BS1" s="60"/>
      <c r="BT1" s="60"/>
      <c r="BU1" s="75"/>
      <c r="BV1" s="75"/>
      <c r="BW1" s="75"/>
      <c r="BX1" s="75"/>
      <c r="BY1" s="75"/>
      <c r="BZ1" s="75"/>
      <c r="CA1" s="75"/>
    </row>
    <row r="2" spans="1:88" ht="20.25" customHeight="1">
      <c r="A2" s="58"/>
      <c r="B2" s="405"/>
      <c r="C2" s="79"/>
      <c r="D2" s="667"/>
      <c r="E2" s="667"/>
      <c r="F2" s="667"/>
      <c r="G2" s="667"/>
      <c r="H2" s="667"/>
      <c r="I2" s="667"/>
      <c r="J2" s="667"/>
      <c r="K2" s="667"/>
      <c r="L2" s="667"/>
      <c r="M2" s="667"/>
      <c r="N2" s="667"/>
      <c r="O2" s="667"/>
      <c r="P2" s="667"/>
      <c r="Q2" s="667"/>
      <c r="R2" s="667"/>
      <c r="S2" s="667"/>
      <c r="T2" s="667"/>
      <c r="U2" s="797"/>
      <c r="V2" s="797"/>
      <c r="W2" s="797"/>
      <c r="X2" s="797"/>
      <c r="Y2" s="797"/>
      <c r="Z2" s="797"/>
      <c r="AA2" s="797"/>
      <c r="AB2" s="406"/>
      <c r="AC2" s="58"/>
      <c r="AH2" s="80"/>
      <c r="AI2" s="80"/>
      <c r="AJ2" s="80"/>
      <c r="AK2" s="80"/>
      <c r="AL2" s="80"/>
      <c r="AM2" s="80"/>
      <c r="AN2" s="80"/>
      <c r="AO2" s="80"/>
      <c r="AP2" s="80"/>
      <c r="AQ2" s="80"/>
      <c r="AR2" s="80"/>
      <c r="AS2" s="80"/>
      <c r="AT2" s="80"/>
      <c r="AU2" s="80"/>
      <c r="BL2" s="62" t="s">
        <v>83</v>
      </c>
      <c r="BS2" s="60"/>
      <c r="BT2" s="60"/>
      <c r="BU2" s="75"/>
      <c r="BV2" s="75"/>
      <c r="BW2" s="75"/>
      <c r="BX2" s="75"/>
      <c r="BY2" s="75"/>
      <c r="BZ2" s="75"/>
      <c r="CA2" s="75"/>
    </row>
    <row r="3" spans="1:88" ht="20.25" customHeight="1">
      <c r="A3" s="58"/>
      <c r="B3" s="407"/>
      <c r="C3" s="82"/>
      <c r="D3" s="668" t="s">
        <v>84</v>
      </c>
      <c r="E3" s="669"/>
      <c r="F3" s="669"/>
      <c r="G3" s="669"/>
      <c r="H3" s="669"/>
      <c r="I3" s="669"/>
      <c r="J3" s="669"/>
      <c r="K3" s="669"/>
      <c r="L3" s="669"/>
      <c r="M3" s="669"/>
      <c r="N3" s="669"/>
      <c r="O3" s="669"/>
      <c r="P3" s="669"/>
      <c r="Q3" s="669"/>
      <c r="R3" s="669"/>
      <c r="S3" s="669"/>
      <c r="T3" s="669"/>
      <c r="U3" s="798" t="s">
        <v>325</v>
      </c>
      <c r="V3" s="799"/>
      <c r="W3" s="799"/>
      <c r="X3" s="799"/>
      <c r="Y3" s="799"/>
      <c r="Z3" s="799"/>
      <c r="AA3" s="210"/>
      <c r="AB3" s="408"/>
      <c r="AC3" s="58"/>
      <c r="AH3" s="80"/>
      <c r="AI3" s="80"/>
      <c r="AJ3" s="80"/>
      <c r="AK3" s="80"/>
      <c r="AL3" s="80"/>
      <c r="AM3" s="80"/>
      <c r="AN3" s="80"/>
      <c r="AO3" s="80"/>
      <c r="AP3" s="80"/>
      <c r="AQ3" s="80"/>
      <c r="AR3" s="80"/>
      <c r="AS3" s="80"/>
      <c r="AT3" s="80"/>
      <c r="AU3" s="80"/>
      <c r="AY3" s="62" t="s">
        <v>65</v>
      </c>
      <c r="BL3" s="60" t="s">
        <v>221</v>
      </c>
      <c r="BS3" s="60"/>
      <c r="BT3" s="60"/>
      <c r="BU3" s="75"/>
      <c r="BV3" s="75"/>
      <c r="BW3" s="75"/>
      <c r="BX3" s="75"/>
      <c r="BY3" s="75"/>
      <c r="BZ3" s="75"/>
      <c r="CA3" s="75"/>
    </row>
    <row r="4" spans="1:88" ht="4.5" hidden="1" customHeight="1">
      <c r="A4" s="58"/>
      <c r="B4" s="696"/>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409"/>
      <c r="AC4" s="58"/>
      <c r="AY4" s="62" t="s">
        <v>66</v>
      </c>
      <c r="BL4" s="62" t="s">
        <v>85</v>
      </c>
      <c r="BS4" s="60"/>
      <c r="BT4" s="60"/>
      <c r="BU4" s="75"/>
      <c r="BV4" s="75"/>
      <c r="BW4" s="75"/>
      <c r="BX4" s="75"/>
      <c r="BY4" s="75"/>
      <c r="BZ4" s="75"/>
      <c r="CA4" s="75"/>
    </row>
    <row r="5" spans="1:88" ht="16.5" hidden="1" customHeight="1">
      <c r="A5" s="58"/>
      <c r="B5" s="696" t="s">
        <v>86</v>
      </c>
      <c r="C5" s="697"/>
      <c r="D5" s="697" t="s">
        <v>217</v>
      </c>
      <c r="E5" s="697"/>
      <c r="F5" s="697"/>
      <c r="G5" s="697"/>
      <c r="H5" s="697"/>
      <c r="I5" s="697"/>
      <c r="J5" s="697"/>
      <c r="K5" s="697"/>
      <c r="L5" s="697"/>
      <c r="M5" s="697"/>
      <c r="N5" s="697"/>
      <c r="O5" s="697" t="s">
        <v>67</v>
      </c>
      <c r="P5" s="697"/>
      <c r="Q5" s="697"/>
      <c r="R5" s="697"/>
      <c r="S5" s="697"/>
      <c r="T5" s="697"/>
      <c r="U5" s="697" t="s">
        <v>87</v>
      </c>
      <c r="V5" s="697"/>
      <c r="W5" s="697"/>
      <c r="X5" s="697"/>
      <c r="Y5" s="697"/>
      <c r="Z5" s="697"/>
      <c r="AA5" s="697"/>
      <c r="AB5" s="409"/>
      <c r="AC5" s="58"/>
      <c r="AF5" s="83">
        <f>Q5</f>
        <v>0</v>
      </c>
      <c r="AG5" s="61"/>
      <c r="AH5" s="61"/>
      <c r="AY5" s="60" t="s">
        <v>88</v>
      </c>
      <c r="BL5" s="60" t="s">
        <v>89</v>
      </c>
      <c r="BS5" s="60"/>
      <c r="BT5" s="60"/>
      <c r="BU5" s="75"/>
      <c r="BV5" s="75"/>
      <c r="BW5" s="75"/>
      <c r="BX5" s="75"/>
      <c r="BY5" s="75"/>
      <c r="BZ5" s="75"/>
      <c r="CA5" s="75"/>
    </row>
    <row r="6" spans="1:88" ht="4.5" hidden="1" customHeight="1">
      <c r="A6" s="58"/>
      <c r="B6" s="696"/>
      <c r="C6" s="697"/>
      <c r="D6" s="697"/>
      <c r="E6" s="697"/>
      <c r="F6" s="697"/>
      <c r="G6" s="697"/>
      <c r="H6" s="697"/>
      <c r="I6" s="697"/>
      <c r="J6" s="697"/>
      <c r="K6" s="697"/>
      <c r="L6" s="697"/>
      <c r="M6" s="697"/>
      <c r="N6" s="697"/>
      <c r="O6" s="697"/>
      <c r="P6" s="697"/>
      <c r="Q6" s="697"/>
      <c r="R6" s="697"/>
      <c r="S6" s="697"/>
      <c r="T6" s="697"/>
      <c r="U6" s="697"/>
      <c r="V6" s="697"/>
      <c r="W6" s="697"/>
      <c r="X6" s="697"/>
      <c r="Y6" s="697"/>
      <c r="Z6" s="697"/>
      <c r="AA6" s="697"/>
      <c r="AB6" s="409"/>
      <c r="AC6" s="58"/>
      <c r="BL6" s="60" t="s">
        <v>220</v>
      </c>
      <c r="BS6" s="60"/>
      <c r="BT6" s="60"/>
      <c r="BU6" s="75"/>
      <c r="BV6" s="75"/>
      <c r="BW6" s="75"/>
      <c r="BX6" s="75"/>
      <c r="BY6" s="75"/>
      <c r="BZ6" s="75"/>
      <c r="CA6" s="75"/>
    </row>
    <row r="7" spans="1:88" ht="15" hidden="1" customHeight="1">
      <c r="A7" s="58"/>
      <c r="B7" s="696" t="s">
        <v>83</v>
      </c>
      <c r="C7" s="697"/>
      <c r="D7" s="697"/>
      <c r="E7" s="697"/>
      <c r="F7" s="697"/>
      <c r="G7" s="697"/>
      <c r="H7" s="697"/>
      <c r="I7" s="697"/>
      <c r="J7" s="697" t="s">
        <v>90</v>
      </c>
      <c r="K7" s="697"/>
      <c r="L7" s="697"/>
      <c r="M7" s="697"/>
      <c r="N7" s="697"/>
      <c r="O7" s="697"/>
      <c r="P7" s="697"/>
      <c r="Q7" s="697"/>
      <c r="R7" s="697"/>
      <c r="S7" s="697" t="s">
        <v>91</v>
      </c>
      <c r="T7" s="697"/>
      <c r="U7" s="697"/>
      <c r="V7" s="697"/>
      <c r="W7" s="697"/>
      <c r="X7" s="697"/>
      <c r="Y7" s="697"/>
      <c r="Z7" s="697"/>
      <c r="AA7" s="697"/>
      <c r="AB7" s="409"/>
      <c r="AC7" s="58"/>
      <c r="BS7" s="60"/>
      <c r="BT7" s="60"/>
      <c r="BU7" s="75"/>
      <c r="BV7" s="75"/>
      <c r="BW7" s="75"/>
      <c r="BX7" s="75"/>
      <c r="BY7" s="75"/>
      <c r="BZ7" s="75"/>
      <c r="CA7" s="75"/>
    </row>
    <row r="8" spans="1:88" ht="9" hidden="1" customHeight="1">
      <c r="A8" s="58"/>
      <c r="B8" s="696"/>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409"/>
      <c r="AC8" s="58"/>
      <c r="BS8" s="60"/>
      <c r="BT8" s="60"/>
      <c r="BU8" s="75"/>
      <c r="BV8" s="75"/>
      <c r="BW8" s="75"/>
      <c r="BX8" s="75"/>
      <c r="BY8" s="75"/>
      <c r="BZ8" s="75"/>
      <c r="CA8" s="75"/>
    </row>
    <row r="9" spans="1:88" ht="16.5" hidden="1" customHeight="1">
      <c r="A9" s="58"/>
      <c r="B9" s="696" t="s">
        <v>227</v>
      </c>
      <c r="C9" s="697"/>
      <c r="D9" s="697"/>
      <c r="E9" s="697"/>
      <c r="F9" s="697"/>
      <c r="G9" s="697"/>
      <c r="H9" s="697"/>
      <c r="I9" s="697"/>
      <c r="J9" s="697"/>
      <c r="K9" s="697"/>
      <c r="L9" s="697"/>
      <c r="M9" s="697"/>
      <c r="N9" s="697"/>
      <c r="O9" s="697"/>
      <c r="P9" s="697"/>
      <c r="Q9" s="697"/>
      <c r="R9" s="697"/>
      <c r="S9" s="697" t="s">
        <v>222</v>
      </c>
      <c r="T9" s="697"/>
      <c r="U9" s="697"/>
      <c r="V9" s="697"/>
      <c r="W9" s="697"/>
      <c r="X9" s="697"/>
      <c r="Y9" s="697"/>
      <c r="Z9" s="697"/>
      <c r="AA9" s="697"/>
      <c r="AB9" s="409"/>
      <c r="AC9" s="58"/>
      <c r="BS9" s="60"/>
      <c r="BT9" s="60"/>
      <c r="BU9" s="75"/>
      <c r="BV9" s="75"/>
      <c r="BW9" s="75"/>
      <c r="BX9" s="75"/>
      <c r="BY9" s="75"/>
      <c r="BZ9" s="75"/>
      <c r="CA9" s="75"/>
    </row>
    <row r="10" spans="1:88" ht="7.5" hidden="1" customHeight="1">
      <c r="A10" s="58"/>
      <c r="B10" s="696"/>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409"/>
      <c r="AC10" s="58"/>
      <c r="AY10" s="60" t="s">
        <v>92</v>
      </c>
      <c r="BL10" s="60" t="s">
        <v>93</v>
      </c>
      <c r="BS10" s="60"/>
      <c r="BT10" s="60"/>
      <c r="BU10" s="75"/>
      <c r="BV10" s="75"/>
      <c r="BW10" s="75"/>
      <c r="BX10" s="75"/>
      <c r="BY10" s="75"/>
      <c r="BZ10" s="75"/>
      <c r="CA10" s="75"/>
    </row>
    <row r="11" spans="1:88" ht="15" hidden="1" customHeight="1">
      <c r="A11" s="58"/>
      <c r="B11" s="696" t="s">
        <v>94</v>
      </c>
      <c r="C11" s="697"/>
      <c r="D11" s="697"/>
      <c r="E11" s="697"/>
      <c r="F11" s="697"/>
      <c r="G11" s="697"/>
      <c r="H11" s="697"/>
      <c r="I11" s="697"/>
      <c r="J11" s="697" t="s">
        <v>95</v>
      </c>
      <c r="K11" s="697"/>
      <c r="L11" s="697"/>
      <c r="M11" s="697"/>
      <c r="N11" s="697"/>
      <c r="O11" s="697"/>
      <c r="P11" s="697"/>
      <c r="Q11" s="697"/>
      <c r="R11" s="697"/>
      <c r="S11" s="697"/>
      <c r="T11" s="697"/>
      <c r="U11" s="697"/>
      <c r="V11" s="697"/>
      <c r="W11" s="697"/>
      <c r="X11" s="697"/>
      <c r="Y11" s="697"/>
      <c r="Z11" s="697"/>
      <c r="AA11" s="697"/>
      <c r="AB11" s="409"/>
      <c r="AC11" s="58"/>
      <c r="BL11" s="60" t="s">
        <v>96</v>
      </c>
      <c r="BS11" s="60"/>
      <c r="BT11" s="60"/>
      <c r="BU11" s="75"/>
      <c r="BV11" s="75"/>
      <c r="BW11" s="75"/>
      <c r="BX11" s="75"/>
      <c r="BY11" s="75"/>
      <c r="BZ11" s="75"/>
      <c r="CA11" s="75"/>
      <c r="CJ11" s="75" t="s">
        <v>44</v>
      </c>
    </row>
    <row r="12" spans="1:88" ht="4.5" hidden="1" customHeight="1">
      <c r="A12" s="58"/>
      <c r="B12" s="696"/>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409"/>
      <c r="AC12" s="58"/>
      <c r="BL12" s="60" t="s">
        <v>97</v>
      </c>
      <c r="BS12" s="60"/>
      <c r="BT12" s="60"/>
      <c r="BU12" s="75"/>
      <c r="BV12" s="75"/>
      <c r="BW12" s="75"/>
      <c r="BX12" s="75"/>
      <c r="BY12" s="75"/>
      <c r="BZ12" s="75"/>
      <c r="CA12" s="75"/>
    </row>
    <row r="13" spans="1:88" ht="15.75" hidden="1" customHeight="1">
      <c r="A13" s="58"/>
      <c r="B13" s="696" t="s">
        <v>98</v>
      </c>
      <c r="C13" s="697" t="s">
        <v>99</v>
      </c>
      <c r="D13" s="697"/>
      <c r="E13" s="697"/>
      <c r="F13" s="697"/>
      <c r="G13" s="697"/>
      <c r="H13" s="697"/>
      <c r="I13" s="697" t="s">
        <v>218</v>
      </c>
      <c r="J13" s="697"/>
      <c r="K13" s="697"/>
      <c r="L13" s="697"/>
      <c r="M13" s="697" t="s">
        <v>219</v>
      </c>
      <c r="N13" s="697"/>
      <c r="O13" s="697"/>
      <c r="P13" s="697"/>
      <c r="Q13" s="697"/>
      <c r="R13" s="697"/>
      <c r="S13" s="697"/>
      <c r="T13" s="697" t="s">
        <v>99</v>
      </c>
      <c r="U13" s="697"/>
      <c r="V13" s="697"/>
      <c r="W13" s="697"/>
      <c r="X13" s="697"/>
      <c r="Y13" s="697"/>
      <c r="Z13" s="697"/>
      <c r="AA13" s="697"/>
      <c r="AB13" s="409"/>
      <c r="AC13" s="58"/>
      <c r="BL13" s="60" t="s">
        <v>92</v>
      </c>
      <c r="BS13" s="60"/>
      <c r="BT13" s="60"/>
      <c r="BU13" s="75"/>
      <c r="BV13" s="75"/>
      <c r="BW13" s="75"/>
      <c r="BX13" s="75"/>
      <c r="BY13" s="75"/>
      <c r="BZ13" s="75"/>
      <c r="CA13" s="75"/>
    </row>
    <row r="14" spans="1:88" ht="5.25" hidden="1" customHeight="1">
      <c r="A14" s="58"/>
      <c r="B14" s="696"/>
      <c r="C14" s="697"/>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409"/>
      <c r="AC14" s="58"/>
      <c r="BL14" s="60" t="s">
        <v>100</v>
      </c>
      <c r="BS14" s="60"/>
      <c r="BT14" s="60"/>
      <c r="BU14" s="75"/>
      <c r="BV14" s="75"/>
      <c r="BW14" s="75"/>
      <c r="BX14" s="75"/>
      <c r="BY14" s="75"/>
      <c r="BZ14" s="75"/>
      <c r="CA14" s="75"/>
    </row>
    <row r="15" spans="1:88" ht="15.75" hidden="1" customHeight="1">
      <c r="A15" s="58"/>
      <c r="B15" s="696" t="s">
        <v>101</v>
      </c>
      <c r="C15" s="697"/>
      <c r="D15" s="697"/>
      <c r="E15" s="697"/>
      <c r="F15" s="697"/>
      <c r="G15" s="697"/>
      <c r="H15" s="697"/>
      <c r="I15" s="697"/>
      <c r="J15" s="697"/>
      <c r="K15" s="697" t="s">
        <v>102</v>
      </c>
      <c r="L15" s="697"/>
      <c r="M15" s="697"/>
      <c r="N15" s="697"/>
      <c r="O15" s="697"/>
      <c r="P15" s="697"/>
      <c r="Q15" s="697"/>
      <c r="R15" s="697"/>
      <c r="S15" s="697"/>
      <c r="T15" s="697"/>
      <c r="U15" s="697"/>
      <c r="V15" s="697"/>
      <c r="W15" s="697"/>
      <c r="X15" s="697"/>
      <c r="Y15" s="697"/>
      <c r="Z15" s="697"/>
      <c r="AA15" s="697"/>
      <c r="AB15" s="409"/>
      <c r="AC15" s="58"/>
      <c r="BS15" s="60"/>
      <c r="BT15" s="60"/>
      <c r="BU15" s="75"/>
      <c r="BV15" s="75"/>
      <c r="BW15" s="75"/>
      <c r="BX15" s="75"/>
      <c r="BY15" s="75"/>
      <c r="BZ15" s="75"/>
      <c r="CA15" s="75"/>
    </row>
    <row r="16" spans="1:88" ht="5.25" hidden="1" customHeight="1">
      <c r="A16" s="58"/>
      <c r="B16" s="696"/>
      <c r="C16" s="697"/>
      <c r="D16" s="697"/>
      <c r="E16" s="697"/>
      <c r="F16" s="697"/>
      <c r="G16" s="697"/>
      <c r="H16" s="697"/>
      <c r="I16" s="697"/>
      <c r="J16" s="697"/>
      <c r="K16" s="697"/>
      <c r="L16" s="697"/>
      <c r="M16" s="697"/>
      <c r="N16" s="697"/>
      <c r="O16" s="697"/>
      <c r="P16" s="697"/>
      <c r="Q16" s="697"/>
      <c r="R16" s="697"/>
      <c r="S16" s="697"/>
      <c r="T16" s="697"/>
      <c r="U16" s="697"/>
      <c r="V16" s="697"/>
      <c r="W16" s="697"/>
      <c r="X16" s="697"/>
      <c r="Y16" s="697"/>
      <c r="Z16" s="697"/>
      <c r="AA16" s="697"/>
      <c r="AB16" s="409"/>
      <c r="AC16" s="58"/>
      <c r="BS16" s="60"/>
      <c r="BT16" s="60"/>
      <c r="BU16" s="75"/>
      <c r="BV16" s="75"/>
      <c r="BW16" s="75"/>
      <c r="BX16" s="75"/>
      <c r="BY16" s="75"/>
      <c r="BZ16" s="75"/>
      <c r="CA16" s="75"/>
    </row>
    <row r="17" spans="1:204" s="107" customFormat="1" ht="15" hidden="1" customHeight="1">
      <c r="A17" s="72"/>
      <c r="B17" s="696"/>
      <c r="C17" s="697" t="s">
        <v>103</v>
      </c>
      <c r="D17" s="697"/>
      <c r="E17" s="697"/>
      <c r="F17" s="697"/>
      <c r="G17" s="697"/>
      <c r="H17" s="697"/>
      <c r="I17" s="697"/>
      <c r="J17" s="697"/>
      <c r="K17" s="697"/>
      <c r="L17" s="697" t="s">
        <v>104</v>
      </c>
      <c r="M17" s="697"/>
      <c r="N17" s="697"/>
      <c r="O17" s="697"/>
      <c r="P17" s="697"/>
      <c r="Q17" s="697"/>
      <c r="R17" s="697"/>
      <c r="S17" s="697" t="s">
        <v>105</v>
      </c>
      <c r="T17" s="697"/>
      <c r="U17" s="697"/>
      <c r="V17" s="697"/>
      <c r="W17" s="697"/>
      <c r="X17" s="697"/>
      <c r="Y17" s="697"/>
      <c r="Z17" s="697"/>
      <c r="AA17" s="697"/>
      <c r="AB17" s="409"/>
      <c r="AC17" s="72"/>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75"/>
      <c r="BV17" s="75"/>
      <c r="BW17" s="75"/>
      <c r="BX17" s="75"/>
      <c r="BY17" s="75"/>
      <c r="BZ17" s="75"/>
      <c r="CA17" s="75"/>
      <c r="CB17" s="75"/>
      <c r="CC17" s="75"/>
      <c r="CD17" s="75"/>
      <c r="CE17" s="75"/>
      <c r="CF17" s="75"/>
      <c r="CG17" s="75"/>
      <c r="CH17" s="75"/>
      <c r="CI17" s="75"/>
      <c r="CJ17" s="75"/>
      <c r="CK17" s="75"/>
      <c r="CL17" s="76"/>
      <c r="CM17" s="76"/>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6"/>
      <c r="GP17" s="106"/>
      <c r="GQ17" s="106"/>
      <c r="GR17" s="106"/>
      <c r="GS17" s="106"/>
      <c r="GT17" s="106"/>
      <c r="GU17" s="106"/>
      <c r="GV17" s="106"/>
    </row>
    <row r="18" spans="1:204" s="107" customFormat="1" ht="15" customHeight="1">
      <c r="A18" s="72"/>
      <c r="B18" s="698" t="s">
        <v>494</v>
      </c>
      <c r="C18" s="699"/>
      <c r="D18" s="699"/>
      <c r="E18" s="699"/>
      <c r="F18" s="699"/>
      <c r="G18" s="699"/>
      <c r="H18" s="699"/>
      <c r="I18" s="699"/>
      <c r="J18" s="699"/>
      <c r="K18" s="699"/>
      <c r="L18" s="699"/>
      <c r="M18" s="699"/>
      <c r="N18" s="699"/>
      <c r="O18" s="699"/>
      <c r="P18" s="699"/>
      <c r="Q18" s="699"/>
      <c r="R18" s="699"/>
      <c r="S18" s="699"/>
      <c r="T18" s="699"/>
      <c r="U18" s="699"/>
      <c r="V18" s="699"/>
      <c r="W18" s="699"/>
      <c r="X18" s="699"/>
      <c r="Y18" s="699"/>
      <c r="Z18" s="699"/>
      <c r="AA18" s="699"/>
      <c r="AB18" s="419"/>
      <c r="AC18" s="72"/>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75"/>
      <c r="BV18" s="75"/>
      <c r="BW18" s="75"/>
      <c r="BX18" s="75"/>
      <c r="BY18" s="75"/>
      <c r="BZ18" s="75"/>
      <c r="CA18" s="75"/>
      <c r="CB18" s="75"/>
      <c r="CC18" s="75"/>
      <c r="CD18" s="75"/>
      <c r="CE18" s="75"/>
      <c r="CF18" s="75"/>
      <c r="CG18" s="75"/>
      <c r="CH18" s="75"/>
      <c r="CI18" s="75"/>
      <c r="CJ18" s="75"/>
      <c r="CK18" s="75"/>
      <c r="CL18" s="76"/>
      <c r="CM18" s="76"/>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6"/>
      <c r="GP18" s="106"/>
      <c r="GQ18" s="106"/>
      <c r="GR18" s="106"/>
      <c r="GS18" s="106"/>
      <c r="GT18" s="106"/>
      <c r="GU18" s="106"/>
      <c r="GV18" s="106"/>
    </row>
    <row r="19" spans="1:204" ht="15" hidden="1" customHeight="1">
      <c r="A19" s="58"/>
      <c r="B19" s="696" t="s">
        <v>106</v>
      </c>
      <c r="C19" s="697"/>
      <c r="D19" s="697"/>
      <c r="E19" s="697"/>
      <c r="F19" s="697"/>
      <c r="G19" s="697"/>
      <c r="H19" s="697"/>
      <c r="I19" s="697"/>
      <c r="J19" s="697"/>
      <c r="K19" s="697"/>
      <c r="L19" s="697"/>
      <c r="M19" s="697"/>
      <c r="N19" s="697"/>
      <c r="O19" s="697"/>
      <c r="P19" s="697"/>
      <c r="Q19" s="697"/>
      <c r="R19" s="697"/>
      <c r="S19" s="697"/>
      <c r="T19" s="697"/>
      <c r="U19" s="697"/>
      <c r="V19" s="697"/>
      <c r="W19" s="697"/>
      <c r="X19" s="697"/>
      <c r="Y19" s="697"/>
      <c r="Z19" s="697"/>
      <c r="AA19" s="697"/>
      <c r="AB19" s="410"/>
      <c r="AC19" s="58"/>
      <c r="BL19" s="60" t="s">
        <v>44</v>
      </c>
      <c r="BS19" s="60"/>
      <c r="BT19" s="60"/>
      <c r="BU19" s="75"/>
      <c r="BV19" s="75"/>
      <c r="BW19" s="75"/>
      <c r="BX19" s="75"/>
      <c r="BY19" s="75"/>
      <c r="BZ19" s="75"/>
      <c r="CA19" s="75"/>
    </row>
    <row r="20" spans="1:204" ht="15" customHeight="1">
      <c r="A20" s="58"/>
      <c r="B20" s="690" t="s">
        <v>107</v>
      </c>
      <c r="C20" s="691"/>
      <c r="D20" s="691"/>
      <c r="E20" s="691"/>
      <c r="F20" s="691"/>
      <c r="G20" s="691"/>
      <c r="H20" s="691"/>
      <c r="I20" s="691"/>
      <c r="J20" s="691"/>
      <c r="K20" s="691"/>
      <c r="L20" s="691"/>
      <c r="M20" s="417"/>
      <c r="N20" s="694" t="s">
        <v>115</v>
      </c>
      <c r="O20" s="694"/>
      <c r="P20" s="694"/>
      <c r="Q20" s="694"/>
      <c r="R20" s="694"/>
      <c r="S20" s="694"/>
      <c r="T20" s="694"/>
      <c r="U20" s="694"/>
      <c r="V20" s="694"/>
      <c r="W20" s="694"/>
      <c r="X20" s="694"/>
      <c r="Y20" s="694"/>
      <c r="Z20" s="694"/>
      <c r="AA20" s="694"/>
      <c r="AB20" s="695"/>
      <c r="AC20" s="58"/>
      <c r="BS20" s="60"/>
      <c r="BT20" s="60"/>
      <c r="BU20" s="75"/>
      <c r="BV20" s="75"/>
      <c r="BW20" s="75"/>
      <c r="BX20" s="75"/>
      <c r="BY20" s="75"/>
      <c r="BZ20" s="75"/>
      <c r="CA20" s="75"/>
    </row>
    <row r="21" spans="1:204" ht="15" customHeight="1">
      <c r="A21" s="58"/>
      <c r="B21" s="670" t="s">
        <v>329</v>
      </c>
      <c r="C21" s="671"/>
      <c r="D21" s="671"/>
      <c r="E21" s="671"/>
      <c r="F21" s="671"/>
      <c r="G21" s="671"/>
      <c r="H21" s="671"/>
      <c r="I21" s="672"/>
      <c r="J21" s="1036"/>
      <c r="K21" s="1037"/>
      <c r="L21" s="1038"/>
      <c r="M21" s="58"/>
      <c r="N21" s="85"/>
      <c r="O21" s="676" t="s">
        <v>118</v>
      </c>
      <c r="P21" s="677"/>
      <c r="Q21" s="677"/>
      <c r="R21" s="677"/>
      <c r="S21" s="677"/>
      <c r="T21" s="677"/>
      <c r="U21" s="677"/>
      <c r="V21" s="677"/>
      <c r="W21" s="678"/>
      <c r="X21" s="1036"/>
      <c r="Y21" s="1037"/>
      <c r="Z21" s="1038"/>
      <c r="AA21" s="114"/>
      <c r="AB21" s="410"/>
      <c r="AC21" s="58"/>
      <c r="BL21" s="60" t="s">
        <v>65</v>
      </c>
      <c r="BS21" s="60"/>
      <c r="BT21" s="60"/>
      <c r="BU21" s="75"/>
      <c r="BV21" s="75"/>
      <c r="BW21" s="75"/>
      <c r="BX21" s="75"/>
      <c r="BY21" s="75"/>
      <c r="BZ21" s="75"/>
      <c r="CA21" s="75"/>
    </row>
    <row r="22" spans="1:204" ht="15" customHeight="1">
      <c r="A22" s="58"/>
      <c r="B22" s="682" t="s">
        <v>308</v>
      </c>
      <c r="C22" s="683"/>
      <c r="D22" s="683"/>
      <c r="E22" s="683"/>
      <c r="F22" s="683"/>
      <c r="G22" s="683"/>
      <c r="H22" s="683"/>
      <c r="I22" s="684"/>
      <c r="J22" s="1036"/>
      <c r="K22" s="1037"/>
      <c r="L22" s="1038"/>
      <c r="M22" s="58"/>
      <c r="N22" s="85"/>
      <c r="O22" s="685" t="s">
        <v>393</v>
      </c>
      <c r="P22" s="686"/>
      <c r="Q22" s="686"/>
      <c r="R22" s="686"/>
      <c r="S22" s="686"/>
      <c r="T22" s="686"/>
      <c r="U22" s="686"/>
      <c r="V22" s="686"/>
      <c r="W22" s="687"/>
      <c r="X22" s="1036"/>
      <c r="Y22" s="1037"/>
      <c r="Z22" s="1038"/>
      <c r="AA22" s="415"/>
      <c r="AB22" s="410"/>
      <c r="AC22" s="58"/>
      <c r="BL22" s="60" t="s">
        <v>109</v>
      </c>
      <c r="BS22" s="60"/>
      <c r="BT22" s="60"/>
      <c r="BU22" s="75"/>
      <c r="BV22" s="75"/>
      <c r="BW22" s="75"/>
      <c r="BX22" s="75"/>
      <c r="BY22" s="75"/>
      <c r="BZ22" s="75"/>
      <c r="CA22" s="75"/>
    </row>
    <row r="23" spans="1:204" ht="15" customHeight="1">
      <c r="A23" s="58"/>
      <c r="B23" s="670" t="s">
        <v>309</v>
      </c>
      <c r="C23" s="671"/>
      <c r="D23" s="671"/>
      <c r="E23" s="671"/>
      <c r="F23" s="671"/>
      <c r="G23" s="671"/>
      <c r="H23" s="727" t="s">
        <v>44</v>
      </c>
      <c r="I23" s="728"/>
      <c r="J23" s="1036"/>
      <c r="K23" s="1037"/>
      <c r="L23" s="1038"/>
      <c r="M23" s="58"/>
      <c r="N23" s="58"/>
      <c r="O23" s="670" t="s">
        <v>394</v>
      </c>
      <c r="P23" s="671"/>
      <c r="Q23" s="671"/>
      <c r="R23" s="671"/>
      <c r="S23" s="671"/>
      <c r="T23" s="671"/>
      <c r="U23" s="671"/>
      <c r="V23" s="671"/>
      <c r="W23" s="672"/>
      <c r="X23" s="1036"/>
      <c r="Y23" s="1037"/>
      <c r="Z23" s="1038"/>
      <c r="AA23" s="114"/>
      <c r="AB23" s="410"/>
      <c r="AC23" s="58"/>
      <c r="BL23" s="60" t="s">
        <v>100</v>
      </c>
      <c r="BS23" s="60"/>
      <c r="BT23" s="60"/>
      <c r="BU23" s="75"/>
      <c r="BV23" s="75"/>
      <c r="BW23" s="75"/>
      <c r="BX23" s="75"/>
      <c r="BY23" s="75"/>
      <c r="BZ23" s="75"/>
      <c r="CA23" s="75"/>
    </row>
    <row r="24" spans="1:204" ht="15" customHeight="1">
      <c r="A24" s="58"/>
      <c r="B24" s="730" t="s">
        <v>366</v>
      </c>
      <c r="C24" s="729"/>
      <c r="D24" s="729"/>
      <c r="E24" s="608"/>
      <c r="F24" s="607">
        <f>J24/2</f>
        <v>0</v>
      </c>
      <c r="G24" s="729"/>
      <c r="H24" s="729"/>
      <c r="I24" s="608"/>
      <c r="J24" s="1036"/>
      <c r="K24" s="1037"/>
      <c r="L24" s="1038"/>
      <c r="M24" s="58"/>
      <c r="N24" s="58"/>
      <c r="O24" s="670" t="s">
        <v>395</v>
      </c>
      <c r="P24" s="671"/>
      <c r="Q24" s="671"/>
      <c r="R24" s="671"/>
      <c r="S24" s="671"/>
      <c r="T24" s="671"/>
      <c r="U24" s="671"/>
      <c r="V24" s="671"/>
      <c r="W24" s="672"/>
      <c r="X24" s="1036"/>
      <c r="Y24" s="1037"/>
      <c r="Z24" s="1038"/>
      <c r="AA24" s="114"/>
      <c r="AB24" s="410"/>
      <c r="AC24" s="58"/>
      <c r="AY24" s="60" t="s">
        <v>90</v>
      </c>
      <c r="BS24" s="60"/>
      <c r="BT24" s="60"/>
      <c r="BU24" s="75"/>
      <c r="BV24" s="75"/>
      <c r="BW24" s="75"/>
      <c r="BX24" s="75"/>
      <c r="BY24" s="75"/>
      <c r="BZ24" s="75"/>
      <c r="CA24" s="75"/>
    </row>
    <row r="25" spans="1:204" ht="15" customHeight="1">
      <c r="A25" s="58"/>
      <c r="B25" s="670" t="s">
        <v>365</v>
      </c>
      <c r="C25" s="671"/>
      <c r="D25" s="671"/>
      <c r="E25" s="671"/>
      <c r="F25" s="671"/>
      <c r="G25" s="671"/>
      <c r="H25" s="671" t="s">
        <v>44</v>
      </c>
      <c r="I25" s="672"/>
      <c r="J25" s="1036"/>
      <c r="K25" s="1037"/>
      <c r="L25" s="1038"/>
      <c r="M25" s="58"/>
      <c r="N25" s="58"/>
      <c r="O25" s="730">
        <f>'2026 YTD'!O25</f>
        <v>0</v>
      </c>
      <c r="P25" s="815"/>
      <c r="Q25" s="815"/>
      <c r="R25" s="815"/>
      <c r="S25" s="815"/>
      <c r="T25" s="815"/>
      <c r="U25" s="815"/>
      <c r="V25" s="815"/>
      <c r="W25" s="816"/>
      <c r="X25" s="1036"/>
      <c r="Y25" s="1037"/>
      <c r="Z25" s="1038"/>
      <c r="AA25" s="114"/>
      <c r="AB25" s="410"/>
      <c r="AC25" s="58"/>
      <c r="AY25" s="60" t="s">
        <v>110</v>
      </c>
      <c r="BL25" s="60" t="s">
        <v>65</v>
      </c>
      <c r="BS25" s="60"/>
      <c r="BT25" s="60"/>
      <c r="BU25" s="75"/>
      <c r="BV25" s="75"/>
      <c r="BW25" s="75"/>
      <c r="BX25" s="75"/>
      <c r="BY25" s="75"/>
      <c r="BZ25" s="75"/>
      <c r="CA25" s="75"/>
    </row>
    <row r="26" spans="1:204" ht="15" customHeight="1">
      <c r="A26" s="58"/>
      <c r="B26" s="670" t="s">
        <v>207</v>
      </c>
      <c r="C26" s="671"/>
      <c r="D26" s="671"/>
      <c r="E26" s="671"/>
      <c r="F26" s="671"/>
      <c r="G26" s="671"/>
      <c r="H26" s="671"/>
      <c r="I26" s="704"/>
      <c r="J26" s="1036"/>
      <c r="K26" s="1037"/>
      <c r="L26" s="1038"/>
      <c r="M26" s="58"/>
      <c r="N26" s="58"/>
      <c r="O26" s="705" t="s">
        <v>123</v>
      </c>
      <c r="P26" s="706"/>
      <c r="Q26" s="706"/>
      <c r="R26" s="706"/>
      <c r="S26" s="706"/>
      <c r="T26" s="706"/>
      <c r="U26" s="706"/>
      <c r="V26" s="706"/>
      <c r="W26" s="707"/>
      <c r="X26" s="708">
        <f>X21-X22+X23+X24+X25</f>
        <v>0</v>
      </c>
      <c r="Y26" s="709"/>
      <c r="Z26" s="710"/>
      <c r="AA26" s="114"/>
      <c r="AB26" s="410"/>
      <c r="AC26" s="58"/>
      <c r="AY26" s="60" t="s">
        <v>112</v>
      </c>
      <c r="BL26" s="60" t="s">
        <v>66</v>
      </c>
      <c r="BS26" s="60"/>
      <c r="BT26" s="60"/>
      <c r="BU26" s="75"/>
      <c r="BV26" s="75"/>
      <c r="BW26" s="75"/>
      <c r="BX26" s="75"/>
      <c r="BY26" s="75"/>
      <c r="BZ26" s="75"/>
      <c r="CA26" s="75"/>
    </row>
    <row r="27" spans="1:204" ht="15" customHeight="1">
      <c r="A27" s="58"/>
      <c r="B27" s="670" t="s">
        <v>111</v>
      </c>
      <c r="C27" s="671"/>
      <c r="D27" s="671"/>
      <c r="E27" s="671"/>
      <c r="F27" s="671"/>
      <c r="G27" s="671"/>
      <c r="H27" s="671"/>
      <c r="I27" s="704"/>
      <c r="J27" s="1036"/>
      <c r="K27" s="1037"/>
      <c r="L27" s="1038"/>
      <c r="M27" s="58"/>
      <c r="N27" s="58"/>
      <c r="O27" s="58"/>
      <c r="P27" s="58"/>
      <c r="Q27" s="58"/>
      <c r="R27" s="58"/>
      <c r="S27" s="58"/>
      <c r="T27" s="58"/>
      <c r="U27" s="58"/>
      <c r="V27" s="58"/>
      <c r="W27" s="58"/>
      <c r="X27" s="58"/>
      <c r="Y27" s="58"/>
      <c r="Z27" s="58"/>
      <c r="AA27" s="58"/>
      <c r="AB27" s="410"/>
      <c r="AC27" s="58"/>
      <c r="AY27" s="60" t="s">
        <v>113</v>
      </c>
      <c r="BG27" s="60">
        <f>J47*5</f>
        <v>0</v>
      </c>
      <c r="BL27" s="60" t="s">
        <v>100</v>
      </c>
      <c r="BS27" s="60"/>
      <c r="BT27" s="60"/>
      <c r="BU27" s="75"/>
      <c r="BV27" s="75"/>
      <c r="BW27" s="75"/>
      <c r="BX27" s="75"/>
      <c r="BY27" s="75"/>
      <c r="BZ27" s="75"/>
      <c r="CA27" s="75"/>
    </row>
    <row r="28" spans="1:204" ht="15" customHeight="1">
      <c r="A28" s="58"/>
      <c r="B28" s="670" t="s">
        <v>310</v>
      </c>
      <c r="C28" s="671"/>
      <c r="D28" s="671"/>
      <c r="E28" s="671"/>
      <c r="F28" s="671"/>
      <c r="G28" s="671"/>
      <c r="H28" s="671"/>
      <c r="I28" s="704"/>
      <c r="J28" s="1036"/>
      <c r="K28" s="1037"/>
      <c r="L28" s="1038"/>
      <c r="M28" s="417"/>
      <c r="N28" s="712" t="s">
        <v>255</v>
      </c>
      <c r="O28" s="712"/>
      <c r="P28" s="712"/>
      <c r="Q28" s="712"/>
      <c r="R28" s="712"/>
      <c r="S28" s="712"/>
      <c r="T28" s="712"/>
      <c r="U28" s="712"/>
      <c r="V28" s="712"/>
      <c r="W28" s="712"/>
      <c r="X28" s="712"/>
      <c r="Y28" s="712"/>
      <c r="Z28" s="712"/>
      <c r="AA28" s="712"/>
      <c r="AB28" s="713"/>
      <c r="AC28" s="58"/>
      <c r="AY28" s="60" t="s">
        <v>116</v>
      </c>
      <c r="BG28" s="60">
        <v>1500</v>
      </c>
      <c r="BS28" s="60"/>
      <c r="BT28" s="60"/>
      <c r="BU28" s="75"/>
      <c r="BV28" s="75"/>
      <c r="BW28" s="75"/>
      <c r="BX28" s="75"/>
      <c r="BY28" s="75"/>
      <c r="BZ28" s="75"/>
      <c r="CA28" s="75"/>
    </row>
    <row r="29" spans="1:204" ht="15" customHeight="1">
      <c r="A29" s="58"/>
      <c r="B29" s="682" t="s">
        <v>114</v>
      </c>
      <c r="C29" s="683"/>
      <c r="D29" s="683"/>
      <c r="E29" s="683"/>
      <c r="F29" s="683"/>
      <c r="G29" s="683"/>
      <c r="H29" s="683"/>
      <c r="I29" s="714"/>
      <c r="J29" s="1036"/>
      <c r="K29" s="1037"/>
      <c r="L29" s="1038"/>
      <c r="M29" s="58"/>
      <c r="N29" s="58" t="s">
        <v>44</v>
      </c>
      <c r="O29" s="715" t="s">
        <v>534</v>
      </c>
      <c r="P29" s="716"/>
      <c r="Q29" s="716"/>
      <c r="R29" s="716"/>
      <c r="S29" s="716"/>
      <c r="T29" s="716"/>
      <c r="U29" s="716"/>
      <c r="V29" s="716"/>
      <c r="W29" s="717"/>
      <c r="X29" s="1036">
        <f>'Jan 2026'!X31</f>
        <v>0</v>
      </c>
      <c r="Y29" s="1037"/>
      <c r="Z29" s="1038"/>
      <c r="AA29" s="399"/>
      <c r="AB29" s="410"/>
      <c r="AC29" s="58"/>
      <c r="AY29" s="60" t="s">
        <v>119</v>
      </c>
      <c r="BL29" s="60" t="s">
        <v>101</v>
      </c>
      <c r="BS29" s="60"/>
      <c r="BT29" s="60"/>
      <c r="BU29" s="75"/>
      <c r="BV29" s="75"/>
      <c r="BW29" s="75"/>
      <c r="BX29" s="75"/>
      <c r="BY29" s="75"/>
      <c r="BZ29" s="75"/>
      <c r="CA29" s="75"/>
    </row>
    <row r="30" spans="1:204" ht="15" customHeight="1">
      <c r="A30" s="58"/>
      <c r="B30" s="670" t="s">
        <v>117</v>
      </c>
      <c r="C30" s="671"/>
      <c r="D30" s="671"/>
      <c r="E30" s="671"/>
      <c r="F30" s="671"/>
      <c r="G30" s="671"/>
      <c r="H30" s="671"/>
      <c r="I30" s="704"/>
      <c r="J30" s="1036"/>
      <c r="K30" s="1037"/>
      <c r="L30" s="1038"/>
      <c r="M30" s="58"/>
      <c r="N30" s="58" t="s">
        <v>44</v>
      </c>
      <c r="O30" s="715" t="s">
        <v>320</v>
      </c>
      <c r="P30" s="716"/>
      <c r="Q30" s="716"/>
      <c r="R30" s="716"/>
      <c r="S30" s="716"/>
      <c r="T30" s="716"/>
      <c r="U30" s="716"/>
      <c r="V30" s="716"/>
      <c r="W30" s="717"/>
      <c r="X30" s="1036"/>
      <c r="Y30" s="1037"/>
      <c r="Z30" s="1038"/>
      <c r="AA30" s="399"/>
      <c r="AB30" s="410"/>
      <c r="AC30" s="58"/>
      <c r="BL30" s="60" t="s">
        <v>121</v>
      </c>
      <c r="BS30" s="60"/>
      <c r="BT30" s="60"/>
      <c r="BU30" s="75"/>
      <c r="BV30" s="75"/>
      <c r="BW30" s="75"/>
      <c r="BX30" s="75"/>
      <c r="BY30" s="75"/>
      <c r="BZ30" s="75"/>
      <c r="CA30" s="75"/>
    </row>
    <row r="31" spans="1:204" ht="15" customHeight="1">
      <c r="A31" s="58"/>
      <c r="B31" s="670" t="s">
        <v>311</v>
      </c>
      <c r="C31" s="671"/>
      <c r="D31" s="671">
        <v>0</v>
      </c>
      <c r="E31" s="671"/>
      <c r="F31" s="671"/>
      <c r="G31" s="671"/>
      <c r="H31" s="671"/>
      <c r="I31" s="704"/>
      <c r="J31" s="1036"/>
      <c r="K31" s="1037"/>
      <c r="L31" s="1038"/>
      <c r="M31" s="58"/>
      <c r="N31" s="58" t="s">
        <v>44</v>
      </c>
      <c r="O31" s="670" t="s">
        <v>535</v>
      </c>
      <c r="P31" s="671"/>
      <c r="Q31" s="671"/>
      <c r="R31" s="671"/>
      <c r="S31" s="671"/>
      <c r="T31" s="671"/>
      <c r="U31" s="671"/>
      <c r="V31" s="671"/>
      <c r="W31" s="704"/>
      <c r="X31" s="1036"/>
      <c r="Y31" s="1037"/>
      <c r="Z31" s="1038"/>
      <c r="AA31" s="399"/>
      <c r="AB31" s="410"/>
      <c r="AC31" s="58"/>
      <c r="BL31" s="60" t="s">
        <v>122</v>
      </c>
      <c r="BS31" s="60"/>
      <c r="BT31" s="60"/>
      <c r="BU31" s="75"/>
      <c r="BV31" s="75"/>
      <c r="BW31" s="75"/>
      <c r="BX31" s="75"/>
      <c r="BY31" s="75"/>
      <c r="BZ31" s="75"/>
      <c r="CA31" s="75"/>
    </row>
    <row r="32" spans="1:204" ht="15" customHeight="1">
      <c r="A32" s="58"/>
      <c r="B32" s="682" t="s">
        <v>208</v>
      </c>
      <c r="C32" s="683"/>
      <c r="D32" s="683"/>
      <c r="E32" s="683"/>
      <c r="F32" s="683"/>
      <c r="G32" s="683"/>
      <c r="H32" s="683"/>
      <c r="I32" s="714"/>
      <c r="J32" s="1036"/>
      <c r="K32" s="1037"/>
      <c r="L32" s="1038"/>
      <c r="M32" s="58"/>
      <c r="N32" s="70"/>
      <c r="O32" s="721" t="s">
        <v>321</v>
      </c>
      <c r="P32" s="722"/>
      <c r="Q32" s="722"/>
      <c r="R32" s="722"/>
      <c r="S32" s="722"/>
      <c r="T32" s="722"/>
      <c r="U32" s="722"/>
      <c r="V32" s="722"/>
      <c r="W32" s="723"/>
      <c r="X32" s="724">
        <f>X29+X30-X31</f>
        <v>0</v>
      </c>
      <c r="Y32" s="725"/>
      <c r="Z32" s="726"/>
      <c r="AA32" s="70"/>
      <c r="AB32" s="411"/>
      <c r="AC32" s="58"/>
      <c r="BL32" s="60" t="s">
        <v>124</v>
      </c>
      <c r="BS32" s="60"/>
      <c r="BT32" s="60"/>
      <c r="BU32" s="75"/>
      <c r="BV32" s="75"/>
      <c r="BW32" s="75"/>
      <c r="BX32" s="75"/>
      <c r="BY32" s="75"/>
      <c r="BZ32" s="75"/>
      <c r="CA32" s="75"/>
    </row>
    <row r="33" spans="1:88" ht="15" customHeight="1">
      <c r="A33" s="58"/>
      <c r="B33" s="670" t="s">
        <v>312</v>
      </c>
      <c r="C33" s="671"/>
      <c r="D33" s="671"/>
      <c r="E33" s="671"/>
      <c r="F33" s="671"/>
      <c r="G33" s="671"/>
      <c r="H33" s="671"/>
      <c r="I33" s="704"/>
      <c r="J33" s="1036"/>
      <c r="K33" s="1037"/>
      <c r="L33" s="1038"/>
      <c r="M33" s="58"/>
      <c r="N33" s="58"/>
      <c r="O33" s="58"/>
      <c r="P33" s="58"/>
      <c r="Q33" s="58"/>
      <c r="R33" s="58"/>
      <c r="S33" s="58"/>
      <c r="T33" s="58"/>
      <c r="U33" s="58"/>
      <c r="V33" s="58"/>
      <c r="W33" s="58"/>
      <c r="X33" s="58"/>
      <c r="Y33" s="58"/>
      <c r="Z33" s="58"/>
      <c r="AA33" s="58"/>
      <c r="AB33" s="410"/>
      <c r="AC33" s="58"/>
      <c r="BL33" s="60" t="s">
        <v>125</v>
      </c>
      <c r="BS33" s="60"/>
      <c r="BT33" s="60"/>
      <c r="BU33" s="75"/>
      <c r="BV33" s="75"/>
      <c r="BW33" s="75"/>
      <c r="BX33" s="75"/>
      <c r="BY33" s="75"/>
      <c r="BZ33" s="75"/>
      <c r="CA33" s="75"/>
    </row>
    <row r="34" spans="1:88" ht="15" customHeight="1">
      <c r="A34" s="58"/>
      <c r="B34" s="735" t="s">
        <v>126</v>
      </c>
      <c r="C34" s="736"/>
      <c r="D34" s="736"/>
      <c r="E34" s="736"/>
      <c r="F34" s="736"/>
      <c r="G34" s="736"/>
      <c r="H34" s="736"/>
      <c r="I34" s="737"/>
      <c r="J34" s="1036"/>
      <c r="K34" s="1037"/>
      <c r="L34" s="1037"/>
      <c r="M34" s="417"/>
      <c r="N34" s="739" t="s">
        <v>127</v>
      </c>
      <c r="O34" s="739"/>
      <c r="P34" s="739"/>
      <c r="Q34" s="739"/>
      <c r="R34" s="739"/>
      <c r="S34" s="739"/>
      <c r="T34" s="739"/>
      <c r="U34" s="739"/>
      <c r="V34" s="739"/>
      <c r="W34" s="739"/>
      <c r="X34" s="739"/>
      <c r="Y34" s="739"/>
      <c r="Z34" s="739"/>
      <c r="AA34" s="739"/>
      <c r="AB34" s="740"/>
      <c r="AC34" s="58"/>
      <c r="BS34" s="60"/>
      <c r="BT34" s="60"/>
      <c r="BU34" s="75"/>
      <c r="BV34" s="75"/>
      <c r="BW34" s="75"/>
      <c r="BX34" s="75"/>
      <c r="BY34" s="75"/>
      <c r="BZ34" s="75"/>
      <c r="CA34" s="75"/>
    </row>
    <row r="35" spans="1:88" ht="15" customHeight="1">
      <c r="A35" s="58"/>
      <c r="B35" s="670" t="s">
        <v>313</v>
      </c>
      <c r="C35" s="671"/>
      <c r="D35" s="671"/>
      <c r="E35" s="671"/>
      <c r="F35" s="671"/>
      <c r="G35" s="671"/>
      <c r="H35" s="671"/>
      <c r="I35" s="704"/>
      <c r="J35" s="1036"/>
      <c r="K35" s="1037"/>
      <c r="L35" s="1038"/>
      <c r="M35" s="58"/>
      <c r="N35" s="58"/>
      <c r="O35" s="670" t="s">
        <v>128</v>
      </c>
      <c r="P35" s="671"/>
      <c r="Q35" s="671"/>
      <c r="R35" s="671"/>
      <c r="S35" s="671"/>
      <c r="T35" s="671"/>
      <c r="U35" s="671"/>
      <c r="V35" s="671"/>
      <c r="W35" s="704"/>
      <c r="X35" s="1036"/>
      <c r="Y35" s="1037"/>
      <c r="Z35" s="1038"/>
      <c r="AA35" s="400">
        <f>X35</f>
        <v>0</v>
      </c>
      <c r="AB35" s="410"/>
      <c r="AC35" s="58"/>
      <c r="BS35" s="60"/>
      <c r="BT35" s="60"/>
      <c r="BU35" s="75"/>
      <c r="BV35" s="75"/>
      <c r="BW35" s="75"/>
      <c r="BX35" s="75"/>
      <c r="BY35" s="75"/>
      <c r="BZ35" s="75"/>
      <c r="CA35" s="75"/>
    </row>
    <row r="36" spans="1:88" ht="15" customHeight="1">
      <c r="A36" s="58"/>
      <c r="B36" s="741" t="s">
        <v>314</v>
      </c>
      <c r="C36" s="742"/>
      <c r="D36" s="742"/>
      <c r="E36" s="742"/>
      <c r="F36" s="742"/>
      <c r="G36" s="743"/>
      <c r="H36" s="743"/>
      <c r="I36" s="744"/>
      <c r="J36" s="1036"/>
      <c r="K36" s="1037"/>
      <c r="L36" s="1038"/>
      <c r="M36" s="58"/>
      <c r="N36" s="58"/>
      <c r="O36" s="745" t="s">
        <v>322</v>
      </c>
      <c r="P36" s="746"/>
      <c r="Q36" s="746"/>
      <c r="R36" s="746"/>
      <c r="S36" s="746"/>
      <c r="T36" s="746"/>
      <c r="U36" s="746"/>
      <c r="V36" s="746"/>
      <c r="W36" s="747"/>
      <c r="X36" s="1036"/>
      <c r="Y36" s="1037"/>
      <c r="Z36" s="1038"/>
      <c r="AA36" s="400">
        <f>X36</f>
        <v>0</v>
      </c>
      <c r="AB36" s="410"/>
      <c r="AC36" s="58"/>
      <c r="BS36" s="60"/>
      <c r="BT36" s="60"/>
      <c r="BU36" s="75"/>
      <c r="BV36" s="75"/>
      <c r="BW36" s="75"/>
      <c r="BX36" s="75"/>
      <c r="BY36" s="75"/>
      <c r="BZ36" s="75"/>
      <c r="CA36" s="75"/>
    </row>
    <row r="37" spans="1:88" ht="15" customHeight="1">
      <c r="A37" s="58"/>
      <c r="B37" s="682" t="s">
        <v>130</v>
      </c>
      <c r="C37" s="683"/>
      <c r="D37" s="683"/>
      <c r="E37" s="683"/>
      <c r="F37" s="683"/>
      <c r="G37" s="683"/>
      <c r="H37" s="683"/>
      <c r="I37" s="714"/>
      <c r="J37" s="1036"/>
      <c r="K37" s="1037"/>
      <c r="L37" s="1038"/>
      <c r="M37" s="58"/>
      <c r="N37" s="58"/>
      <c r="O37" s="734" t="s">
        <v>131</v>
      </c>
      <c r="P37" s="671"/>
      <c r="Q37" s="671"/>
      <c r="R37" s="671"/>
      <c r="S37" s="671"/>
      <c r="T37" s="671"/>
      <c r="U37" s="671"/>
      <c r="V37" s="671"/>
      <c r="W37" s="704"/>
      <c r="X37" s="731">
        <f>SUM(X35:Z36)</f>
        <v>0</v>
      </c>
      <c r="Y37" s="732"/>
      <c r="Z37" s="733"/>
      <c r="AA37" s="58"/>
      <c r="AB37" s="410"/>
      <c r="AC37" s="58"/>
      <c r="BS37" s="60"/>
      <c r="BT37" s="60"/>
      <c r="BU37" s="75"/>
      <c r="BV37" s="75"/>
      <c r="BW37" s="75"/>
      <c r="BX37" s="75"/>
      <c r="BY37" s="75"/>
      <c r="BZ37" s="75"/>
      <c r="CA37" s="75"/>
    </row>
    <row r="38" spans="1:88" ht="15" customHeight="1">
      <c r="A38" s="58"/>
      <c r="B38" s="670" t="s">
        <v>271</v>
      </c>
      <c r="C38" s="671"/>
      <c r="D38" s="671"/>
      <c r="E38" s="671"/>
      <c r="F38" s="671"/>
      <c r="G38" s="671"/>
      <c r="H38" s="671"/>
      <c r="I38" s="704"/>
      <c r="J38" s="1036"/>
      <c r="K38" s="1037"/>
      <c r="L38" s="1038"/>
      <c r="M38" s="58"/>
      <c r="N38" s="58"/>
      <c r="O38" s="757" t="s">
        <v>44</v>
      </c>
      <c r="P38" s="671"/>
      <c r="Q38" s="671"/>
      <c r="R38" s="671"/>
      <c r="S38" s="671"/>
      <c r="T38" s="671"/>
      <c r="U38" s="671"/>
      <c r="V38" s="671"/>
      <c r="W38" s="671"/>
      <c r="X38" s="758" t="s">
        <v>44</v>
      </c>
      <c r="Y38" s="759"/>
      <c r="Z38" s="759"/>
      <c r="AA38" s="108"/>
      <c r="AB38" s="410"/>
      <c r="AC38" s="58"/>
      <c r="BS38" s="60"/>
      <c r="BT38" s="60"/>
      <c r="BU38" s="75"/>
      <c r="BV38" s="75"/>
      <c r="BW38" s="75"/>
      <c r="BX38" s="75"/>
      <c r="BY38" s="75"/>
      <c r="BZ38" s="75"/>
      <c r="CA38" s="75"/>
    </row>
    <row r="39" spans="1:88" ht="15" customHeight="1">
      <c r="A39" s="58"/>
      <c r="B39" s="670" t="s">
        <v>133</v>
      </c>
      <c r="C39" s="671"/>
      <c r="D39" s="671"/>
      <c r="E39" s="671"/>
      <c r="F39" s="671"/>
      <c r="G39" s="671"/>
      <c r="H39" s="671"/>
      <c r="I39" s="704"/>
      <c r="J39" s="1036"/>
      <c r="K39" s="1037"/>
      <c r="L39" s="1037"/>
      <c r="M39" s="417"/>
      <c r="N39" s="761" t="s">
        <v>134</v>
      </c>
      <c r="O39" s="761"/>
      <c r="P39" s="761"/>
      <c r="Q39" s="761"/>
      <c r="R39" s="761"/>
      <c r="S39" s="761"/>
      <c r="T39" s="761"/>
      <c r="U39" s="761"/>
      <c r="V39" s="761"/>
      <c r="W39" s="761"/>
      <c r="X39" s="761"/>
      <c r="Y39" s="761"/>
      <c r="Z39" s="761"/>
      <c r="AA39" s="761"/>
      <c r="AB39" s="762"/>
      <c r="AC39" s="58"/>
      <c r="BS39" s="60"/>
      <c r="BT39" s="60"/>
      <c r="BU39" s="75"/>
      <c r="BV39" s="75"/>
      <c r="BW39" s="75"/>
      <c r="BX39" s="75"/>
      <c r="BY39" s="75"/>
      <c r="BZ39" s="75"/>
      <c r="CA39" s="75"/>
      <c r="CJ39" s="75" t="s">
        <v>44</v>
      </c>
    </row>
    <row r="40" spans="1:88" ht="15" customHeight="1">
      <c r="A40" s="58"/>
      <c r="B40" s="670" t="s">
        <v>132</v>
      </c>
      <c r="C40" s="671"/>
      <c r="D40" s="671"/>
      <c r="E40" s="671"/>
      <c r="F40" s="671"/>
      <c r="G40" s="671"/>
      <c r="H40" s="671"/>
      <c r="I40" s="704"/>
      <c r="J40" s="1036"/>
      <c r="K40" s="1037"/>
      <c r="L40" s="1038"/>
      <c r="M40" s="71"/>
      <c r="N40" s="71"/>
      <c r="O40" s="397" t="s">
        <v>527</v>
      </c>
      <c r="P40" s="110"/>
      <c r="Q40" s="398"/>
      <c r="R40" s="110"/>
      <c r="S40" s="110"/>
      <c r="T40" s="110"/>
      <c r="U40" s="110"/>
      <c r="V40" s="110"/>
      <c r="W40" s="111"/>
      <c r="X40" s="873"/>
      <c r="Y40" s="874"/>
      <c r="Z40" s="875"/>
      <c r="AA40" s="401"/>
      <c r="AB40" s="412"/>
      <c r="AC40" s="71">
        <f>X40</f>
        <v>0</v>
      </c>
      <c r="AD40" s="129">
        <v>1500</v>
      </c>
      <c r="AE40" s="129"/>
      <c r="AF40" s="129"/>
      <c r="BS40" s="60"/>
      <c r="BT40" s="60"/>
      <c r="BU40" s="75"/>
      <c r="BV40" s="75"/>
      <c r="BW40" s="75"/>
      <c r="BX40" s="75"/>
      <c r="BY40" s="75"/>
      <c r="BZ40" s="75"/>
      <c r="CA40" s="75"/>
      <c r="CD40" s="61"/>
      <c r="CE40" s="61"/>
      <c r="CF40" s="61"/>
      <c r="CG40" s="61"/>
    </row>
    <row r="41" spans="1:88" ht="15" customHeight="1">
      <c r="A41" s="58"/>
      <c r="B41" s="670" t="s">
        <v>137</v>
      </c>
      <c r="C41" s="671"/>
      <c r="D41" s="671"/>
      <c r="E41" s="671"/>
      <c r="F41" s="671"/>
      <c r="G41" s="671"/>
      <c r="H41" s="671"/>
      <c r="I41" s="704"/>
      <c r="J41" s="1036"/>
      <c r="K41" s="1037"/>
      <c r="L41" s="1038"/>
      <c r="M41" s="71"/>
      <c r="N41" s="71"/>
      <c r="O41" s="750" t="s">
        <v>138</v>
      </c>
      <c r="P41" s="671"/>
      <c r="Q41" s="671"/>
      <c r="R41" s="671"/>
      <c r="S41" s="671"/>
      <c r="T41" s="671"/>
      <c r="U41" s="671"/>
      <c r="V41" s="671"/>
      <c r="W41" s="704"/>
      <c r="X41" s="873"/>
      <c r="Y41" s="874"/>
      <c r="Z41" s="875"/>
      <c r="AA41" s="112"/>
      <c r="AB41" s="413"/>
      <c r="AC41" s="71"/>
      <c r="AD41" s="129">
        <f>J48*5</f>
        <v>0</v>
      </c>
      <c r="AE41" s="129"/>
      <c r="AF41" s="129"/>
      <c r="BS41" s="60"/>
      <c r="BT41" s="60"/>
      <c r="BU41" s="75"/>
      <c r="BV41" s="75"/>
      <c r="BW41" s="75"/>
      <c r="BX41" s="75"/>
      <c r="BY41" s="75"/>
      <c r="BZ41" s="75"/>
      <c r="CA41" s="75"/>
      <c r="CD41" s="61" t="s">
        <v>139</v>
      </c>
      <c r="CE41" s="61"/>
      <c r="CF41" s="61"/>
      <c r="CG41" s="113">
        <f>J50</f>
        <v>0</v>
      </c>
    </row>
    <row r="42" spans="1:88" ht="15" customHeight="1">
      <c r="A42" s="58"/>
      <c r="B42" s="764" t="s">
        <v>140</v>
      </c>
      <c r="C42" s="765"/>
      <c r="D42" s="765"/>
      <c r="E42" s="765"/>
      <c r="F42" s="765"/>
      <c r="G42" s="683"/>
      <c r="H42" s="671"/>
      <c r="I42" s="672"/>
      <c r="J42" s="1036"/>
      <c r="K42" s="1037"/>
      <c r="L42" s="1038"/>
      <c r="M42" s="71"/>
      <c r="N42" s="71"/>
      <c r="O42" s="764" t="s">
        <v>141</v>
      </c>
      <c r="P42" s="683"/>
      <c r="Q42" s="683"/>
      <c r="R42" s="683"/>
      <c r="S42" s="683"/>
      <c r="T42" s="683"/>
      <c r="U42" s="683"/>
      <c r="V42" s="683"/>
      <c r="W42" s="714"/>
      <c r="X42" s="873"/>
      <c r="Y42" s="874"/>
      <c r="Z42" s="875"/>
      <c r="AA42" s="112"/>
      <c r="AB42" s="410"/>
      <c r="AC42" s="71"/>
      <c r="AD42" s="129"/>
      <c r="AE42" s="129"/>
      <c r="AF42" s="129"/>
      <c r="BS42" s="60"/>
      <c r="BT42" s="60"/>
      <c r="BU42" s="75"/>
      <c r="BV42" s="75"/>
      <c r="BW42" s="75"/>
      <c r="BX42" s="75"/>
      <c r="BY42" s="75"/>
      <c r="BZ42" s="75"/>
      <c r="CA42" s="75"/>
      <c r="CD42" s="61" t="s">
        <v>107</v>
      </c>
      <c r="CE42" s="61"/>
      <c r="CF42" s="61"/>
      <c r="CG42" s="113">
        <f>SUM(J50:L56)</f>
        <v>0</v>
      </c>
    </row>
    <row r="43" spans="1:88" ht="15" customHeight="1">
      <c r="A43" s="58"/>
      <c r="B43" s="670" t="s">
        <v>142</v>
      </c>
      <c r="C43" s="671"/>
      <c r="D43" s="671"/>
      <c r="E43" s="671"/>
      <c r="F43" s="671"/>
      <c r="G43" s="671"/>
      <c r="H43" s="671"/>
      <c r="I43" s="704"/>
      <c r="J43" s="1036"/>
      <c r="K43" s="1037"/>
      <c r="L43" s="1038"/>
      <c r="M43" s="71"/>
      <c r="N43" s="71"/>
      <c r="O43" s="730" t="s">
        <v>528</v>
      </c>
      <c r="P43" s="729"/>
      <c r="Q43" s="729"/>
      <c r="R43" s="729"/>
      <c r="S43" s="729"/>
      <c r="T43" s="729"/>
      <c r="U43" s="729"/>
      <c r="V43" s="729"/>
      <c r="W43" s="729"/>
      <c r="X43" s="729"/>
      <c r="Y43" s="729"/>
      <c r="Z43" s="608"/>
      <c r="AA43" s="112"/>
      <c r="AB43" s="410"/>
      <c r="AC43" s="71"/>
      <c r="AD43" s="129"/>
      <c r="AE43" s="129"/>
      <c r="AF43" s="129"/>
      <c r="AH43" s="763"/>
      <c r="AI43" s="763"/>
      <c r="AJ43" s="763"/>
      <c r="AK43" s="763"/>
      <c r="AL43" s="763"/>
      <c r="AM43" s="763"/>
      <c r="AN43" s="763"/>
      <c r="AO43" s="763"/>
      <c r="AP43" s="763"/>
      <c r="AQ43" s="763"/>
      <c r="AR43" s="763"/>
      <c r="AS43" s="763"/>
      <c r="AT43" s="763"/>
      <c r="AU43" s="763"/>
      <c r="AV43" s="763"/>
      <c r="BS43" s="763"/>
      <c r="BT43" s="763"/>
      <c r="BU43" s="75"/>
      <c r="BV43" s="75"/>
      <c r="BW43" s="75"/>
      <c r="BX43" s="75"/>
      <c r="BY43" s="75"/>
      <c r="BZ43" s="75"/>
      <c r="CA43" s="75"/>
      <c r="CD43" s="61" t="s">
        <v>131</v>
      </c>
      <c r="CE43" s="61"/>
      <c r="CF43" s="61"/>
      <c r="CG43" s="61">
        <f>X37</f>
        <v>0</v>
      </c>
    </row>
    <row r="44" spans="1:88" ht="15" customHeight="1">
      <c r="A44" s="58"/>
      <c r="B44" s="670" t="s">
        <v>315</v>
      </c>
      <c r="C44" s="671"/>
      <c r="D44" s="671"/>
      <c r="E44" s="671"/>
      <c r="F44" s="671"/>
      <c r="G44" s="671"/>
      <c r="H44" s="671"/>
      <c r="I44" s="704"/>
      <c r="J44" s="1036"/>
      <c r="K44" s="1037"/>
      <c r="L44" s="1038"/>
      <c r="M44" s="71"/>
      <c r="N44" s="71"/>
      <c r="O44" s="764" t="s">
        <v>529</v>
      </c>
      <c r="P44" s="683"/>
      <c r="Q44" s="683"/>
      <c r="R44" s="683"/>
      <c r="S44" s="683"/>
      <c r="T44" s="683"/>
      <c r="U44" s="683"/>
      <c r="V44" s="683"/>
      <c r="W44" s="714"/>
      <c r="X44" s="873"/>
      <c r="Y44" s="874"/>
      <c r="Z44" s="875"/>
      <c r="AA44" s="482">
        <f>X40*0.25</f>
        <v>0</v>
      </c>
      <c r="AB44" s="483"/>
      <c r="AC44" s="71">
        <f>X47</f>
        <v>0</v>
      </c>
      <c r="AF44" s="62" t="s">
        <v>44</v>
      </c>
      <c r="AH44" s="748"/>
      <c r="AI44" s="748"/>
      <c r="AJ44" s="748"/>
      <c r="AK44" s="748"/>
      <c r="AL44" s="748"/>
      <c r="AM44" s="748"/>
      <c r="AN44" s="748"/>
      <c r="AO44" s="748"/>
      <c r="AP44" s="748"/>
      <c r="AQ44" s="748"/>
      <c r="AR44" s="748"/>
      <c r="AS44" s="748"/>
      <c r="AT44" s="748"/>
      <c r="AU44" s="748"/>
      <c r="AV44" s="748"/>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749"/>
      <c r="BT44" s="749"/>
      <c r="BU44" s="75"/>
      <c r="BV44" s="75"/>
      <c r="BW44" s="75"/>
      <c r="BX44" s="75"/>
      <c r="BY44" s="75"/>
      <c r="BZ44" s="75"/>
      <c r="CA44" s="75"/>
      <c r="CD44" s="61" t="s">
        <v>136</v>
      </c>
      <c r="CE44" s="61"/>
      <c r="CF44" s="61"/>
      <c r="CG44" s="61">
        <f>X40</f>
        <v>0</v>
      </c>
    </row>
    <row r="45" spans="1:88" ht="15" customHeight="1">
      <c r="A45" s="58"/>
      <c r="B45" s="670" t="s">
        <v>397</v>
      </c>
      <c r="C45" s="671"/>
      <c r="D45" s="671"/>
      <c r="E45" s="671"/>
      <c r="F45" s="671"/>
      <c r="G45" s="671"/>
      <c r="H45" s="671"/>
      <c r="I45" s="704"/>
      <c r="J45" s="1036"/>
      <c r="K45" s="1037"/>
      <c r="L45" s="1038"/>
      <c r="M45" s="71">
        <f>MIN(AD40,AD41)</f>
        <v>0</v>
      </c>
      <c r="N45" s="71"/>
      <c r="O45" s="764" t="s">
        <v>530</v>
      </c>
      <c r="P45" s="683"/>
      <c r="Q45" s="683"/>
      <c r="R45" s="683"/>
      <c r="S45" s="683"/>
      <c r="T45" s="683"/>
      <c r="U45" s="683"/>
      <c r="V45" s="683"/>
      <c r="W45" s="714"/>
      <c r="X45" s="873"/>
      <c r="Y45" s="874"/>
      <c r="Z45" s="875"/>
      <c r="AA45" s="484">
        <f>X41*0.25</f>
        <v>0</v>
      </c>
      <c r="AB45" s="483"/>
      <c r="AC45" s="58"/>
      <c r="AF45" s="62" t="s">
        <v>44</v>
      </c>
      <c r="AH45" s="748"/>
      <c r="AI45" s="748"/>
      <c r="AJ45" s="748"/>
      <c r="AK45" s="748"/>
      <c r="AL45" s="748"/>
      <c r="AM45" s="748"/>
      <c r="AN45" s="748"/>
      <c r="AO45" s="748"/>
      <c r="AP45" s="748"/>
      <c r="AQ45" s="748"/>
      <c r="AR45" s="748"/>
      <c r="AS45" s="748"/>
      <c r="AT45" s="748"/>
      <c r="AU45" s="748"/>
      <c r="AV45" s="748"/>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749"/>
      <c r="BT45" s="749"/>
      <c r="BU45" s="75"/>
      <c r="BV45" s="75"/>
      <c r="BW45" s="75"/>
      <c r="BX45" s="75"/>
      <c r="BY45" s="75"/>
      <c r="BZ45" s="75"/>
      <c r="CA45" s="75"/>
      <c r="CD45" s="61" t="s">
        <v>145</v>
      </c>
      <c r="CE45" s="61"/>
      <c r="CF45" s="61"/>
      <c r="CG45" s="113">
        <f>X41+X42+X43</f>
        <v>0</v>
      </c>
    </row>
    <row r="46" spans="1:88" ht="15" customHeight="1">
      <c r="A46" s="58"/>
      <c r="B46" s="670" t="s">
        <v>147</v>
      </c>
      <c r="C46" s="671"/>
      <c r="D46" s="671"/>
      <c r="E46" s="671"/>
      <c r="F46" s="671"/>
      <c r="G46" s="671"/>
      <c r="H46" s="671"/>
      <c r="I46" s="704"/>
      <c r="J46" s="1036"/>
      <c r="K46" s="1037"/>
      <c r="L46" s="1038"/>
      <c r="M46" s="71"/>
      <c r="N46" s="71"/>
      <c r="O46" s="767" t="s">
        <v>531</v>
      </c>
      <c r="P46" s="768"/>
      <c r="Q46" s="768"/>
      <c r="R46" s="768"/>
      <c r="S46" s="768"/>
      <c r="T46" s="768"/>
      <c r="U46" s="768"/>
      <c r="V46" s="768"/>
      <c r="W46" s="769"/>
      <c r="X46" s="1042">
        <f>AA47+AA46</f>
        <v>0</v>
      </c>
      <c r="Y46" s="1043"/>
      <c r="Z46" s="1044"/>
      <c r="AA46" s="400">
        <f>IF(X44&gt;0,MIN(X44,AA44),0)</f>
        <v>0</v>
      </c>
      <c r="AB46" s="483"/>
      <c r="AC46" s="58"/>
      <c r="AH46" s="766"/>
      <c r="AI46" s="766"/>
      <c r="AJ46" s="766"/>
      <c r="AK46" s="766"/>
      <c r="AL46" s="766"/>
      <c r="AM46" s="766"/>
      <c r="AN46" s="766"/>
      <c r="AO46" s="766"/>
      <c r="AP46" s="766"/>
      <c r="AQ46" s="766"/>
      <c r="AR46" s="766"/>
      <c r="AS46" s="766"/>
      <c r="AT46" s="766"/>
      <c r="AU46" s="766"/>
      <c r="AV46" s="766"/>
      <c r="BS46" s="766"/>
      <c r="BT46" s="766"/>
      <c r="BU46" s="75"/>
      <c r="BV46" s="75"/>
      <c r="BW46" s="75"/>
      <c r="BX46" s="75"/>
      <c r="BY46" s="75"/>
      <c r="BZ46" s="75"/>
      <c r="CA46" s="75"/>
      <c r="CD46" s="61" t="s">
        <v>146</v>
      </c>
      <c r="CE46" s="61"/>
      <c r="CF46" s="61"/>
      <c r="CG46" s="113">
        <f>X54</f>
        <v>0</v>
      </c>
    </row>
    <row r="47" spans="1:88" ht="15" customHeight="1">
      <c r="A47" s="58"/>
      <c r="B47" s="670" t="s">
        <v>318</v>
      </c>
      <c r="C47" s="671"/>
      <c r="D47" s="671"/>
      <c r="E47" s="671"/>
      <c r="F47" s="671"/>
      <c r="G47" s="671"/>
      <c r="H47" s="671"/>
      <c r="I47" s="704"/>
      <c r="J47" s="1036"/>
      <c r="K47" s="1037"/>
      <c r="L47" s="1038"/>
      <c r="M47" s="71"/>
      <c r="N47" s="71"/>
      <c r="O47" s="767" t="s">
        <v>143</v>
      </c>
      <c r="P47" s="768"/>
      <c r="Q47" s="768"/>
      <c r="R47" s="768"/>
      <c r="S47" s="768"/>
      <c r="T47" s="768"/>
      <c r="U47" s="768"/>
      <c r="V47" s="768"/>
      <c r="W47" s="769"/>
      <c r="X47" s="782"/>
      <c r="Y47" s="783"/>
      <c r="Z47" s="784"/>
      <c r="AA47" s="400">
        <f>IF(X45&gt;0,MIN(X45,AA45),0)</f>
        <v>0</v>
      </c>
      <c r="AB47" s="410"/>
      <c r="AC47" s="58"/>
      <c r="AH47" s="753"/>
      <c r="AI47" s="753"/>
      <c r="AJ47" s="753"/>
      <c r="AK47" s="753"/>
      <c r="AL47" s="753"/>
      <c r="AM47" s="753"/>
      <c r="AN47" s="753"/>
      <c r="AO47" s="753"/>
      <c r="AP47" s="753"/>
      <c r="AQ47" s="753"/>
      <c r="AR47" s="753"/>
      <c r="AS47" s="753"/>
      <c r="AT47" s="753"/>
      <c r="AU47" s="753"/>
      <c r="AV47" s="753"/>
      <c r="BS47" s="700"/>
      <c r="BT47" s="700"/>
      <c r="BU47" s="75"/>
      <c r="BV47" s="75"/>
      <c r="BW47" s="75"/>
      <c r="BX47" s="75"/>
      <c r="BY47" s="75"/>
      <c r="BZ47" s="75"/>
      <c r="CA47" s="75"/>
      <c r="CD47" s="61"/>
      <c r="CE47" s="61"/>
      <c r="CF47" s="61"/>
      <c r="CG47" s="61"/>
    </row>
    <row r="48" spans="1:88" ht="15" customHeight="1">
      <c r="A48" s="58"/>
      <c r="B48" s="670" t="s">
        <v>148</v>
      </c>
      <c r="C48" s="671"/>
      <c r="D48" s="671"/>
      <c r="E48" s="671"/>
      <c r="F48" s="671"/>
      <c r="G48" s="671"/>
      <c r="H48" s="671"/>
      <c r="I48" s="704"/>
      <c r="J48" s="1036"/>
      <c r="K48" s="1037"/>
      <c r="L48" s="1038"/>
      <c r="M48" s="71" t="e">
        <f>J48/J47</f>
        <v>#DIV/0!</v>
      </c>
      <c r="N48" s="71"/>
      <c r="O48" s="754" t="s">
        <v>144</v>
      </c>
      <c r="P48" s="755"/>
      <c r="Q48" s="755"/>
      <c r="R48" s="755"/>
      <c r="S48" s="755"/>
      <c r="T48" s="755"/>
      <c r="U48" s="755"/>
      <c r="V48" s="755"/>
      <c r="W48" s="756"/>
      <c r="X48" s="806">
        <f>SUM(X40:Z42)+X46</f>
        <v>0</v>
      </c>
      <c r="Y48" s="807"/>
      <c r="Z48" s="808"/>
      <c r="AA48" s="485"/>
      <c r="AB48" s="410"/>
      <c r="AC48" s="58"/>
      <c r="AH48" s="753"/>
      <c r="AI48" s="753"/>
      <c r="AJ48" s="753"/>
      <c r="AK48" s="753"/>
      <c r="AL48" s="753"/>
      <c r="AM48" s="753"/>
      <c r="AN48" s="753"/>
      <c r="AO48" s="753"/>
      <c r="AP48" s="753"/>
      <c r="AQ48" s="753"/>
      <c r="AR48" s="753"/>
      <c r="AS48" s="753"/>
      <c r="AT48" s="753"/>
      <c r="AU48" s="753"/>
      <c r="AV48" s="753"/>
      <c r="BS48" s="700"/>
      <c r="BT48" s="700"/>
      <c r="BU48" s="75"/>
      <c r="BV48" s="75"/>
      <c r="BW48" s="75"/>
      <c r="BX48" s="75"/>
      <c r="BY48" s="75"/>
      <c r="BZ48" s="75"/>
      <c r="CA48" s="75"/>
      <c r="CD48" s="75" t="s">
        <v>44</v>
      </c>
    </row>
    <row r="49" spans="1:120" ht="15" customHeight="1">
      <c r="A49" s="58"/>
      <c r="B49" s="770" t="s">
        <v>319</v>
      </c>
      <c r="C49" s="771"/>
      <c r="D49" s="771"/>
      <c r="E49" s="771"/>
      <c r="F49" s="771"/>
      <c r="G49" s="771"/>
      <c r="H49" s="771"/>
      <c r="I49" s="772"/>
      <c r="J49" s="1036"/>
      <c r="K49" s="1037"/>
      <c r="L49" s="1038"/>
      <c r="M49" s="71"/>
      <c r="N49" s="71"/>
      <c r="O49" s="730" t="s">
        <v>328</v>
      </c>
      <c r="P49" s="815"/>
      <c r="Q49" s="815"/>
      <c r="R49" s="815"/>
      <c r="S49" s="815"/>
      <c r="T49" s="815"/>
      <c r="U49" s="815"/>
      <c r="V49" s="815"/>
      <c r="W49" s="816"/>
      <c r="X49" s="1045">
        <f>MIN(AA50,AA51)</f>
        <v>0</v>
      </c>
      <c r="Y49" s="626"/>
      <c r="Z49" s="627"/>
      <c r="AA49" s="112"/>
      <c r="AB49" s="410"/>
      <c r="AC49" s="58"/>
      <c r="AH49" s="753"/>
      <c r="AI49" s="753"/>
      <c r="AJ49" s="753"/>
      <c r="AK49" s="753"/>
      <c r="AL49" s="753"/>
      <c r="AM49" s="753"/>
      <c r="AN49" s="753"/>
      <c r="AO49" s="753"/>
      <c r="AP49" s="753"/>
      <c r="AQ49" s="753"/>
      <c r="AR49" s="753"/>
      <c r="AS49" s="753"/>
      <c r="AT49" s="753"/>
      <c r="AU49" s="753"/>
      <c r="AV49" s="753"/>
      <c r="BS49" s="700"/>
      <c r="BT49" s="700"/>
      <c r="BU49" s="75"/>
      <c r="BV49" s="75"/>
      <c r="BW49" s="75"/>
      <c r="BX49" s="75"/>
      <c r="BY49" s="75"/>
      <c r="BZ49" s="75"/>
      <c r="CA49" s="75"/>
    </row>
    <row r="50" spans="1:120" ht="15" customHeight="1">
      <c r="A50" s="58"/>
      <c r="B50" s="770" t="s">
        <v>151</v>
      </c>
      <c r="C50" s="771"/>
      <c r="D50" s="771"/>
      <c r="E50" s="771"/>
      <c r="F50" s="771"/>
      <c r="G50" s="771"/>
      <c r="H50" s="771"/>
      <c r="I50" s="772"/>
      <c r="J50" s="1036"/>
      <c r="K50" s="1037"/>
      <c r="L50" s="1038"/>
      <c r="M50" s="71"/>
      <c r="N50" s="460"/>
      <c r="O50" s="779" t="s">
        <v>316</v>
      </c>
      <c r="P50" s="780"/>
      <c r="Q50" s="780"/>
      <c r="R50" s="780"/>
      <c r="S50" s="780"/>
      <c r="T50" s="780"/>
      <c r="U50" s="780"/>
      <c r="V50" s="780"/>
      <c r="W50" s="781"/>
      <c r="X50" s="806">
        <f>MIN(AA50,AA51)</f>
        <v>0</v>
      </c>
      <c r="Y50" s="807"/>
      <c r="Z50" s="808"/>
      <c r="AA50" s="112">
        <v>1500</v>
      </c>
      <c r="AB50" s="410"/>
      <c r="AC50" s="58"/>
      <c r="AH50" s="753"/>
      <c r="AI50" s="753"/>
      <c r="AJ50" s="753"/>
      <c r="AK50" s="753"/>
      <c r="AL50" s="753"/>
      <c r="AM50" s="753"/>
      <c r="AN50" s="753"/>
      <c r="AO50" s="753"/>
      <c r="AP50" s="753"/>
      <c r="AQ50" s="753"/>
      <c r="AR50" s="753"/>
      <c r="AS50" s="753"/>
      <c r="AT50" s="753"/>
      <c r="AU50" s="753"/>
      <c r="AV50" s="753"/>
      <c r="BS50" s="700"/>
      <c r="BT50" s="700"/>
      <c r="BU50" s="75"/>
      <c r="BV50" s="75"/>
      <c r="BW50" s="75"/>
      <c r="BX50" s="75"/>
      <c r="BY50" s="75"/>
      <c r="BZ50" s="75"/>
      <c r="CA50" s="75"/>
    </row>
    <row r="51" spans="1:120" ht="15" customHeight="1">
      <c r="A51" s="789"/>
      <c r="B51" s="770" t="s">
        <v>331</v>
      </c>
      <c r="C51" s="771"/>
      <c r="D51" s="771"/>
      <c r="E51" s="771"/>
      <c r="F51" s="771"/>
      <c r="G51" s="771"/>
      <c r="H51" s="771"/>
      <c r="I51" s="772"/>
      <c r="J51" s="1036"/>
      <c r="K51" s="1037"/>
      <c r="L51" s="1038"/>
      <c r="M51" s="71"/>
      <c r="N51" s="71"/>
      <c r="O51" s="779" t="s">
        <v>317</v>
      </c>
      <c r="P51" s="780"/>
      <c r="Q51" s="780"/>
      <c r="R51" s="780"/>
      <c r="S51" s="780"/>
      <c r="T51" s="780"/>
      <c r="U51" s="780"/>
      <c r="V51" s="780"/>
      <c r="W51" s="781"/>
      <c r="X51" s="782"/>
      <c r="Y51" s="783"/>
      <c r="Z51" s="784"/>
      <c r="AA51" s="205">
        <f>X51*5</f>
        <v>0</v>
      </c>
      <c r="AB51" s="413"/>
      <c r="AC51" s="789"/>
      <c r="AH51" s="753"/>
      <c r="AI51" s="753"/>
      <c r="AJ51" s="753"/>
      <c r="AK51" s="753"/>
      <c r="AL51" s="753"/>
      <c r="AM51" s="753"/>
      <c r="AN51" s="753"/>
      <c r="AO51" s="753"/>
      <c r="AP51" s="753"/>
      <c r="AQ51" s="753"/>
      <c r="AR51" s="753"/>
      <c r="AS51" s="753"/>
      <c r="AT51" s="753"/>
      <c r="AU51" s="753"/>
      <c r="AV51" s="753"/>
      <c r="BS51" s="700"/>
      <c r="BT51" s="700"/>
      <c r="BU51" s="75"/>
      <c r="BV51" s="75"/>
      <c r="BW51" s="75"/>
      <c r="BX51" s="75"/>
      <c r="BY51" s="75"/>
      <c r="BZ51" s="75"/>
      <c r="CA51" s="75"/>
    </row>
    <row r="52" spans="1:120" ht="15" customHeight="1">
      <c r="A52" s="790"/>
      <c r="B52" s="770">
        <f>'2026 YTD'!B52</f>
        <v>0</v>
      </c>
      <c r="C52" s="771"/>
      <c r="D52" s="771"/>
      <c r="E52" s="771"/>
      <c r="F52" s="771"/>
      <c r="G52" s="771"/>
      <c r="H52" s="771"/>
      <c r="I52" s="772"/>
      <c r="J52" s="1036"/>
      <c r="K52" s="1037"/>
      <c r="L52" s="1038"/>
      <c r="M52" s="71"/>
      <c r="N52" s="71"/>
      <c r="O52" s="58"/>
      <c r="P52" s="58"/>
      <c r="Q52" s="58"/>
      <c r="R52" s="58"/>
      <c r="S52" s="58"/>
      <c r="T52" s="58"/>
      <c r="U52" s="58"/>
      <c r="V52" s="58"/>
      <c r="W52" s="58"/>
      <c r="X52" s="58"/>
      <c r="Y52" s="58"/>
      <c r="Z52" s="58"/>
      <c r="AA52" s="71"/>
      <c r="AB52" s="413"/>
      <c r="AC52" s="790"/>
      <c r="AH52" s="753"/>
      <c r="AI52" s="753"/>
      <c r="AJ52" s="753"/>
      <c r="AK52" s="753"/>
      <c r="AL52" s="753"/>
      <c r="AM52" s="753"/>
      <c r="AN52" s="753"/>
      <c r="AO52" s="753"/>
      <c r="AP52" s="753"/>
      <c r="AQ52" s="753"/>
      <c r="AR52" s="753"/>
      <c r="AS52" s="753"/>
      <c r="AT52" s="753"/>
      <c r="AU52" s="753"/>
      <c r="AV52" s="753"/>
      <c r="BS52" s="785"/>
      <c r="BT52" s="785"/>
      <c r="BU52" s="75"/>
      <c r="BV52" s="75"/>
      <c r="BW52" s="75"/>
      <c r="BX52" s="75"/>
      <c r="BY52" s="75"/>
      <c r="BZ52" s="75"/>
      <c r="CA52" s="75"/>
    </row>
    <row r="53" spans="1:120" ht="15" customHeight="1">
      <c r="A53" s="790"/>
      <c r="B53" s="770">
        <f>'2026 YTD'!B53</f>
        <v>0</v>
      </c>
      <c r="C53" s="771"/>
      <c r="D53" s="771"/>
      <c r="E53" s="771"/>
      <c r="F53" s="771"/>
      <c r="G53" s="771"/>
      <c r="H53" s="771"/>
      <c r="I53" s="772"/>
      <c r="J53" s="1036"/>
      <c r="K53" s="1037"/>
      <c r="L53" s="1038"/>
      <c r="M53" s="71"/>
      <c r="N53" s="71"/>
      <c r="O53" s="773" t="s">
        <v>146</v>
      </c>
      <c r="P53" s="774"/>
      <c r="Q53" s="774"/>
      <c r="R53" s="774"/>
      <c r="S53" s="774"/>
      <c r="T53" s="774"/>
      <c r="U53" s="774"/>
      <c r="V53" s="774"/>
      <c r="W53" s="775"/>
      <c r="X53" s="776">
        <f>X26-J57</f>
        <v>0</v>
      </c>
      <c r="Y53" s="777"/>
      <c r="Z53" s="778"/>
      <c r="AA53" s="71"/>
      <c r="AB53" s="413"/>
      <c r="AC53" s="790"/>
      <c r="AD53" s="125"/>
      <c r="AH53" s="753"/>
      <c r="AI53" s="753"/>
      <c r="AJ53" s="753"/>
      <c r="AK53" s="753"/>
      <c r="AL53" s="753"/>
      <c r="AM53" s="753"/>
      <c r="AN53" s="753"/>
      <c r="AO53" s="753"/>
      <c r="AP53" s="753"/>
      <c r="AQ53" s="753"/>
      <c r="AR53" s="753"/>
      <c r="AS53" s="753"/>
      <c r="AT53" s="753"/>
      <c r="AU53" s="753"/>
      <c r="AV53" s="753"/>
      <c r="BS53" s="700"/>
      <c r="BT53" s="700"/>
      <c r="BU53" s="75"/>
      <c r="BV53" s="75"/>
      <c r="BW53" s="75"/>
      <c r="BX53" s="75"/>
      <c r="BY53" s="75"/>
      <c r="BZ53" s="75"/>
      <c r="CA53" s="75"/>
    </row>
    <row r="54" spans="1:120" ht="15" customHeight="1">
      <c r="A54" s="790"/>
      <c r="B54" s="770">
        <f>'2026 YTD'!B54</f>
        <v>0</v>
      </c>
      <c r="C54" s="771"/>
      <c r="D54" s="771"/>
      <c r="E54" s="771"/>
      <c r="F54" s="771"/>
      <c r="G54" s="771"/>
      <c r="H54" s="771"/>
      <c r="I54" s="772"/>
      <c r="J54" s="1036"/>
      <c r="K54" s="1037"/>
      <c r="L54" s="1038"/>
      <c r="M54" s="71"/>
      <c r="N54" s="71" t="s">
        <v>150</v>
      </c>
      <c r="O54" s="820" t="s">
        <v>464</v>
      </c>
      <c r="P54" s="820"/>
      <c r="Q54" s="820"/>
      <c r="R54" s="820"/>
      <c r="S54" s="820"/>
      <c r="T54" s="820"/>
      <c r="U54" s="820"/>
      <c r="V54" s="820">
        <v>0</v>
      </c>
      <c r="W54" s="820"/>
      <c r="X54" s="821"/>
      <c r="Y54" s="821"/>
      <c r="Z54" s="821"/>
      <c r="AA54" s="460"/>
      <c r="AB54" s="410"/>
      <c r="AC54" s="790">
        <f>X53</f>
        <v>0</v>
      </c>
      <c r="AD54" s="125"/>
      <c r="AE54" s="75">
        <v>0</v>
      </c>
      <c r="AF54" s="75"/>
      <c r="AH54" s="753"/>
      <c r="AI54" s="753"/>
      <c r="AJ54" s="753"/>
      <c r="AK54" s="753"/>
      <c r="AL54" s="753"/>
      <c r="AM54" s="753"/>
      <c r="AN54" s="753"/>
      <c r="AO54" s="753"/>
      <c r="AP54" s="753"/>
      <c r="AQ54" s="794"/>
      <c r="AR54" s="794"/>
      <c r="AS54" s="794"/>
      <c r="AT54" s="794"/>
      <c r="AU54" s="794"/>
      <c r="AV54" s="794"/>
      <c r="BS54" s="700"/>
      <c r="BT54" s="700"/>
      <c r="BU54" s="75"/>
      <c r="BV54" s="75"/>
      <c r="BW54" s="75"/>
      <c r="BX54" s="75"/>
      <c r="BY54" s="75"/>
      <c r="BZ54" s="75"/>
      <c r="CA54" s="75"/>
    </row>
    <row r="55" spans="1:120" ht="15" customHeight="1">
      <c r="A55" s="790"/>
      <c r="B55" s="770">
        <f>'2026 YTD'!B55</f>
        <v>0</v>
      </c>
      <c r="C55" s="771"/>
      <c r="D55" s="771"/>
      <c r="E55" s="771"/>
      <c r="F55" s="771"/>
      <c r="G55" s="771"/>
      <c r="H55" s="771"/>
      <c r="I55" s="772"/>
      <c r="J55" s="1036"/>
      <c r="K55" s="1037"/>
      <c r="L55" s="1038"/>
      <c r="M55" s="71"/>
      <c r="N55" s="71"/>
      <c r="O55" s="779" t="s">
        <v>532</v>
      </c>
      <c r="P55" s="780"/>
      <c r="Q55" s="780"/>
      <c r="R55" s="780"/>
      <c r="S55" s="780"/>
      <c r="T55" s="780"/>
      <c r="U55" s="780"/>
      <c r="V55" s="780"/>
      <c r="W55" s="780"/>
      <c r="X55" s="782"/>
      <c r="Y55" s="783"/>
      <c r="Z55" s="784"/>
      <c r="AA55" s="71"/>
      <c r="AB55" s="413"/>
      <c r="AC55" s="790"/>
      <c r="AD55" s="126"/>
      <c r="AE55" s="124">
        <f>X54*V55</f>
        <v>0</v>
      </c>
      <c r="AF55" s="75"/>
      <c r="BS55" s="60"/>
      <c r="BT55" s="60"/>
      <c r="BU55" s="75"/>
      <c r="BV55" s="75"/>
      <c r="BW55" s="75"/>
      <c r="BX55" s="75"/>
      <c r="BY55" s="75"/>
      <c r="BZ55" s="75"/>
      <c r="CA55" s="75"/>
    </row>
    <row r="56" spans="1:120" ht="15" customHeight="1" thickBot="1">
      <c r="A56" s="790"/>
      <c r="B56" s="770">
        <f>'2026 YTD'!B56</f>
        <v>0</v>
      </c>
      <c r="C56" s="771"/>
      <c r="D56" s="771"/>
      <c r="E56" s="771"/>
      <c r="F56" s="771"/>
      <c r="G56" s="771"/>
      <c r="H56" s="771"/>
      <c r="I56" s="772"/>
      <c r="J56" s="1036"/>
      <c r="K56" s="1037"/>
      <c r="L56" s="1038"/>
      <c r="M56" s="71"/>
      <c r="N56" s="71"/>
      <c r="O56" s="791" t="s">
        <v>465</v>
      </c>
      <c r="P56" s="792"/>
      <c r="Q56" s="792"/>
      <c r="R56" s="792"/>
      <c r="S56" s="792"/>
      <c r="T56" s="792"/>
      <c r="U56" s="792"/>
      <c r="V56" s="792" t="e">
        <f>#REF!</f>
        <v>#REF!</v>
      </c>
      <c r="W56" s="793">
        <v>0.18</v>
      </c>
      <c r="X56" s="809"/>
      <c r="Y56" s="810"/>
      <c r="Z56" s="811"/>
      <c r="AA56" s="71"/>
      <c r="AB56" s="413"/>
      <c r="AC56" s="790"/>
      <c r="AD56" s="126">
        <f>X54*0.8</f>
        <v>0</v>
      </c>
      <c r="AE56" s="124" t="e">
        <f>(AD56+X40-X44)*V56</f>
        <v>#REF!</v>
      </c>
      <c r="AF56" s="75"/>
      <c r="BS56" s="60"/>
      <c r="BT56" s="60"/>
      <c r="BU56" s="75"/>
      <c r="BV56" s="75"/>
      <c r="BW56" s="75"/>
      <c r="BX56" s="75"/>
      <c r="BY56" s="75"/>
      <c r="BZ56" s="75"/>
      <c r="CA56" s="75"/>
    </row>
    <row r="57" spans="1:120" ht="15" customHeight="1" thickTop="1">
      <c r="A57" s="790"/>
      <c r="B57" s="803" t="s">
        <v>152</v>
      </c>
      <c r="C57" s="804"/>
      <c r="D57" s="804"/>
      <c r="E57" s="804"/>
      <c r="F57" s="804"/>
      <c r="G57" s="804"/>
      <c r="H57" s="804"/>
      <c r="I57" s="805"/>
      <c r="J57" s="812">
        <f>SUM(J21:L56)-F24+X32+X37+X48+X49+X55</f>
        <v>0</v>
      </c>
      <c r="K57" s="813"/>
      <c r="L57" s="814"/>
      <c r="M57" s="71"/>
      <c r="N57" s="71"/>
      <c r="O57" s="791" t="s">
        <v>466</v>
      </c>
      <c r="P57" s="792"/>
      <c r="Q57" s="792"/>
      <c r="R57" s="792"/>
      <c r="S57" s="792"/>
      <c r="T57" s="792"/>
      <c r="U57" s="792"/>
      <c r="V57" s="792">
        <v>0</v>
      </c>
      <c r="W57" s="793">
        <v>4.9500000000000002E-2</v>
      </c>
      <c r="X57" s="800">
        <f>X53-X56</f>
        <v>0</v>
      </c>
      <c r="Y57" s="801">
        <f>(X53*0.8)-X47*W57</f>
        <v>0</v>
      </c>
      <c r="Z57" s="802"/>
      <c r="AA57" s="71"/>
      <c r="AB57" s="413"/>
      <c r="AC57" s="790"/>
      <c r="AD57" s="75"/>
      <c r="AE57" s="75">
        <f>(AD56+X40-X44)*V57</f>
        <v>0</v>
      </c>
      <c r="AF57" s="75"/>
      <c r="BS57" s="60"/>
      <c r="BT57" s="60"/>
      <c r="BU57" s="75"/>
      <c r="BV57" s="75"/>
      <c r="BW57" s="75"/>
      <c r="BX57" s="75"/>
      <c r="BY57" s="75"/>
      <c r="BZ57" s="75"/>
      <c r="CA57" s="75"/>
    </row>
    <row r="58" spans="1:120" ht="10.5" customHeight="1">
      <c r="A58" s="790"/>
      <c r="B58" s="397"/>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486"/>
      <c r="AB58" s="414"/>
      <c r="AC58" s="790"/>
      <c r="AD58" s="75"/>
      <c r="AE58" s="75"/>
      <c r="AF58" s="75"/>
      <c r="BS58" s="60"/>
      <c r="BT58" s="60"/>
      <c r="BU58" s="75"/>
      <c r="BV58" s="75"/>
      <c r="BW58" s="75"/>
      <c r="BX58" s="75"/>
      <c r="BY58" s="75"/>
      <c r="BZ58" s="75"/>
      <c r="CA58" s="75"/>
    </row>
    <row r="59" spans="1:120">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BS59" s="60"/>
      <c r="BT59" s="60"/>
      <c r="BU59" s="75"/>
      <c r="BV59" s="75"/>
      <c r="BW59" s="75"/>
      <c r="BX59" s="75"/>
      <c r="BY59" s="75"/>
      <c r="BZ59" s="75"/>
      <c r="CA59" s="75"/>
    </row>
    <row r="60" spans="1:120">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BS60" s="60"/>
      <c r="BT60" s="60"/>
      <c r="BU60" s="75"/>
      <c r="BV60" s="75"/>
      <c r="BW60" s="75"/>
      <c r="BX60" s="75"/>
      <c r="BY60" s="75"/>
      <c r="BZ60" s="75"/>
      <c r="CA60" s="75"/>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row>
    <row r="61" spans="1:120">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BS61" s="60"/>
      <c r="BT61" s="60"/>
      <c r="BU61" s="75"/>
      <c r="BV61" s="75"/>
      <c r="BW61" s="75"/>
      <c r="BX61" s="75"/>
      <c r="BY61" s="75"/>
      <c r="BZ61" s="75"/>
      <c r="CA61" s="75"/>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row>
    <row r="62" spans="1:120">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BS62" s="60"/>
      <c r="BT62" s="60"/>
      <c r="BU62" s="75"/>
      <c r="BV62" s="75"/>
      <c r="BW62" s="75"/>
      <c r="BX62" s="75"/>
      <c r="BY62" s="75"/>
      <c r="BZ62" s="75"/>
      <c r="CA62" s="75"/>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row>
    <row r="63" spans="1:120">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BS63" s="60"/>
      <c r="BT63" s="60"/>
      <c r="BU63" s="75"/>
      <c r="BV63" s="75"/>
      <c r="BW63" s="75"/>
      <c r="BX63" s="75"/>
      <c r="BY63" s="75"/>
      <c r="BZ63" s="75"/>
      <c r="CA63" s="75"/>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row>
    <row r="64" spans="1:120">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BS64" s="60"/>
      <c r="BT64" s="60"/>
      <c r="BU64" s="75"/>
      <c r="BV64" s="75"/>
      <c r="BW64" s="75"/>
      <c r="BX64" s="75"/>
      <c r="BY64" s="75"/>
      <c r="BZ64" s="75"/>
      <c r="CA64" s="75"/>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row>
    <row r="65" spans="1:120">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BS65" s="60"/>
      <c r="BT65" s="60"/>
      <c r="BU65" s="75"/>
      <c r="BV65" s="75"/>
      <c r="BW65" s="75"/>
      <c r="BX65" s="75"/>
      <c r="BY65" s="75"/>
      <c r="BZ65" s="75"/>
      <c r="CA65" s="75"/>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row>
    <row r="66" spans="1:120">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BS66" s="60"/>
      <c r="BT66" s="60"/>
      <c r="BU66" s="75"/>
      <c r="BV66" s="75"/>
      <c r="BW66" s="75"/>
      <c r="BX66" s="75"/>
      <c r="BY66" s="75"/>
      <c r="BZ66" s="75"/>
      <c r="CA66" s="75"/>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row>
    <row r="67" spans="1:120">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Y67" s="60" t="s">
        <v>226</v>
      </c>
      <c r="BS67" s="60"/>
      <c r="BT67" s="60"/>
      <c r="BU67" s="75"/>
      <c r="BV67" s="75"/>
      <c r="BW67" s="75"/>
      <c r="BX67" s="75"/>
      <c r="BY67" s="75"/>
      <c r="BZ67" s="75"/>
      <c r="CA67" s="75"/>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row>
    <row r="68" spans="1:120">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Y68" s="60" t="s">
        <v>222</v>
      </c>
      <c r="BS68" s="60"/>
      <c r="BT68" s="60"/>
      <c r="BU68" s="75"/>
      <c r="BV68" s="75"/>
      <c r="BW68" s="75"/>
      <c r="BX68" s="75"/>
      <c r="BY68" s="75"/>
      <c r="BZ68" s="75"/>
      <c r="CA68" s="75"/>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row>
    <row r="69" spans="1:120">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Y69" s="60" t="s">
        <v>223</v>
      </c>
      <c r="BS69" s="60"/>
      <c r="BT69" s="60"/>
      <c r="BU69" s="75"/>
      <c r="BV69" s="75"/>
      <c r="BW69" s="75"/>
      <c r="BX69" s="75"/>
      <c r="BY69" s="75"/>
      <c r="BZ69" s="75"/>
      <c r="CA69" s="75"/>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row>
    <row r="70" spans="1:120">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Y70" s="60" t="s">
        <v>224</v>
      </c>
      <c r="BS70" s="60"/>
      <c r="BT70" s="60"/>
      <c r="BU70" s="75"/>
      <c r="BV70" s="75"/>
      <c r="BW70" s="75"/>
      <c r="BX70" s="75"/>
      <c r="BY70" s="75"/>
      <c r="BZ70" s="75"/>
      <c r="CA70" s="75"/>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row>
    <row r="71" spans="1:120">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Y71" s="60" t="s">
        <v>225</v>
      </c>
      <c r="BS71" s="60"/>
      <c r="BT71" s="60"/>
      <c r="BU71" s="75"/>
      <c r="BV71" s="75"/>
      <c r="BW71" s="75"/>
      <c r="BX71" s="75"/>
      <c r="BY71" s="75"/>
      <c r="BZ71" s="75"/>
      <c r="CA71" s="75"/>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row>
    <row r="72" spans="1:120">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BS72" s="60"/>
      <c r="BT72" s="60"/>
      <c r="BU72" s="75"/>
      <c r="BV72" s="75"/>
      <c r="BW72" s="75"/>
      <c r="BX72" s="75"/>
      <c r="BY72" s="75"/>
      <c r="BZ72" s="75"/>
      <c r="CA72" s="75"/>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row>
    <row r="73" spans="1:120">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BS73" s="60"/>
      <c r="BT73" s="60"/>
      <c r="BU73" s="75"/>
      <c r="BV73" s="75"/>
      <c r="BW73" s="75"/>
      <c r="BX73" s="75"/>
      <c r="BY73" s="75"/>
      <c r="BZ73" s="75"/>
      <c r="CA73" s="75"/>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row>
    <row r="74" spans="1:120">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BS74" s="60"/>
      <c r="BT74" s="60"/>
      <c r="BU74" s="75"/>
      <c r="BV74" s="75"/>
      <c r="BW74" s="75"/>
      <c r="BX74" s="75"/>
      <c r="BY74" s="75"/>
      <c r="BZ74" s="75"/>
      <c r="CA74" s="75"/>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row>
    <row r="75" spans="1:120">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BS75" s="60"/>
      <c r="BT75" s="60"/>
      <c r="BU75" s="75"/>
      <c r="BV75" s="75"/>
      <c r="BW75" s="75"/>
      <c r="BX75" s="75"/>
      <c r="BY75" s="75"/>
      <c r="BZ75" s="75"/>
      <c r="CA75" s="75"/>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row>
    <row r="76" spans="1:120">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BS76" s="60"/>
      <c r="BT76" s="60"/>
      <c r="BU76" s="75"/>
      <c r="BV76" s="75"/>
      <c r="BW76" s="75"/>
      <c r="BX76" s="75"/>
      <c r="BY76" s="75"/>
      <c r="BZ76" s="75"/>
      <c r="CA76" s="75"/>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row>
    <row r="77" spans="1:120">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BS77" s="60"/>
      <c r="BT77" s="60"/>
      <c r="BU77" s="75"/>
      <c r="BV77" s="75"/>
      <c r="BW77" s="75"/>
      <c r="BX77" s="75"/>
      <c r="BY77" s="75"/>
      <c r="BZ77" s="75"/>
      <c r="CA77" s="75"/>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row>
    <row r="78" spans="1:120">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BS78" s="60"/>
      <c r="BT78" s="60"/>
      <c r="BU78" s="75"/>
      <c r="BV78" s="75"/>
      <c r="BW78" s="75"/>
      <c r="BX78" s="75"/>
      <c r="BY78" s="75"/>
      <c r="BZ78" s="75"/>
      <c r="CA78" s="75"/>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row>
    <row r="79" spans="1:120">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BS79" s="60"/>
      <c r="BT79" s="60"/>
      <c r="BU79" s="75"/>
      <c r="BV79" s="75"/>
      <c r="BW79" s="75"/>
      <c r="BX79" s="75"/>
      <c r="BY79" s="75"/>
      <c r="BZ79" s="75"/>
      <c r="CA79" s="75"/>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row>
    <row r="80" spans="1:120">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BS80" s="60"/>
      <c r="BT80" s="60"/>
      <c r="BU80" s="75"/>
      <c r="BV80" s="75"/>
      <c r="BW80" s="75"/>
      <c r="BX80" s="75"/>
      <c r="BY80" s="75"/>
      <c r="BZ80" s="75"/>
      <c r="CA80" s="75"/>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row>
    <row r="81" spans="1:120">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BS81" s="60"/>
      <c r="BT81" s="60"/>
      <c r="BU81" s="75"/>
      <c r="BV81" s="75"/>
      <c r="BW81" s="75"/>
      <c r="BX81" s="75"/>
      <c r="BY81" s="75"/>
      <c r="BZ81" s="75"/>
      <c r="CA81" s="75"/>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row>
    <row r="82" spans="1:120">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BS82" s="60"/>
      <c r="BT82" s="60"/>
      <c r="BU82" s="75"/>
      <c r="BV82" s="75"/>
      <c r="BW82" s="75"/>
      <c r="BX82" s="75"/>
      <c r="BY82" s="75"/>
      <c r="BZ82" s="75"/>
      <c r="CA82" s="75"/>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row>
    <row r="83" spans="1:120">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BS83" s="60"/>
      <c r="BT83" s="60"/>
      <c r="BU83" s="75"/>
      <c r="BV83" s="75"/>
      <c r="BW83" s="75"/>
      <c r="BX83" s="75"/>
      <c r="BY83" s="75"/>
      <c r="BZ83" s="75"/>
      <c r="CA83" s="75"/>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row>
    <row r="84" spans="1:120">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BS84" s="60"/>
      <c r="BT84" s="60"/>
      <c r="BU84" s="75"/>
      <c r="BV84" s="75"/>
      <c r="BW84" s="75"/>
      <c r="BX84" s="75"/>
      <c r="BY84" s="75"/>
      <c r="BZ84" s="75"/>
      <c r="CA84" s="75"/>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row>
    <row r="85" spans="1:120">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BS85" s="60"/>
      <c r="BT85" s="60"/>
      <c r="BU85" s="75"/>
      <c r="BV85" s="75"/>
      <c r="BW85" s="75"/>
      <c r="BX85" s="75"/>
      <c r="BY85" s="75"/>
      <c r="BZ85" s="75"/>
      <c r="CA85" s="75"/>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row>
    <row r="86" spans="1:120">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BS86" s="60"/>
      <c r="BT86" s="60"/>
      <c r="BU86" s="75"/>
      <c r="BV86" s="75"/>
      <c r="BW86" s="75"/>
      <c r="BX86" s="75"/>
      <c r="BY86" s="75"/>
      <c r="BZ86" s="75"/>
      <c r="CA86" s="75"/>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row>
    <row r="87" spans="1:120">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BS87" s="60"/>
      <c r="BT87" s="60"/>
      <c r="BU87" s="75"/>
      <c r="BV87" s="75"/>
      <c r="BW87" s="75"/>
      <c r="BX87" s="75"/>
      <c r="BY87" s="75"/>
      <c r="BZ87" s="75"/>
      <c r="CA87" s="75"/>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row>
    <row r="88" spans="1:120">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BS88" s="60"/>
      <c r="BT88" s="60"/>
      <c r="BU88" s="75"/>
      <c r="BV88" s="75"/>
      <c r="BW88" s="75"/>
      <c r="BX88" s="75"/>
      <c r="BY88" s="75"/>
      <c r="BZ88" s="75"/>
      <c r="CA88" s="75"/>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row>
    <row r="89" spans="1:120">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BS89" s="60"/>
      <c r="BT89" s="60"/>
      <c r="BU89" s="75"/>
      <c r="BV89" s="75"/>
      <c r="BW89" s="75"/>
      <c r="BX89" s="75"/>
      <c r="BY89" s="75"/>
      <c r="BZ89" s="75"/>
      <c r="CA89" s="75"/>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row>
    <row r="90" spans="1:120">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BS90" s="60"/>
      <c r="BT90" s="60"/>
      <c r="BU90" s="75"/>
      <c r="BV90" s="75"/>
      <c r="BW90" s="75"/>
      <c r="BX90" s="75"/>
      <c r="BY90" s="75"/>
      <c r="BZ90" s="75"/>
      <c r="CA90" s="75"/>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row>
    <row r="91" spans="1:120">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BS91" s="60"/>
      <c r="BT91" s="60"/>
      <c r="BU91" s="75"/>
      <c r="BV91" s="75"/>
      <c r="BW91" s="75"/>
      <c r="BX91" s="75"/>
      <c r="BY91" s="75"/>
      <c r="BZ91" s="75"/>
      <c r="CA91" s="75"/>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row>
    <row r="92" spans="1:120">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BS92" s="60"/>
      <c r="BT92" s="60"/>
      <c r="BU92" s="75"/>
      <c r="BV92" s="75"/>
      <c r="BW92" s="75"/>
      <c r="BX92" s="75"/>
      <c r="BY92" s="75"/>
      <c r="BZ92" s="75"/>
      <c r="CA92" s="75"/>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row>
    <row r="93" spans="1:120">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BS93" s="60"/>
      <c r="BT93" s="60"/>
      <c r="BU93" s="75"/>
      <c r="BV93" s="75"/>
      <c r="BW93" s="75"/>
      <c r="BX93" s="75"/>
      <c r="BY93" s="75"/>
      <c r="BZ93" s="75"/>
      <c r="CA93" s="75"/>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row>
    <row r="94" spans="1:120">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BS94" s="60"/>
      <c r="BT94" s="60"/>
      <c r="BU94" s="75"/>
      <c r="BV94" s="75"/>
      <c r="BW94" s="75"/>
      <c r="BX94" s="75"/>
      <c r="BY94" s="75"/>
      <c r="BZ94" s="75"/>
      <c r="CA94" s="75"/>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row>
    <row r="95" spans="1:120">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BS95" s="60"/>
      <c r="BT95" s="60"/>
      <c r="BU95" s="75"/>
      <c r="BV95" s="75"/>
      <c r="BW95" s="75"/>
      <c r="BX95" s="75"/>
      <c r="BY95" s="75"/>
      <c r="BZ95" s="75"/>
      <c r="CA95" s="75"/>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row>
    <row r="96" spans="1:120">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BS96" s="60"/>
      <c r="BT96" s="60"/>
      <c r="BU96" s="75"/>
      <c r="BV96" s="75"/>
      <c r="BW96" s="75"/>
      <c r="BX96" s="75"/>
      <c r="BY96" s="75"/>
      <c r="BZ96" s="75"/>
      <c r="CA96" s="75"/>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0"/>
      <c r="DJ96" s="60"/>
      <c r="DK96" s="60"/>
      <c r="DL96" s="60"/>
      <c r="DM96" s="60"/>
      <c r="DN96" s="60"/>
      <c r="DO96" s="60"/>
      <c r="DP96" s="60"/>
    </row>
    <row r="97" spans="1:120">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BS97" s="60"/>
      <c r="BT97" s="60"/>
      <c r="BU97" s="75"/>
      <c r="BV97" s="75"/>
      <c r="BW97" s="75"/>
      <c r="BX97" s="75"/>
      <c r="BY97" s="75"/>
      <c r="BZ97" s="75"/>
      <c r="CA97" s="75"/>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row>
    <row r="98" spans="1:120">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BS98" s="60"/>
      <c r="BT98" s="60"/>
      <c r="BU98" s="75"/>
      <c r="BV98" s="75"/>
      <c r="BW98" s="75"/>
      <c r="BX98" s="75"/>
      <c r="BY98" s="75"/>
      <c r="BZ98" s="75"/>
      <c r="CA98" s="75"/>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0"/>
      <c r="DJ98" s="60"/>
      <c r="DK98" s="60"/>
      <c r="DL98" s="60"/>
      <c r="DM98" s="60"/>
      <c r="DN98" s="60"/>
      <c r="DO98" s="60"/>
      <c r="DP98" s="60"/>
    </row>
    <row r="99" spans="1:120">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BS99" s="60"/>
      <c r="BT99" s="60"/>
      <c r="BU99" s="75"/>
      <c r="BV99" s="75"/>
      <c r="BW99" s="75"/>
      <c r="BX99" s="75"/>
      <c r="BY99" s="75"/>
      <c r="BZ99" s="75"/>
      <c r="CA99" s="75"/>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row>
    <row r="100" spans="1:120">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BS100" s="60"/>
      <c r="BT100" s="60"/>
      <c r="BU100" s="75"/>
      <c r="BV100" s="75"/>
      <c r="BW100" s="75"/>
      <c r="BX100" s="75"/>
      <c r="BY100" s="75"/>
      <c r="BZ100" s="75"/>
      <c r="CA100" s="75"/>
      <c r="CL100" s="60"/>
      <c r="CM100" s="60"/>
      <c r="CN100" s="60"/>
      <c r="CO100" s="60"/>
      <c r="CP100" s="60"/>
      <c r="CQ100" s="60"/>
      <c r="CR100" s="60"/>
      <c r="CS100" s="60"/>
      <c r="CT100" s="60"/>
      <c r="CU100" s="60"/>
      <c r="CV100" s="60"/>
      <c r="CW100" s="60"/>
      <c r="CX100" s="60"/>
      <c r="CY100" s="60"/>
      <c r="CZ100" s="60"/>
      <c r="DA100" s="60"/>
      <c r="DB100" s="60"/>
      <c r="DC100" s="60"/>
      <c r="DD100" s="60"/>
      <c r="DE100" s="60"/>
      <c r="DF100" s="60"/>
      <c r="DG100" s="60"/>
      <c r="DH100" s="60"/>
      <c r="DI100" s="60"/>
      <c r="DJ100" s="60"/>
      <c r="DK100" s="60"/>
      <c r="DL100" s="60"/>
      <c r="DM100" s="60"/>
      <c r="DN100" s="60"/>
      <c r="DO100" s="60"/>
      <c r="DP100" s="60"/>
    </row>
    <row r="101" spans="1:120">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BS101" s="60"/>
      <c r="BT101" s="60"/>
      <c r="BU101" s="75"/>
      <c r="BV101" s="75"/>
      <c r="BW101" s="75"/>
      <c r="BX101" s="75"/>
      <c r="BY101" s="75"/>
      <c r="BZ101" s="75"/>
      <c r="CA101" s="75"/>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60"/>
      <c r="DJ101" s="60"/>
      <c r="DK101" s="60"/>
      <c r="DL101" s="60"/>
      <c r="DM101" s="60"/>
      <c r="DN101" s="60"/>
      <c r="DO101" s="60"/>
      <c r="DP101" s="60"/>
    </row>
    <row r="102" spans="1:120">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BS102" s="60"/>
      <c r="BT102" s="60"/>
      <c r="BU102" s="75"/>
      <c r="BV102" s="75"/>
      <c r="BW102" s="75"/>
      <c r="BX102" s="75"/>
      <c r="BY102" s="75"/>
      <c r="BZ102" s="75"/>
      <c r="CA102" s="75"/>
      <c r="CL102" s="60"/>
      <c r="CM102" s="60"/>
      <c r="CN102" s="60"/>
      <c r="CO102" s="60"/>
      <c r="CP102" s="60"/>
      <c r="CQ102" s="60"/>
      <c r="CR102" s="60"/>
      <c r="CS102" s="60"/>
      <c r="CT102" s="60"/>
      <c r="CU102" s="60"/>
      <c r="CV102" s="60"/>
      <c r="CW102" s="60"/>
      <c r="CX102" s="60"/>
      <c r="CY102" s="60"/>
      <c r="CZ102" s="60"/>
      <c r="DA102" s="60"/>
      <c r="DB102" s="60"/>
      <c r="DC102" s="60"/>
      <c r="DD102" s="60"/>
      <c r="DE102" s="60"/>
      <c r="DF102" s="60"/>
      <c r="DG102" s="60"/>
      <c r="DH102" s="60"/>
      <c r="DI102" s="60"/>
      <c r="DJ102" s="60"/>
      <c r="DK102" s="60"/>
      <c r="DL102" s="60"/>
      <c r="DM102" s="60"/>
      <c r="DN102" s="60"/>
      <c r="DO102" s="60"/>
      <c r="DP102" s="60"/>
    </row>
    <row r="103" spans="1:120">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BS103" s="60"/>
      <c r="BT103" s="60"/>
      <c r="BU103" s="75"/>
      <c r="BV103" s="75"/>
      <c r="BW103" s="75"/>
      <c r="BX103" s="75"/>
      <c r="BY103" s="75"/>
      <c r="BZ103" s="75"/>
      <c r="CA103" s="75"/>
      <c r="CL103" s="60"/>
      <c r="CM103" s="60"/>
      <c r="CN103" s="60"/>
      <c r="CO103" s="60"/>
      <c r="CP103" s="60"/>
      <c r="CQ103" s="60"/>
      <c r="CR103" s="60"/>
      <c r="CS103" s="60"/>
      <c r="CT103" s="60"/>
      <c r="CU103" s="60"/>
      <c r="CV103" s="60"/>
      <c r="CW103" s="60"/>
      <c r="CX103" s="60"/>
      <c r="CY103" s="60"/>
      <c r="CZ103" s="60"/>
      <c r="DA103" s="60"/>
      <c r="DB103" s="60"/>
      <c r="DC103" s="60"/>
      <c r="DD103" s="60"/>
      <c r="DE103" s="60"/>
      <c r="DF103" s="60"/>
      <c r="DG103" s="60"/>
      <c r="DH103" s="60"/>
      <c r="DI103" s="60"/>
      <c r="DJ103" s="60"/>
      <c r="DK103" s="60"/>
      <c r="DL103" s="60"/>
      <c r="DM103" s="60"/>
      <c r="DN103" s="60"/>
      <c r="DO103" s="60"/>
      <c r="DP103" s="60"/>
    </row>
    <row r="104" spans="1:120">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BS104" s="60"/>
      <c r="BT104" s="60"/>
      <c r="BU104" s="75"/>
      <c r="BV104" s="75"/>
      <c r="BW104" s="75"/>
      <c r="BX104" s="75"/>
      <c r="BY104" s="75"/>
      <c r="BZ104" s="75"/>
      <c r="CA104" s="75"/>
      <c r="CL104" s="60"/>
      <c r="CM104" s="60"/>
      <c r="CN104" s="60"/>
      <c r="CO104" s="60"/>
      <c r="CP104" s="60"/>
      <c r="CQ104" s="60"/>
      <c r="CR104" s="60"/>
      <c r="CS104" s="60"/>
      <c r="CT104" s="60"/>
      <c r="CU104" s="60"/>
      <c r="CV104" s="60"/>
      <c r="CW104" s="60"/>
      <c r="CX104" s="60"/>
      <c r="CY104" s="60"/>
      <c r="CZ104" s="60"/>
      <c r="DA104" s="60"/>
      <c r="DB104" s="60"/>
      <c r="DC104" s="60"/>
      <c r="DD104" s="60"/>
      <c r="DE104" s="60"/>
      <c r="DF104" s="60"/>
      <c r="DG104" s="60"/>
      <c r="DH104" s="60"/>
      <c r="DI104" s="60"/>
      <c r="DJ104" s="60"/>
      <c r="DK104" s="60"/>
      <c r="DL104" s="60"/>
      <c r="DM104" s="60"/>
      <c r="DN104" s="60"/>
      <c r="DO104" s="60"/>
      <c r="DP104" s="60"/>
    </row>
    <row r="105" spans="1:120">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BS105" s="60"/>
      <c r="BT105" s="60"/>
      <c r="BU105" s="75"/>
      <c r="BV105" s="75"/>
      <c r="BW105" s="75"/>
      <c r="BX105" s="75"/>
      <c r="BY105" s="75"/>
      <c r="BZ105" s="75"/>
      <c r="CA105" s="75"/>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0"/>
      <c r="DJ105" s="60"/>
      <c r="DK105" s="60"/>
      <c r="DL105" s="60"/>
      <c r="DM105" s="60"/>
      <c r="DN105" s="60"/>
      <c r="DO105" s="60"/>
      <c r="DP105" s="60"/>
    </row>
    <row r="106" spans="1:120">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BS106" s="60"/>
      <c r="BT106" s="60"/>
      <c r="BU106" s="75"/>
      <c r="BV106" s="75"/>
      <c r="BW106" s="75"/>
      <c r="BX106" s="75"/>
      <c r="BY106" s="75"/>
      <c r="BZ106" s="75"/>
      <c r="CA106" s="75"/>
      <c r="CL106" s="60"/>
      <c r="CM106" s="60"/>
      <c r="CN106" s="60"/>
      <c r="CO106" s="60"/>
      <c r="CP106" s="60"/>
      <c r="CQ106" s="60"/>
      <c r="CR106" s="60"/>
      <c r="CS106" s="60"/>
      <c r="CT106" s="60"/>
      <c r="CU106" s="60"/>
      <c r="CV106" s="60"/>
      <c r="CW106" s="60"/>
      <c r="CX106" s="60"/>
      <c r="CY106" s="60"/>
      <c r="CZ106" s="60"/>
      <c r="DA106" s="60"/>
      <c r="DB106" s="60"/>
      <c r="DC106" s="60"/>
      <c r="DD106" s="60"/>
      <c r="DE106" s="60"/>
      <c r="DF106" s="60"/>
      <c r="DG106" s="60"/>
      <c r="DH106" s="60"/>
      <c r="DI106" s="60"/>
      <c r="DJ106" s="60"/>
      <c r="DK106" s="60"/>
      <c r="DL106" s="60"/>
      <c r="DM106" s="60"/>
      <c r="DN106" s="60"/>
      <c r="DO106" s="60"/>
      <c r="DP106" s="60"/>
    </row>
    <row r="107" spans="1:120">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BS107" s="60"/>
      <c r="BT107" s="60"/>
      <c r="BU107" s="75"/>
      <c r="BV107" s="75"/>
      <c r="BW107" s="75"/>
      <c r="BX107" s="75"/>
      <c r="BY107" s="75"/>
      <c r="BZ107" s="75"/>
      <c r="CA107" s="75"/>
      <c r="CL107" s="60"/>
      <c r="CM107" s="60"/>
      <c r="CN107" s="60"/>
      <c r="CO107" s="60"/>
      <c r="CP107" s="60"/>
      <c r="CQ107" s="60"/>
      <c r="CR107" s="60"/>
      <c r="CS107" s="60"/>
      <c r="CT107" s="60"/>
      <c r="CU107" s="60"/>
      <c r="CV107" s="60"/>
      <c r="CW107" s="60"/>
      <c r="CX107" s="60"/>
      <c r="CY107" s="60"/>
      <c r="CZ107" s="60"/>
      <c r="DA107" s="60"/>
      <c r="DB107" s="60"/>
      <c r="DC107" s="60"/>
      <c r="DD107" s="60"/>
      <c r="DE107" s="60"/>
      <c r="DF107" s="60"/>
      <c r="DG107" s="60"/>
      <c r="DH107" s="60"/>
      <c r="DI107" s="60"/>
      <c r="DJ107" s="60"/>
      <c r="DK107" s="60"/>
      <c r="DL107" s="60"/>
      <c r="DM107" s="60"/>
      <c r="DN107" s="60"/>
      <c r="DO107" s="60"/>
      <c r="DP107" s="60"/>
    </row>
    <row r="108" spans="1:120">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BS108" s="60"/>
      <c r="BT108" s="60"/>
      <c r="BU108" s="75"/>
      <c r="BV108" s="75"/>
      <c r="BW108" s="75"/>
      <c r="BX108" s="75"/>
      <c r="BY108" s="75"/>
      <c r="BZ108" s="75"/>
      <c r="CA108" s="75"/>
      <c r="CL108" s="60"/>
      <c r="CM108" s="60"/>
      <c r="CN108" s="60"/>
      <c r="CO108" s="60"/>
      <c r="CP108" s="60"/>
      <c r="CQ108" s="60"/>
      <c r="CR108" s="60"/>
      <c r="CS108" s="60"/>
      <c r="CT108" s="60"/>
      <c r="CU108" s="60"/>
      <c r="CV108" s="60"/>
      <c r="CW108" s="60"/>
      <c r="CX108" s="60"/>
      <c r="CY108" s="60"/>
      <c r="CZ108" s="60"/>
      <c r="DA108" s="60"/>
      <c r="DB108" s="60"/>
      <c r="DC108" s="60"/>
      <c r="DD108" s="60"/>
      <c r="DE108" s="60"/>
      <c r="DF108" s="60"/>
      <c r="DG108" s="60"/>
      <c r="DH108" s="60"/>
      <c r="DI108" s="60"/>
      <c r="DJ108" s="60"/>
      <c r="DK108" s="60"/>
      <c r="DL108" s="60"/>
      <c r="DM108" s="60"/>
      <c r="DN108" s="60"/>
      <c r="DO108" s="60"/>
      <c r="DP108" s="60"/>
    </row>
    <row r="109" spans="1:120">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BS109" s="60"/>
      <c r="BT109" s="60"/>
      <c r="BU109" s="75"/>
      <c r="BV109" s="75"/>
      <c r="BW109" s="75"/>
      <c r="BX109" s="75"/>
      <c r="BY109" s="75"/>
      <c r="BZ109" s="75"/>
      <c r="CA109" s="75"/>
      <c r="CL109" s="60"/>
      <c r="CM109" s="60"/>
      <c r="CN109" s="60"/>
      <c r="CO109" s="60"/>
      <c r="CP109" s="60"/>
      <c r="CQ109" s="60"/>
      <c r="CR109" s="60"/>
      <c r="CS109" s="60"/>
      <c r="CT109" s="60"/>
      <c r="CU109" s="60"/>
      <c r="CV109" s="60"/>
      <c r="CW109" s="60"/>
      <c r="CX109" s="60"/>
      <c r="CY109" s="60"/>
      <c r="CZ109" s="60"/>
      <c r="DA109" s="60"/>
      <c r="DB109" s="60"/>
      <c r="DC109" s="60"/>
      <c r="DD109" s="60"/>
      <c r="DE109" s="60"/>
      <c r="DF109" s="60"/>
      <c r="DG109" s="60"/>
      <c r="DH109" s="60"/>
      <c r="DI109" s="60"/>
      <c r="DJ109" s="60"/>
      <c r="DK109" s="60"/>
      <c r="DL109" s="60"/>
      <c r="DM109" s="60"/>
      <c r="DN109" s="60"/>
      <c r="DO109" s="60"/>
      <c r="DP109" s="60"/>
    </row>
    <row r="110" spans="1:120">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BS110" s="60"/>
      <c r="BT110" s="60"/>
      <c r="BU110" s="75"/>
      <c r="BV110" s="75"/>
      <c r="BW110" s="75"/>
      <c r="BX110" s="75"/>
      <c r="BY110" s="75"/>
      <c r="BZ110" s="75"/>
      <c r="CA110" s="75"/>
      <c r="CL110" s="60"/>
      <c r="CM110" s="60"/>
      <c r="CN110" s="60"/>
      <c r="CO110" s="60"/>
      <c r="CP110" s="60"/>
      <c r="CQ110" s="60"/>
      <c r="CR110" s="60"/>
      <c r="CS110" s="60"/>
      <c r="CT110" s="60"/>
      <c r="CU110" s="60"/>
      <c r="CV110" s="60"/>
      <c r="CW110" s="60"/>
      <c r="CX110" s="60"/>
      <c r="CY110" s="60"/>
      <c r="CZ110" s="60"/>
      <c r="DA110" s="60"/>
      <c r="DB110" s="60"/>
      <c r="DC110" s="60"/>
      <c r="DD110" s="60"/>
      <c r="DE110" s="60"/>
      <c r="DF110" s="60"/>
      <c r="DG110" s="60"/>
      <c r="DH110" s="60"/>
      <c r="DI110" s="60"/>
      <c r="DJ110" s="60"/>
      <c r="DK110" s="60"/>
      <c r="DL110" s="60"/>
      <c r="DM110" s="60"/>
      <c r="DN110" s="60"/>
      <c r="DO110" s="60"/>
      <c r="DP110" s="60"/>
    </row>
    <row r="111" spans="1:120">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BS111" s="60"/>
      <c r="BT111" s="60"/>
      <c r="BU111" s="75"/>
      <c r="BV111" s="75"/>
      <c r="BW111" s="75"/>
      <c r="BX111" s="75"/>
      <c r="BY111" s="75"/>
      <c r="BZ111" s="75"/>
      <c r="CA111" s="75"/>
      <c r="CL111" s="60"/>
      <c r="CM111" s="60"/>
      <c r="CN111" s="60"/>
      <c r="CO111" s="60"/>
      <c r="CP111" s="60"/>
      <c r="CQ111" s="60"/>
      <c r="CR111" s="60"/>
      <c r="CS111" s="60"/>
      <c r="CT111" s="60"/>
      <c r="CU111" s="60"/>
      <c r="CV111" s="60"/>
      <c r="CW111" s="60"/>
      <c r="CX111" s="60"/>
      <c r="CY111" s="60"/>
      <c r="CZ111" s="60"/>
      <c r="DA111" s="60"/>
      <c r="DB111" s="60"/>
      <c r="DC111" s="60"/>
      <c r="DD111" s="60"/>
      <c r="DE111" s="60"/>
      <c r="DF111" s="60"/>
      <c r="DG111" s="60"/>
      <c r="DH111" s="60"/>
      <c r="DI111" s="60"/>
      <c r="DJ111" s="60"/>
      <c r="DK111" s="60"/>
      <c r="DL111" s="60"/>
      <c r="DM111" s="60"/>
      <c r="DN111" s="60"/>
      <c r="DO111" s="60"/>
      <c r="DP111" s="60"/>
    </row>
    <row r="112" spans="1:120">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BS112" s="60"/>
      <c r="BT112" s="60"/>
      <c r="BU112" s="75"/>
      <c r="BV112" s="75"/>
      <c r="BW112" s="75"/>
      <c r="BX112" s="75"/>
      <c r="BY112" s="75"/>
      <c r="BZ112" s="75"/>
      <c r="CA112" s="75"/>
      <c r="CL112" s="60"/>
      <c r="CM112" s="60"/>
      <c r="CN112" s="60"/>
      <c r="CO112" s="60"/>
      <c r="CP112" s="60"/>
      <c r="CQ112" s="60"/>
      <c r="CR112" s="60"/>
      <c r="CS112" s="60"/>
      <c r="CT112" s="60"/>
      <c r="CU112" s="60"/>
      <c r="CV112" s="60"/>
      <c r="CW112" s="60"/>
      <c r="CX112" s="60"/>
      <c r="CY112" s="60"/>
      <c r="CZ112" s="60"/>
      <c r="DA112" s="60"/>
      <c r="DB112" s="60"/>
      <c r="DC112" s="60"/>
      <c r="DD112" s="60"/>
      <c r="DE112" s="60"/>
      <c r="DF112" s="60"/>
      <c r="DG112" s="60"/>
      <c r="DH112" s="60"/>
      <c r="DI112" s="60"/>
      <c r="DJ112" s="60"/>
      <c r="DK112" s="60"/>
      <c r="DL112" s="60"/>
      <c r="DM112" s="60"/>
      <c r="DN112" s="60"/>
      <c r="DO112" s="60"/>
      <c r="DP112" s="60"/>
    </row>
    <row r="113" spans="1:120">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BS113" s="60"/>
      <c r="BT113" s="60"/>
      <c r="BU113" s="75"/>
      <c r="BV113" s="75"/>
      <c r="BW113" s="75"/>
      <c r="BX113" s="75"/>
      <c r="BY113" s="75"/>
      <c r="BZ113" s="75"/>
      <c r="CA113" s="75"/>
      <c r="CL113" s="60"/>
      <c r="CM113" s="60"/>
      <c r="CN113" s="60"/>
      <c r="CO113" s="60"/>
      <c r="CP113" s="60"/>
      <c r="CQ113" s="60"/>
      <c r="CR113" s="60"/>
      <c r="CS113" s="60"/>
      <c r="CT113" s="60"/>
      <c r="CU113" s="60"/>
      <c r="CV113" s="60"/>
      <c r="CW113" s="60"/>
      <c r="CX113" s="60"/>
      <c r="CY113" s="60"/>
      <c r="CZ113" s="60"/>
      <c r="DA113" s="60"/>
      <c r="DB113" s="60"/>
      <c r="DC113" s="60"/>
      <c r="DD113" s="60"/>
      <c r="DE113" s="60"/>
      <c r="DF113" s="60"/>
      <c r="DG113" s="60"/>
      <c r="DH113" s="60"/>
      <c r="DI113" s="60"/>
      <c r="DJ113" s="60"/>
      <c r="DK113" s="60"/>
      <c r="DL113" s="60"/>
      <c r="DM113" s="60"/>
      <c r="DN113" s="60"/>
      <c r="DO113" s="60"/>
      <c r="DP113" s="60"/>
    </row>
    <row r="114" spans="1:120">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BS114" s="60"/>
      <c r="BT114" s="60"/>
      <c r="BU114" s="75"/>
      <c r="BV114" s="75"/>
      <c r="BW114" s="75"/>
      <c r="BX114" s="75"/>
      <c r="BY114" s="75"/>
      <c r="BZ114" s="75"/>
      <c r="CA114" s="75"/>
      <c r="CL114" s="60"/>
      <c r="CM114" s="60"/>
      <c r="CN114" s="60"/>
      <c r="CO114" s="60"/>
      <c r="CP114" s="60"/>
      <c r="CQ114" s="60"/>
      <c r="CR114" s="60"/>
      <c r="CS114" s="60"/>
      <c r="CT114" s="60"/>
      <c r="CU114" s="60"/>
      <c r="CV114" s="60"/>
      <c r="CW114" s="60"/>
      <c r="CX114" s="60"/>
      <c r="CY114" s="60"/>
      <c r="CZ114" s="60"/>
      <c r="DA114" s="60"/>
      <c r="DB114" s="60"/>
      <c r="DC114" s="60"/>
      <c r="DD114" s="60"/>
      <c r="DE114" s="60"/>
      <c r="DF114" s="60"/>
      <c r="DG114" s="60"/>
      <c r="DH114" s="60"/>
      <c r="DI114" s="60"/>
      <c r="DJ114" s="60"/>
      <c r="DK114" s="60"/>
      <c r="DL114" s="60"/>
      <c r="DM114" s="60"/>
      <c r="DN114" s="60"/>
      <c r="DO114" s="60"/>
      <c r="DP114" s="60"/>
    </row>
    <row r="115" spans="1:120">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BS115" s="60"/>
      <c r="BT115" s="60"/>
      <c r="BU115" s="75"/>
      <c r="BV115" s="75"/>
      <c r="BW115" s="75"/>
      <c r="BX115" s="75"/>
      <c r="BY115" s="75"/>
      <c r="BZ115" s="75"/>
      <c r="CA115" s="75"/>
      <c r="CL115" s="60"/>
      <c r="CM115" s="60"/>
      <c r="CN115" s="60"/>
      <c r="CO115" s="60"/>
      <c r="CP115" s="60"/>
      <c r="CQ115" s="60"/>
      <c r="CR115" s="60"/>
      <c r="CS115" s="60"/>
      <c r="CT115" s="60"/>
      <c r="CU115" s="60"/>
      <c r="CV115" s="60"/>
      <c r="CW115" s="60"/>
      <c r="CX115" s="60"/>
      <c r="CY115" s="60"/>
      <c r="CZ115" s="60"/>
      <c r="DA115" s="60"/>
      <c r="DB115" s="60"/>
      <c r="DC115" s="60"/>
      <c r="DD115" s="60"/>
      <c r="DE115" s="60"/>
      <c r="DF115" s="60"/>
      <c r="DG115" s="60"/>
      <c r="DH115" s="60"/>
      <c r="DI115" s="60"/>
      <c r="DJ115" s="60"/>
      <c r="DK115" s="60"/>
      <c r="DL115" s="60"/>
      <c r="DM115" s="60"/>
      <c r="DN115" s="60"/>
      <c r="DO115" s="60"/>
      <c r="DP115" s="60"/>
    </row>
    <row r="116" spans="1:120">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BS116" s="60"/>
      <c r="BT116" s="60"/>
      <c r="BU116" s="75"/>
      <c r="BV116" s="75"/>
      <c r="BW116" s="75"/>
      <c r="BX116" s="75"/>
      <c r="BY116" s="75"/>
      <c r="BZ116" s="75"/>
      <c r="CA116" s="75"/>
      <c r="CL116" s="60"/>
      <c r="CM116" s="60"/>
      <c r="CN116" s="60"/>
      <c r="CO116" s="60"/>
      <c r="CP116" s="60"/>
      <c r="CQ116" s="60"/>
      <c r="CR116" s="60"/>
      <c r="CS116" s="60"/>
      <c r="CT116" s="60"/>
      <c r="CU116" s="60"/>
      <c r="CV116" s="60"/>
      <c r="CW116" s="60"/>
      <c r="CX116" s="60"/>
      <c r="CY116" s="60"/>
      <c r="CZ116" s="60"/>
      <c r="DA116" s="60"/>
      <c r="DB116" s="60"/>
      <c r="DC116" s="60"/>
      <c r="DD116" s="60"/>
      <c r="DE116" s="60"/>
      <c r="DF116" s="60"/>
      <c r="DG116" s="60"/>
      <c r="DH116" s="60"/>
      <c r="DI116" s="60"/>
      <c r="DJ116" s="60"/>
      <c r="DK116" s="60"/>
      <c r="DL116" s="60"/>
      <c r="DM116" s="60"/>
      <c r="DN116" s="60"/>
      <c r="DO116" s="60"/>
      <c r="DP116" s="60"/>
    </row>
    <row r="117" spans="1:120">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BS117" s="60"/>
      <c r="BT117" s="60"/>
      <c r="BU117" s="75"/>
      <c r="BV117" s="75"/>
      <c r="BW117" s="75"/>
      <c r="BX117" s="75"/>
      <c r="BY117" s="75"/>
      <c r="BZ117" s="75"/>
      <c r="CA117" s="75"/>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row>
    <row r="118" spans="1:120">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BS118" s="60"/>
      <c r="BT118" s="60"/>
      <c r="BU118" s="75"/>
      <c r="BV118" s="75"/>
      <c r="BW118" s="75"/>
      <c r="BX118" s="75"/>
      <c r="BY118" s="75"/>
      <c r="BZ118" s="75"/>
      <c r="CA118" s="75"/>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0"/>
      <c r="DJ118" s="60"/>
      <c r="DK118" s="60"/>
      <c r="DL118" s="60"/>
      <c r="DM118" s="60"/>
      <c r="DN118" s="60"/>
      <c r="DO118" s="60"/>
      <c r="DP118" s="60"/>
    </row>
    <row r="119" spans="1:120">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BS119" s="60"/>
      <c r="BT119" s="60"/>
      <c r="BU119" s="75"/>
      <c r="BV119" s="75"/>
      <c r="BW119" s="75"/>
      <c r="BX119" s="75"/>
      <c r="BY119" s="75"/>
      <c r="BZ119" s="75"/>
      <c r="CA119" s="75"/>
      <c r="CL119" s="60"/>
      <c r="CM119" s="60"/>
      <c r="CN119" s="60"/>
      <c r="CO119" s="60"/>
      <c r="CP119" s="60"/>
      <c r="CQ119" s="60"/>
      <c r="CR119" s="60"/>
      <c r="CS119" s="60"/>
      <c r="CT119" s="60"/>
      <c r="CU119" s="60"/>
      <c r="CV119" s="60"/>
      <c r="CW119" s="60"/>
      <c r="CX119" s="60"/>
      <c r="CY119" s="60"/>
      <c r="CZ119" s="60"/>
      <c r="DA119" s="60"/>
      <c r="DB119" s="60"/>
      <c r="DC119" s="60"/>
      <c r="DD119" s="60"/>
      <c r="DE119" s="60"/>
      <c r="DF119" s="60"/>
      <c r="DG119" s="60"/>
      <c r="DH119" s="60"/>
      <c r="DI119" s="60"/>
      <c r="DJ119" s="60"/>
      <c r="DK119" s="60"/>
      <c r="DL119" s="60"/>
      <c r="DM119" s="60"/>
      <c r="DN119" s="60"/>
      <c r="DO119" s="60"/>
      <c r="DP119" s="60"/>
    </row>
    <row r="120" spans="1:120">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BS120" s="60"/>
      <c r="BT120" s="60"/>
      <c r="BU120" s="75"/>
      <c r="BV120" s="75"/>
      <c r="BW120" s="75"/>
      <c r="BX120" s="75"/>
      <c r="BY120" s="75"/>
      <c r="BZ120" s="75"/>
      <c r="CA120" s="75"/>
      <c r="CL120" s="60"/>
      <c r="CM120" s="60"/>
      <c r="CN120" s="60"/>
      <c r="CO120" s="60"/>
      <c r="CP120" s="60"/>
      <c r="CQ120" s="60"/>
      <c r="CR120" s="60"/>
      <c r="CS120" s="60"/>
      <c r="CT120" s="60"/>
      <c r="CU120" s="60"/>
      <c r="CV120" s="60"/>
      <c r="CW120" s="60"/>
      <c r="CX120" s="60"/>
      <c r="CY120" s="60"/>
      <c r="CZ120" s="60"/>
      <c r="DA120" s="60"/>
      <c r="DB120" s="60"/>
      <c r="DC120" s="60"/>
      <c r="DD120" s="60"/>
      <c r="DE120" s="60"/>
      <c r="DF120" s="60"/>
      <c r="DG120" s="60"/>
      <c r="DH120" s="60"/>
      <c r="DI120" s="60"/>
      <c r="DJ120" s="60"/>
      <c r="DK120" s="60"/>
      <c r="DL120" s="60"/>
      <c r="DM120" s="60"/>
      <c r="DN120" s="60"/>
      <c r="DO120" s="60"/>
      <c r="DP120" s="60"/>
    </row>
    <row r="121" spans="1:120">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BS121" s="60"/>
      <c r="BT121" s="60"/>
      <c r="BU121" s="75"/>
      <c r="BV121" s="75"/>
      <c r="BW121" s="75"/>
      <c r="BX121" s="75"/>
      <c r="BY121" s="75"/>
      <c r="BZ121" s="75"/>
      <c r="CA121" s="75"/>
      <c r="CL121" s="60"/>
      <c r="CM121" s="60"/>
      <c r="CN121" s="60"/>
      <c r="CO121" s="60"/>
      <c r="CP121" s="60"/>
      <c r="CQ121" s="60"/>
      <c r="CR121" s="60"/>
      <c r="CS121" s="60"/>
      <c r="CT121" s="60"/>
      <c r="CU121" s="60"/>
      <c r="CV121" s="60"/>
      <c r="CW121" s="60"/>
      <c r="CX121" s="60"/>
      <c r="CY121" s="60"/>
      <c r="CZ121" s="60"/>
      <c r="DA121" s="60"/>
      <c r="DB121" s="60"/>
      <c r="DC121" s="60"/>
      <c r="DD121" s="60"/>
      <c r="DE121" s="60"/>
      <c r="DF121" s="60"/>
      <c r="DG121" s="60"/>
      <c r="DH121" s="60"/>
      <c r="DI121" s="60"/>
      <c r="DJ121" s="60"/>
      <c r="DK121" s="60"/>
      <c r="DL121" s="60"/>
      <c r="DM121" s="60"/>
      <c r="DN121" s="60"/>
      <c r="DO121" s="60"/>
      <c r="DP121" s="60"/>
    </row>
    <row r="122" spans="1:120">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BS122" s="60"/>
      <c r="BT122" s="60"/>
      <c r="BU122" s="75"/>
      <c r="BV122" s="75"/>
      <c r="BW122" s="75"/>
      <c r="BX122" s="75"/>
      <c r="BY122" s="75"/>
      <c r="BZ122" s="75"/>
      <c r="CA122" s="75"/>
      <c r="CL122" s="60"/>
      <c r="CM122" s="60"/>
      <c r="CN122" s="60"/>
      <c r="CO122" s="60"/>
      <c r="CP122" s="60"/>
      <c r="CQ122" s="60"/>
      <c r="CR122" s="60"/>
      <c r="CS122" s="60"/>
      <c r="CT122" s="60"/>
      <c r="CU122" s="60"/>
      <c r="CV122" s="60"/>
      <c r="CW122" s="60"/>
      <c r="CX122" s="60"/>
      <c r="CY122" s="60"/>
      <c r="CZ122" s="60"/>
      <c r="DA122" s="60"/>
      <c r="DB122" s="60"/>
      <c r="DC122" s="60"/>
      <c r="DD122" s="60"/>
      <c r="DE122" s="60"/>
      <c r="DF122" s="60"/>
      <c r="DG122" s="60"/>
      <c r="DH122" s="60"/>
      <c r="DI122" s="60"/>
      <c r="DJ122" s="60"/>
      <c r="DK122" s="60"/>
      <c r="DL122" s="60"/>
      <c r="DM122" s="60"/>
      <c r="DN122" s="60"/>
      <c r="DO122" s="60"/>
      <c r="DP122" s="60"/>
    </row>
    <row r="123" spans="1:120">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BS123" s="60"/>
      <c r="BT123" s="60"/>
      <c r="BU123" s="75"/>
      <c r="BV123" s="75"/>
      <c r="BW123" s="75"/>
      <c r="BX123" s="75"/>
      <c r="BY123" s="75"/>
      <c r="BZ123" s="75"/>
      <c r="CA123" s="75"/>
      <c r="CL123" s="60"/>
      <c r="CM123" s="60"/>
      <c r="CN123" s="60"/>
      <c r="CO123" s="60"/>
      <c r="CP123" s="60"/>
      <c r="CQ123" s="60"/>
      <c r="CR123" s="60"/>
      <c r="CS123" s="60"/>
      <c r="CT123" s="60"/>
      <c r="CU123" s="60"/>
      <c r="CV123" s="60"/>
      <c r="CW123" s="60"/>
      <c r="CX123" s="60"/>
      <c r="CY123" s="60"/>
      <c r="CZ123" s="60"/>
      <c r="DA123" s="60"/>
      <c r="DB123" s="60"/>
      <c r="DC123" s="60"/>
      <c r="DD123" s="60"/>
      <c r="DE123" s="60"/>
      <c r="DF123" s="60"/>
      <c r="DG123" s="60"/>
      <c r="DH123" s="60"/>
      <c r="DI123" s="60"/>
      <c r="DJ123" s="60"/>
      <c r="DK123" s="60"/>
      <c r="DL123" s="60"/>
      <c r="DM123" s="60"/>
      <c r="DN123" s="60"/>
      <c r="DO123" s="60"/>
      <c r="DP123" s="60"/>
    </row>
    <row r="124" spans="1:120">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BS124" s="60"/>
      <c r="BT124" s="60"/>
      <c r="BU124" s="75"/>
      <c r="BV124" s="75"/>
      <c r="BW124" s="75"/>
      <c r="BX124" s="75"/>
      <c r="BY124" s="75"/>
      <c r="BZ124" s="75"/>
      <c r="CA124" s="75"/>
      <c r="CL124" s="60"/>
      <c r="CM124" s="60"/>
      <c r="CN124" s="60"/>
      <c r="CO124" s="60"/>
      <c r="CP124" s="60"/>
      <c r="CQ124" s="60"/>
      <c r="CR124" s="60"/>
      <c r="CS124" s="60"/>
      <c r="CT124" s="60"/>
      <c r="CU124" s="60"/>
      <c r="CV124" s="60"/>
      <c r="CW124" s="60"/>
      <c r="CX124" s="60"/>
      <c r="CY124" s="60"/>
      <c r="CZ124" s="60"/>
      <c r="DA124" s="60"/>
      <c r="DB124" s="60"/>
      <c r="DC124" s="60"/>
      <c r="DD124" s="60"/>
      <c r="DE124" s="60"/>
      <c r="DF124" s="60"/>
      <c r="DG124" s="60"/>
      <c r="DH124" s="60"/>
      <c r="DI124" s="60"/>
      <c r="DJ124" s="60"/>
      <c r="DK124" s="60"/>
      <c r="DL124" s="60"/>
      <c r="DM124" s="60"/>
      <c r="DN124" s="60"/>
      <c r="DO124" s="60"/>
      <c r="DP124" s="60"/>
    </row>
    <row r="125" spans="1:120">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BS125" s="60"/>
      <c r="BT125" s="60"/>
      <c r="BU125" s="75"/>
      <c r="BV125" s="75"/>
      <c r="BW125" s="75"/>
      <c r="BX125" s="75"/>
      <c r="BY125" s="75"/>
      <c r="BZ125" s="75"/>
      <c r="CA125" s="75"/>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row>
    <row r="126" spans="1:120">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BS126" s="60"/>
      <c r="BT126" s="60"/>
      <c r="BU126" s="75"/>
      <c r="BV126" s="75"/>
      <c r="BW126" s="75"/>
      <c r="BX126" s="75"/>
      <c r="BY126" s="75"/>
      <c r="BZ126" s="75"/>
      <c r="CA126" s="75"/>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row>
    <row r="127" spans="1:120">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BS127" s="60"/>
      <c r="BT127" s="60"/>
      <c r="BU127" s="75"/>
      <c r="BV127" s="75"/>
      <c r="BW127" s="75"/>
      <c r="BX127" s="75"/>
      <c r="BY127" s="75"/>
      <c r="BZ127" s="75"/>
      <c r="CA127" s="75"/>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row>
    <row r="128" spans="1:120">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BS128" s="60"/>
      <c r="BT128" s="60"/>
      <c r="BU128" s="75"/>
      <c r="BV128" s="75"/>
      <c r="BW128" s="75"/>
      <c r="BX128" s="75"/>
      <c r="BY128" s="75"/>
      <c r="BZ128" s="75"/>
      <c r="CA128" s="75"/>
      <c r="CL128" s="60"/>
      <c r="CM128" s="60"/>
      <c r="CN128" s="60"/>
      <c r="CO128" s="60"/>
      <c r="CP128" s="60"/>
      <c r="CQ128" s="60"/>
      <c r="CR128" s="60"/>
      <c r="CS128" s="60"/>
      <c r="CT128" s="60"/>
      <c r="CU128" s="60"/>
      <c r="CV128" s="60"/>
      <c r="CW128" s="60"/>
      <c r="CX128" s="60"/>
      <c r="CY128" s="60"/>
      <c r="CZ128" s="60"/>
      <c r="DA128" s="60"/>
      <c r="DB128" s="60"/>
      <c r="DC128" s="60"/>
      <c r="DD128" s="60"/>
      <c r="DE128" s="60"/>
      <c r="DF128" s="60"/>
      <c r="DG128" s="60"/>
      <c r="DH128" s="60"/>
      <c r="DI128" s="60"/>
      <c r="DJ128" s="60"/>
      <c r="DK128" s="60"/>
      <c r="DL128" s="60"/>
      <c r="DM128" s="60"/>
      <c r="DN128" s="60"/>
      <c r="DO128" s="60"/>
      <c r="DP128" s="60"/>
    </row>
    <row r="129" spans="1:120">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BS129" s="60"/>
      <c r="BT129" s="60"/>
      <c r="BU129" s="75"/>
      <c r="BV129" s="75"/>
      <c r="BW129" s="75"/>
      <c r="BX129" s="75"/>
      <c r="BY129" s="75"/>
      <c r="BZ129" s="75"/>
      <c r="CA129" s="75"/>
      <c r="CL129" s="60"/>
      <c r="CM129" s="60"/>
      <c r="CN129" s="60"/>
      <c r="CO129" s="60"/>
      <c r="CP129" s="60"/>
      <c r="CQ129" s="60"/>
      <c r="CR129" s="60"/>
      <c r="CS129" s="60"/>
      <c r="CT129" s="60"/>
      <c r="CU129" s="60"/>
      <c r="CV129" s="60"/>
      <c r="CW129" s="60"/>
      <c r="CX129" s="60"/>
      <c r="CY129" s="60"/>
      <c r="CZ129" s="60"/>
      <c r="DA129" s="60"/>
      <c r="DB129" s="60"/>
      <c r="DC129" s="60"/>
      <c r="DD129" s="60"/>
      <c r="DE129" s="60"/>
      <c r="DF129" s="60"/>
      <c r="DG129" s="60"/>
      <c r="DH129" s="60"/>
      <c r="DI129" s="60"/>
      <c r="DJ129" s="60"/>
      <c r="DK129" s="60"/>
      <c r="DL129" s="60"/>
      <c r="DM129" s="60"/>
      <c r="DN129" s="60"/>
      <c r="DO129" s="60"/>
      <c r="DP129" s="60"/>
    </row>
    <row r="130" spans="1:120">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BS130" s="60"/>
      <c r="BT130" s="60"/>
      <c r="BU130" s="75"/>
      <c r="BV130" s="75"/>
      <c r="BW130" s="75"/>
      <c r="BX130" s="75"/>
      <c r="BY130" s="75"/>
      <c r="BZ130" s="75"/>
      <c r="CA130" s="75"/>
      <c r="CL130" s="60"/>
      <c r="CM130" s="60"/>
      <c r="CN130" s="60"/>
      <c r="CO130" s="60"/>
      <c r="CP130" s="60"/>
      <c r="CQ130" s="60"/>
      <c r="CR130" s="60"/>
      <c r="CS130" s="60"/>
      <c r="CT130" s="60"/>
      <c r="CU130" s="60"/>
      <c r="CV130" s="60"/>
      <c r="CW130" s="60"/>
      <c r="CX130" s="60"/>
      <c r="CY130" s="60"/>
      <c r="CZ130" s="60"/>
      <c r="DA130" s="60"/>
      <c r="DB130" s="60"/>
      <c r="DC130" s="60"/>
      <c r="DD130" s="60"/>
      <c r="DE130" s="60"/>
      <c r="DF130" s="60"/>
      <c r="DG130" s="60"/>
      <c r="DH130" s="60"/>
      <c r="DI130" s="60"/>
      <c r="DJ130" s="60"/>
      <c r="DK130" s="60"/>
      <c r="DL130" s="60"/>
      <c r="DM130" s="60"/>
      <c r="DN130" s="60"/>
      <c r="DO130" s="60"/>
      <c r="DP130" s="60"/>
    </row>
    <row r="131" spans="1:120">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BS131" s="60"/>
      <c r="BT131" s="60"/>
      <c r="BU131" s="75"/>
      <c r="BV131" s="75"/>
      <c r="BW131" s="75"/>
      <c r="BX131" s="75"/>
      <c r="BY131" s="75"/>
      <c r="BZ131" s="75"/>
      <c r="CA131" s="75"/>
      <c r="CL131" s="60"/>
      <c r="CM131" s="60"/>
      <c r="CN131" s="60"/>
      <c r="CO131" s="60"/>
      <c r="CP131" s="60"/>
      <c r="CQ131" s="60"/>
      <c r="CR131" s="60"/>
      <c r="CS131" s="60"/>
      <c r="CT131" s="60"/>
      <c r="CU131" s="60"/>
      <c r="CV131" s="60"/>
      <c r="CW131" s="60"/>
      <c r="CX131" s="60"/>
      <c r="CY131" s="60"/>
      <c r="CZ131" s="60"/>
      <c r="DA131" s="60"/>
      <c r="DB131" s="60"/>
      <c r="DC131" s="60"/>
      <c r="DD131" s="60"/>
      <c r="DE131" s="60"/>
      <c r="DF131" s="60"/>
      <c r="DG131" s="60"/>
      <c r="DH131" s="60"/>
      <c r="DI131" s="60"/>
      <c r="DJ131" s="60"/>
      <c r="DK131" s="60"/>
      <c r="DL131" s="60"/>
      <c r="DM131" s="60"/>
      <c r="DN131" s="60"/>
      <c r="DO131" s="60"/>
      <c r="DP131" s="60"/>
    </row>
    <row r="132" spans="1:120">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BS132" s="60"/>
      <c r="BT132" s="60"/>
      <c r="BU132" s="75"/>
      <c r="BV132" s="75"/>
      <c r="BW132" s="75"/>
      <c r="BX132" s="75"/>
      <c r="BY132" s="75"/>
      <c r="BZ132" s="75"/>
      <c r="CA132" s="75"/>
      <c r="CL132" s="60"/>
      <c r="CM132" s="60"/>
      <c r="CN132" s="60"/>
      <c r="CO132" s="60"/>
      <c r="CP132" s="60"/>
      <c r="CQ132" s="60"/>
      <c r="CR132" s="60"/>
      <c r="CS132" s="60"/>
      <c r="CT132" s="60"/>
      <c r="CU132" s="60"/>
      <c r="CV132" s="60"/>
      <c r="CW132" s="60"/>
      <c r="CX132" s="60"/>
      <c r="CY132" s="60"/>
      <c r="CZ132" s="60"/>
      <c r="DA132" s="60"/>
      <c r="DB132" s="60"/>
      <c r="DC132" s="60"/>
      <c r="DD132" s="60"/>
      <c r="DE132" s="60"/>
      <c r="DF132" s="60"/>
      <c r="DG132" s="60"/>
      <c r="DH132" s="60"/>
      <c r="DI132" s="60"/>
      <c r="DJ132" s="60"/>
      <c r="DK132" s="60"/>
      <c r="DL132" s="60"/>
      <c r="DM132" s="60"/>
      <c r="DN132" s="60"/>
      <c r="DO132" s="60"/>
      <c r="DP132" s="60"/>
    </row>
    <row r="133" spans="1:120">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BS133" s="60"/>
      <c r="BT133" s="60"/>
      <c r="BU133" s="75"/>
      <c r="BV133" s="75"/>
      <c r="BW133" s="75"/>
      <c r="BX133" s="75"/>
      <c r="BY133" s="75"/>
      <c r="BZ133" s="75"/>
      <c r="CA133" s="75"/>
      <c r="CL133" s="60"/>
      <c r="CM133" s="60"/>
      <c r="CN133" s="60"/>
      <c r="CO133" s="60"/>
      <c r="CP133" s="60"/>
      <c r="CQ133" s="60"/>
      <c r="CR133" s="60"/>
      <c r="CS133" s="60"/>
      <c r="CT133" s="60"/>
      <c r="CU133" s="60"/>
      <c r="CV133" s="60"/>
      <c r="CW133" s="60"/>
      <c r="CX133" s="60"/>
      <c r="CY133" s="60"/>
      <c r="CZ133" s="60"/>
      <c r="DA133" s="60"/>
      <c r="DB133" s="60"/>
      <c r="DC133" s="60"/>
      <c r="DD133" s="60"/>
      <c r="DE133" s="60"/>
      <c r="DF133" s="60"/>
      <c r="DG133" s="60"/>
      <c r="DH133" s="60"/>
      <c r="DI133" s="60"/>
      <c r="DJ133" s="60"/>
      <c r="DK133" s="60"/>
      <c r="DL133" s="60"/>
      <c r="DM133" s="60"/>
      <c r="DN133" s="60"/>
      <c r="DO133" s="60"/>
      <c r="DP133" s="60"/>
    </row>
    <row r="134" spans="1:120">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BS134" s="60"/>
      <c r="BT134" s="60"/>
      <c r="BU134" s="75"/>
      <c r="BV134" s="75"/>
      <c r="BW134" s="75"/>
      <c r="BX134" s="75"/>
      <c r="BY134" s="75"/>
      <c r="BZ134" s="75"/>
      <c r="CA134" s="75"/>
      <c r="CL134" s="60"/>
      <c r="CM134" s="60"/>
      <c r="CN134" s="60"/>
      <c r="CO134" s="60"/>
      <c r="CP134" s="60"/>
      <c r="CQ134" s="60"/>
      <c r="CR134" s="60"/>
      <c r="CS134" s="60"/>
      <c r="CT134" s="60"/>
      <c r="CU134" s="60"/>
      <c r="CV134" s="60"/>
      <c r="CW134" s="60"/>
      <c r="CX134" s="60"/>
      <c r="CY134" s="60"/>
      <c r="CZ134" s="60"/>
      <c r="DA134" s="60"/>
      <c r="DB134" s="60"/>
      <c r="DC134" s="60"/>
      <c r="DD134" s="60"/>
      <c r="DE134" s="60"/>
      <c r="DF134" s="60"/>
      <c r="DG134" s="60"/>
      <c r="DH134" s="60"/>
      <c r="DI134" s="60"/>
      <c r="DJ134" s="60"/>
      <c r="DK134" s="60"/>
      <c r="DL134" s="60"/>
      <c r="DM134" s="60"/>
      <c r="DN134" s="60"/>
      <c r="DO134" s="60"/>
      <c r="DP134" s="60"/>
    </row>
    <row r="135" spans="1:120">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BS135" s="60"/>
      <c r="BT135" s="60"/>
      <c r="BU135" s="75"/>
      <c r="BV135" s="75"/>
      <c r="BW135" s="75"/>
      <c r="BX135" s="75"/>
      <c r="BY135" s="75"/>
      <c r="BZ135" s="75"/>
      <c r="CA135" s="75"/>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60"/>
      <c r="DI135" s="60"/>
      <c r="DJ135" s="60"/>
      <c r="DK135" s="60"/>
      <c r="DL135" s="60"/>
      <c r="DM135" s="60"/>
      <c r="DN135" s="60"/>
      <c r="DO135" s="60"/>
      <c r="DP135" s="60"/>
    </row>
    <row r="136" spans="1:120">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BS136" s="60"/>
      <c r="BT136" s="60"/>
      <c r="BU136" s="75"/>
      <c r="BV136" s="75"/>
      <c r="BW136" s="75"/>
      <c r="BX136" s="75"/>
      <c r="BY136" s="75"/>
      <c r="BZ136" s="75"/>
      <c r="CA136" s="75"/>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60"/>
      <c r="DJ136" s="60"/>
      <c r="DK136" s="60"/>
      <c r="DL136" s="60"/>
      <c r="DM136" s="60"/>
      <c r="DN136" s="60"/>
      <c r="DO136" s="60"/>
      <c r="DP136" s="60"/>
    </row>
    <row r="137" spans="1:120">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BS137" s="60"/>
      <c r="BT137" s="60"/>
      <c r="BU137" s="75"/>
      <c r="BV137" s="75"/>
      <c r="BW137" s="75"/>
      <c r="BX137" s="75"/>
      <c r="BY137" s="75"/>
      <c r="BZ137" s="75"/>
      <c r="CA137" s="75"/>
      <c r="CL137" s="60"/>
      <c r="CM137" s="60"/>
      <c r="CN137" s="60"/>
      <c r="CO137" s="60"/>
      <c r="CP137" s="60"/>
      <c r="CQ137" s="60"/>
      <c r="CR137" s="60"/>
      <c r="CS137" s="60"/>
      <c r="CT137" s="60"/>
      <c r="CU137" s="60"/>
      <c r="CV137" s="60"/>
      <c r="CW137" s="60"/>
      <c r="CX137" s="60"/>
      <c r="CY137" s="60"/>
      <c r="CZ137" s="60"/>
      <c r="DA137" s="60"/>
      <c r="DB137" s="60"/>
      <c r="DC137" s="60"/>
      <c r="DD137" s="60"/>
      <c r="DE137" s="60"/>
      <c r="DF137" s="60"/>
      <c r="DG137" s="60"/>
      <c r="DH137" s="60"/>
      <c r="DI137" s="60"/>
      <c r="DJ137" s="60"/>
      <c r="DK137" s="60"/>
      <c r="DL137" s="60"/>
      <c r="DM137" s="60"/>
      <c r="DN137" s="60"/>
      <c r="DO137" s="60"/>
      <c r="DP137" s="60"/>
    </row>
    <row r="138" spans="1:120">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BS138" s="60"/>
      <c r="BT138" s="60"/>
      <c r="BU138" s="75"/>
      <c r="BV138" s="75"/>
      <c r="BW138" s="75"/>
      <c r="BX138" s="75"/>
      <c r="BY138" s="75"/>
      <c r="BZ138" s="75"/>
      <c r="CA138" s="75"/>
      <c r="CL138" s="60"/>
      <c r="CM138" s="60"/>
      <c r="CN138" s="60"/>
      <c r="CO138" s="60"/>
      <c r="CP138" s="60"/>
      <c r="CQ138" s="60"/>
      <c r="CR138" s="60"/>
      <c r="CS138" s="60"/>
      <c r="CT138" s="60"/>
      <c r="CU138" s="60"/>
      <c r="CV138" s="60"/>
      <c r="CW138" s="60"/>
      <c r="CX138" s="60"/>
      <c r="CY138" s="60"/>
      <c r="CZ138" s="60"/>
      <c r="DA138" s="60"/>
      <c r="DB138" s="60"/>
      <c r="DC138" s="60"/>
      <c r="DD138" s="60"/>
      <c r="DE138" s="60"/>
      <c r="DF138" s="60"/>
      <c r="DG138" s="60"/>
      <c r="DH138" s="60"/>
      <c r="DI138" s="60"/>
      <c r="DJ138" s="60"/>
      <c r="DK138" s="60"/>
      <c r="DL138" s="60"/>
      <c r="DM138" s="60"/>
      <c r="DN138" s="60"/>
      <c r="DO138" s="60"/>
      <c r="DP138" s="60"/>
    </row>
    <row r="139" spans="1:120">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BS139" s="60"/>
      <c r="BT139" s="60"/>
      <c r="BU139" s="75"/>
      <c r="BV139" s="75"/>
      <c r="BW139" s="75"/>
      <c r="BX139" s="75"/>
      <c r="BY139" s="75"/>
      <c r="BZ139" s="75"/>
      <c r="CA139" s="75"/>
      <c r="CL139" s="60"/>
      <c r="CM139" s="60"/>
      <c r="CN139" s="60"/>
      <c r="CO139" s="60"/>
      <c r="CP139" s="60"/>
      <c r="CQ139" s="60"/>
      <c r="CR139" s="60"/>
      <c r="CS139" s="60"/>
      <c r="CT139" s="60"/>
      <c r="CU139" s="60"/>
      <c r="CV139" s="60"/>
      <c r="CW139" s="60"/>
      <c r="CX139" s="60"/>
      <c r="CY139" s="60"/>
      <c r="CZ139" s="60"/>
      <c r="DA139" s="60"/>
      <c r="DB139" s="60"/>
      <c r="DC139" s="60"/>
      <c r="DD139" s="60"/>
      <c r="DE139" s="60"/>
      <c r="DF139" s="60"/>
      <c r="DG139" s="60"/>
      <c r="DH139" s="60"/>
      <c r="DI139" s="60"/>
      <c r="DJ139" s="60"/>
      <c r="DK139" s="60"/>
      <c r="DL139" s="60"/>
      <c r="DM139" s="60"/>
      <c r="DN139" s="60"/>
      <c r="DO139" s="60"/>
      <c r="DP139" s="60"/>
    </row>
    <row r="140" spans="1:120">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BS140" s="60"/>
      <c r="BT140" s="60"/>
      <c r="BU140" s="75"/>
      <c r="BV140" s="75"/>
      <c r="BW140" s="75"/>
      <c r="BX140" s="75"/>
      <c r="BY140" s="75"/>
      <c r="BZ140" s="75"/>
      <c r="CA140" s="75"/>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row>
    <row r="141" spans="1:120">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BS141" s="60"/>
      <c r="BT141" s="60"/>
      <c r="BU141" s="75"/>
      <c r="BV141" s="75"/>
      <c r="BW141" s="75"/>
      <c r="BX141" s="75"/>
      <c r="BY141" s="75"/>
      <c r="BZ141" s="75"/>
      <c r="CA141" s="75"/>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60"/>
      <c r="DN141" s="60"/>
      <c r="DO141" s="60"/>
      <c r="DP141" s="60"/>
    </row>
    <row r="142" spans="1:120">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BS142" s="60"/>
      <c r="BT142" s="60"/>
      <c r="BU142" s="75"/>
      <c r="BV142" s="75"/>
      <c r="BW142" s="75"/>
      <c r="BX142" s="75"/>
      <c r="BY142" s="75"/>
      <c r="BZ142" s="75"/>
      <c r="CA142" s="75"/>
      <c r="CL142" s="60"/>
      <c r="CM142" s="60"/>
      <c r="CN142" s="60"/>
      <c r="CO142" s="60"/>
      <c r="CP142" s="60"/>
      <c r="CQ142" s="60"/>
      <c r="CR142" s="60"/>
      <c r="CS142" s="60"/>
      <c r="CT142" s="60"/>
      <c r="CU142" s="60"/>
      <c r="CV142" s="60"/>
      <c r="CW142" s="60"/>
      <c r="CX142" s="60"/>
      <c r="CY142" s="60"/>
      <c r="CZ142" s="60"/>
      <c r="DA142" s="60"/>
      <c r="DB142" s="60"/>
      <c r="DC142" s="60"/>
      <c r="DD142" s="60"/>
      <c r="DE142" s="60"/>
      <c r="DF142" s="60"/>
      <c r="DG142" s="60"/>
      <c r="DH142" s="60"/>
      <c r="DI142" s="60"/>
      <c r="DJ142" s="60"/>
      <c r="DK142" s="60"/>
      <c r="DL142" s="60"/>
      <c r="DM142" s="60"/>
      <c r="DN142" s="60"/>
      <c r="DO142" s="60"/>
      <c r="DP142" s="60"/>
    </row>
    <row r="143" spans="1:120">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BS143" s="60"/>
      <c r="BT143" s="60"/>
      <c r="BU143" s="75"/>
      <c r="BV143" s="75"/>
      <c r="BW143" s="75"/>
      <c r="BX143" s="75"/>
      <c r="BY143" s="75"/>
      <c r="BZ143" s="75"/>
      <c r="CA143" s="75"/>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row>
    <row r="144" spans="1:120">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BS144" s="60"/>
      <c r="BT144" s="60"/>
      <c r="BU144" s="75"/>
      <c r="BV144" s="75"/>
      <c r="BW144" s="75"/>
      <c r="BX144" s="75"/>
      <c r="BY144" s="75"/>
      <c r="BZ144" s="75"/>
      <c r="CA144" s="75"/>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60"/>
      <c r="DI144" s="60"/>
      <c r="DJ144" s="60"/>
      <c r="DK144" s="60"/>
      <c r="DL144" s="60"/>
      <c r="DM144" s="60"/>
      <c r="DN144" s="60"/>
      <c r="DO144" s="60"/>
      <c r="DP144" s="60"/>
    </row>
    <row r="145" spans="1:120">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BS145" s="60"/>
      <c r="BT145" s="60"/>
      <c r="BU145" s="75"/>
      <c r="BV145" s="75"/>
      <c r="BW145" s="75"/>
      <c r="BX145" s="75"/>
      <c r="BY145" s="75"/>
      <c r="BZ145" s="75"/>
      <c r="CA145" s="75"/>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row>
    <row r="146" spans="1:120">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BS146" s="60"/>
      <c r="BT146" s="60"/>
      <c r="BU146" s="75"/>
      <c r="BV146" s="75"/>
      <c r="BW146" s="75"/>
      <c r="BX146" s="75"/>
      <c r="BY146" s="75"/>
      <c r="BZ146" s="75"/>
      <c r="CA146" s="75"/>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row>
    <row r="147" spans="1:120">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BS147" s="60"/>
      <c r="BT147" s="60"/>
      <c r="BU147" s="75"/>
      <c r="BV147" s="75"/>
      <c r="BW147" s="75"/>
      <c r="BX147" s="75"/>
      <c r="BY147" s="75"/>
      <c r="BZ147" s="75"/>
      <c r="CA147" s="75"/>
      <c r="CL147" s="60"/>
      <c r="CM147" s="60"/>
      <c r="CN147" s="60"/>
      <c r="CO147" s="60"/>
      <c r="CP147" s="60"/>
      <c r="CQ147" s="60"/>
      <c r="CR147" s="60"/>
      <c r="CS147" s="60"/>
      <c r="CT147" s="60"/>
      <c r="CU147" s="60"/>
      <c r="CV147" s="60"/>
      <c r="CW147" s="60"/>
      <c r="CX147" s="60"/>
      <c r="CY147" s="60"/>
      <c r="CZ147" s="60"/>
      <c r="DA147" s="60"/>
      <c r="DB147" s="60"/>
      <c r="DC147" s="60"/>
      <c r="DD147" s="60"/>
      <c r="DE147" s="60"/>
      <c r="DF147" s="60"/>
      <c r="DG147" s="60"/>
      <c r="DH147" s="60"/>
      <c r="DI147" s="60"/>
      <c r="DJ147" s="60"/>
      <c r="DK147" s="60"/>
      <c r="DL147" s="60"/>
      <c r="DM147" s="60"/>
      <c r="DN147" s="60"/>
      <c r="DO147" s="60"/>
      <c r="DP147" s="60"/>
    </row>
    <row r="148" spans="1:120">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BS148" s="60"/>
      <c r="BT148" s="60"/>
      <c r="BU148" s="75"/>
      <c r="BV148" s="75"/>
      <c r="BW148" s="75"/>
      <c r="BX148" s="75"/>
      <c r="BY148" s="75"/>
      <c r="BZ148" s="75"/>
      <c r="CA148" s="75"/>
      <c r="CL148" s="60"/>
      <c r="CM148" s="60"/>
      <c r="CN148" s="60"/>
      <c r="CO148" s="60"/>
      <c r="CP148" s="60"/>
      <c r="CQ148" s="60"/>
      <c r="CR148" s="60"/>
      <c r="CS148" s="60"/>
      <c r="CT148" s="60"/>
      <c r="CU148" s="60"/>
      <c r="CV148" s="60"/>
      <c r="CW148" s="60"/>
      <c r="CX148" s="60"/>
      <c r="CY148" s="60"/>
      <c r="CZ148" s="60"/>
      <c r="DA148" s="60"/>
      <c r="DB148" s="60"/>
      <c r="DC148" s="60"/>
      <c r="DD148" s="60"/>
      <c r="DE148" s="60"/>
      <c r="DF148" s="60"/>
      <c r="DG148" s="60"/>
      <c r="DH148" s="60"/>
      <c r="DI148" s="60"/>
      <c r="DJ148" s="60"/>
      <c r="DK148" s="60"/>
      <c r="DL148" s="60"/>
      <c r="DM148" s="60"/>
      <c r="DN148" s="60"/>
      <c r="DO148" s="60"/>
      <c r="DP148" s="60"/>
    </row>
    <row r="149" spans="1:120">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BS149" s="60"/>
      <c r="BT149" s="60"/>
      <c r="BU149" s="75"/>
      <c r="BV149" s="75"/>
      <c r="BW149" s="75"/>
      <c r="BX149" s="75"/>
      <c r="BY149" s="75"/>
      <c r="BZ149" s="75"/>
      <c r="CA149" s="75"/>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row>
    <row r="150" spans="1:120">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BS150" s="60"/>
      <c r="BT150" s="60"/>
      <c r="BU150" s="75"/>
      <c r="BV150" s="75"/>
      <c r="BW150" s="75"/>
      <c r="BX150" s="75"/>
      <c r="BY150" s="75"/>
      <c r="BZ150" s="75"/>
      <c r="CA150" s="75"/>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row>
    <row r="151" spans="1:120">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BS151" s="60"/>
      <c r="BT151" s="60"/>
      <c r="BU151" s="75"/>
      <c r="BV151" s="75"/>
      <c r="BW151" s="75"/>
      <c r="BX151" s="75"/>
      <c r="BY151" s="75"/>
      <c r="BZ151" s="75"/>
      <c r="CA151" s="75"/>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row>
    <row r="152" spans="1:120">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BS152" s="60"/>
      <c r="BT152" s="60"/>
      <c r="BU152" s="75"/>
      <c r="BV152" s="75"/>
      <c r="BW152" s="75"/>
      <c r="BX152" s="75"/>
      <c r="BY152" s="75"/>
      <c r="BZ152" s="75"/>
      <c r="CA152" s="75"/>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0"/>
      <c r="DO152" s="60"/>
      <c r="DP152" s="60"/>
    </row>
    <row r="153" spans="1:120">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BS153" s="60"/>
      <c r="BT153" s="60"/>
      <c r="BU153" s="75"/>
      <c r="BV153" s="75"/>
      <c r="BW153" s="75"/>
      <c r="BX153" s="75"/>
      <c r="BY153" s="75"/>
      <c r="BZ153" s="75"/>
      <c r="CA153" s="75"/>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row>
    <row r="154" spans="1:120">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BS154" s="60"/>
      <c r="BT154" s="60"/>
      <c r="BU154" s="75"/>
      <c r="BV154" s="75"/>
      <c r="BW154" s="75"/>
      <c r="BX154" s="75"/>
      <c r="BY154" s="75"/>
      <c r="BZ154" s="75"/>
      <c r="CA154" s="75"/>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row>
    <row r="155" spans="1:120">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BS155" s="60"/>
      <c r="BT155" s="60"/>
      <c r="BU155" s="75"/>
      <c r="BV155" s="75"/>
      <c r="BW155" s="75"/>
      <c r="BX155" s="75"/>
      <c r="BY155" s="75"/>
      <c r="BZ155" s="75"/>
      <c r="CA155" s="75"/>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row>
    <row r="156" spans="1:120">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BS156" s="60"/>
      <c r="BT156" s="60"/>
      <c r="BU156" s="75"/>
      <c r="BV156" s="75"/>
      <c r="BW156" s="75"/>
      <c r="BX156" s="75"/>
      <c r="BY156" s="75"/>
      <c r="BZ156" s="75"/>
      <c r="CA156" s="75"/>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row>
    <row r="157" spans="1:120">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BS157" s="60"/>
      <c r="BT157" s="60"/>
      <c r="BU157" s="75"/>
      <c r="BV157" s="75"/>
      <c r="BW157" s="75"/>
      <c r="BX157" s="75"/>
      <c r="BY157" s="75"/>
      <c r="BZ157" s="75"/>
      <c r="CA157" s="75"/>
      <c r="CL157" s="60"/>
      <c r="CM157" s="60"/>
      <c r="CN157" s="60"/>
      <c r="CO157" s="60"/>
      <c r="CP157" s="60"/>
      <c r="CQ157" s="60"/>
      <c r="CR157" s="60"/>
      <c r="CS157" s="60"/>
      <c r="CT157" s="60"/>
      <c r="CU157" s="60"/>
      <c r="CV157" s="60"/>
      <c r="CW157" s="60"/>
      <c r="CX157" s="60"/>
      <c r="CY157" s="60"/>
      <c r="CZ157" s="60"/>
      <c r="DA157" s="60"/>
      <c r="DB157" s="60"/>
      <c r="DC157" s="60"/>
      <c r="DD157" s="60"/>
      <c r="DE157" s="60"/>
      <c r="DF157" s="60"/>
      <c r="DG157" s="60"/>
      <c r="DH157" s="60"/>
      <c r="DI157" s="60"/>
      <c r="DJ157" s="60"/>
      <c r="DK157" s="60"/>
      <c r="DL157" s="60"/>
      <c r="DM157" s="60"/>
      <c r="DN157" s="60"/>
      <c r="DO157" s="60"/>
      <c r="DP157" s="60"/>
    </row>
    <row r="158" spans="1:120">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BS158" s="60"/>
      <c r="BT158" s="60"/>
      <c r="BU158" s="75"/>
      <c r="BV158" s="75"/>
      <c r="BW158" s="75"/>
      <c r="BX158" s="75"/>
      <c r="BY158" s="75"/>
      <c r="BZ158" s="75"/>
      <c r="CA158" s="75"/>
      <c r="CL158" s="60"/>
      <c r="CM158" s="60"/>
      <c r="CN158" s="60"/>
      <c r="CO158" s="60"/>
      <c r="CP158" s="60"/>
      <c r="CQ158" s="60"/>
      <c r="CR158" s="60"/>
      <c r="CS158" s="60"/>
      <c r="CT158" s="60"/>
      <c r="CU158" s="60"/>
      <c r="CV158" s="60"/>
      <c r="CW158" s="60"/>
      <c r="CX158" s="60"/>
      <c r="CY158" s="60"/>
      <c r="CZ158" s="60"/>
      <c r="DA158" s="60"/>
      <c r="DB158" s="60"/>
      <c r="DC158" s="60"/>
      <c r="DD158" s="60"/>
      <c r="DE158" s="60"/>
      <c r="DF158" s="60"/>
      <c r="DG158" s="60"/>
      <c r="DH158" s="60"/>
      <c r="DI158" s="60"/>
      <c r="DJ158" s="60"/>
      <c r="DK158" s="60"/>
      <c r="DL158" s="60"/>
      <c r="DM158" s="60"/>
      <c r="DN158" s="60"/>
      <c r="DO158" s="60"/>
      <c r="DP158" s="60"/>
    </row>
    <row r="159" spans="1:120">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BS159" s="60"/>
      <c r="BT159" s="60"/>
      <c r="BU159" s="75"/>
      <c r="BV159" s="75"/>
      <c r="BW159" s="75"/>
      <c r="BX159" s="75"/>
      <c r="BY159" s="75"/>
      <c r="BZ159" s="75"/>
      <c r="CA159" s="75"/>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row>
    <row r="160" spans="1:120">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BS160" s="60"/>
      <c r="BT160" s="60"/>
      <c r="BU160" s="75"/>
      <c r="BV160" s="75"/>
      <c r="BW160" s="75"/>
      <c r="BX160" s="75"/>
      <c r="BY160" s="75"/>
      <c r="BZ160" s="75"/>
      <c r="CA160" s="75"/>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row>
    <row r="161" spans="1:120">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BS161" s="60"/>
      <c r="BT161" s="60"/>
      <c r="BU161" s="75"/>
      <c r="BV161" s="75"/>
      <c r="BW161" s="75"/>
      <c r="BX161" s="75"/>
      <c r="BY161" s="75"/>
      <c r="BZ161" s="75"/>
      <c r="CA161" s="75"/>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row>
    <row r="162" spans="1:120">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BS162" s="60"/>
      <c r="BT162" s="60"/>
      <c r="BU162" s="75"/>
      <c r="BV162" s="75"/>
      <c r="BW162" s="75"/>
      <c r="BX162" s="75"/>
      <c r="BY162" s="75"/>
      <c r="BZ162" s="75"/>
      <c r="CA162" s="75"/>
      <c r="CL162" s="60"/>
      <c r="CM162" s="60"/>
      <c r="CN162" s="60"/>
      <c r="CO162" s="60"/>
      <c r="CP162" s="60"/>
      <c r="CQ162" s="60"/>
      <c r="CR162" s="60"/>
      <c r="CS162" s="60"/>
      <c r="CT162" s="60"/>
      <c r="CU162" s="60"/>
      <c r="CV162" s="60"/>
      <c r="CW162" s="60"/>
      <c r="CX162" s="60"/>
      <c r="CY162" s="60"/>
      <c r="CZ162" s="60"/>
      <c r="DA162" s="60"/>
      <c r="DB162" s="60"/>
      <c r="DC162" s="60"/>
      <c r="DD162" s="60"/>
      <c r="DE162" s="60"/>
      <c r="DF162" s="60"/>
      <c r="DG162" s="60"/>
      <c r="DH162" s="60"/>
      <c r="DI162" s="60"/>
      <c r="DJ162" s="60"/>
      <c r="DK162" s="60"/>
      <c r="DL162" s="60"/>
      <c r="DM162" s="60"/>
      <c r="DN162" s="60"/>
      <c r="DO162" s="60"/>
      <c r="DP162" s="60"/>
    </row>
    <row r="163" spans="1:120">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BS163" s="60"/>
      <c r="BT163" s="60"/>
      <c r="BU163" s="75"/>
      <c r="BV163" s="75"/>
      <c r="BW163" s="75"/>
      <c r="BX163" s="75"/>
      <c r="BY163" s="75"/>
      <c r="BZ163" s="75"/>
      <c r="CA163" s="75"/>
      <c r="CL163" s="60"/>
      <c r="CM163" s="60"/>
      <c r="CN163" s="60"/>
      <c r="CO163" s="60"/>
      <c r="CP163" s="60"/>
      <c r="CQ163" s="60"/>
      <c r="CR163" s="60"/>
      <c r="CS163" s="60"/>
      <c r="CT163" s="60"/>
      <c r="CU163" s="60"/>
      <c r="CV163" s="60"/>
      <c r="CW163" s="60"/>
      <c r="CX163" s="60"/>
      <c r="CY163" s="60"/>
      <c r="CZ163" s="60"/>
      <c r="DA163" s="60"/>
      <c r="DB163" s="60"/>
      <c r="DC163" s="60"/>
      <c r="DD163" s="60"/>
      <c r="DE163" s="60"/>
      <c r="DF163" s="60"/>
      <c r="DG163" s="60"/>
      <c r="DH163" s="60"/>
      <c r="DI163" s="60"/>
      <c r="DJ163" s="60"/>
      <c r="DK163" s="60"/>
      <c r="DL163" s="60"/>
      <c r="DM163" s="60"/>
      <c r="DN163" s="60"/>
      <c r="DO163" s="60"/>
      <c r="DP163" s="60"/>
    </row>
    <row r="164" spans="1:120">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BS164" s="60"/>
      <c r="BT164" s="60"/>
      <c r="BU164" s="75"/>
      <c r="BV164" s="75"/>
      <c r="BW164" s="75"/>
      <c r="BX164" s="75"/>
      <c r="BY164" s="75"/>
      <c r="BZ164" s="75"/>
      <c r="CA164" s="75"/>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row>
    <row r="165" spans="1:120">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BS165" s="60"/>
      <c r="BT165" s="60"/>
      <c r="BU165" s="75"/>
      <c r="BV165" s="75"/>
      <c r="BW165" s="75"/>
      <c r="BX165" s="75"/>
      <c r="BY165" s="75"/>
      <c r="BZ165" s="75"/>
      <c r="CA165" s="75"/>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row>
    <row r="166" spans="1:120">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BS166" s="60"/>
      <c r="BT166" s="60"/>
      <c r="BU166" s="75"/>
      <c r="BV166" s="75"/>
      <c r="BW166" s="75"/>
      <c r="BX166" s="75"/>
      <c r="BY166" s="75"/>
      <c r="BZ166" s="75"/>
      <c r="CA166" s="75"/>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row>
    <row r="167" spans="1:120">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BS167" s="60"/>
      <c r="BT167" s="60"/>
      <c r="BU167" s="75"/>
      <c r="BV167" s="75"/>
      <c r="BW167" s="75"/>
      <c r="BX167" s="75"/>
      <c r="BY167" s="75"/>
      <c r="BZ167" s="75"/>
      <c r="CA167" s="75"/>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0"/>
      <c r="DJ167" s="60"/>
      <c r="DK167" s="60"/>
      <c r="DL167" s="60"/>
      <c r="DM167" s="60"/>
      <c r="DN167" s="60"/>
      <c r="DO167" s="60"/>
      <c r="DP167" s="60"/>
    </row>
    <row r="168" spans="1:120">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BS168" s="60"/>
      <c r="BT168" s="60"/>
      <c r="BU168" s="75"/>
      <c r="BV168" s="75"/>
      <c r="BW168" s="75"/>
      <c r="BX168" s="75"/>
      <c r="BY168" s="75"/>
      <c r="BZ168" s="75"/>
      <c r="CA168" s="75"/>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0"/>
      <c r="DJ168" s="60"/>
      <c r="DK168" s="60"/>
      <c r="DL168" s="60"/>
      <c r="DM168" s="60"/>
      <c r="DN168" s="60"/>
      <c r="DO168" s="60"/>
      <c r="DP168" s="60"/>
    </row>
    <row r="169" spans="1:120">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BS169" s="60"/>
      <c r="BT169" s="60"/>
      <c r="BU169" s="75"/>
      <c r="BV169" s="75"/>
      <c r="BW169" s="75"/>
      <c r="BX169" s="75"/>
      <c r="BY169" s="75"/>
      <c r="BZ169" s="75"/>
      <c r="CA169" s="75"/>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row>
    <row r="170" spans="1:120">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BS170" s="60"/>
      <c r="BT170" s="60"/>
      <c r="BU170" s="75"/>
      <c r="BV170" s="75"/>
      <c r="BW170" s="75"/>
      <c r="BX170" s="75"/>
      <c r="BY170" s="75"/>
      <c r="BZ170" s="75"/>
      <c r="CA170" s="75"/>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row>
    <row r="171" spans="1:120">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BS171" s="60"/>
      <c r="BT171" s="60"/>
      <c r="BU171" s="75"/>
      <c r="BV171" s="75"/>
      <c r="BW171" s="75"/>
      <c r="BX171" s="75"/>
      <c r="BY171" s="75"/>
      <c r="BZ171" s="75"/>
      <c r="CA171" s="75"/>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row>
    <row r="172" spans="1:120">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BS172" s="60"/>
      <c r="BT172" s="60"/>
      <c r="BU172" s="75"/>
      <c r="BV172" s="75"/>
      <c r="BW172" s="75"/>
      <c r="BX172" s="75"/>
      <c r="BY172" s="75"/>
      <c r="BZ172" s="75"/>
      <c r="CA172" s="75"/>
      <c r="CL172" s="60"/>
      <c r="CM172" s="60"/>
      <c r="CN172" s="60"/>
      <c r="CO172" s="60"/>
      <c r="CP172" s="60"/>
      <c r="CQ172" s="60"/>
      <c r="CR172" s="60"/>
      <c r="CS172" s="60"/>
      <c r="CT172" s="60"/>
      <c r="CU172" s="60"/>
      <c r="CV172" s="60"/>
      <c r="CW172" s="60"/>
      <c r="CX172" s="60"/>
      <c r="CY172" s="60"/>
      <c r="CZ172" s="60"/>
      <c r="DA172" s="60"/>
      <c r="DB172" s="60"/>
      <c r="DC172" s="60"/>
      <c r="DD172" s="60"/>
      <c r="DE172" s="60"/>
      <c r="DF172" s="60"/>
      <c r="DG172" s="60"/>
      <c r="DH172" s="60"/>
      <c r="DI172" s="60"/>
      <c r="DJ172" s="60"/>
      <c r="DK172" s="60"/>
      <c r="DL172" s="60"/>
      <c r="DM172" s="60"/>
      <c r="DN172" s="60"/>
      <c r="DO172" s="60"/>
      <c r="DP172" s="60"/>
    </row>
    <row r="173" spans="1:120">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BS173" s="60"/>
      <c r="BT173" s="60"/>
      <c r="BU173" s="75"/>
      <c r="BV173" s="75"/>
      <c r="BW173" s="75"/>
      <c r="BX173" s="75"/>
      <c r="BY173" s="75"/>
      <c r="BZ173" s="75"/>
      <c r="CA173" s="75"/>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60"/>
      <c r="DJ173" s="60"/>
      <c r="DK173" s="60"/>
      <c r="DL173" s="60"/>
      <c r="DM173" s="60"/>
      <c r="DN173" s="60"/>
      <c r="DO173" s="60"/>
      <c r="DP173" s="60"/>
    </row>
    <row r="174" spans="1:120">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BS174" s="60"/>
      <c r="BT174" s="60"/>
      <c r="BU174" s="75"/>
      <c r="BV174" s="75"/>
      <c r="BW174" s="75"/>
      <c r="BX174" s="75"/>
      <c r="BY174" s="75"/>
      <c r="BZ174" s="75"/>
      <c r="CA174" s="75"/>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row>
    <row r="175" spans="1:120">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BS175" s="60"/>
      <c r="BT175" s="60"/>
      <c r="BU175" s="75"/>
      <c r="BV175" s="75"/>
      <c r="BW175" s="75"/>
      <c r="BX175" s="75"/>
      <c r="BY175" s="75"/>
      <c r="BZ175" s="75"/>
      <c r="CA175" s="75"/>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row>
    <row r="176" spans="1:120">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BS176" s="60"/>
      <c r="BT176" s="60"/>
      <c r="BU176" s="75"/>
      <c r="BV176" s="75"/>
      <c r="BW176" s="75"/>
      <c r="BX176" s="75"/>
      <c r="BY176" s="75"/>
      <c r="BZ176" s="75"/>
      <c r="CA176" s="75"/>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row>
    <row r="177" spans="1:120">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BS177" s="60"/>
      <c r="BT177" s="60"/>
      <c r="BU177" s="75"/>
      <c r="BV177" s="75"/>
      <c r="BW177" s="75"/>
      <c r="BX177" s="75"/>
      <c r="BY177" s="75"/>
      <c r="BZ177" s="75"/>
      <c r="CA177" s="75"/>
      <c r="CL177" s="60"/>
      <c r="CM177" s="60"/>
      <c r="CN177" s="60"/>
      <c r="CO177" s="60"/>
      <c r="CP177" s="60"/>
      <c r="CQ177" s="60"/>
      <c r="CR177" s="60"/>
      <c r="CS177" s="60"/>
      <c r="CT177" s="60"/>
      <c r="CU177" s="60"/>
      <c r="CV177" s="60"/>
      <c r="CW177" s="60"/>
      <c r="CX177" s="60"/>
      <c r="CY177" s="60"/>
      <c r="CZ177" s="60"/>
      <c r="DA177" s="60"/>
      <c r="DB177" s="60"/>
      <c r="DC177" s="60"/>
      <c r="DD177" s="60"/>
      <c r="DE177" s="60"/>
      <c r="DF177" s="60"/>
      <c r="DG177" s="60"/>
      <c r="DH177" s="60"/>
      <c r="DI177" s="60"/>
      <c r="DJ177" s="60"/>
      <c r="DK177" s="60"/>
      <c r="DL177" s="60"/>
      <c r="DM177" s="60"/>
      <c r="DN177" s="60"/>
      <c r="DO177" s="60"/>
      <c r="DP177" s="60"/>
    </row>
    <row r="178" spans="1:120">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BS178" s="60"/>
      <c r="BT178" s="60"/>
      <c r="BU178" s="75"/>
      <c r="BV178" s="75"/>
      <c r="BW178" s="75"/>
      <c r="BX178" s="75"/>
      <c r="BY178" s="75"/>
      <c r="BZ178" s="75"/>
      <c r="CA178" s="75"/>
      <c r="CL178" s="60"/>
      <c r="CM178" s="60"/>
      <c r="CN178" s="60"/>
      <c r="CO178" s="60"/>
      <c r="CP178" s="60"/>
      <c r="CQ178" s="60"/>
      <c r="CR178" s="60"/>
      <c r="CS178" s="60"/>
      <c r="CT178" s="60"/>
      <c r="CU178" s="60"/>
      <c r="CV178" s="60"/>
      <c r="CW178" s="60"/>
      <c r="CX178" s="60"/>
      <c r="CY178" s="60"/>
      <c r="CZ178" s="60"/>
      <c r="DA178" s="60"/>
      <c r="DB178" s="60"/>
      <c r="DC178" s="60"/>
      <c r="DD178" s="60"/>
      <c r="DE178" s="60"/>
      <c r="DF178" s="60"/>
      <c r="DG178" s="60"/>
      <c r="DH178" s="60"/>
      <c r="DI178" s="60"/>
      <c r="DJ178" s="60"/>
      <c r="DK178" s="60"/>
      <c r="DL178" s="60"/>
      <c r="DM178" s="60"/>
      <c r="DN178" s="60"/>
      <c r="DO178" s="60"/>
      <c r="DP178" s="60"/>
    </row>
    <row r="179" spans="1:120">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BS179" s="60"/>
      <c r="BT179" s="60"/>
      <c r="BU179" s="75"/>
      <c r="BV179" s="75"/>
      <c r="BW179" s="75"/>
      <c r="BX179" s="75"/>
      <c r="BY179" s="75"/>
      <c r="BZ179" s="75"/>
      <c r="CA179" s="75"/>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row>
    <row r="180" spans="1:120">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BS180" s="60"/>
      <c r="BT180" s="60"/>
      <c r="BU180" s="75"/>
      <c r="BV180" s="75"/>
      <c r="BW180" s="75"/>
      <c r="BX180" s="75"/>
      <c r="BY180" s="75"/>
      <c r="BZ180" s="75"/>
      <c r="CA180" s="75"/>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row>
    <row r="181" spans="1:120">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BS181" s="60"/>
      <c r="BT181" s="60"/>
      <c r="BU181" s="75"/>
      <c r="BV181" s="75"/>
      <c r="BW181" s="75"/>
      <c r="BX181" s="75"/>
      <c r="BY181" s="75"/>
      <c r="BZ181" s="75"/>
      <c r="CA181" s="75"/>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row>
    <row r="182" spans="1:120">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BS182" s="60"/>
      <c r="BT182" s="60"/>
      <c r="BU182" s="75"/>
      <c r="BV182" s="75"/>
      <c r="BW182" s="75"/>
      <c r="BX182" s="75"/>
      <c r="BY182" s="75"/>
      <c r="BZ182" s="75"/>
      <c r="CA182" s="75"/>
      <c r="CL182" s="60"/>
      <c r="CM182" s="60"/>
      <c r="CN182" s="60"/>
      <c r="CO182" s="60"/>
      <c r="CP182" s="60"/>
      <c r="CQ182" s="60"/>
      <c r="CR182" s="60"/>
      <c r="CS182" s="60"/>
      <c r="CT182" s="60"/>
      <c r="CU182" s="60"/>
      <c r="CV182" s="60"/>
      <c r="CW182" s="60"/>
      <c r="CX182" s="60"/>
      <c r="CY182" s="60"/>
      <c r="CZ182" s="60"/>
      <c r="DA182" s="60"/>
      <c r="DB182" s="60"/>
      <c r="DC182" s="60"/>
      <c r="DD182" s="60"/>
      <c r="DE182" s="60"/>
      <c r="DF182" s="60"/>
      <c r="DG182" s="60"/>
      <c r="DH182" s="60"/>
      <c r="DI182" s="60"/>
      <c r="DJ182" s="60"/>
      <c r="DK182" s="60"/>
      <c r="DL182" s="60"/>
      <c r="DM182" s="60"/>
      <c r="DN182" s="60"/>
      <c r="DO182" s="60"/>
      <c r="DP182" s="60"/>
    </row>
    <row r="183" spans="1:120">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BS183" s="60"/>
      <c r="BT183" s="60"/>
      <c r="BU183" s="75"/>
      <c r="BV183" s="75"/>
      <c r="BW183" s="75"/>
      <c r="BX183" s="75"/>
      <c r="BY183" s="75"/>
      <c r="BZ183" s="75"/>
      <c r="CA183" s="75"/>
      <c r="CL183" s="60"/>
      <c r="CM183" s="60"/>
      <c r="CN183" s="60"/>
      <c r="CO183" s="60"/>
      <c r="CP183" s="60"/>
      <c r="CQ183" s="60"/>
      <c r="CR183" s="60"/>
      <c r="CS183" s="60"/>
      <c r="CT183" s="60"/>
      <c r="CU183" s="60"/>
      <c r="CV183" s="60"/>
      <c r="CW183" s="60"/>
      <c r="CX183" s="60"/>
      <c r="CY183" s="60"/>
      <c r="CZ183" s="60"/>
      <c r="DA183" s="60"/>
      <c r="DB183" s="60"/>
      <c r="DC183" s="60"/>
      <c r="DD183" s="60"/>
      <c r="DE183" s="60"/>
      <c r="DF183" s="60"/>
      <c r="DG183" s="60"/>
      <c r="DH183" s="60"/>
      <c r="DI183" s="60"/>
      <c r="DJ183" s="60"/>
      <c r="DK183" s="60"/>
      <c r="DL183" s="60"/>
      <c r="DM183" s="60"/>
      <c r="DN183" s="60"/>
      <c r="DO183" s="60"/>
      <c r="DP183" s="60"/>
    </row>
    <row r="184" spans="1:120">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BS184" s="60"/>
      <c r="BT184" s="60"/>
      <c r="BU184" s="75"/>
      <c r="BV184" s="75"/>
      <c r="BW184" s="75"/>
      <c r="BX184" s="75"/>
      <c r="BY184" s="75"/>
      <c r="BZ184" s="75"/>
      <c r="CA184" s="75"/>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row>
    <row r="185" spans="1:120">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BS185" s="60"/>
      <c r="BT185" s="60"/>
      <c r="BU185" s="75"/>
      <c r="BV185" s="75"/>
      <c r="BW185" s="75"/>
      <c r="BX185" s="75"/>
      <c r="BY185" s="75"/>
      <c r="BZ185" s="75"/>
      <c r="CA185" s="75"/>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row>
    <row r="186" spans="1:120">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BS186" s="60"/>
      <c r="BT186" s="60"/>
      <c r="BU186" s="75"/>
      <c r="BV186" s="75"/>
      <c r="BW186" s="75"/>
      <c r="BX186" s="75"/>
      <c r="BY186" s="75"/>
      <c r="BZ186" s="75"/>
      <c r="CA186" s="75"/>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row>
    <row r="187" spans="1:120">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BS187" s="60"/>
      <c r="BT187" s="60"/>
      <c r="BU187" s="75"/>
      <c r="BV187" s="75"/>
      <c r="BW187" s="75"/>
      <c r="BX187" s="75"/>
      <c r="BY187" s="75"/>
      <c r="BZ187" s="75"/>
      <c r="CA187" s="75"/>
      <c r="CL187" s="60"/>
      <c r="CM187" s="60"/>
      <c r="CN187" s="60"/>
      <c r="CO187" s="60"/>
      <c r="CP187" s="60"/>
      <c r="CQ187" s="60"/>
      <c r="CR187" s="60"/>
      <c r="CS187" s="60"/>
      <c r="CT187" s="60"/>
      <c r="CU187" s="60"/>
      <c r="CV187" s="60"/>
      <c r="CW187" s="60"/>
      <c r="CX187" s="60"/>
      <c r="CY187" s="60"/>
      <c r="CZ187" s="60"/>
      <c r="DA187" s="60"/>
      <c r="DB187" s="60"/>
      <c r="DC187" s="60"/>
      <c r="DD187" s="60"/>
      <c r="DE187" s="60"/>
      <c r="DF187" s="60"/>
      <c r="DG187" s="60"/>
      <c r="DH187" s="60"/>
      <c r="DI187" s="60"/>
      <c r="DJ187" s="60"/>
      <c r="DK187" s="60"/>
      <c r="DL187" s="60"/>
      <c r="DM187" s="60"/>
      <c r="DN187" s="60"/>
      <c r="DO187" s="60"/>
      <c r="DP187" s="60"/>
    </row>
    <row r="188" spans="1:120">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BS188" s="60"/>
      <c r="BT188" s="60"/>
      <c r="BU188" s="75"/>
      <c r="BV188" s="75"/>
      <c r="BW188" s="75"/>
      <c r="BX188" s="75"/>
      <c r="BY188" s="75"/>
      <c r="BZ188" s="75"/>
      <c r="CA188" s="75"/>
      <c r="CL188" s="60"/>
      <c r="CM188" s="60"/>
      <c r="CN188" s="60"/>
      <c r="CO188" s="60"/>
      <c r="CP188" s="60"/>
      <c r="CQ188" s="60"/>
      <c r="CR188" s="60"/>
      <c r="CS188" s="60"/>
      <c r="CT188" s="60"/>
      <c r="CU188" s="60"/>
      <c r="CV188" s="60"/>
      <c r="CW188" s="60"/>
      <c r="CX188" s="60"/>
      <c r="CY188" s="60"/>
      <c r="CZ188" s="60"/>
      <c r="DA188" s="60"/>
      <c r="DB188" s="60"/>
      <c r="DC188" s="60"/>
      <c r="DD188" s="60"/>
      <c r="DE188" s="60"/>
      <c r="DF188" s="60"/>
      <c r="DG188" s="60"/>
      <c r="DH188" s="60"/>
      <c r="DI188" s="60"/>
      <c r="DJ188" s="60"/>
      <c r="DK188" s="60"/>
      <c r="DL188" s="60"/>
      <c r="DM188" s="60"/>
      <c r="DN188" s="60"/>
      <c r="DO188" s="60"/>
      <c r="DP188" s="60"/>
    </row>
    <row r="189" spans="1:120">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BS189" s="60"/>
      <c r="BT189" s="60"/>
      <c r="BU189" s="75"/>
      <c r="BV189" s="75"/>
      <c r="BW189" s="75"/>
      <c r="BX189" s="75"/>
      <c r="BY189" s="75"/>
      <c r="BZ189" s="75"/>
      <c r="CA189" s="75"/>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row>
    <row r="190" spans="1:120">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BS190" s="60"/>
      <c r="BT190" s="60"/>
      <c r="BU190" s="75"/>
      <c r="BV190" s="75"/>
      <c r="BW190" s="75"/>
      <c r="BX190" s="75"/>
      <c r="BY190" s="75"/>
      <c r="BZ190" s="75"/>
      <c r="CA190" s="75"/>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row>
    <row r="191" spans="1:120">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BS191" s="60"/>
      <c r="BT191" s="60"/>
      <c r="BU191" s="75"/>
      <c r="BV191" s="75"/>
      <c r="BW191" s="75"/>
      <c r="BX191" s="75"/>
      <c r="BY191" s="75"/>
      <c r="BZ191" s="75"/>
      <c r="CA191" s="75"/>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row>
    <row r="192" spans="1:120">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BS192" s="60"/>
      <c r="BT192" s="60"/>
      <c r="BU192" s="75"/>
      <c r="BV192" s="75"/>
      <c r="BW192" s="75"/>
      <c r="BX192" s="75"/>
      <c r="BY192" s="75"/>
      <c r="BZ192" s="75"/>
      <c r="CA192" s="75"/>
      <c r="CL192" s="60"/>
      <c r="CM192" s="60"/>
      <c r="CN192" s="60"/>
      <c r="CO192" s="60"/>
      <c r="CP192" s="60"/>
      <c r="CQ192" s="60"/>
      <c r="CR192" s="60"/>
      <c r="CS192" s="60"/>
      <c r="CT192" s="60"/>
      <c r="CU192" s="60"/>
      <c r="CV192" s="60"/>
      <c r="CW192" s="60"/>
      <c r="CX192" s="60"/>
      <c r="CY192" s="60"/>
      <c r="CZ192" s="60"/>
      <c r="DA192" s="60"/>
      <c r="DB192" s="60"/>
      <c r="DC192" s="60"/>
      <c r="DD192" s="60"/>
      <c r="DE192" s="60"/>
      <c r="DF192" s="60"/>
      <c r="DG192" s="60"/>
      <c r="DH192" s="60"/>
      <c r="DI192" s="60"/>
      <c r="DJ192" s="60"/>
      <c r="DK192" s="60"/>
      <c r="DL192" s="60"/>
      <c r="DM192" s="60"/>
      <c r="DN192" s="60"/>
      <c r="DO192" s="60"/>
      <c r="DP192" s="60"/>
    </row>
    <row r="193" spans="1:120">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BS193" s="60"/>
      <c r="BT193" s="60"/>
      <c r="BU193" s="75"/>
      <c r="BV193" s="75"/>
      <c r="BW193" s="75"/>
      <c r="BX193" s="75"/>
      <c r="BY193" s="75"/>
      <c r="BZ193" s="75"/>
      <c r="CA193" s="75"/>
      <c r="CL193" s="60"/>
      <c r="CM193" s="60"/>
      <c r="CN193" s="60"/>
      <c r="CO193" s="60"/>
      <c r="CP193" s="60"/>
      <c r="CQ193" s="60"/>
      <c r="CR193" s="60"/>
      <c r="CS193" s="60"/>
      <c r="CT193" s="60"/>
      <c r="CU193" s="60"/>
      <c r="CV193" s="60"/>
      <c r="CW193" s="60"/>
      <c r="CX193" s="60"/>
      <c r="CY193" s="60"/>
      <c r="CZ193" s="60"/>
      <c r="DA193" s="60"/>
      <c r="DB193" s="60"/>
      <c r="DC193" s="60"/>
      <c r="DD193" s="60"/>
      <c r="DE193" s="60"/>
      <c r="DF193" s="60"/>
      <c r="DG193" s="60"/>
      <c r="DH193" s="60"/>
      <c r="DI193" s="60"/>
      <c r="DJ193" s="60"/>
      <c r="DK193" s="60"/>
      <c r="DL193" s="60"/>
      <c r="DM193" s="60"/>
      <c r="DN193" s="60"/>
      <c r="DO193" s="60"/>
      <c r="DP193" s="60"/>
    </row>
    <row r="194" spans="1:120">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BS194" s="60"/>
      <c r="BT194" s="60"/>
      <c r="BU194" s="75"/>
      <c r="BV194" s="75"/>
      <c r="BW194" s="75"/>
      <c r="BX194" s="75"/>
      <c r="BY194" s="75"/>
      <c r="BZ194" s="75"/>
      <c r="CA194" s="75"/>
      <c r="CL194" s="60"/>
      <c r="CM194" s="60"/>
      <c r="CN194" s="60"/>
      <c r="CO194" s="60"/>
      <c r="CP194" s="60"/>
      <c r="CQ194" s="60"/>
      <c r="CR194" s="60"/>
      <c r="CS194" s="60"/>
      <c r="CT194" s="60"/>
      <c r="CU194" s="60"/>
      <c r="CV194" s="60"/>
      <c r="CW194" s="60"/>
      <c r="CX194" s="60"/>
      <c r="CY194" s="60"/>
      <c r="CZ194" s="60"/>
      <c r="DA194" s="60"/>
      <c r="DB194" s="60"/>
      <c r="DC194" s="60"/>
      <c r="DD194" s="60"/>
      <c r="DE194" s="60"/>
      <c r="DF194" s="60"/>
      <c r="DG194" s="60"/>
      <c r="DH194" s="60"/>
      <c r="DI194" s="60"/>
      <c r="DJ194" s="60"/>
      <c r="DK194" s="60"/>
      <c r="DL194" s="60"/>
      <c r="DM194" s="60"/>
      <c r="DN194" s="60"/>
      <c r="DO194" s="60"/>
      <c r="DP194" s="60"/>
    </row>
    <row r="195" spans="1:120">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BS195" s="60"/>
      <c r="BT195" s="60"/>
      <c r="BU195" s="75"/>
      <c r="BV195" s="75"/>
      <c r="BW195" s="75"/>
      <c r="BX195" s="75"/>
      <c r="BY195" s="75"/>
      <c r="BZ195" s="75"/>
      <c r="CA195" s="75"/>
      <c r="CL195" s="60"/>
      <c r="CM195" s="60"/>
      <c r="CN195" s="60"/>
      <c r="CO195" s="60"/>
      <c r="CP195" s="60"/>
      <c r="CQ195" s="60"/>
      <c r="CR195" s="60"/>
      <c r="CS195" s="60"/>
      <c r="CT195" s="60"/>
      <c r="CU195" s="60"/>
      <c r="CV195" s="60"/>
      <c r="CW195" s="60"/>
      <c r="CX195" s="60"/>
      <c r="CY195" s="60"/>
      <c r="CZ195" s="60"/>
      <c r="DA195" s="60"/>
      <c r="DB195" s="60"/>
      <c r="DC195" s="60"/>
      <c r="DD195" s="60"/>
      <c r="DE195" s="60"/>
      <c r="DF195" s="60"/>
      <c r="DG195" s="60"/>
      <c r="DH195" s="60"/>
      <c r="DI195" s="60"/>
      <c r="DJ195" s="60"/>
      <c r="DK195" s="60"/>
      <c r="DL195" s="60"/>
      <c r="DM195" s="60"/>
      <c r="DN195" s="60"/>
      <c r="DO195" s="60"/>
      <c r="DP195" s="60"/>
    </row>
    <row r="196" spans="1:120">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BS196" s="60"/>
      <c r="BT196" s="60"/>
      <c r="BU196" s="75"/>
      <c r="BV196" s="75"/>
      <c r="BW196" s="75"/>
      <c r="BX196" s="75"/>
      <c r="BY196" s="75"/>
      <c r="BZ196" s="75"/>
      <c r="CA196" s="75"/>
      <c r="CL196" s="60"/>
      <c r="CM196" s="60"/>
      <c r="CN196" s="60"/>
      <c r="CO196" s="60"/>
      <c r="CP196" s="60"/>
      <c r="CQ196" s="60"/>
      <c r="CR196" s="60"/>
      <c r="CS196" s="60"/>
      <c r="CT196" s="60"/>
      <c r="CU196" s="60"/>
      <c r="CV196" s="60"/>
      <c r="CW196" s="60"/>
      <c r="CX196" s="60"/>
      <c r="CY196" s="60"/>
      <c r="CZ196" s="60"/>
      <c r="DA196" s="60"/>
      <c r="DB196" s="60"/>
      <c r="DC196" s="60"/>
      <c r="DD196" s="60"/>
      <c r="DE196" s="60"/>
      <c r="DF196" s="60"/>
      <c r="DG196" s="60"/>
      <c r="DH196" s="60"/>
      <c r="DI196" s="60"/>
      <c r="DJ196" s="60"/>
      <c r="DK196" s="60"/>
      <c r="DL196" s="60"/>
      <c r="DM196" s="60"/>
      <c r="DN196" s="60"/>
      <c r="DO196" s="60"/>
      <c r="DP196" s="60"/>
    </row>
    <row r="197" spans="1:120">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BS197" s="60"/>
      <c r="BT197" s="60"/>
      <c r="BU197" s="75"/>
      <c r="BV197" s="75"/>
      <c r="BW197" s="75"/>
      <c r="BX197" s="75"/>
      <c r="BY197" s="75"/>
      <c r="BZ197" s="75"/>
      <c r="CA197" s="75"/>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0"/>
      <c r="DJ197" s="60"/>
      <c r="DK197" s="60"/>
      <c r="DL197" s="60"/>
      <c r="DM197" s="60"/>
      <c r="DN197" s="60"/>
      <c r="DO197" s="60"/>
      <c r="DP197" s="60"/>
    </row>
    <row r="198" spans="1:120">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BS198" s="60"/>
      <c r="BT198" s="60"/>
      <c r="BU198" s="75"/>
      <c r="BV198" s="75"/>
      <c r="BW198" s="75"/>
      <c r="BX198" s="75"/>
      <c r="BY198" s="75"/>
      <c r="BZ198" s="75"/>
      <c r="CA198" s="75"/>
      <c r="CL198" s="60"/>
      <c r="CM198" s="60"/>
      <c r="CN198" s="60"/>
      <c r="CO198" s="60"/>
      <c r="CP198" s="60"/>
      <c r="CQ198" s="60"/>
      <c r="CR198" s="60"/>
      <c r="CS198" s="60"/>
      <c r="CT198" s="60"/>
      <c r="CU198" s="60"/>
      <c r="CV198" s="60"/>
      <c r="CW198" s="60"/>
      <c r="CX198" s="60"/>
      <c r="CY198" s="60"/>
      <c r="CZ198" s="60"/>
      <c r="DA198" s="60"/>
      <c r="DB198" s="60"/>
      <c r="DC198" s="60"/>
      <c r="DD198" s="60"/>
      <c r="DE198" s="60"/>
      <c r="DF198" s="60"/>
      <c r="DG198" s="60"/>
      <c r="DH198" s="60"/>
      <c r="DI198" s="60"/>
      <c r="DJ198" s="60"/>
      <c r="DK198" s="60"/>
      <c r="DL198" s="60"/>
      <c r="DM198" s="60"/>
      <c r="DN198" s="60"/>
      <c r="DO198" s="60"/>
      <c r="DP198" s="60"/>
    </row>
    <row r="199" spans="1:120">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BS199" s="60"/>
      <c r="BT199" s="60"/>
      <c r="BU199" s="75"/>
      <c r="BV199" s="75"/>
      <c r="BW199" s="75"/>
      <c r="BX199" s="75"/>
      <c r="BY199" s="75"/>
      <c r="BZ199" s="75"/>
      <c r="CA199" s="75"/>
      <c r="CL199" s="60"/>
      <c r="CM199" s="60"/>
      <c r="CN199" s="60"/>
      <c r="CO199" s="60"/>
      <c r="CP199" s="60"/>
      <c r="CQ199" s="60"/>
      <c r="CR199" s="60"/>
      <c r="CS199" s="60"/>
      <c r="CT199" s="60"/>
      <c r="CU199" s="60"/>
      <c r="CV199" s="60"/>
      <c r="CW199" s="60"/>
      <c r="CX199" s="60"/>
      <c r="CY199" s="60"/>
      <c r="CZ199" s="60"/>
      <c r="DA199" s="60"/>
      <c r="DB199" s="60"/>
      <c r="DC199" s="60"/>
      <c r="DD199" s="60"/>
      <c r="DE199" s="60"/>
      <c r="DF199" s="60"/>
      <c r="DG199" s="60"/>
      <c r="DH199" s="60"/>
      <c r="DI199" s="60"/>
      <c r="DJ199" s="60"/>
      <c r="DK199" s="60"/>
      <c r="DL199" s="60"/>
      <c r="DM199" s="60"/>
      <c r="DN199" s="60"/>
      <c r="DO199" s="60"/>
      <c r="DP199" s="60"/>
    </row>
    <row r="200" spans="1:120">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BS200" s="60"/>
      <c r="BT200" s="60"/>
      <c r="BU200" s="75"/>
      <c r="BV200" s="75"/>
      <c r="BW200" s="75"/>
      <c r="BX200" s="75"/>
      <c r="BY200" s="75"/>
      <c r="BZ200" s="75"/>
      <c r="CA200" s="75"/>
      <c r="CL200" s="60"/>
      <c r="CM200" s="60"/>
      <c r="CN200" s="60"/>
      <c r="CO200" s="60"/>
      <c r="CP200" s="60"/>
      <c r="CQ200" s="60"/>
      <c r="CR200" s="60"/>
      <c r="CS200" s="60"/>
      <c r="CT200" s="60"/>
      <c r="CU200" s="60"/>
      <c r="CV200" s="60"/>
      <c r="CW200" s="60"/>
      <c r="CX200" s="60"/>
      <c r="CY200" s="60"/>
      <c r="CZ200" s="60"/>
      <c r="DA200" s="60"/>
      <c r="DB200" s="60"/>
      <c r="DC200" s="60"/>
      <c r="DD200" s="60"/>
      <c r="DE200" s="60"/>
      <c r="DF200" s="60"/>
      <c r="DG200" s="60"/>
      <c r="DH200" s="60"/>
      <c r="DI200" s="60"/>
      <c r="DJ200" s="60"/>
      <c r="DK200" s="60"/>
      <c r="DL200" s="60"/>
      <c r="DM200" s="60"/>
      <c r="DN200" s="60"/>
      <c r="DO200" s="60"/>
      <c r="DP200" s="60"/>
    </row>
    <row r="201" spans="1:120">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BS201" s="60"/>
      <c r="BT201" s="60"/>
      <c r="BU201" s="75"/>
      <c r="BV201" s="75"/>
      <c r="BW201" s="75"/>
      <c r="BX201" s="75"/>
      <c r="BY201" s="75"/>
      <c r="BZ201" s="75"/>
      <c r="CA201" s="75"/>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0"/>
      <c r="DJ201" s="60"/>
      <c r="DK201" s="60"/>
      <c r="DL201" s="60"/>
      <c r="DM201" s="60"/>
      <c r="DN201" s="60"/>
      <c r="DO201" s="60"/>
      <c r="DP201" s="60"/>
    </row>
    <row r="202" spans="1:120">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BS202" s="60"/>
      <c r="BT202" s="60"/>
      <c r="BU202" s="75"/>
      <c r="BV202" s="75"/>
      <c r="BW202" s="75"/>
      <c r="BX202" s="75"/>
      <c r="BY202" s="75"/>
      <c r="BZ202" s="75"/>
      <c r="CA202" s="75"/>
      <c r="CL202" s="60"/>
      <c r="CM202" s="60"/>
      <c r="CN202" s="60"/>
      <c r="CO202" s="60"/>
      <c r="CP202" s="60"/>
      <c r="CQ202" s="60"/>
      <c r="CR202" s="60"/>
      <c r="CS202" s="60"/>
      <c r="CT202" s="60"/>
      <c r="CU202" s="60"/>
      <c r="CV202" s="60"/>
      <c r="CW202" s="60"/>
      <c r="CX202" s="60"/>
      <c r="CY202" s="60"/>
      <c r="CZ202" s="60"/>
      <c r="DA202" s="60"/>
      <c r="DB202" s="60"/>
      <c r="DC202" s="60"/>
      <c r="DD202" s="60"/>
      <c r="DE202" s="60"/>
      <c r="DF202" s="60"/>
      <c r="DG202" s="60"/>
      <c r="DH202" s="60"/>
      <c r="DI202" s="60"/>
      <c r="DJ202" s="60"/>
      <c r="DK202" s="60"/>
      <c r="DL202" s="60"/>
      <c r="DM202" s="60"/>
      <c r="DN202" s="60"/>
      <c r="DO202" s="60"/>
      <c r="DP202" s="60"/>
    </row>
    <row r="203" spans="1:120">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BS203" s="60"/>
      <c r="BT203" s="60"/>
      <c r="BU203" s="75"/>
      <c r="BV203" s="75"/>
      <c r="BW203" s="75"/>
      <c r="BX203" s="75"/>
      <c r="BY203" s="75"/>
      <c r="BZ203" s="75"/>
      <c r="CA203" s="75"/>
      <c r="CL203" s="60"/>
      <c r="CM203" s="60"/>
      <c r="CN203" s="60"/>
      <c r="CO203" s="60"/>
      <c r="CP203" s="60"/>
      <c r="CQ203" s="60"/>
      <c r="CR203" s="60"/>
      <c r="CS203" s="60"/>
      <c r="CT203" s="60"/>
      <c r="CU203" s="60"/>
      <c r="CV203" s="60"/>
      <c r="CW203" s="60"/>
      <c r="CX203" s="60"/>
      <c r="CY203" s="60"/>
      <c r="CZ203" s="60"/>
      <c r="DA203" s="60"/>
      <c r="DB203" s="60"/>
      <c r="DC203" s="60"/>
      <c r="DD203" s="60"/>
      <c r="DE203" s="60"/>
      <c r="DF203" s="60"/>
      <c r="DG203" s="60"/>
      <c r="DH203" s="60"/>
      <c r="DI203" s="60"/>
      <c r="DJ203" s="60"/>
      <c r="DK203" s="60"/>
      <c r="DL203" s="60"/>
      <c r="DM203" s="60"/>
      <c r="DN203" s="60"/>
      <c r="DO203" s="60"/>
      <c r="DP203" s="60"/>
    </row>
    <row r="204" spans="1:120">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BS204" s="60"/>
      <c r="BT204" s="60"/>
      <c r="BU204" s="75"/>
      <c r="BV204" s="75"/>
      <c r="BW204" s="75"/>
      <c r="BX204" s="75"/>
      <c r="BY204" s="75"/>
      <c r="BZ204" s="75"/>
      <c r="CA204" s="75"/>
      <c r="CL204" s="60"/>
      <c r="CM204" s="60"/>
      <c r="CN204" s="60"/>
      <c r="CO204" s="60"/>
      <c r="CP204" s="60"/>
      <c r="CQ204" s="60"/>
      <c r="CR204" s="60"/>
      <c r="CS204" s="60"/>
      <c r="CT204" s="60"/>
      <c r="CU204" s="60"/>
      <c r="CV204" s="60"/>
      <c r="CW204" s="60"/>
      <c r="CX204" s="60"/>
      <c r="CY204" s="60"/>
      <c r="CZ204" s="60"/>
      <c r="DA204" s="60"/>
      <c r="DB204" s="60"/>
      <c r="DC204" s="60"/>
      <c r="DD204" s="60"/>
      <c r="DE204" s="60"/>
      <c r="DF204" s="60"/>
      <c r="DG204" s="60"/>
      <c r="DH204" s="60"/>
      <c r="DI204" s="60"/>
      <c r="DJ204" s="60"/>
      <c r="DK204" s="60"/>
      <c r="DL204" s="60"/>
      <c r="DM204" s="60"/>
      <c r="DN204" s="60"/>
      <c r="DO204" s="60"/>
      <c r="DP204" s="60"/>
    </row>
    <row r="205" spans="1:120">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BS205" s="60"/>
      <c r="BT205" s="60"/>
      <c r="BU205" s="75"/>
      <c r="BV205" s="75"/>
      <c r="BW205" s="75"/>
      <c r="BX205" s="75"/>
      <c r="BY205" s="75"/>
      <c r="BZ205" s="75"/>
      <c r="CA205" s="75"/>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row>
    <row r="206" spans="1:120">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BS206" s="60"/>
      <c r="BT206" s="60"/>
      <c r="BU206" s="75"/>
      <c r="BV206" s="75"/>
      <c r="BW206" s="75"/>
      <c r="BX206" s="75"/>
      <c r="BY206" s="75"/>
      <c r="BZ206" s="75"/>
      <c r="CA206" s="75"/>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row>
    <row r="207" spans="1:120">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BS207" s="60"/>
      <c r="BT207" s="60"/>
      <c r="BU207" s="75"/>
      <c r="BV207" s="75"/>
      <c r="BW207" s="75"/>
      <c r="BX207" s="75"/>
      <c r="BY207" s="75"/>
      <c r="BZ207" s="75"/>
      <c r="CA207" s="75"/>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row>
    <row r="208" spans="1:120">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BS208" s="60"/>
      <c r="BT208" s="60"/>
      <c r="BU208" s="75"/>
      <c r="BV208" s="75"/>
      <c r="BW208" s="75"/>
      <c r="BX208" s="75"/>
      <c r="BY208" s="75"/>
      <c r="BZ208" s="75"/>
      <c r="CA208" s="75"/>
      <c r="CL208" s="60"/>
      <c r="CM208" s="60"/>
      <c r="CN208" s="60"/>
      <c r="CO208" s="60"/>
      <c r="CP208" s="60"/>
      <c r="CQ208" s="60"/>
      <c r="CR208" s="60"/>
      <c r="CS208" s="60"/>
      <c r="CT208" s="60"/>
      <c r="CU208" s="60"/>
      <c r="CV208" s="60"/>
      <c r="CW208" s="60"/>
      <c r="CX208" s="60"/>
      <c r="CY208" s="60"/>
      <c r="CZ208" s="60"/>
      <c r="DA208" s="60"/>
      <c r="DB208" s="60"/>
      <c r="DC208" s="60"/>
      <c r="DD208" s="60"/>
      <c r="DE208" s="60"/>
      <c r="DF208" s="60"/>
      <c r="DG208" s="60"/>
      <c r="DH208" s="60"/>
      <c r="DI208" s="60"/>
      <c r="DJ208" s="60"/>
      <c r="DK208" s="60"/>
      <c r="DL208" s="60"/>
      <c r="DM208" s="60"/>
      <c r="DN208" s="60"/>
      <c r="DO208" s="60"/>
      <c r="DP208" s="60"/>
    </row>
    <row r="209" spans="1:120">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BS209" s="60"/>
      <c r="BT209" s="60"/>
      <c r="BU209" s="75"/>
      <c r="BV209" s="75"/>
      <c r="BW209" s="75"/>
      <c r="BX209" s="75"/>
      <c r="BY209" s="75"/>
      <c r="BZ209" s="75"/>
      <c r="CA209" s="75"/>
      <c r="CL209" s="60"/>
      <c r="CM209" s="60"/>
      <c r="CN209" s="60"/>
      <c r="CO209" s="60"/>
      <c r="CP209" s="60"/>
      <c r="CQ209" s="60"/>
      <c r="CR209" s="60"/>
      <c r="CS209" s="60"/>
      <c r="CT209" s="60"/>
      <c r="CU209" s="60"/>
      <c r="CV209" s="60"/>
      <c r="CW209" s="60"/>
      <c r="CX209" s="60"/>
      <c r="CY209" s="60"/>
      <c r="CZ209" s="60"/>
      <c r="DA209" s="60"/>
      <c r="DB209" s="60"/>
      <c r="DC209" s="60"/>
      <c r="DD209" s="60"/>
      <c r="DE209" s="60"/>
      <c r="DF209" s="60"/>
      <c r="DG209" s="60"/>
      <c r="DH209" s="60"/>
      <c r="DI209" s="60"/>
      <c r="DJ209" s="60"/>
      <c r="DK209" s="60"/>
      <c r="DL209" s="60"/>
      <c r="DM209" s="60"/>
      <c r="DN209" s="60"/>
      <c r="DO209" s="60"/>
      <c r="DP209" s="60"/>
    </row>
    <row r="210" spans="1:120">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BS210" s="60"/>
      <c r="BT210" s="60"/>
      <c r="BU210" s="75"/>
      <c r="BV210" s="75"/>
      <c r="BW210" s="75"/>
      <c r="BX210" s="75"/>
      <c r="BY210" s="75"/>
      <c r="BZ210" s="75"/>
      <c r="CA210" s="75"/>
      <c r="CL210" s="60"/>
      <c r="CM210" s="60"/>
      <c r="CN210" s="60"/>
      <c r="CO210" s="60"/>
      <c r="CP210" s="60"/>
      <c r="CQ210" s="60"/>
      <c r="CR210" s="60"/>
      <c r="CS210" s="60"/>
      <c r="CT210" s="60"/>
      <c r="CU210" s="60"/>
      <c r="CV210" s="60"/>
      <c r="CW210" s="60"/>
      <c r="CX210" s="60"/>
      <c r="CY210" s="60"/>
      <c r="CZ210" s="60"/>
      <c r="DA210" s="60"/>
      <c r="DB210" s="60"/>
      <c r="DC210" s="60"/>
      <c r="DD210" s="60"/>
      <c r="DE210" s="60"/>
      <c r="DF210" s="60"/>
      <c r="DG210" s="60"/>
      <c r="DH210" s="60"/>
      <c r="DI210" s="60"/>
      <c r="DJ210" s="60"/>
      <c r="DK210" s="60"/>
      <c r="DL210" s="60"/>
      <c r="DM210" s="60"/>
      <c r="DN210" s="60"/>
      <c r="DO210" s="60"/>
      <c r="DP210" s="60"/>
    </row>
    <row r="211" spans="1:120">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BS211" s="60"/>
      <c r="BT211" s="60"/>
      <c r="BU211" s="75"/>
      <c r="BV211" s="75"/>
      <c r="BW211" s="75"/>
      <c r="BX211" s="75"/>
      <c r="BY211" s="75"/>
      <c r="BZ211" s="75"/>
      <c r="CA211" s="75"/>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60"/>
      <c r="DI211" s="60"/>
      <c r="DJ211" s="60"/>
      <c r="DK211" s="60"/>
      <c r="DL211" s="60"/>
      <c r="DM211" s="60"/>
      <c r="DN211" s="60"/>
      <c r="DO211" s="60"/>
      <c r="DP211" s="60"/>
    </row>
    <row r="212" spans="1:120">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BS212" s="60"/>
      <c r="BT212" s="60"/>
      <c r="BU212" s="75"/>
      <c r="BV212" s="75"/>
      <c r="BW212" s="75"/>
      <c r="BX212" s="75"/>
      <c r="BY212" s="75"/>
      <c r="BZ212" s="75"/>
      <c r="CA212" s="75"/>
      <c r="CL212" s="60"/>
      <c r="CM212" s="60"/>
      <c r="CN212" s="60"/>
      <c r="CO212" s="60"/>
      <c r="CP212" s="60"/>
      <c r="CQ212" s="60"/>
      <c r="CR212" s="60"/>
      <c r="CS212" s="60"/>
      <c r="CT212" s="60"/>
      <c r="CU212" s="60"/>
      <c r="CV212" s="60"/>
      <c r="CW212" s="60"/>
      <c r="CX212" s="60"/>
      <c r="CY212" s="60"/>
      <c r="CZ212" s="60"/>
      <c r="DA212" s="60"/>
      <c r="DB212" s="60"/>
      <c r="DC212" s="60"/>
      <c r="DD212" s="60"/>
      <c r="DE212" s="60"/>
      <c r="DF212" s="60"/>
      <c r="DG212" s="60"/>
      <c r="DH212" s="60"/>
      <c r="DI212" s="60"/>
      <c r="DJ212" s="60"/>
      <c r="DK212" s="60"/>
      <c r="DL212" s="60"/>
      <c r="DM212" s="60"/>
      <c r="DN212" s="60"/>
      <c r="DO212" s="60"/>
      <c r="DP212" s="60"/>
    </row>
    <row r="213" spans="1:120">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BS213" s="60"/>
      <c r="BT213" s="60"/>
      <c r="BU213" s="75"/>
      <c r="BV213" s="75"/>
      <c r="BW213" s="75"/>
      <c r="BX213" s="75"/>
      <c r="BY213" s="75"/>
      <c r="BZ213" s="75"/>
      <c r="CA213" s="75"/>
      <c r="CL213" s="60"/>
      <c r="CM213" s="60"/>
      <c r="CN213" s="60"/>
      <c r="CO213" s="60"/>
      <c r="CP213" s="60"/>
      <c r="CQ213" s="60"/>
      <c r="CR213" s="60"/>
      <c r="CS213" s="60"/>
      <c r="CT213" s="60"/>
      <c r="CU213" s="60"/>
      <c r="CV213" s="60"/>
      <c r="CW213" s="60"/>
      <c r="CX213" s="60"/>
      <c r="CY213" s="60"/>
      <c r="CZ213" s="60"/>
      <c r="DA213" s="60"/>
      <c r="DB213" s="60"/>
      <c r="DC213" s="60"/>
      <c r="DD213" s="60"/>
      <c r="DE213" s="60"/>
      <c r="DF213" s="60"/>
      <c r="DG213" s="60"/>
      <c r="DH213" s="60"/>
      <c r="DI213" s="60"/>
      <c r="DJ213" s="60"/>
      <c r="DK213" s="60"/>
      <c r="DL213" s="60"/>
      <c r="DM213" s="60"/>
      <c r="DN213" s="60"/>
      <c r="DO213" s="60"/>
      <c r="DP213" s="60"/>
    </row>
    <row r="214" spans="1:120">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BS214" s="60"/>
      <c r="BT214" s="60"/>
      <c r="BU214" s="75"/>
      <c r="BV214" s="75"/>
      <c r="BW214" s="75"/>
      <c r="BX214" s="75"/>
      <c r="BY214" s="75"/>
      <c r="BZ214" s="75"/>
      <c r="CA214" s="75"/>
      <c r="CL214" s="60"/>
      <c r="CM214" s="60"/>
      <c r="CN214" s="60"/>
      <c r="CO214" s="60"/>
      <c r="CP214" s="60"/>
      <c r="CQ214" s="60"/>
      <c r="CR214" s="60"/>
      <c r="CS214" s="60"/>
      <c r="CT214" s="60"/>
      <c r="CU214" s="60"/>
      <c r="CV214" s="60"/>
      <c r="CW214" s="60"/>
      <c r="CX214" s="60"/>
      <c r="CY214" s="60"/>
      <c r="CZ214" s="60"/>
      <c r="DA214" s="60"/>
      <c r="DB214" s="60"/>
      <c r="DC214" s="60"/>
      <c r="DD214" s="60"/>
      <c r="DE214" s="60"/>
      <c r="DF214" s="60"/>
      <c r="DG214" s="60"/>
      <c r="DH214" s="60"/>
      <c r="DI214" s="60"/>
      <c r="DJ214" s="60"/>
      <c r="DK214" s="60"/>
      <c r="DL214" s="60"/>
      <c r="DM214" s="60"/>
      <c r="DN214" s="60"/>
      <c r="DO214" s="60"/>
      <c r="DP214" s="60"/>
    </row>
    <row r="215" spans="1:120">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BS215" s="60"/>
      <c r="BT215" s="60"/>
      <c r="BU215" s="75"/>
      <c r="BV215" s="75"/>
      <c r="BW215" s="75"/>
      <c r="BX215" s="75"/>
      <c r="BY215" s="75"/>
      <c r="BZ215" s="75"/>
      <c r="CA215" s="75"/>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60"/>
      <c r="DI215" s="60"/>
      <c r="DJ215" s="60"/>
      <c r="DK215" s="60"/>
      <c r="DL215" s="60"/>
      <c r="DM215" s="60"/>
      <c r="DN215" s="60"/>
      <c r="DO215" s="60"/>
      <c r="DP215" s="60"/>
    </row>
    <row r="216" spans="1:120">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BS216" s="60"/>
      <c r="BT216" s="60"/>
      <c r="BU216" s="75"/>
      <c r="BV216" s="75"/>
      <c r="BW216" s="75"/>
      <c r="BX216" s="75"/>
      <c r="BY216" s="75"/>
      <c r="BZ216" s="75"/>
      <c r="CA216" s="75"/>
      <c r="CL216" s="60"/>
      <c r="CM216" s="60"/>
      <c r="CN216" s="60"/>
      <c r="CO216" s="60"/>
      <c r="CP216" s="60"/>
      <c r="CQ216" s="60"/>
      <c r="CR216" s="60"/>
      <c r="CS216" s="60"/>
      <c r="CT216" s="60"/>
      <c r="CU216" s="60"/>
      <c r="CV216" s="60"/>
      <c r="CW216" s="60"/>
      <c r="CX216" s="60"/>
      <c r="CY216" s="60"/>
      <c r="CZ216" s="60"/>
      <c r="DA216" s="60"/>
      <c r="DB216" s="60"/>
      <c r="DC216" s="60"/>
      <c r="DD216" s="60"/>
      <c r="DE216" s="60"/>
      <c r="DF216" s="60"/>
      <c r="DG216" s="60"/>
      <c r="DH216" s="60"/>
      <c r="DI216" s="60"/>
      <c r="DJ216" s="60"/>
      <c r="DK216" s="60"/>
      <c r="DL216" s="60"/>
      <c r="DM216" s="60"/>
      <c r="DN216" s="60"/>
      <c r="DO216" s="60"/>
      <c r="DP216" s="60"/>
    </row>
    <row r="217" spans="1:120">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BS217" s="60"/>
      <c r="BT217" s="60"/>
      <c r="BU217" s="75"/>
      <c r="BV217" s="75"/>
      <c r="BW217" s="75"/>
      <c r="BX217" s="75"/>
      <c r="BY217" s="75"/>
      <c r="BZ217" s="75"/>
      <c r="CA217" s="75"/>
      <c r="CL217" s="60"/>
      <c r="CM217" s="60"/>
      <c r="CN217" s="60"/>
      <c r="CO217" s="60"/>
      <c r="CP217" s="60"/>
      <c r="CQ217" s="60"/>
      <c r="CR217" s="60"/>
      <c r="CS217" s="60"/>
      <c r="CT217" s="60"/>
      <c r="CU217" s="60"/>
      <c r="CV217" s="60"/>
      <c r="CW217" s="60"/>
      <c r="CX217" s="60"/>
      <c r="CY217" s="60"/>
      <c r="CZ217" s="60"/>
      <c r="DA217" s="60"/>
      <c r="DB217" s="60"/>
      <c r="DC217" s="60"/>
      <c r="DD217" s="60"/>
      <c r="DE217" s="60"/>
      <c r="DF217" s="60"/>
      <c r="DG217" s="60"/>
      <c r="DH217" s="60"/>
      <c r="DI217" s="60"/>
      <c r="DJ217" s="60"/>
      <c r="DK217" s="60"/>
      <c r="DL217" s="60"/>
      <c r="DM217" s="60"/>
      <c r="DN217" s="60"/>
      <c r="DO217" s="60"/>
      <c r="DP217" s="60"/>
    </row>
    <row r="218" spans="1:120">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BS218" s="60"/>
      <c r="BT218" s="60"/>
      <c r="BU218" s="75"/>
      <c r="BV218" s="75"/>
      <c r="BW218" s="75"/>
      <c r="BX218" s="75"/>
      <c r="BY218" s="75"/>
      <c r="BZ218" s="75"/>
      <c r="CA218" s="75"/>
      <c r="CL218" s="60"/>
      <c r="CM218" s="60"/>
      <c r="CN218" s="60"/>
      <c r="CO218" s="60"/>
      <c r="CP218" s="60"/>
      <c r="CQ218" s="60"/>
      <c r="CR218" s="60"/>
      <c r="CS218" s="60"/>
      <c r="CT218" s="60"/>
      <c r="CU218" s="60"/>
      <c r="CV218" s="60"/>
      <c r="CW218" s="60"/>
      <c r="CX218" s="60"/>
      <c r="CY218" s="60"/>
      <c r="CZ218" s="60"/>
      <c r="DA218" s="60"/>
      <c r="DB218" s="60"/>
      <c r="DC218" s="60"/>
      <c r="DD218" s="60"/>
      <c r="DE218" s="60"/>
      <c r="DF218" s="60"/>
      <c r="DG218" s="60"/>
      <c r="DH218" s="60"/>
      <c r="DI218" s="60"/>
      <c r="DJ218" s="60"/>
      <c r="DK218" s="60"/>
      <c r="DL218" s="60"/>
      <c r="DM218" s="60"/>
      <c r="DN218" s="60"/>
      <c r="DO218" s="60"/>
      <c r="DP218" s="60"/>
    </row>
    <row r="219" spans="1:120">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BS219" s="60"/>
      <c r="BT219" s="60"/>
      <c r="BU219" s="75"/>
      <c r="BV219" s="75"/>
      <c r="BW219" s="75"/>
      <c r="BX219" s="75"/>
      <c r="BY219" s="75"/>
      <c r="BZ219" s="75"/>
      <c r="CA219" s="75"/>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0"/>
      <c r="DO219" s="60"/>
      <c r="DP219" s="60"/>
    </row>
    <row r="220" spans="1:120">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BS220" s="60"/>
      <c r="BT220" s="60"/>
      <c r="BU220" s="75"/>
      <c r="BV220" s="75"/>
      <c r="BW220" s="75"/>
      <c r="BX220" s="75"/>
      <c r="BY220" s="75"/>
      <c r="BZ220" s="75"/>
      <c r="CA220" s="75"/>
      <c r="CL220" s="60"/>
      <c r="CM220" s="60"/>
      <c r="CN220" s="60"/>
      <c r="CO220" s="60"/>
      <c r="CP220" s="60"/>
      <c r="CQ220" s="60"/>
      <c r="CR220" s="60"/>
      <c r="CS220" s="60"/>
      <c r="CT220" s="60"/>
      <c r="CU220" s="60"/>
      <c r="CV220" s="60"/>
      <c r="CW220" s="60"/>
      <c r="CX220" s="60"/>
      <c r="CY220" s="60"/>
      <c r="CZ220" s="60"/>
      <c r="DA220" s="60"/>
      <c r="DB220" s="60"/>
      <c r="DC220" s="60"/>
      <c r="DD220" s="60"/>
      <c r="DE220" s="60"/>
      <c r="DF220" s="60"/>
      <c r="DG220" s="60"/>
      <c r="DH220" s="60"/>
      <c r="DI220" s="60"/>
      <c r="DJ220" s="60"/>
      <c r="DK220" s="60"/>
      <c r="DL220" s="60"/>
      <c r="DM220" s="60"/>
      <c r="DN220" s="60"/>
      <c r="DO220" s="60"/>
      <c r="DP220" s="60"/>
    </row>
    <row r="221" spans="1:120">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BS221" s="60"/>
      <c r="BT221" s="60"/>
      <c r="BU221" s="75"/>
      <c r="BV221" s="75"/>
      <c r="BW221" s="75"/>
      <c r="BX221" s="75"/>
      <c r="BY221" s="75"/>
      <c r="BZ221" s="75"/>
      <c r="CA221" s="75"/>
      <c r="CL221" s="60"/>
      <c r="CM221" s="60"/>
      <c r="CN221" s="60"/>
      <c r="CO221" s="60"/>
      <c r="CP221" s="60"/>
      <c r="CQ221" s="60"/>
      <c r="CR221" s="60"/>
      <c r="CS221" s="60"/>
      <c r="CT221" s="60"/>
      <c r="CU221" s="60"/>
      <c r="CV221" s="60"/>
      <c r="CW221" s="60"/>
      <c r="CX221" s="60"/>
      <c r="CY221" s="60"/>
      <c r="CZ221" s="60"/>
      <c r="DA221" s="60"/>
      <c r="DB221" s="60"/>
      <c r="DC221" s="60"/>
      <c r="DD221" s="60"/>
      <c r="DE221" s="60"/>
      <c r="DF221" s="60"/>
      <c r="DG221" s="60"/>
      <c r="DH221" s="60"/>
      <c r="DI221" s="60"/>
      <c r="DJ221" s="60"/>
      <c r="DK221" s="60"/>
      <c r="DL221" s="60"/>
      <c r="DM221" s="60"/>
      <c r="DN221" s="60"/>
      <c r="DO221" s="60"/>
      <c r="DP221" s="60"/>
    </row>
    <row r="222" spans="1:120">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BS222" s="60"/>
      <c r="BT222" s="60"/>
      <c r="BU222" s="75"/>
      <c r="BV222" s="75"/>
      <c r="BW222" s="75"/>
      <c r="BX222" s="75"/>
      <c r="BY222" s="75"/>
      <c r="BZ222" s="75"/>
      <c r="CA222" s="75"/>
      <c r="CL222" s="60"/>
      <c r="CM222" s="60"/>
      <c r="CN222" s="60"/>
      <c r="CO222" s="60"/>
      <c r="CP222" s="60"/>
      <c r="CQ222" s="60"/>
      <c r="CR222" s="60"/>
      <c r="CS222" s="60"/>
      <c r="CT222" s="60"/>
      <c r="CU222" s="60"/>
      <c r="CV222" s="60"/>
      <c r="CW222" s="60"/>
      <c r="CX222" s="60"/>
      <c r="CY222" s="60"/>
      <c r="CZ222" s="60"/>
      <c r="DA222" s="60"/>
      <c r="DB222" s="60"/>
      <c r="DC222" s="60"/>
      <c r="DD222" s="60"/>
      <c r="DE222" s="60"/>
      <c r="DF222" s="60"/>
      <c r="DG222" s="60"/>
      <c r="DH222" s="60"/>
      <c r="DI222" s="60"/>
      <c r="DJ222" s="60"/>
      <c r="DK222" s="60"/>
      <c r="DL222" s="60"/>
      <c r="DM222" s="60"/>
      <c r="DN222" s="60"/>
      <c r="DO222" s="60"/>
      <c r="DP222" s="60"/>
    </row>
    <row r="223" spans="1:120">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BS223" s="60"/>
      <c r="BT223" s="60"/>
      <c r="BU223" s="75"/>
      <c r="BV223" s="75"/>
      <c r="BW223" s="75"/>
      <c r="BX223" s="75"/>
      <c r="BY223" s="75"/>
      <c r="BZ223" s="75"/>
      <c r="CA223" s="75"/>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60"/>
      <c r="DI223" s="60"/>
      <c r="DJ223" s="60"/>
      <c r="DK223" s="60"/>
      <c r="DL223" s="60"/>
      <c r="DM223" s="60"/>
      <c r="DN223" s="60"/>
      <c r="DO223" s="60"/>
      <c r="DP223" s="60"/>
    </row>
    <row r="224" spans="1:120">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BS224" s="60"/>
      <c r="BT224" s="60"/>
      <c r="BU224" s="75"/>
      <c r="BV224" s="75"/>
      <c r="BW224" s="75"/>
      <c r="BX224" s="75"/>
      <c r="BY224" s="75"/>
      <c r="BZ224" s="75"/>
      <c r="CA224" s="75"/>
      <c r="CL224" s="60"/>
      <c r="CM224" s="60"/>
      <c r="CN224" s="60"/>
      <c r="CO224" s="60"/>
      <c r="CP224" s="60"/>
      <c r="CQ224" s="60"/>
      <c r="CR224" s="60"/>
      <c r="CS224" s="60"/>
      <c r="CT224" s="60"/>
      <c r="CU224" s="60"/>
      <c r="CV224" s="60"/>
      <c r="CW224" s="60"/>
      <c r="CX224" s="60"/>
      <c r="CY224" s="60"/>
      <c r="CZ224" s="60"/>
      <c r="DA224" s="60"/>
      <c r="DB224" s="60"/>
      <c r="DC224" s="60"/>
      <c r="DD224" s="60"/>
      <c r="DE224" s="60"/>
      <c r="DF224" s="60"/>
      <c r="DG224" s="60"/>
      <c r="DH224" s="60"/>
      <c r="DI224" s="60"/>
      <c r="DJ224" s="60"/>
      <c r="DK224" s="60"/>
      <c r="DL224" s="60"/>
      <c r="DM224" s="60"/>
      <c r="DN224" s="60"/>
      <c r="DO224" s="60"/>
      <c r="DP224" s="60"/>
    </row>
    <row r="225" spans="1:120">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BS225" s="60"/>
      <c r="BT225" s="60"/>
      <c r="BU225" s="75"/>
      <c r="BV225" s="75"/>
      <c r="BW225" s="75"/>
      <c r="BX225" s="75"/>
      <c r="BY225" s="75"/>
      <c r="BZ225" s="75"/>
      <c r="CA225" s="75"/>
      <c r="CL225" s="60"/>
      <c r="CM225" s="60"/>
      <c r="CN225" s="60"/>
      <c r="CO225" s="60"/>
      <c r="CP225" s="60"/>
      <c r="CQ225" s="60"/>
      <c r="CR225" s="60"/>
      <c r="CS225" s="60"/>
      <c r="CT225" s="60"/>
      <c r="CU225" s="60"/>
      <c r="CV225" s="60"/>
      <c r="CW225" s="60"/>
      <c r="CX225" s="60"/>
      <c r="CY225" s="60"/>
      <c r="CZ225" s="60"/>
      <c r="DA225" s="60"/>
      <c r="DB225" s="60"/>
      <c r="DC225" s="60"/>
      <c r="DD225" s="60"/>
      <c r="DE225" s="60"/>
      <c r="DF225" s="60"/>
      <c r="DG225" s="60"/>
      <c r="DH225" s="60"/>
      <c r="DI225" s="60"/>
      <c r="DJ225" s="60"/>
      <c r="DK225" s="60"/>
      <c r="DL225" s="60"/>
      <c r="DM225" s="60"/>
      <c r="DN225" s="60"/>
      <c r="DO225" s="60"/>
      <c r="DP225" s="60"/>
    </row>
    <row r="226" spans="1:120">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BS226" s="60"/>
      <c r="BT226" s="60"/>
      <c r="BU226" s="75"/>
      <c r="BV226" s="75"/>
      <c r="BW226" s="75"/>
      <c r="BX226" s="75"/>
      <c r="BY226" s="75"/>
      <c r="BZ226" s="75"/>
      <c r="CA226" s="75"/>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row>
    <row r="227" spans="1:120">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BS227" s="60"/>
      <c r="BT227" s="60"/>
      <c r="BU227" s="75"/>
      <c r="BV227" s="75"/>
      <c r="BW227" s="75"/>
      <c r="BX227" s="75"/>
      <c r="BY227" s="75"/>
      <c r="BZ227" s="75"/>
      <c r="CA227" s="75"/>
      <c r="CL227" s="60"/>
      <c r="CM227" s="60"/>
      <c r="CN227" s="60"/>
      <c r="CO227" s="60"/>
      <c r="CP227" s="60"/>
      <c r="CQ227" s="60"/>
      <c r="CR227" s="60"/>
      <c r="CS227" s="60"/>
      <c r="CT227" s="60"/>
      <c r="CU227" s="60"/>
      <c r="CV227" s="60"/>
      <c r="CW227" s="60"/>
      <c r="CX227" s="60"/>
      <c r="CY227" s="60"/>
      <c r="CZ227" s="60"/>
      <c r="DA227" s="60"/>
      <c r="DB227" s="60"/>
      <c r="DC227" s="60"/>
      <c r="DD227" s="60"/>
      <c r="DE227" s="60"/>
      <c r="DF227" s="60"/>
      <c r="DG227" s="60"/>
      <c r="DH227" s="60"/>
      <c r="DI227" s="60"/>
      <c r="DJ227" s="60"/>
      <c r="DK227" s="60"/>
      <c r="DL227" s="60"/>
      <c r="DM227" s="60"/>
      <c r="DN227" s="60"/>
      <c r="DO227" s="60"/>
      <c r="DP227" s="60"/>
    </row>
    <row r="228" spans="1:120">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BS228" s="60"/>
      <c r="BT228" s="60"/>
      <c r="BU228" s="75"/>
      <c r="BV228" s="75"/>
      <c r="BW228" s="75"/>
      <c r="BX228" s="75"/>
      <c r="BY228" s="75"/>
      <c r="BZ228" s="75"/>
      <c r="CA228" s="75"/>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row>
    <row r="229" spans="1:120">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BS229" s="60"/>
      <c r="BT229" s="60"/>
      <c r="BU229" s="75"/>
      <c r="BV229" s="75"/>
      <c r="BW229" s="75"/>
      <c r="BX229" s="75"/>
      <c r="BY229" s="75"/>
      <c r="BZ229" s="75"/>
      <c r="CA229" s="75"/>
      <c r="CL229" s="60"/>
      <c r="CM229" s="60"/>
      <c r="CN229" s="60"/>
      <c r="CO229" s="60"/>
      <c r="CP229" s="60"/>
      <c r="CQ229" s="60"/>
      <c r="CR229" s="60"/>
      <c r="CS229" s="60"/>
      <c r="CT229" s="60"/>
      <c r="CU229" s="60"/>
      <c r="CV229" s="60"/>
      <c r="CW229" s="60"/>
      <c r="CX229" s="60"/>
      <c r="CY229" s="60"/>
      <c r="CZ229" s="60"/>
      <c r="DA229" s="60"/>
      <c r="DB229" s="60"/>
      <c r="DC229" s="60"/>
      <c r="DD229" s="60"/>
      <c r="DE229" s="60"/>
      <c r="DF229" s="60"/>
      <c r="DG229" s="60"/>
      <c r="DH229" s="60"/>
      <c r="DI229" s="60"/>
      <c r="DJ229" s="60"/>
      <c r="DK229" s="60"/>
      <c r="DL229" s="60"/>
      <c r="DM229" s="60"/>
      <c r="DN229" s="60"/>
      <c r="DO229" s="60"/>
      <c r="DP229" s="60"/>
    </row>
    <row r="230" spans="1:120">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BS230" s="60"/>
      <c r="BT230" s="60"/>
      <c r="BU230" s="75"/>
      <c r="BV230" s="75"/>
      <c r="BW230" s="75"/>
      <c r="BX230" s="75"/>
      <c r="BY230" s="75"/>
      <c r="BZ230" s="75"/>
      <c r="CA230" s="75"/>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row>
    <row r="231" spans="1:120">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BS231" s="60"/>
      <c r="BT231" s="60"/>
      <c r="BU231" s="75"/>
      <c r="BV231" s="75"/>
      <c r="BW231" s="75"/>
      <c r="BX231" s="75"/>
      <c r="BY231" s="75"/>
      <c r="BZ231" s="75"/>
      <c r="CA231" s="75"/>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60"/>
      <c r="DI231" s="60"/>
      <c r="DJ231" s="60"/>
      <c r="DK231" s="60"/>
      <c r="DL231" s="60"/>
      <c r="DM231" s="60"/>
      <c r="DN231" s="60"/>
      <c r="DO231" s="60"/>
      <c r="DP231" s="60"/>
    </row>
    <row r="232" spans="1:120">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BS232" s="60"/>
      <c r="BT232" s="60"/>
      <c r="BU232" s="75"/>
      <c r="BV232" s="75"/>
      <c r="BW232" s="75"/>
      <c r="BX232" s="75"/>
      <c r="BY232" s="75"/>
      <c r="BZ232" s="75"/>
      <c r="CA232" s="75"/>
      <c r="CL232" s="60"/>
      <c r="CM232" s="60"/>
      <c r="CN232" s="60"/>
      <c r="CO232" s="60"/>
      <c r="CP232" s="60"/>
      <c r="CQ232" s="60"/>
      <c r="CR232" s="60"/>
      <c r="CS232" s="60"/>
      <c r="CT232" s="60"/>
      <c r="CU232" s="60"/>
      <c r="CV232" s="60"/>
      <c r="CW232" s="60"/>
      <c r="CX232" s="60"/>
      <c r="CY232" s="60"/>
      <c r="CZ232" s="60"/>
      <c r="DA232" s="60"/>
      <c r="DB232" s="60"/>
      <c r="DC232" s="60"/>
      <c r="DD232" s="60"/>
      <c r="DE232" s="60"/>
      <c r="DF232" s="60"/>
      <c r="DG232" s="60"/>
      <c r="DH232" s="60"/>
      <c r="DI232" s="60"/>
      <c r="DJ232" s="60"/>
      <c r="DK232" s="60"/>
      <c r="DL232" s="60"/>
      <c r="DM232" s="60"/>
      <c r="DN232" s="60"/>
      <c r="DO232" s="60"/>
      <c r="DP232" s="60"/>
    </row>
    <row r="233" spans="1:120">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BS233" s="60"/>
      <c r="BT233" s="60"/>
      <c r="BU233" s="75"/>
      <c r="BV233" s="75"/>
      <c r="BW233" s="75"/>
      <c r="BX233" s="75"/>
      <c r="BY233" s="75"/>
      <c r="BZ233" s="75"/>
      <c r="CA233" s="75"/>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row>
    <row r="234" spans="1:120">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BS234" s="60"/>
      <c r="BT234" s="60"/>
      <c r="BU234" s="75"/>
      <c r="BV234" s="75"/>
      <c r="BW234" s="75"/>
      <c r="BX234" s="75"/>
      <c r="BY234" s="75"/>
      <c r="BZ234" s="75"/>
      <c r="CA234" s="75"/>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60"/>
      <c r="DI234" s="60"/>
      <c r="DJ234" s="60"/>
      <c r="DK234" s="60"/>
      <c r="DL234" s="60"/>
      <c r="DM234" s="60"/>
      <c r="DN234" s="60"/>
      <c r="DO234" s="60"/>
      <c r="DP234" s="60"/>
    </row>
    <row r="235" spans="1:120">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BS235" s="60"/>
      <c r="BT235" s="60"/>
      <c r="BU235" s="75"/>
      <c r="BV235" s="75"/>
      <c r="BW235" s="75"/>
      <c r="BX235" s="75"/>
      <c r="BY235" s="75"/>
      <c r="BZ235" s="75"/>
      <c r="CA235" s="75"/>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row>
    <row r="236" spans="1:120">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BS236" s="60"/>
      <c r="BT236" s="60"/>
      <c r="BU236" s="75"/>
      <c r="BV236" s="75"/>
      <c r="BW236" s="75"/>
      <c r="BX236" s="75"/>
      <c r="BY236" s="75"/>
      <c r="BZ236" s="75"/>
      <c r="CA236" s="75"/>
      <c r="CL236" s="60"/>
      <c r="CM236" s="60"/>
      <c r="CN236" s="60"/>
      <c r="CO236" s="60"/>
      <c r="CP236" s="60"/>
      <c r="CQ236" s="60"/>
      <c r="CR236" s="60"/>
      <c r="CS236" s="60"/>
      <c r="CT236" s="60"/>
      <c r="CU236" s="60"/>
      <c r="CV236" s="60"/>
      <c r="CW236" s="60"/>
      <c r="CX236" s="60"/>
      <c r="CY236" s="60"/>
      <c r="CZ236" s="60"/>
      <c r="DA236" s="60"/>
      <c r="DB236" s="60"/>
      <c r="DC236" s="60"/>
      <c r="DD236" s="60"/>
      <c r="DE236" s="60"/>
      <c r="DF236" s="60"/>
      <c r="DG236" s="60"/>
      <c r="DH236" s="60"/>
      <c r="DI236" s="60"/>
      <c r="DJ236" s="60"/>
      <c r="DK236" s="60"/>
      <c r="DL236" s="60"/>
      <c r="DM236" s="60"/>
      <c r="DN236" s="60"/>
      <c r="DO236" s="60"/>
      <c r="DP236" s="60"/>
    </row>
    <row r="237" spans="1:120">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BS237" s="60"/>
      <c r="BT237" s="60"/>
      <c r="BU237" s="75"/>
      <c r="BV237" s="75"/>
      <c r="BW237" s="75"/>
      <c r="BX237" s="75"/>
      <c r="BY237" s="75"/>
      <c r="BZ237" s="75"/>
      <c r="CA237" s="75"/>
      <c r="CL237" s="60"/>
      <c r="CM237" s="60"/>
      <c r="CN237" s="60"/>
      <c r="CO237" s="60"/>
      <c r="CP237" s="60"/>
      <c r="CQ237" s="60"/>
      <c r="CR237" s="60"/>
      <c r="CS237" s="60"/>
      <c r="CT237" s="60"/>
      <c r="CU237" s="60"/>
      <c r="CV237" s="60"/>
      <c r="CW237" s="60"/>
      <c r="CX237" s="60"/>
      <c r="CY237" s="60"/>
      <c r="CZ237" s="60"/>
      <c r="DA237" s="60"/>
      <c r="DB237" s="60"/>
      <c r="DC237" s="60"/>
      <c r="DD237" s="60"/>
      <c r="DE237" s="60"/>
      <c r="DF237" s="60"/>
      <c r="DG237" s="60"/>
      <c r="DH237" s="60"/>
      <c r="DI237" s="60"/>
      <c r="DJ237" s="60"/>
      <c r="DK237" s="60"/>
      <c r="DL237" s="60"/>
      <c r="DM237" s="60"/>
      <c r="DN237" s="60"/>
      <c r="DO237" s="60"/>
      <c r="DP237" s="60"/>
    </row>
    <row r="238" spans="1:120">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BS238" s="60"/>
      <c r="BT238" s="60"/>
      <c r="BU238" s="75"/>
      <c r="BV238" s="75"/>
      <c r="BW238" s="75"/>
      <c r="BX238" s="75"/>
      <c r="BY238" s="75"/>
      <c r="BZ238" s="75"/>
      <c r="CA238" s="75"/>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row>
    <row r="239" spans="1:120">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BS239" s="60"/>
      <c r="BT239" s="60"/>
      <c r="BU239" s="75"/>
      <c r="BV239" s="75"/>
      <c r="BW239" s="75"/>
      <c r="BX239" s="75"/>
      <c r="BY239" s="75"/>
      <c r="BZ239" s="75"/>
      <c r="CA239" s="75"/>
      <c r="CL239" s="60"/>
      <c r="CM239" s="60"/>
      <c r="CN239" s="60"/>
      <c r="CO239" s="60"/>
      <c r="CP239" s="60"/>
      <c r="CQ239" s="60"/>
      <c r="CR239" s="60"/>
      <c r="CS239" s="60"/>
      <c r="CT239" s="60"/>
      <c r="CU239" s="60"/>
      <c r="CV239" s="60"/>
      <c r="CW239" s="60"/>
      <c r="CX239" s="60"/>
      <c r="CY239" s="60"/>
      <c r="CZ239" s="60"/>
      <c r="DA239" s="60"/>
      <c r="DB239" s="60"/>
      <c r="DC239" s="60"/>
      <c r="DD239" s="60"/>
      <c r="DE239" s="60"/>
      <c r="DF239" s="60"/>
      <c r="DG239" s="60"/>
      <c r="DH239" s="60"/>
      <c r="DI239" s="60"/>
      <c r="DJ239" s="60"/>
      <c r="DK239" s="60"/>
      <c r="DL239" s="60"/>
      <c r="DM239" s="60"/>
      <c r="DN239" s="60"/>
      <c r="DO239" s="60"/>
      <c r="DP239" s="60"/>
    </row>
    <row r="240" spans="1:120">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BS240" s="60"/>
      <c r="BT240" s="60"/>
      <c r="BU240" s="75"/>
      <c r="BV240" s="75"/>
      <c r="BW240" s="75"/>
      <c r="BX240" s="75"/>
      <c r="BY240" s="75"/>
      <c r="BZ240" s="75"/>
      <c r="CA240" s="75"/>
      <c r="CL240" s="60"/>
      <c r="CM240" s="60"/>
      <c r="CN240" s="60"/>
      <c r="CO240" s="60"/>
      <c r="CP240" s="60"/>
      <c r="CQ240" s="60"/>
      <c r="CR240" s="60"/>
      <c r="CS240" s="60"/>
      <c r="CT240" s="60"/>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row>
    <row r="241" spans="1:120">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BS241" s="60"/>
      <c r="BT241" s="60"/>
      <c r="BU241" s="75"/>
      <c r="BV241" s="75"/>
      <c r="BW241" s="75"/>
      <c r="BX241" s="75"/>
      <c r="BY241" s="75"/>
      <c r="BZ241" s="75"/>
      <c r="CA241" s="75"/>
      <c r="CL241" s="60"/>
      <c r="CM241" s="60"/>
      <c r="CN241" s="60"/>
      <c r="CO241" s="60"/>
      <c r="CP241" s="60"/>
      <c r="CQ241" s="60"/>
      <c r="CR241" s="60"/>
      <c r="CS241" s="60"/>
      <c r="CT241" s="60"/>
      <c r="CU241" s="60"/>
      <c r="CV241" s="60"/>
      <c r="CW241" s="60"/>
      <c r="CX241" s="60"/>
      <c r="CY241" s="60"/>
      <c r="CZ241" s="60"/>
      <c r="DA241" s="60"/>
      <c r="DB241" s="60"/>
      <c r="DC241" s="60"/>
      <c r="DD241" s="60"/>
      <c r="DE241" s="60"/>
      <c r="DF241" s="60"/>
      <c r="DG241" s="60"/>
      <c r="DH241" s="60"/>
      <c r="DI241" s="60"/>
      <c r="DJ241" s="60"/>
      <c r="DK241" s="60"/>
      <c r="DL241" s="60"/>
      <c r="DM241" s="60"/>
      <c r="DN241" s="60"/>
      <c r="DO241" s="60"/>
      <c r="DP241" s="60"/>
    </row>
    <row r="242" spans="1:120">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BS242" s="60"/>
      <c r="BT242" s="60"/>
      <c r="BU242" s="75"/>
      <c r="BV242" s="75"/>
      <c r="BW242" s="75"/>
      <c r="BX242" s="75"/>
      <c r="BY242" s="75"/>
      <c r="BZ242" s="75"/>
      <c r="CA242" s="75"/>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row>
    <row r="243" spans="1:120">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BS243" s="60"/>
      <c r="BT243" s="60"/>
      <c r="BU243" s="75"/>
      <c r="BV243" s="75"/>
      <c r="BW243" s="75"/>
      <c r="BX243" s="75"/>
      <c r="BY243" s="75"/>
      <c r="BZ243" s="75"/>
      <c r="CA243" s="75"/>
      <c r="CL243" s="60"/>
      <c r="CM243" s="60"/>
      <c r="CN243" s="60"/>
      <c r="CO243" s="60"/>
      <c r="CP243" s="60"/>
      <c r="CQ243" s="60"/>
      <c r="CR243" s="60"/>
      <c r="CS243" s="60"/>
      <c r="CT243" s="60"/>
      <c r="CU243" s="60"/>
      <c r="CV243" s="60"/>
      <c r="CW243" s="60"/>
      <c r="CX243" s="60"/>
      <c r="CY243" s="60"/>
      <c r="CZ243" s="60"/>
      <c r="DA243" s="60"/>
      <c r="DB243" s="60"/>
      <c r="DC243" s="60"/>
      <c r="DD243" s="60"/>
      <c r="DE243" s="60"/>
      <c r="DF243" s="60"/>
      <c r="DG243" s="60"/>
      <c r="DH243" s="60"/>
      <c r="DI243" s="60"/>
      <c r="DJ243" s="60"/>
      <c r="DK243" s="60"/>
      <c r="DL243" s="60"/>
      <c r="DM243" s="60"/>
      <c r="DN243" s="60"/>
      <c r="DO243" s="60"/>
      <c r="DP243" s="60"/>
    </row>
    <row r="244" spans="1:120">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BS244" s="60"/>
      <c r="BT244" s="60"/>
      <c r="BU244" s="75"/>
      <c r="BV244" s="75"/>
      <c r="BW244" s="75"/>
      <c r="BX244" s="75"/>
      <c r="BY244" s="75"/>
      <c r="BZ244" s="75"/>
      <c r="CA244" s="75"/>
      <c r="CL244" s="60"/>
      <c r="CM244" s="60"/>
      <c r="CN244" s="60"/>
      <c r="CO244" s="60"/>
      <c r="CP244" s="60"/>
      <c r="CQ244" s="60"/>
      <c r="CR244" s="60"/>
      <c r="CS244" s="60"/>
      <c r="CT244" s="60"/>
      <c r="CU244" s="60"/>
      <c r="CV244" s="60"/>
      <c r="CW244" s="60"/>
      <c r="CX244" s="60"/>
      <c r="CY244" s="60"/>
      <c r="CZ244" s="60"/>
      <c r="DA244" s="60"/>
      <c r="DB244" s="60"/>
      <c r="DC244" s="60"/>
      <c r="DD244" s="60"/>
      <c r="DE244" s="60"/>
      <c r="DF244" s="60"/>
      <c r="DG244" s="60"/>
      <c r="DH244" s="60"/>
      <c r="DI244" s="60"/>
      <c r="DJ244" s="60"/>
      <c r="DK244" s="60"/>
      <c r="DL244" s="60"/>
      <c r="DM244" s="60"/>
      <c r="DN244" s="60"/>
      <c r="DO244" s="60"/>
      <c r="DP244" s="60"/>
    </row>
    <row r="245" spans="1:120">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BS245" s="60"/>
      <c r="BT245" s="60"/>
      <c r="BU245" s="75"/>
      <c r="BV245" s="75"/>
      <c r="BW245" s="75"/>
      <c r="BX245" s="75"/>
      <c r="BY245" s="75"/>
      <c r="BZ245" s="75"/>
      <c r="CA245" s="75"/>
      <c r="CL245" s="60"/>
      <c r="CM245" s="60"/>
      <c r="CN245" s="60"/>
      <c r="CO245" s="60"/>
      <c r="CP245" s="60"/>
      <c r="CQ245" s="60"/>
      <c r="CR245" s="60"/>
      <c r="CS245" s="60"/>
      <c r="CT245" s="60"/>
      <c r="CU245" s="60"/>
      <c r="CV245" s="60"/>
      <c r="CW245" s="60"/>
      <c r="CX245" s="60"/>
      <c r="CY245" s="60"/>
      <c r="CZ245" s="60"/>
      <c r="DA245" s="60"/>
      <c r="DB245" s="60"/>
      <c r="DC245" s="60"/>
      <c r="DD245" s="60"/>
      <c r="DE245" s="60"/>
      <c r="DF245" s="60"/>
      <c r="DG245" s="60"/>
      <c r="DH245" s="60"/>
      <c r="DI245" s="60"/>
      <c r="DJ245" s="60"/>
      <c r="DK245" s="60"/>
      <c r="DL245" s="60"/>
      <c r="DM245" s="60"/>
      <c r="DN245" s="60"/>
      <c r="DO245" s="60"/>
      <c r="DP245" s="60"/>
    </row>
    <row r="246" spans="1:120">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BS246" s="60"/>
      <c r="BT246" s="60"/>
      <c r="BU246" s="75"/>
      <c r="BV246" s="75"/>
      <c r="BW246" s="75"/>
      <c r="BX246" s="75"/>
      <c r="BY246" s="75"/>
      <c r="BZ246" s="75"/>
      <c r="CA246" s="75"/>
      <c r="CL246" s="60"/>
      <c r="CM246" s="60"/>
      <c r="CN246" s="60"/>
      <c r="CO246" s="60"/>
      <c r="CP246" s="60"/>
      <c r="CQ246" s="60"/>
      <c r="CR246" s="60"/>
      <c r="CS246" s="60"/>
      <c r="CT246" s="60"/>
      <c r="CU246" s="60"/>
      <c r="CV246" s="60"/>
      <c r="CW246" s="60"/>
      <c r="CX246" s="60"/>
      <c r="CY246" s="60"/>
      <c r="CZ246" s="60"/>
      <c r="DA246" s="60"/>
      <c r="DB246" s="60"/>
      <c r="DC246" s="60"/>
      <c r="DD246" s="60"/>
      <c r="DE246" s="60"/>
      <c r="DF246" s="60"/>
      <c r="DG246" s="60"/>
      <c r="DH246" s="60"/>
      <c r="DI246" s="60"/>
      <c r="DJ246" s="60"/>
      <c r="DK246" s="60"/>
      <c r="DL246" s="60"/>
      <c r="DM246" s="60"/>
      <c r="DN246" s="60"/>
      <c r="DO246" s="60"/>
      <c r="DP246" s="60"/>
    </row>
    <row r="247" spans="1:120">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BS247" s="60"/>
      <c r="BT247" s="60"/>
      <c r="BU247" s="75"/>
      <c r="BV247" s="75"/>
      <c r="BW247" s="75"/>
      <c r="BX247" s="75"/>
      <c r="BY247" s="75"/>
      <c r="BZ247" s="75"/>
      <c r="CA247" s="75"/>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row>
    <row r="248" spans="1:120">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BS248" s="60"/>
      <c r="BT248" s="60"/>
      <c r="BU248" s="75"/>
      <c r="BV248" s="75"/>
      <c r="BW248" s="75"/>
      <c r="BX248" s="75"/>
      <c r="BY248" s="75"/>
      <c r="BZ248" s="75"/>
      <c r="CA248" s="75"/>
      <c r="CL248" s="60"/>
      <c r="CM248" s="60"/>
      <c r="CN248" s="60"/>
      <c r="CO248" s="60"/>
      <c r="CP248" s="60"/>
      <c r="CQ248" s="60"/>
      <c r="CR248" s="60"/>
      <c r="CS248" s="60"/>
      <c r="CT248" s="60"/>
      <c r="CU248" s="60"/>
      <c r="CV248" s="60"/>
      <c r="CW248" s="60"/>
      <c r="CX248" s="60"/>
      <c r="CY248" s="60"/>
      <c r="CZ248" s="60"/>
      <c r="DA248" s="60"/>
      <c r="DB248" s="60"/>
      <c r="DC248" s="60"/>
      <c r="DD248" s="60"/>
      <c r="DE248" s="60"/>
      <c r="DF248" s="60"/>
      <c r="DG248" s="60"/>
      <c r="DH248" s="60"/>
      <c r="DI248" s="60"/>
      <c r="DJ248" s="60"/>
      <c r="DK248" s="60"/>
      <c r="DL248" s="60"/>
      <c r="DM248" s="60"/>
      <c r="DN248" s="60"/>
      <c r="DO248" s="60"/>
      <c r="DP248" s="60"/>
    </row>
    <row r="249" spans="1:120">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BS249" s="60"/>
      <c r="BT249" s="60"/>
      <c r="BU249" s="75"/>
      <c r="BV249" s="75"/>
      <c r="BW249" s="75"/>
      <c r="BX249" s="75"/>
      <c r="BY249" s="75"/>
      <c r="BZ249" s="75"/>
      <c r="CA249" s="75"/>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row>
    <row r="250" spans="1:120">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BS250" s="60"/>
      <c r="BT250" s="60"/>
      <c r="BU250" s="75"/>
      <c r="BV250" s="75"/>
      <c r="BW250" s="75"/>
      <c r="BX250" s="75"/>
      <c r="BY250" s="75"/>
      <c r="BZ250" s="75"/>
      <c r="CA250" s="75"/>
      <c r="CL250" s="60"/>
      <c r="CM250" s="60"/>
      <c r="CN250" s="60"/>
      <c r="CO250" s="60"/>
      <c r="CP250" s="60"/>
      <c r="CQ250" s="60"/>
      <c r="CR250" s="60"/>
      <c r="CS250" s="60"/>
      <c r="CT250" s="60"/>
      <c r="CU250" s="60"/>
      <c r="CV250" s="60"/>
      <c r="CW250" s="60"/>
      <c r="CX250" s="60"/>
      <c r="CY250" s="60"/>
      <c r="CZ250" s="60"/>
      <c r="DA250" s="60"/>
      <c r="DB250" s="60"/>
      <c r="DC250" s="60"/>
      <c r="DD250" s="60"/>
      <c r="DE250" s="60"/>
      <c r="DF250" s="60"/>
      <c r="DG250" s="60"/>
      <c r="DH250" s="60"/>
      <c r="DI250" s="60"/>
      <c r="DJ250" s="60"/>
      <c r="DK250" s="60"/>
      <c r="DL250" s="60"/>
      <c r="DM250" s="60"/>
      <c r="DN250" s="60"/>
      <c r="DO250" s="60"/>
      <c r="DP250" s="60"/>
    </row>
    <row r="251" spans="1:12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BS251" s="60"/>
      <c r="BT251" s="60"/>
      <c r="BU251" s="75"/>
      <c r="BV251" s="75"/>
      <c r="BW251" s="75"/>
      <c r="BX251" s="75"/>
      <c r="BY251" s="75"/>
      <c r="BZ251" s="75"/>
      <c r="CA251" s="75"/>
      <c r="CL251" s="60"/>
      <c r="CM251" s="60"/>
      <c r="CN251" s="60"/>
      <c r="CO251" s="60"/>
      <c r="CP251" s="60"/>
      <c r="CQ251" s="60"/>
      <c r="CR251" s="60"/>
      <c r="CS251" s="60"/>
      <c r="CT251" s="60"/>
      <c r="CU251" s="60"/>
      <c r="CV251" s="60"/>
      <c r="CW251" s="60"/>
      <c r="CX251" s="60"/>
      <c r="CY251" s="60"/>
      <c r="CZ251" s="60"/>
      <c r="DA251" s="60"/>
      <c r="DB251" s="60"/>
      <c r="DC251" s="60"/>
      <c r="DD251" s="60"/>
      <c r="DE251" s="60"/>
      <c r="DF251" s="60"/>
      <c r="DG251" s="60"/>
      <c r="DH251" s="60"/>
      <c r="DI251" s="60"/>
      <c r="DJ251" s="60"/>
      <c r="DK251" s="60"/>
      <c r="DL251" s="60"/>
      <c r="DM251" s="60"/>
      <c r="DN251" s="60"/>
      <c r="DO251" s="60"/>
      <c r="DP251" s="60"/>
    </row>
    <row r="252" spans="1:12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BS252" s="60"/>
      <c r="BT252" s="60"/>
      <c r="BU252" s="75"/>
      <c r="BV252" s="75"/>
      <c r="BW252" s="75"/>
      <c r="BX252" s="75"/>
      <c r="BY252" s="75"/>
      <c r="BZ252" s="75"/>
      <c r="CA252" s="75"/>
      <c r="CL252" s="60"/>
      <c r="CM252" s="60"/>
      <c r="CN252" s="60"/>
      <c r="CO252" s="60"/>
      <c r="CP252" s="60"/>
      <c r="CQ252" s="60"/>
      <c r="CR252" s="60"/>
      <c r="CS252" s="60"/>
      <c r="CT252" s="60"/>
      <c r="CU252" s="60"/>
      <c r="CV252" s="60"/>
      <c r="CW252" s="60"/>
      <c r="CX252" s="60"/>
      <c r="CY252" s="60"/>
      <c r="CZ252" s="60"/>
      <c r="DA252" s="60"/>
      <c r="DB252" s="60"/>
      <c r="DC252" s="60"/>
      <c r="DD252" s="60"/>
      <c r="DE252" s="60"/>
      <c r="DF252" s="60"/>
      <c r="DG252" s="60"/>
      <c r="DH252" s="60"/>
      <c r="DI252" s="60"/>
      <c r="DJ252" s="60"/>
      <c r="DK252" s="60"/>
      <c r="DL252" s="60"/>
      <c r="DM252" s="60"/>
      <c r="DN252" s="60"/>
      <c r="DO252" s="60"/>
      <c r="DP252" s="60"/>
    </row>
    <row r="253" spans="1:12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BS253" s="60"/>
      <c r="BT253" s="60"/>
      <c r="BU253" s="75"/>
      <c r="BV253" s="75"/>
      <c r="BW253" s="75"/>
      <c r="BX253" s="75"/>
      <c r="BY253" s="75"/>
      <c r="BZ253" s="75"/>
      <c r="CA253" s="75"/>
      <c r="CL253" s="60"/>
      <c r="CM253" s="60"/>
      <c r="CN253" s="60"/>
      <c r="CO253" s="60"/>
      <c r="CP253" s="60"/>
      <c r="CQ253" s="60"/>
      <c r="CR253" s="60"/>
      <c r="CS253" s="60"/>
      <c r="CT253" s="60"/>
      <c r="CU253" s="60"/>
      <c r="CV253" s="60"/>
      <c r="CW253" s="60"/>
      <c r="CX253" s="60"/>
      <c r="CY253" s="60"/>
      <c r="CZ253" s="60"/>
      <c r="DA253" s="60"/>
      <c r="DB253" s="60"/>
      <c r="DC253" s="60"/>
      <c r="DD253" s="60"/>
      <c r="DE253" s="60"/>
      <c r="DF253" s="60"/>
      <c r="DG253" s="60"/>
      <c r="DH253" s="60"/>
      <c r="DI253" s="60"/>
      <c r="DJ253" s="60"/>
      <c r="DK253" s="60"/>
      <c r="DL253" s="60"/>
      <c r="DM253" s="60"/>
      <c r="DN253" s="60"/>
      <c r="DO253" s="60"/>
      <c r="DP253" s="60"/>
    </row>
    <row r="254" spans="1:12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BS254" s="60"/>
      <c r="BT254" s="60"/>
      <c r="BU254" s="75"/>
      <c r="BV254" s="75"/>
      <c r="BW254" s="75"/>
      <c r="BX254" s="75"/>
      <c r="BY254" s="75"/>
      <c r="BZ254" s="75"/>
      <c r="CA254" s="75"/>
      <c r="CL254" s="60"/>
      <c r="CM254" s="60"/>
      <c r="CN254" s="60"/>
      <c r="CO254" s="60"/>
      <c r="CP254" s="60"/>
      <c r="CQ254" s="60"/>
      <c r="CR254" s="60"/>
      <c r="CS254" s="60"/>
      <c r="CT254" s="60"/>
      <c r="CU254" s="60"/>
      <c r="CV254" s="60"/>
      <c r="CW254" s="60"/>
      <c r="CX254" s="60"/>
      <c r="CY254" s="60"/>
      <c r="CZ254" s="60"/>
      <c r="DA254" s="60"/>
      <c r="DB254" s="60"/>
      <c r="DC254" s="60"/>
      <c r="DD254" s="60"/>
      <c r="DE254" s="60"/>
      <c r="DF254" s="60"/>
      <c r="DG254" s="60"/>
      <c r="DH254" s="60"/>
      <c r="DI254" s="60"/>
      <c r="DJ254" s="60"/>
      <c r="DK254" s="60"/>
      <c r="DL254" s="60"/>
      <c r="DM254" s="60"/>
      <c r="DN254" s="60"/>
      <c r="DO254" s="60"/>
      <c r="DP254" s="60"/>
    </row>
    <row r="255" spans="1:12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BS255" s="60"/>
      <c r="BT255" s="60"/>
      <c r="BU255" s="75"/>
      <c r="BV255" s="75"/>
      <c r="BW255" s="75"/>
      <c r="BX255" s="75"/>
      <c r="BY255" s="75"/>
      <c r="BZ255" s="75"/>
      <c r="CA255" s="75"/>
      <c r="CL255" s="60"/>
      <c r="CM255" s="60"/>
      <c r="CN255" s="60"/>
      <c r="CO255" s="60"/>
      <c r="CP255" s="60"/>
      <c r="CQ255" s="60"/>
      <c r="CR255" s="60"/>
      <c r="CS255" s="60"/>
      <c r="CT255" s="60"/>
      <c r="CU255" s="60"/>
      <c r="CV255" s="60"/>
      <c r="CW255" s="60"/>
      <c r="CX255" s="60"/>
      <c r="CY255" s="60"/>
      <c r="CZ255" s="60"/>
      <c r="DA255" s="60"/>
      <c r="DB255" s="60"/>
      <c r="DC255" s="60"/>
      <c r="DD255" s="60"/>
      <c r="DE255" s="60"/>
      <c r="DF255" s="60"/>
      <c r="DG255" s="60"/>
      <c r="DH255" s="60"/>
      <c r="DI255" s="60"/>
      <c r="DJ255" s="60"/>
      <c r="DK255" s="60"/>
      <c r="DL255" s="60"/>
      <c r="DM255" s="60"/>
      <c r="DN255" s="60"/>
      <c r="DO255" s="60"/>
      <c r="DP255" s="60"/>
    </row>
    <row r="256" spans="1:12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BS256" s="60"/>
      <c r="BT256" s="60"/>
      <c r="BU256" s="75"/>
      <c r="BV256" s="75"/>
      <c r="BW256" s="75"/>
      <c r="BX256" s="75"/>
      <c r="BY256" s="75"/>
      <c r="BZ256" s="75"/>
      <c r="CA256" s="75"/>
      <c r="CL256" s="60"/>
      <c r="CM256" s="60"/>
      <c r="CN256" s="60"/>
      <c r="CO256" s="60"/>
      <c r="CP256" s="60"/>
      <c r="CQ256" s="60"/>
      <c r="CR256" s="60"/>
      <c r="CS256" s="60"/>
      <c r="CT256" s="60"/>
      <c r="CU256" s="60"/>
      <c r="CV256" s="60"/>
      <c r="CW256" s="60"/>
      <c r="CX256" s="60"/>
      <c r="CY256" s="60"/>
      <c r="CZ256" s="60"/>
      <c r="DA256" s="60"/>
      <c r="DB256" s="60"/>
      <c r="DC256" s="60"/>
      <c r="DD256" s="60"/>
      <c r="DE256" s="60"/>
      <c r="DF256" s="60"/>
      <c r="DG256" s="60"/>
      <c r="DH256" s="60"/>
      <c r="DI256" s="60"/>
      <c r="DJ256" s="60"/>
      <c r="DK256" s="60"/>
      <c r="DL256" s="60"/>
      <c r="DM256" s="60"/>
      <c r="DN256" s="60"/>
      <c r="DO256" s="60"/>
      <c r="DP256" s="60"/>
    </row>
    <row r="257" spans="2:12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BS257" s="60"/>
      <c r="BT257" s="60"/>
      <c r="BU257" s="75"/>
      <c r="BV257" s="75"/>
      <c r="BW257" s="75"/>
      <c r="BX257" s="75"/>
      <c r="BY257" s="75"/>
      <c r="BZ257" s="75"/>
      <c r="CA257" s="75"/>
      <c r="CL257" s="60"/>
      <c r="CM257" s="60"/>
      <c r="CN257" s="60"/>
      <c r="CO257" s="60"/>
      <c r="CP257" s="60"/>
      <c r="CQ257" s="60"/>
      <c r="CR257" s="60"/>
      <c r="CS257" s="60"/>
      <c r="CT257" s="60"/>
      <c r="CU257" s="60"/>
      <c r="CV257" s="60"/>
      <c r="CW257" s="60"/>
      <c r="CX257" s="60"/>
      <c r="CY257" s="60"/>
      <c r="CZ257" s="60"/>
      <c r="DA257" s="60"/>
      <c r="DB257" s="60"/>
      <c r="DC257" s="60"/>
      <c r="DD257" s="60"/>
      <c r="DE257" s="60"/>
      <c r="DF257" s="60"/>
      <c r="DG257" s="60"/>
      <c r="DH257" s="60"/>
      <c r="DI257" s="60"/>
      <c r="DJ257" s="60"/>
      <c r="DK257" s="60"/>
      <c r="DL257" s="60"/>
      <c r="DM257" s="60"/>
      <c r="DN257" s="60"/>
      <c r="DO257" s="60"/>
      <c r="DP257" s="60"/>
    </row>
    <row r="258" spans="2:12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BS258" s="60"/>
      <c r="BT258" s="60"/>
      <c r="BU258" s="75"/>
      <c r="BV258" s="75"/>
      <c r="BW258" s="75"/>
      <c r="BX258" s="75"/>
      <c r="BY258" s="75"/>
      <c r="BZ258" s="75"/>
      <c r="CA258" s="75"/>
      <c r="CL258" s="60"/>
      <c r="CM258" s="60"/>
      <c r="CN258" s="60"/>
      <c r="CO258" s="60"/>
      <c r="CP258" s="60"/>
      <c r="CQ258" s="60"/>
      <c r="CR258" s="60"/>
      <c r="CS258" s="60"/>
      <c r="CT258" s="60"/>
      <c r="CU258" s="60"/>
      <c r="CV258" s="60"/>
      <c r="CW258" s="60"/>
      <c r="CX258" s="60"/>
      <c r="CY258" s="60"/>
      <c r="CZ258" s="60"/>
      <c r="DA258" s="60"/>
      <c r="DB258" s="60"/>
      <c r="DC258" s="60"/>
      <c r="DD258" s="60"/>
      <c r="DE258" s="60"/>
      <c r="DF258" s="60"/>
      <c r="DG258" s="60"/>
      <c r="DH258" s="60"/>
      <c r="DI258" s="60"/>
      <c r="DJ258" s="60"/>
      <c r="DK258" s="60"/>
      <c r="DL258" s="60"/>
      <c r="DM258" s="60"/>
      <c r="DN258" s="60"/>
      <c r="DO258" s="60"/>
      <c r="DP258" s="60"/>
    </row>
    <row r="259" spans="2:12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BS259" s="60"/>
      <c r="BT259" s="60"/>
      <c r="BU259" s="75"/>
      <c r="BV259" s="75"/>
      <c r="BW259" s="75"/>
      <c r="BX259" s="75"/>
      <c r="BY259" s="75"/>
      <c r="BZ259" s="75"/>
      <c r="CA259" s="75"/>
      <c r="CL259" s="60"/>
      <c r="CM259" s="60"/>
      <c r="CN259" s="60"/>
      <c r="CO259" s="60"/>
      <c r="CP259" s="60"/>
      <c r="CQ259" s="60"/>
      <c r="CR259" s="60"/>
      <c r="CS259" s="60"/>
      <c r="CT259" s="60"/>
      <c r="CU259" s="60"/>
      <c r="CV259" s="60"/>
      <c r="CW259" s="60"/>
      <c r="CX259" s="60"/>
      <c r="CY259" s="60"/>
      <c r="CZ259" s="60"/>
      <c r="DA259" s="60"/>
      <c r="DB259" s="60"/>
      <c r="DC259" s="60"/>
      <c r="DD259" s="60"/>
      <c r="DE259" s="60"/>
      <c r="DF259" s="60"/>
      <c r="DG259" s="60"/>
      <c r="DH259" s="60"/>
      <c r="DI259" s="60"/>
      <c r="DJ259" s="60"/>
      <c r="DK259" s="60"/>
      <c r="DL259" s="60"/>
      <c r="DM259" s="60"/>
      <c r="DN259" s="60"/>
      <c r="DO259" s="60"/>
      <c r="DP259" s="60"/>
    </row>
    <row r="260" spans="2:12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BS260" s="60"/>
      <c r="BT260" s="60"/>
      <c r="BU260" s="75"/>
      <c r="BV260" s="75"/>
      <c r="BW260" s="75"/>
      <c r="BX260" s="75"/>
      <c r="BY260" s="75"/>
      <c r="BZ260" s="75"/>
      <c r="CA260" s="75"/>
      <c r="CL260" s="60"/>
      <c r="CM260" s="60"/>
      <c r="CN260" s="60"/>
      <c r="CO260" s="60"/>
      <c r="CP260" s="60"/>
      <c r="CQ260" s="60"/>
      <c r="CR260" s="60"/>
      <c r="CS260" s="60"/>
      <c r="CT260" s="60"/>
      <c r="CU260" s="60"/>
      <c r="CV260" s="60"/>
      <c r="CW260" s="60"/>
      <c r="CX260" s="60"/>
      <c r="CY260" s="60"/>
      <c r="CZ260" s="60"/>
      <c r="DA260" s="60"/>
      <c r="DB260" s="60"/>
      <c r="DC260" s="60"/>
      <c r="DD260" s="60"/>
      <c r="DE260" s="60"/>
      <c r="DF260" s="60"/>
      <c r="DG260" s="60"/>
      <c r="DH260" s="60"/>
      <c r="DI260" s="60"/>
      <c r="DJ260" s="60"/>
      <c r="DK260" s="60"/>
      <c r="DL260" s="60"/>
      <c r="DM260" s="60"/>
      <c r="DN260" s="60"/>
      <c r="DO260" s="60"/>
      <c r="DP260" s="60"/>
    </row>
    <row r="261" spans="2:12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BS261" s="60"/>
      <c r="BT261" s="60"/>
      <c r="BU261" s="75"/>
      <c r="BV261" s="75"/>
      <c r="BW261" s="75"/>
      <c r="BX261" s="75"/>
      <c r="BY261" s="75"/>
      <c r="BZ261" s="75"/>
      <c r="CA261" s="75"/>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60"/>
      <c r="DJ261" s="60"/>
      <c r="DK261" s="60"/>
      <c r="DL261" s="60"/>
      <c r="DM261" s="60"/>
      <c r="DN261" s="60"/>
      <c r="DO261" s="60"/>
      <c r="DP261" s="60"/>
    </row>
    <row r="262" spans="2:12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BS262" s="60"/>
      <c r="BT262" s="60"/>
      <c r="BU262" s="75"/>
      <c r="BV262" s="75"/>
      <c r="BW262" s="75"/>
      <c r="BX262" s="75"/>
      <c r="BY262" s="75"/>
      <c r="BZ262" s="75"/>
      <c r="CA262" s="75"/>
      <c r="CL262" s="60"/>
      <c r="CM262" s="60"/>
      <c r="CN262" s="60"/>
      <c r="CO262" s="60"/>
      <c r="CP262" s="60"/>
      <c r="CQ262" s="60"/>
      <c r="CR262" s="60"/>
      <c r="CS262" s="60"/>
      <c r="CT262" s="60"/>
      <c r="CU262" s="60"/>
      <c r="CV262" s="60"/>
      <c r="CW262" s="60"/>
      <c r="CX262" s="60"/>
      <c r="CY262" s="60"/>
      <c r="CZ262" s="60"/>
      <c r="DA262" s="60"/>
      <c r="DB262" s="60"/>
      <c r="DC262" s="60"/>
      <c r="DD262" s="60"/>
      <c r="DE262" s="60"/>
      <c r="DF262" s="60"/>
      <c r="DG262" s="60"/>
      <c r="DH262" s="60"/>
      <c r="DI262" s="60"/>
      <c r="DJ262" s="60"/>
      <c r="DK262" s="60"/>
      <c r="DL262" s="60"/>
      <c r="DM262" s="60"/>
      <c r="DN262" s="60"/>
      <c r="DO262" s="60"/>
      <c r="DP262" s="60"/>
    </row>
    <row r="263" spans="2:12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BS263" s="60"/>
      <c r="BT263" s="60"/>
      <c r="BU263" s="75"/>
      <c r="BV263" s="75"/>
      <c r="BW263" s="75"/>
      <c r="BX263" s="75"/>
      <c r="BY263" s="75"/>
      <c r="BZ263" s="75"/>
      <c r="CA263" s="75"/>
      <c r="CL263" s="60"/>
      <c r="CM263" s="60"/>
      <c r="CN263" s="60"/>
      <c r="CO263" s="60"/>
      <c r="CP263" s="60"/>
      <c r="CQ263" s="60"/>
      <c r="CR263" s="60"/>
      <c r="CS263" s="60"/>
      <c r="CT263" s="60"/>
      <c r="CU263" s="60"/>
      <c r="CV263" s="60"/>
      <c r="CW263" s="60"/>
      <c r="CX263" s="60"/>
      <c r="CY263" s="60"/>
      <c r="CZ263" s="60"/>
      <c r="DA263" s="60"/>
      <c r="DB263" s="60"/>
      <c r="DC263" s="60"/>
      <c r="DD263" s="60"/>
      <c r="DE263" s="60"/>
      <c r="DF263" s="60"/>
      <c r="DG263" s="60"/>
      <c r="DH263" s="60"/>
      <c r="DI263" s="60"/>
      <c r="DJ263" s="60"/>
      <c r="DK263" s="60"/>
      <c r="DL263" s="60"/>
      <c r="DM263" s="60"/>
      <c r="DN263" s="60"/>
      <c r="DO263" s="60"/>
      <c r="DP263" s="60"/>
    </row>
    <row r="264" spans="2:12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BS264" s="60"/>
      <c r="BT264" s="60"/>
      <c r="BU264" s="75"/>
      <c r="BV264" s="75"/>
      <c r="BW264" s="75"/>
      <c r="BX264" s="75"/>
      <c r="BY264" s="75"/>
      <c r="BZ264" s="75"/>
      <c r="CA264" s="75"/>
      <c r="CL264" s="60"/>
      <c r="CM264" s="60"/>
      <c r="CN264" s="60"/>
      <c r="CO264" s="60"/>
      <c r="CP264" s="60"/>
      <c r="CQ264" s="60"/>
      <c r="CR264" s="60"/>
      <c r="CS264" s="60"/>
      <c r="CT264" s="60"/>
      <c r="CU264" s="60"/>
      <c r="CV264" s="60"/>
      <c r="CW264" s="60"/>
      <c r="CX264" s="60"/>
      <c r="CY264" s="60"/>
      <c r="CZ264" s="60"/>
      <c r="DA264" s="60"/>
      <c r="DB264" s="60"/>
      <c r="DC264" s="60"/>
      <c r="DD264" s="60"/>
      <c r="DE264" s="60"/>
      <c r="DF264" s="60"/>
      <c r="DG264" s="60"/>
      <c r="DH264" s="60"/>
      <c r="DI264" s="60"/>
      <c r="DJ264" s="60"/>
      <c r="DK264" s="60"/>
      <c r="DL264" s="60"/>
      <c r="DM264" s="60"/>
      <c r="DN264" s="60"/>
      <c r="DO264" s="60"/>
      <c r="DP264" s="60"/>
    </row>
    <row r="265" spans="2:12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BS265" s="60"/>
      <c r="BT265" s="60"/>
      <c r="BU265" s="75"/>
      <c r="BV265" s="75"/>
      <c r="BW265" s="75"/>
      <c r="BX265" s="75"/>
      <c r="BY265" s="75"/>
      <c r="BZ265" s="75"/>
      <c r="CA265" s="75"/>
      <c r="CL265" s="60"/>
      <c r="CM265" s="60"/>
      <c r="CN265" s="60"/>
      <c r="CO265" s="60"/>
      <c r="CP265" s="60"/>
      <c r="CQ265" s="60"/>
      <c r="CR265" s="60"/>
      <c r="CS265" s="60"/>
      <c r="CT265" s="60"/>
      <c r="CU265" s="60"/>
      <c r="CV265" s="60"/>
      <c r="CW265" s="60"/>
      <c r="CX265" s="60"/>
      <c r="CY265" s="60"/>
      <c r="CZ265" s="60"/>
      <c r="DA265" s="60"/>
      <c r="DB265" s="60"/>
      <c r="DC265" s="60"/>
      <c r="DD265" s="60"/>
      <c r="DE265" s="60"/>
      <c r="DF265" s="60"/>
      <c r="DG265" s="60"/>
      <c r="DH265" s="60"/>
      <c r="DI265" s="60"/>
      <c r="DJ265" s="60"/>
      <c r="DK265" s="60"/>
      <c r="DL265" s="60"/>
      <c r="DM265" s="60"/>
      <c r="DN265" s="60"/>
      <c r="DO265" s="60"/>
      <c r="DP265" s="60"/>
    </row>
    <row r="266" spans="2:12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BS266" s="60"/>
      <c r="BT266" s="60"/>
      <c r="BU266" s="75"/>
      <c r="BV266" s="75"/>
      <c r="BW266" s="75"/>
      <c r="BX266" s="75"/>
      <c r="BY266" s="75"/>
      <c r="BZ266" s="75"/>
      <c r="CA266" s="75"/>
      <c r="CL266" s="60"/>
      <c r="CM266" s="60"/>
      <c r="CN266" s="60"/>
      <c r="CO266" s="60"/>
      <c r="CP266" s="60"/>
      <c r="CQ266" s="60"/>
      <c r="CR266" s="60"/>
      <c r="CS266" s="60"/>
      <c r="CT266" s="60"/>
      <c r="CU266" s="60"/>
      <c r="CV266" s="60"/>
      <c r="CW266" s="60"/>
      <c r="CX266" s="60"/>
      <c r="CY266" s="60"/>
      <c r="CZ266" s="60"/>
      <c r="DA266" s="60"/>
      <c r="DB266" s="60"/>
      <c r="DC266" s="60"/>
      <c r="DD266" s="60"/>
      <c r="DE266" s="60"/>
      <c r="DF266" s="60"/>
      <c r="DG266" s="60"/>
      <c r="DH266" s="60"/>
      <c r="DI266" s="60"/>
      <c r="DJ266" s="60"/>
      <c r="DK266" s="60"/>
      <c r="DL266" s="60"/>
      <c r="DM266" s="60"/>
      <c r="DN266" s="60"/>
      <c r="DO266" s="60"/>
      <c r="DP266" s="60"/>
    </row>
    <row r="267" spans="2:12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BS267" s="60"/>
      <c r="BT267" s="60"/>
      <c r="BU267" s="75"/>
      <c r="BV267" s="75"/>
      <c r="BW267" s="75"/>
      <c r="BX267" s="75"/>
      <c r="BY267" s="75"/>
      <c r="BZ267" s="75"/>
      <c r="CA267" s="75"/>
      <c r="CL267" s="60"/>
      <c r="CM267" s="60"/>
      <c r="CN267" s="60"/>
      <c r="CO267" s="60"/>
      <c r="CP267" s="60"/>
      <c r="CQ267" s="60"/>
      <c r="CR267" s="60"/>
      <c r="CS267" s="60"/>
      <c r="CT267" s="60"/>
      <c r="CU267" s="60"/>
      <c r="CV267" s="60"/>
      <c r="CW267" s="60"/>
      <c r="CX267" s="60"/>
      <c r="CY267" s="60"/>
      <c r="CZ267" s="60"/>
      <c r="DA267" s="60"/>
      <c r="DB267" s="60"/>
      <c r="DC267" s="60"/>
      <c r="DD267" s="60"/>
      <c r="DE267" s="60"/>
      <c r="DF267" s="60"/>
      <c r="DG267" s="60"/>
      <c r="DH267" s="60"/>
      <c r="DI267" s="60"/>
      <c r="DJ267" s="60"/>
      <c r="DK267" s="60"/>
      <c r="DL267" s="60"/>
      <c r="DM267" s="60"/>
      <c r="DN267" s="60"/>
      <c r="DO267" s="60"/>
      <c r="DP267" s="60"/>
    </row>
    <row r="268" spans="2:12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BS268" s="60"/>
      <c r="BT268" s="60"/>
      <c r="BU268" s="75"/>
      <c r="BV268" s="75"/>
      <c r="BW268" s="75"/>
      <c r="BX268" s="75"/>
      <c r="BY268" s="75"/>
      <c r="BZ268" s="75"/>
      <c r="CA268" s="75"/>
      <c r="CL268" s="60"/>
      <c r="CM268" s="60"/>
      <c r="CN268" s="60"/>
      <c r="CO268" s="60"/>
      <c r="CP268" s="60"/>
      <c r="CQ268" s="60"/>
      <c r="CR268" s="60"/>
      <c r="CS268" s="60"/>
      <c r="CT268" s="60"/>
      <c r="CU268" s="60"/>
      <c r="CV268" s="60"/>
      <c r="CW268" s="60"/>
      <c r="CX268" s="60"/>
      <c r="CY268" s="60"/>
      <c r="CZ268" s="60"/>
      <c r="DA268" s="60"/>
      <c r="DB268" s="60"/>
      <c r="DC268" s="60"/>
      <c r="DD268" s="60"/>
      <c r="DE268" s="60"/>
      <c r="DF268" s="60"/>
      <c r="DG268" s="60"/>
      <c r="DH268" s="60"/>
      <c r="DI268" s="60"/>
      <c r="DJ268" s="60"/>
      <c r="DK268" s="60"/>
      <c r="DL268" s="60"/>
      <c r="DM268" s="60"/>
      <c r="DN268" s="60"/>
      <c r="DO268" s="60"/>
      <c r="DP268" s="60"/>
    </row>
    <row r="269" spans="2:12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BS269" s="60"/>
      <c r="BT269" s="60"/>
      <c r="BU269" s="75"/>
      <c r="BV269" s="75"/>
      <c r="BW269" s="75"/>
      <c r="BX269" s="75"/>
      <c r="BY269" s="75"/>
      <c r="BZ269" s="75"/>
      <c r="CA269" s="75"/>
      <c r="CL269" s="60"/>
      <c r="CM269" s="60"/>
      <c r="CN269" s="60"/>
      <c r="CO269" s="60"/>
      <c r="CP269" s="60"/>
      <c r="CQ269" s="60"/>
      <c r="CR269" s="60"/>
      <c r="CS269" s="60"/>
      <c r="CT269" s="60"/>
      <c r="CU269" s="60"/>
      <c r="CV269" s="60"/>
      <c r="CW269" s="60"/>
      <c r="CX269" s="60"/>
      <c r="CY269" s="60"/>
      <c r="CZ269" s="60"/>
      <c r="DA269" s="60"/>
      <c r="DB269" s="60"/>
      <c r="DC269" s="60"/>
      <c r="DD269" s="60"/>
      <c r="DE269" s="60"/>
      <c r="DF269" s="60"/>
      <c r="DG269" s="60"/>
      <c r="DH269" s="60"/>
      <c r="DI269" s="60"/>
      <c r="DJ269" s="60"/>
      <c r="DK269" s="60"/>
      <c r="DL269" s="60"/>
      <c r="DM269" s="60"/>
      <c r="DN269" s="60"/>
      <c r="DO269" s="60"/>
      <c r="DP269" s="60"/>
    </row>
    <row r="270" spans="2:12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BS270" s="60"/>
      <c r="BT270" s="60"/>
      <c r="BU270" s="75"/>
      <c r="BV270" s="75"/>
      <c r="BW270" s="75"/>
      <c r="BX270" s="75"/>
      <c r="BY270" s="75"/>
      <c r="BZ270" s="75"/>
      <c r="CA270" s="75"/>
      <c r="CL270" s="60"/>
      <c r="CM270" s="60"/>
      <c r="CN270" s="60"/>
      <c r="CO270" s="60"/>
      <c r="CP270" s="60"/>
      <c r="CQ270" s="60"/>
      <c r="CR270" s="60"/>
      <c r="CS270" s="60"/>
      <c r="CT270" s="60"/>
      <c r="CU270" s="60"/>
      <c r="CV270" s="60"/>
      <c r="CW270" s="60"/>
      <c r="CX270" s="60"/>
      <c r="CY270" s="60"/>
      <c r="CZ270" s="60"/>
      <c r="DA270" s="60"/>
      <c r="DB270" s="60"/>
      <c r="DC270" s="60"/>
      <c r="DD270" s="60"/>
      <c r="DE270" s="60"/>
      <c r="DF270" s="60"/>
      <c r="DG270" s="60"/>
      <c r="DH270" s="60"/>
      <c r="DI270" s="60"/>
      <c r="DJ270" s="60"/>
      <c r="DK270" s="60"/>
      <c r="DL270" s="60"/>
      <c r="DM270" s="60"/>
      <c r="DN270" s="60"/>
      <c r="DO270" s="60"/>
      <c r="DP270" s="60"/>
    </row>
    <row r="271" spans="2:12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BS271" s="60"/>
      <c r="BT271" s="60"/>
      <c r="BU271" s="75"/>
      <c r="BV271" s="75"/>
      <c r="BW271" s="75"/>
      <c r="BX271" s="75"/>
      <c r="BY271" s="75"/>
      <c r="BZ271" s="75"/>
      <c r="CA271" s="75"/>
      <c r="CL271" s="60"/>
      <c r="CM271" s="60"/>
      <c r="CN271" s="60"/>
      <c r="CO271" s="60"/>
      <c r="CP271" s="60"/>
      <c r="CQ271" s="60"/>
      <c r="CR271" s="60"/>
      <c r="CS271" s="60"/>
      <c r="CT271" s="60"/>
      <c r="CU271" s="60"/>
      <c r="CV271" s="60"/>
      <c r="CW271" s="60"/>
      <c r="CX271" s="60"/>
      <c r="CY271" s="60"/>
      <c r="CZ271" s="60"/>
      <c r="DA271" s="60"/>
      <c r="DB271" s="60"/>
      <c r="DC271" s="60"/>
      <c r="DD271" s="60"/>
      <c r="DE271" s="60"/>
      <c r="DF271" s="60"/>
      <c r="DG271" s="60"/>
      <c r="DH271" s="60"/>
      <c r="DI271" s="60"/>
      <c r="DJ271" s="60"/>
      <c r="DK271" s="60"/>
      <c r="DL271" s="60"/>
      <c r="DM271" s="60"/>
      <c r="DN271" s="60"/>
      <c r="DO271" s="60"/>
      <c r="DP271" s="60"/>
    </row>
    <row r="272" spans="2:12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BS272" s="60"/>
      <c r="BT272" s="60"/>
      <c r="BU272" s="75"/>
      <c r="BV272" s="75"/>
      <c r="BW272" s="75"/>
      <c r="BX272" s="75"/>
      <c r="BY272" s="75"/>
      <c r="BZ272" s="75"/>
      <c r="CA272" s="75"/>
      <c r="CL272" s="60"/>
      <c r="CM272" s="60"/>
      <c r="CN272" s="60"/>
      <c r="CO272" s="60"/>
      <c r="CP272" s="60"/>
      <c r="CQ272" s="60"/>
      <c r="CR272" s="60"/>
      <c r="CS272" s="60"/>
      <c r="CT272" s="60"/>
      <c r="CU272" s="60"/>
      <c r="CV272" s="60"/>
      <c r="CW272" s="60"/>
      <c r="CX272" s="60"/>
      <c r="CY272" s="60"/>
      <c r="CZ272" s="60"/>
      <c r="DA272" s="60"/>
      <c r="DB272" s="60"/>
      <c r="DC272" s="60"/>
      <c r="DD272" s="60"/>
      <c r="DE272" s="60"/>
      <c r="DF272" s="60"/>
      <c r="DG272" s="60"/>
      <c r="DH272" s="60"/>
      <c r="DI272" s="60"/>
      <c r="DJ272" s="60"/>
      <c r="DK272" s="60"/>
      <c r="DL272" s="60"/>
      <c r="DM272" s="60"/>
      <c r="DN272" s="60"/>
      <c r="DO272" s="60"/>
      <c r="DP272" s="60"/>
    </row>
    <row r="273" spans="2:12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BS273" s="60"/>
      <c r="BT273" s="60"/>
      <c r="BU273" s="75"/>
      <c r="BV273" s="75"/>
      <c r="BW273" s="75"/>
      <c r="BX273" s="75"/>
      <c r="BY273" s="75"/>
      <c r="BZ273" s="75"/>
      <c r="CA273" s="75"/>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60"/>
      <c r="DJ273" s="60"/>
      <c r="DK273" s="60"/>
      <c r="DL273" s="60"/>
      <c r="DM273" s="60"/>
      <c r="DN273" s="60"/>
      <c r="DO273" s="60"/>
      <c r="DP273" s="60"/>
    </row>
    <row r="274" spans="2:12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BS274" s="60"/>
      <c r="BT274" s="60"/>
      <c r="BU274" s="75"/>
      <c r="BV274" s="75"/>
      <c r="BW274" s="75"/>
      <c r="BX274" s="75"/>
      <c r="BY274" s="75"/>
      <c r="BZ274" s="75"/>
      <c r="CA274" s="75"/>
      <c r="CL274" s="60"/>
      <c r="CM274" s="60"/>
      <c r="CN274" s="60"/>
      <c r="CO274" s="60"/>
      <c r="CP274" s="60"/>
      <c r="CQ274" s="60"/>
      <c r="CR274" s="60"/>
      <c r="CS274" s="60"/>
      <c r="CT274" s="60"/>
      <c r="CU274" s="60"/>
      <c r="CV274" s="60"/>
      <c r="CW274" s="60"/>
      <c r="CX274" s="60"/>
      <c r="CY274" s="60"/>
      <c r="CZ274" s="60"/>
      <c r="DA274" s="60"/>
      <c r="DB274" s="60"/>
      <c r="DC274" s="60"/>
      <c r="DD274" s="60"/>
      <c r="DE274" s="60"/>
      <c r="DF274" s="60"/>
      <c r="DG274" s="60"/>
      <c r="DH274" s="60"/>
      <c r="DI274" s="60"/>
      <c r="DJ274" s="60"/>
      <c r="DK274" s="60"/>
      <c r="DL274" s="60"/>
      <c r="DM274" s="60"/>
      <c r="DN274" s="60"/>
      <c r="DO274" s="60"/>
      <c r="DP274" s="60"/>
    </row>
    <row r="275" spans="2:12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BS275" s="60"/>
      <c r="BT275" s="60"/>
      <c r="BU275" s="75"/>
      <c r="BV275" s="75"/>
      <c r="BW275" s="75"/>
      <c r="BX275" s="75"/>
      <c r="BY275" s="75"/>
      <c r="BZ275" s="75"/>
      <c r="CA275" s="75"/>
      <c r="CL275" s="60"/>
      <c r="CM275" s="60"/>
      <c r="CN275" s="60"/>
      <c r="CO275" s="60"/>
      <c r="CP275" s="60"/>
      <c r="CQ275" s="60"/>
      <c r="CR275" s="60"/>
      <c r="CS275" s="60"/>
      <c r="CT275" s="60"/>
      <c r="CU275" s="60"/>
      <c r="CV275" s="60"/>
      <c r="CW275" s="60"/>
      <c r="CX275" s="60"/>
      <c r="CY275" s="60"/>
      <c r="CZ275" s="60"/>
      <c r="DA275" s="60"/>
      <c r="DB275" s="60"/>
      <c r="DC275" s="60"/>
      <c r="DD275" s="60"/>
      <c r="DE275" s="60"/>
      <c r="DF275" s="60"/>
      <c r="DG275" s="60"/>
      <c r="DH275" s="60"/>
      <c r="DI275" s="60"/>
      <c r="DJ275" s="60"/>
      <c r="DK275" s="60"/>
      <c r="DL275" s="60"/>
      <c r="DM275" s="60"/>
      <c r="DN275" s="60"/>
      <c r="DO275" s="60"/>
      <c r="DP275" s="60"/>
    </row>
    <row r="276" spans="2:12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BS276" s="60"/>
      <c r="BT276" s="60"/>
      <c r="BU276" s="75"/>
      <c r="BV276" s="75"/>
      <c r="BW276" s="75"/>
      <c r="BX276" s="75"/>
      <c r="BY276" s="75"/>
      <c r="BZ276" s="75"/>
      <c r="CA276" s="75"/>
      <c r="CL276" s="60"/>
      <c r="CM276" s="60"/>
      <c r="CN276" s="60"/>
      <c r="CO276" s="60"/>
      <c r="CP276" s="60"/>
      <c r="CQ276" s="60"/>
      <c r="CR276" s="60"/>
      <c r="CS276" s="60"/>
      <c r="CT276" s="60"/>
      <c r="CU276" s="60"/>
      <c r="CV276" s="60"/>
      <c r="CW276" s="60"/>
      <c r="CX276" s="60"/>
      <c r="CY276" s="60"/>
      <c r="CZ276" s="60"/>
      <c r="DA276" s="60"/>
      <c r="DB276" s="60"/>
      <c r="DC276" s="60"/>
      <c r="DD276" s="60"/>
      <c r="DE276" s="60"/>
      <c r="DF276" s="60"/>
      <c r="DG276" s="60"/>
      <c r="DH276" s="60"/>
      <c r="DI276" s="60"/>
      <c r="DJ276" s="60"/>
      <c r="DK276" s="60"/>
      <c r="DL276" s="60"/>
      <c r="DM276" s="60"/>
      <c r="DN276" s="60"/>
      <c r="DO276" s="60"/>
      <c r="DP276" s="60"/>
    </row>
    <row r="277" spans="2:12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BS277" s="60"/>
      <c r="BT277" s="60"/>
      <c r="BU277" s="75"/>
      <c r="BV277" s="75"/>
      <c r="BW277" s="75"/>
      <c r="BX277" s="75"/>
      <c r="BY277" s="75"/>
      <c r="BZ277" s="75"/>
      <c r="CA277" s="75"/>
      <c r="CL277" s="60"/>
      <c r="CM277" s="60"/>
      <c r="CN277" s="60"/>
      <c r="CO277" s="60"/>
      <c r="CP277" s="60"/>
      <c r="CQ277" s="60"/>
      <c r="CR277" s="60"/>
      <c r="CS277" s="60"/>
      <c r="CT277" s="60"/>
      <c r="CU277" s="60"/>
      <c r="CV277" s="60"/>
      <c r="CW277" s="60"/>
      <c r="CX277" s="60"/>
      <c r="CY277" s="60"/>
      <c r="CZ277" s="60"/>
      <c r="DA277" s="60"/>
      <c r="DB277" s="60"/>
      <c r="DC277" s="60"/>
      <c r="DD277" s="60"/>
      <c r="DE277" s="60"/>
      <c r="DF277" s="60"/>
      <c r="DG277" s="60"/>
      <c r="DH277" s="60"/>
      <c r="DI277" s="60"/>
      <c r="DJ277" s="60"/>
      <c r="DK277" s="60"/>
      <c r="DL277" s="60"/>
      <c r="DM277" s="60"/>
      <c r="DN277" s="60"/>
      <c r="DO277" s="60"/>
      <c r="DP277" s="60"/>
    </row>
    <row r="278" spans="2:12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BS278" s="60"/>
      <c r="BT278" s="60"/>
      <c r="BU278" s="75"/>
      <c r="BV278" s="75"/>
      <c r="BW278" s="75"/>
      <c r="BX278" s="75"/>
      <c r="BY278" s="75"/>
      <c r="BZ278" s="75"/>
      <c r="CA278" s="75"/>
      <c r="CL278" s="60"/>
      <c r="CM278" s="60"/>
      <c r="CN278" s="60"/>
      <c r="CO278" s="60"/>
      <c r="CP278" s="60"/>
      <c r="CQ278" s="60"/>
      <c r="CR278" s="60"/>
      <c r="CS278" s="60"/>
      <c r="CT278" s="60"/>
      <c r="CU278" s="60"/>
      <c r="CV278" s="60"/>
      <c r="CW278" s="60"/>
      <c r="CX278" s="60"/>
      <c r="CY278" s="60"/>
      <c r="CZ278" s="60"/>
      <c r="DA278" s="60"/>
      <c r="DB278" s="60"/>
      <c r="DC278" s="60"/>
      <c r="DD278" s="60"/>
      <c r="DE278" s="60"/>
      <c r="DF278" s="60"/>
      <c r="DG278" s="60"/>
      <c r="DH278" s="60"/>
      <c r="DI278" s="60"/>
      <c r="DJ278" s="60"/>
      <c r="DK278" s="60"/>
      <c r="DL278" s="60"/>
      <c r="DM278" s="60"/>
      <c r="DN278" s="60"/>
      <c r="DO278" s="60"/>
      <c r="DP278" s="60"/>
    </row>
    <row r="279" spans="2:12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BS279" s="60"/>
      <c r="BT279" s="60"/>
      <c r="BU279" s="75"/>
      <c r="BV279" s="75"/>
      <c r="BW279" s="75"/>
      <c r="BX279" s="75"/>
      <c r="BY279" s="75"/>
      <c r="BZ279" s="75"/>
      <c r="CA279" s="75"/>
      <c r="CL279" s="60"/>
      <c r="CM279" s="60"/>
      <c r="CN279" s="60"/>
      <c r="CO279" s="60"/>
      <c r="CP279" s="60"/>
      <c r="CQ279" s="60"/>
      <c r="CR279" s="60"/>
      <c r="CS279" s="60"/>
      <c r="CT279" s="60"/>
      <c r="CU279" s="60"/>
      <c r="CV279" s="60"/>
      <c r="CW279" s="60"/>
      <c r="CX279" s="60"/>
      <c r="CY279" s="60"/>
      <c r="CZ279" s="60"/>
      <c r="DA279" s="60"/>
      <c r="DB279" s="60"/>
      <c r="DC279" s="60"/>
      <c r="DD279" s="60"/>
      <c r="DE279" s="60"/>
      <c r="DF279" s="60"/>
      <c r="DG279" s="60"/>
      <c r="DH279" s="60"/>
      <c r="DI279" s="60"/>
      <c r="DJ279" s="60"/>
      <c r="DK279" s="60"/>
      <c r="DL279" s="60"/>
      <c r="DM279" s="60"/>
      <c r="DN279" s="60"/>
      <c r="DO279" s="60"/>
      <c r="DP279" s="60"/>
    </row>
    <row r="280" spans="2:12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BS280" s="60"/>
      <c r="BT280" s="60"/>
      <c r="BU280" s="75"/>
      <c r="BV280" s="75"/>
      <c r="BW280" s="75"/>
      <c r="BX280" s="75"/>
      <c r="BY280" s="75"/>
      <c r="BZ280" s="75"/>
      <c r="CA280" s="75"/>
      <c r="CL280" s="60"/>
      <c r="CM280" s="60"/>
      <c r="CN280" s="60"/>
      <c r="CO280" s="60"/>
      <c r="CP280" s="60"/>
      <c r="CQ280" s="60"/>
      <c r="CR280" s="60"/>
      <c r="CS280" s="60"/>
      <c r="CT280" s="60"/>
      <c r="CU280" s="60"/>
      <c r="CV280" s="60"/>
      <c r="CW280" s="60"/>
      <c r="CX280" s="60"/>
      <c r="CY280" s="60"/>
      <c r="CZ280" s="60"/>
      <c r="DA280" s="60"/>
      <c r="DB280" s="60"/>
      <c r="DC280" s="60"/>
      <c r="DD280" s="60"/>
      <c r="DE280" s="60"/>
      <c r="DF280" s="60"/>
      <c r="DG280" s="60"/>
      <c r="DH280" s="60"/>
      <c r="DI280" s="60"/>
      <c r="DJ280" s="60"/>
      <c r="DK280" s="60"/>
      <c r="DL280" s="60"/>
      <c r="DM280" s="60"/>
      <c r="DN280" s="60"/>
      <c r="DO280" s="60"/>
      <c r="DP280" s="60"/>
    </row>
    <row r="281" spans="2:12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BS281" s="60"/>
      <c r="BT281" s="60"/>
      <c r="BU281" s="75"/>
      <c r="BV281" s="75"/>
      <c r="BW281" s="75"/>
      <c r="BX281" s="75"/>
      <c r="BY281" s="75"/>
      <c r="BZ281" s="75"/>
      <c r="CA281" s="75"/>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row>
    <row r="282" spans="2:12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BS282" s="60"/>
      <c r="BT282" s="60"/>
      <c r="BU282" s="75"/>
      <c r="BV282" s="75"/>
      <c r="BW282" s="75"/>
      <c r="BX282" s="75"/>
      <c r="BY282" s="75"/>
      <c r="BZ282" s="75"/>
      <c r="CA282" s="75"/>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row>
    <row r="283" spans="2:12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BS283" s="60"/>
      <c r="BT283" s="60"/>
      <c r="BU283" s="75"/>
      <c r="BV283" s="75"/>
      <c r="BW283" s="75"/>
      <c r="BX283" s="75"/>
      <c r="BY283" s="75"/>
      <c r="BZ283" s="75"/>
      <c r="CA283" s="75"/>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row>
    <row r="284" spans="2:12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BS284" s="60"/>
      <c r="BT284" s="60"/>
      <c r="BU284" s="75"/>
      <c r="BV284" s="75"/>
      <c r="BW284" s="75"/>
      <c r="BX284" s="75"/>
      <c r="BY284" s="75"/>
      <c r="BZ284" s="75"/>
      <c r="CA284" s="75"/>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row>
    <row r="285" spans="2:12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BS285" s="60"/>
      <c r="BT285" s="60"/>
      <c r="BU285" s="75"/>
      <c r="BV285" s="75"/>
      <c r="BW285" s="75"/>
      <c r="BX285" s="75"/>
      <c r="BY285" s="75"/>
      <c r="BZ285" s="75"/>
      <c r="CA285" s="75"/>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row>
    <row r="286" spans="2:12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BS286" s="60"/>
      <c r="BT286" s="60"/>
      <c r="BU286" s="75"/>
      <c r="BV286" s="75"/>
      <c r="BW286" s="75"/>
      <c r="BX286" s="75"/>
      <c r="BY286" s="75"/>
      <c r="BZ286" s="75"/>
      <c r="CA286" s="75"/>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row>
    <row r="287" spans="2:12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BS287" s="60"/>
      <c r="BT287" s="60"/>
      <c r="BU287" s="75"/>
      <c r="BV287" s="75"/>
      <c r="BW287" s="75"/>
      <c r="BX287" s="75"/>
      <c r="BY287" s="75"/>
      <c r="BZ287" s="75"/>
      <c r="CA287" s="75"/>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row>
    <row r="288" spans="2:12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BS288" s="60"/>
      <c r="BT288" s="60"/>
      <c r="BU288" s="75"/>
      <c r="BV288" s="75"/>
      <c r="BW288" s="75"/>
      <c r="BX288" s="75"/>
      <c r="BY288" s="75"/>
      <c r="BZ288" s="75"/>
      <c r="CA288" s="75"/>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row>
    <row r="289" spans="2:12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BS289" s="60"/>
      <c r="BT289" s="60"/>
      <c r="BU289" s="75"/>
      <c r="BV289" s="75"/>
      <c r="BW289" s="75"/>
      <c r="BX289" s="75"/>
      <c r="BY289" s="75"/>
      <c r="BZ289" s="75"/>
      <c r="CA289" s="75"/>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row>
    <row r="290" spans="2:12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BS290" s="60"/>
      <c r="BT290" s="60"/>
      <c r="BU290" s="75"/>
      <c r="BV290" s="75"/>
      <c r="BW290" s="75"/>
      <c r="BX290" s="75"/>
      <c r="BY290" s="75"/>
      <c r="BZ290" s="75"/>
      <c r="CA290" s="75"/>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row>
    <row r="291" spans="2:12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BS291" s="60"/>
      <c r="BT291" s="60"/>
      <c r="BU291" s="75"/>
      <c r="BV291" s="75"/>
      <c r="BW291" s="75"/>
      <c r="BX291" s="75"/>
      <c r="BY291" s="75"/>
      <c r="BZ291" s="75"/>
      <c r="CA291" s="75"/>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row>
    <row r="292" spans="2:12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BS292" s="60"/>
      <c r="BT292" s="60"/>
      <c r="BU292" s="75"/>
      <c r="BV292" s="75"/>
      <c r="BW292" s="75"/>
      <c r="BX292" s="75"/>
      <c r="BY292" s="75"/>
      <c r="BZ292" s="75"/>
      <c r="CA292" s="75"/>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row>
    <row r="293" spans="2:12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BS293" s="60"/>
      <c r="BT293" s="60"/>
      <c r="BU293" s="75"/>
      <c r="BV293" s="75"/>
      <c r="BW293" s="75"/>
      <c r="BX293" s="75"/>
      <c r="BY293" s="75"/>
      <c r="BZ293" s="75"/>
      <c r="CA293" s="75"/>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row>
    <row r="294" spans="2:12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BS294" s="60"/>
      <c r="BT294" s="60"/>
      <c r="BU294" s="75"/>
      <c r="BV294" s="75"/>
      <c r="BW294" s="75"/>
      <c r="BX294" s="75"/>
      <c r="BY294" s="75"/>
      <c r="BZ294" s="75"/>
      <c r="CA294" s="75"/>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row>
    <row r="295" spans="2:12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BS295" s="60"/>
      <c r="BT295" s="60"/>
      <c r="BU295" s="75"/>
      <c r="BV295" s="75"/>
      <c r="BW295" s="75"/>
      <c r="BX295" s="75"/>
      <c r="BY295" s="75"/>
      <c r="BZ295" s="75"/>
      <c r="CA295" s="75"/>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row>
    <row r="296" spans="2:12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BS296" s="60"/>
      <c r="BT296" s="60"/>
      <c r="BU296" s="75"/>
      <c r="BV296" s="75"/>
      <c r="BW296" s="75"/>
      <c r="BX296" s="75"/>
      <c r="BY296" s="75"/>
      <c r="BZ296" s="75"/>
      <c r="CA296" s="75"/>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row>
    <row r="297" spans="2:12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BS297" s="60"/>
      <c r="BT297" s="60"/>
      <c r="BU297" s="75"/>
      <c r="BV297" s="75"/>
      <c r="BW297" s="75"/>
      <c r="BX297" s="75"/>
      <c r="BY297" s="75"/>
      <c r="BZ297" s="75"/>
      <c r="CA297" s="75"/>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row>
    <row r="298" spans="2:12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BS298" s="60"/>
      <c r="BT298" s="60"/>
      <c r="BU298" s="75"/>
      <c r="BV298" s="75"/>
      <c r="BW298" s="75"/>
      <c r="BX298" s="75"/>
      <c r="BY298" s="75"/>
      <c r="BZ298" s="75"/>
      <c r="CA298" s="75"/>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row>
    <row r="299" spans="2:12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BS299" s="60"/>
      <c r="BT299" s="60"/>
      <c r="BU299" s="75"/>
      <c r="BV299" s="75"/>
      <c r="BW299" s="75"/>
      <c r="BX299" s="75"/>
      <c r="BY299" s="75"/>
      <c r="BZ299" s="75"/>
      <c r="CA299" s="75"/>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row>
    <row r="300" spans="2:12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BS300" s="60"/>
      <c r="BT300" s="60"/>
      <c r="BU300" s="75"/>
      <c r="BV300" s="75"/>
      <c r="BW300" s="75"/>
      <c r="BX300" s="75"/>
      <c r="BY300" s="75"/>
      <c r="BZ300" s="75"/>
      <c r="CA300" s="75"/>
      <c r="CL300" s="60"/>
      <c r="CM300" s="60"/>
      <c r="CN300" s="60"/>
      <c r="CO300" s="60"/>
      <c r="CP300" s="60"/>
      <c r="CQ300" s="60"/>
      <c r="CR300" s="60"/>
      <c r="CS300" s="60"/>
      <c r="CT300" s="60"/>
      <c r="CU300" s="60"/>
      <c r="CV300" s="60"/>
      <c r="CW300" s="60"/>
      <c r="CX300" s="60"/>
      <c r="CY300" s="60"/>
      <c r="CZ300" s="60"/>
      <c r="DA300" s="60"/>
      <c r="DB300" s="60"/>
      <c r="DC300" s="60"/>
      <c r="DD300" s="60"/>
      <c r="DE300" s="60"/>
      <c r="DF300" s="60"/>
      <c r="DG300" s="60"/>
      <c r="DH300" s="60"/>
      <c r="DI300" s="60"/>
      <c r="DJ300" s="60"/>
      <c r="DK300" s="60"/>
      <c r="DL300" s="60"/>
      <c r="DM300" s="60"/>
      <c r="DN300" s="60"/>
      <c r="DO300" s="60"/>
      <c r="DP300" s="60"/>
    </row>
    <row r="301" spans="2:12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BS301" s="60"/>
      <c r="BT301" s="60"/>
      <c r="BU301" s="75"/>
      <c r="BV301" s="75"/>
      <c r="BW301" s="75"/>
      <c r="BX301" s="75"/>
      <c r="BY301" s="75"/>
      <c r="BZ301" s="75"/>
      <c r="CA301" s="75"/>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60"/>
      <c r="DJ301" s="60"/>
      <c r="DK301" s="60"/>
      <c r="DL301" s="60"/>
      <c r="DM301" s="60"/>
      <c r="DN301" s="60"/>
      <c r="DO301" s="60"/>
      <c r="DP301" s="60"/>
    </row>
    <row r="302" spans="2:12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BS302" s="60"/>
      <c r="BT302" s="60"/>
      <c r="BU302" s="75"/>
      <c r="BV302" s="75"/>
      <c r="BW302" s="75"/>
      <c r="BX302" s="75"/>
      <c r="BY302" s="75"/>
      <c r="BZ302" s="75"/>
      <c r="CA302" s="75"/>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60"/>
      <c r="DJ302" s="60"/>
      <c r="DK302" s="60"/>
      <c r="DL302" s="60"/>
      <c r="DM302" s="60"/>
      <c r="DN302" s="60"/>
      <c r="DO302" s="60"/>
      <c r="DP302" s="60"/>
    </row>
    <row r="303" spans="2:12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BS303" s="60"/>
      <c r="BT303" s="60"/>
      <c r="BU303" s="75"/>
      <c r="BV303" s="75"/>
      <c r="BW303" s="75"/>
      <c r="BX303" s="75"/>
      <c r="BY303" s="75"/>
      <c r="BZ303" s="75"/>
      <c r="CA303" s="75"/>
      <c r="CL303" s="60"/>
      <c r="CM303" s="60"/>
      <c r="CN303" s="60"/>
      <c r="CO303" s="60"/>
      <c r="CP303" s="60"/>
      <c r="CQ303" s="60"/>
      <c r="CR303" s="60"/>
      <c r="CS303" s="60"/>
      <c r="CT303" s="60"/>
      <c r="CU303" s="60"/>
      <c r="CV303" s="60"/>
      <c r="CW303" s="60"/>
      <c r="CX303" s="60"/>
      <c r="CY303" s="60"/>
      <c r="CZ303" s="60"/>
      <c r="DA303" s="60"/>
      <c r="DB303" s="60"/>
      <c r="DC303" s="60"/>
      <c r="DD303" s="60"/>
      <c r="DE303" s="60"/>
      <c r="DF303" s="60"/>
      <c r="DG303" s="60"/>
      <c r="DH303" s="60"/>
      <c r="DI303" s="60"/>
      <c r="DJ303" s="60"/>
      <c r="DK303" s="60"/>
      <c r="DL303" s="60"/>
      <c r="DM303" s="60"/>
      <c r="DN303" s="60"/>
      <c r="DO303" s="60"/>
      <c r="DP303" s="60"/>
    </row>
    <row r="304" spans="2:12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BS304" s="60"/>
      <c r="BT304" s="60"/>
      <c r="BU304" s="75"/>
      <c r="BV304" s="75"/>
      <c r="BW304" s="75"/>
      <c r="BX304" s="75"/>
      <c r="BY304" s="75"/>
      <c r="BZ304" s="75"/>
      <c r="CA304" s="75"/>
      <c r="CL304" s="60"/>
      <c r="CM304" s="60"/>
      <c r="CN304" s="60"/>
      <c r="CO304" s="60"/>
      <c r="CP304" s="60"/>
      <c r="CQ304" s="60"/>
      <c r="CR304" s="60"/>
      <c r="CS304" s="60"/>
      <c r="CT304" s="60"/>
      <c r="CU304" s="60"/>
      <c r="CV304" s="60"/>
      <c r="CW304" s="60"/>
      <c r="CX304" s="60"/>
      <c r="CY304" s="60"/>
      <c r="CZ304" s="60"/>
      <c r="DA304" s="60"/>
      <c r="DB304" s="60"/>
      <c r="DC304" s="60"/>
      <c r="DD304" s="60"/>
      <c r="DE304" s="60"/>
      <c r="DF304" s="60"/>
      <c r="DG304" s="60"/>
      <c r="DH304" s="60"/>
      <c r="DI304" s="60"/>
      <c r="DJ304" s="60"/>
      <c r="DK304" s="60"/>
      <c r="DL304" s="60"/>
      <c r="DM304" s="60"/>
      <c r="DN304" s="60"/>
      <c r="DO304" s="60"/>
      <c r="DP304" s="60"/>
    </row>
    <row r="305" spans="2:12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BS305" s="60"/>
      <c r="BT305" s="60"/>
      <c r="BU305" s="75"/>
      <c r="BV305" s="75"/>
      <c r="BW305" s="75"/>
      <c r="BX305" s="75"/>
      <c r="BY305" s="75"/>
      <c r="BZ305" s="75"/>
      <c r="CA305" s="75"/>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row>
    <row r="306" spans="2:12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BS306" s="60"/>
      <c r="BT306" s="60"/>
      <c r="BU306" s="75"/>
      <c r="BV306" s="75"/>
      <c r="BW306" s="75"/>
      <c r="BX306" s="75"/>
      <c r="BY306" s="75"/>
      <c r="BZ306" s="75"/>
      <c r="CA306" s="75"/>
      <c r="CL306" s="60"/>
      <c r="CM306" s="60"/>
      <c r="CN306" s="60"/>
      <c r="CO306" s="60"/>
      <c r="CP306" s="60"/>
      <c r="CQ306" s="60"/>
      <c r="CR306" s="60"/>
      <c r="CS306" s="60"/>
      <c r="CT306" s="60"/>
      <c r="CU306" s="60"/>
      <c r="CV306" s="60"/>
      <c r="CW306" s="60"/>
      <c r="CX306" s="60"/>
      <c r="CY306" s="60"/>
      <c r="CZ306" s="60"/>
      <c r="DA306" s="60"/>
      <c r="DB306" s="60"/>
      <c r="DC306" s="60"/>
      <c r="DD306" s="60"/>
      <c r="DE306" s="60"/>
      <c r="DF306" s="60"/>
      <c r="DG306" s="60"/>
      <c r="DH306" s="60"/>
      <c r="DI306" s="60"/>
      <c r="DJ306" s="60"/>
      <c r="DK306" s="60"/>
      <c r="DL306" s="60"/>
      <c r="DM306" s="60"/>
      <c r="DN306" s="60"/>
      <c r="DO306" s="60"/>
      <c r="DP306" s="60"/>
    </row>
    <row r="307" spans="2:12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BS307" s="60"/>
      <c r="BT307" s="60"/>
      <c r="BU307" s="75"/>
      <c r="BV307" s="75"/>
      <c r="BW307" s="75"/>
      <c r="BX307" s="75"/>
      <c r="BY307" s="75"/>
      <c r="BZ307" s="75"/>
      <c r="CA307" s="75"/>
      <c r="CL307" s="60"/>
      <c r="CM307" s="60"/>
      <c r="CN307" s="60"/>
      <c r="CO307" s="60"/>
      <c r="CP307" s="60"/>
      <c r="CQ307" s="60"/>
      <c r="CR307" s="60"/>
      <c r="CS307" s="60"/>
      <c r="CT307" s="60"/>
      <c r="CU307" s="60"/>
      <c r="CV307" s="60"/>
      <c r="CW307" s="60"/>
      <c r="CX307" s="60"/>
      <c r="CY307" s="60"/>
      <c r="CZ307" s="60"/>
      <c r="DA307" s="60"/>
      <c r="DB307" s="60"/>
      <c r="DC307" s="60"/>
      <c r="DD307" s="60"/>
      <c r="DE307" s="60"/>
      <c r="DF307" s="60"/>
      <c r="DG307" s="60"/>
      <c r="DH307" s="60"/>
      <c r="DI307" s="60"/>
      <c r="DJ307" s="60"/>
      <c r="DK307" s="60"/>
      <c r="DL307" s="60"/>
      <c r="DM307" s="60"/>
      <c r="DN307" s="60"/>
      <c r="DO307" s="60"/>
      <c r="DP307" s="60"/>
    </row>
    <row r="308" spans="2:12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BS308" s="60"/>
      <c r="BT308" s="60"/>
      <c r="BU308" s="75"/>
      <c r="BV308" s="75"/>
      <c r="BW308" s="75"/>
      <c r="BX308" s="75"/>
      <c r="BY308" s="75"/>
      <c r="BZ308" s="75"/>
      <c r="CA308" s="75"/>
      <c r="CL308" s="60"/>
      <c r="CM308" s="60"/>
      <c r="CN308" s="60"/>
      <c r="CO308" s="60"/>
      <c r="CP308" s="60"/>
      <c r="CQ308" s="60"/>
      <c r="CR308" s="60"/>
      <c r="CS308" s="60"/>
      <c r="CT308" s="60"/>
      <c r="CU308" s="60"/>
      <c r="CV308" s="60"/>
      <c r="CW308" s="60"/>
      <c r="CX308" s="60"/>
      <c r="CY308" s="60"/>
      <c r="CZ308" s="60"/>
      <c r="DA308" s="60"/>
      <c r="DB308" s="60"/>
      <c r="DC308" s="60"/>
      <c r="DD308" s="60"/>
      <c r="DE308" s="60"/>
      <c r="DF308" s="60"/>
      <c r="DG308" s="60"/>
      <c r="DH308" s="60"/>
      <c r="DI308" s="60"/>
      <c r="DJ308" s="60"/>
      <c r="DK308" s="60"/>
      <c r="DL308" s="60"/>
      <c r="DM308" s="60"/>
      <c r="DN308" s="60"/>
      <c r="DO308" s="60"/>
      <c r="DP308" s="60"/>
    </row>
    <row r="309" spans="2:12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BS309" s="60"/>
      <c r="BT309" s="60"/>
      <c r="BU309" s="75"/>
      <c r="BV309" s="75"/>
      <c r="BW309" s="75"/>
      <c r="BX309" s="75"/>
      <c r="BY309" s="75"/>
      <c r="BZ309" s="75"/>
      <c r="CA309" s="75"/>
      <c r="CL309" s="60"/>
      <c r="CM309" s="60"/>
      <c r="CN309" s="60"/>
      <c r="CO309" s="60"/>
      <c r="CP309" s="60"/>
      <c r="CQ309" s="60"/>
      <c r="CR309" s="60"/>
      <c r="CS309" s="60"/>
      <c r="CT309" s="60"/>
      <c r="CU309" s="60"/>
      <c r="CV309" s="60"/>
      <c r="CW309" s="60"/>
      <c r="CX309" s="60"/>
      <c r="CY309" s="60"/>
      <c r="CZ309" s="60"/>
      <c r="DA309" s="60"/>
      <c r="DB309" s="60"/>
      <c r="DC309" s="60"/>
      <c r="DD309" s="60"/>
      <c r="DE309" s="60"/>
      <c r="DF309" s="60"/>
      <c r="DG309" s="60"/>
      <c r="DH309" s="60"/>
      <c r="DI309" s="60"/>
      <c r="DJ309" s="60"/>
      <c r="DK309" s="60"/>
      <c r="DL309" s="60"/>
      <c r="DM309" s="60"/>
      <c r="DN309" s="60"/>
      <c r="DO309" s="60"/>
      <c r="DP309" s="60"/>
    </row>
    <row r="310" spans="2:12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BS310" s="60"/>
      <c r="BT310" s="60"/>
      <c r="BU310" s="75"/>
      <c r="BV310" s="75"/>
      <c r="BW310" s="75"/>
      <c r="BX310" s="75"/>
      <c r="BY310" s="75"/>
      <c r="BZ310" s="75"/>
      <c r="CA310" s="75"/>
      <c r="CL310" s="60"/>
      <c r="CM310" s="60"/>
      <c r="CN310" s="60"/>
      <c r="CO310" s="60"/>
      <c r="CP310" s="60"/>
      <c r="CQ310" s="60"/>
      <c r="CR310" s="60"/>
      <c r="CS310" s="60"/>
      <c r="CT310" s="60"/>
      <c r="CU310" s="60"/>
      <c r="CV310" s="60"/>
      <c r="CW310" s="60"/>
      <c r="CX310" s="60"/>
      <c r="CY310" s="60"/>
      <c r="CZ310" s="60"/>
      <c r="DA310" s="60"/>
      <c r="DB310" s="60"/>
      <c r="DC310" s="60"/>
      <c r="DD310" s="60"/>
      <c r="DE310" s="60"/>
      <c r="DF310" s="60"/>
      <c r="DG310" s="60"/>
      <c r="DH310" s="60"/>
      <c r="DI310" s="60"/>
      <c r="DJ310" s="60"/>
      <c r="DK310" s="60"/>
      <c r="DL310" s="60"/>
      <c r="DM310" s="60"/>
      <c r="DN310" s="60"/>
      <c r="DO310" s="60"/>
      <c r="DP310" s="60"/>
    </row>
    <row r="311" spans="2:12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BS311" s="60"/>
      <c r="BT311" s="60"/>
      <c r="BU311" s="75"/>
      <c r="BV311" s="75"/>
      <c r="BW311" s="75"/>
      <c r="BX311" s="75"/>
      <c r="BY311" s="75"/>
      <c r="BZ311" s="75"/>
      <c r="CA311" s="75"/>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60"/>
      <c r="DJ311" s="60"/>
      <c r="DK311" s="60"/>
      <c r="DL311" s="60"/>
      <c r="DM311" s="60"/>
      <c r="DN311" s="60"/>
      <c r="DO311" s="60"/>
      <c r="DP311" s="60"/>
    </row>
    <row r="312" spans="2:12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BS312" s="60"/>
      <c r="BT312" s="60"/>
      <c r="BU312" s="75"/>
      <c r="BV312" s="75"/>
      <c r="BW312" s="75"/>
      <c r="BX312" s="75"/>
      <c r="BY312" s="75"/>
      <c r="BZ312" s="75"/>
      <c r="CA312" s="75"/>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60"/>
      <c r="DJ312" s="60"/>
      <c r="DK312" s="60"/>
      <c r="DL312" s="60"/>
      <c r="DM312" s="60"/>
      <c r="DN312" s="60"/>
      <c r="DO312" s="60"/>
      <c r="DP312" s="60"/>
    </row>
    <row r="313" spans="2:12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BS313" s="60"/>
      <c r="BT313" s="60"/>
      <c r="BU313" s="75"/>
      <c r="BV313" s="75"/>
      <c r="BW313" s="75"/>
      <c r="BX313" s="75"/>
      <c r="BY313" s="75"/>
      <c r="BZ313" s="75"/>
      <c r="CA313" s="75"/>
      <c r="CL313" s="60"/>
      <c r="CM313" s="60"/>
      <c r="CN313" s="60"/>
      <c r="CO313" s="60"/>
      <c r="CP313" s="60"/>
      <c r="CQ313" s="60"/>
      <c r="CR313" s="60"/>
      <c r="CS313" s="60"/>
      <c r="CT313" s="60"/>
      <c r="CU313" s="60"/>
      <c r="CV313" s="60"/>
      <c r="CW313" s="60"/>
      <c r="CX313" s="60"/>
      <c r="CY313" s="60"/>
      <c r="CZ313" s="60"/>
      <c r="DA313" s="60"/>
      <c r="DB313" s="60"/>
      <c r="DC313" s="60"/>
      <c r="DD313" s="60"/>
      <c r="DE313" s="60"/>
      <c r="DF313" s="60"/>
      <c r="DG313" s="60"/>
      <c r="DH313" s="60"/>
      <c r="DI313" s="60"/>
      <c r="DJ313" s="60"/>
      <c r="DK313" s="60"/>
      <c r="DL313" s="60"/>
      <c r="DM313" s="60"/>
      <c r="DN313" s="60"/>
      <c r="DO313" s="60"/>
      <c r="DP313" s="60"/>
    </row>
    <row r="314" spans="2:12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BS314" s="60"/>
      <c r="BT314" s="60"/>
      <c r="BU314" s="75"/>
      <c r="BV314" s="75"/>
      <c r="BW314" s="75"/>
      <c r="BX314" s="75"/>
      <c r="BY314" s="75"/>
      <c r="BZ314" s="75"/>
      <c r="CA314" s="75"/>
      <c r="CL314" s="60"/>
      <c r="CM314" s="60"/>
      <c r="CN314" s="60"/>
      <c r="CO314" s="60"/>
      <c r="CP314" s="60"/>
      <c r="CQ314" s="60"/>
      <c r="CR314" s="60"/>
      <c r="CS314" s="60"/>
      <c r="CT314" s="60"/>
      <c r="CU314" s="60"/>
      <c r="CV314" s="60"/>
      <c r="CW314" s="60"/>
      <c r="CX314" s="60"/>
      <c r="CY314" s="60"/>
      <c r="CZ314" s="60"/>
      <c r="DA314" s="60"/>
      <c r="DB314" s="60"/>
      <c r="DC314" s="60"/>
      <c r="DD314" s="60"/>
      <c r="DE314" s="60"/>
      <c r="DF314" s="60"/>
      <c r="DG314" s="60"/>
      <c r="DH314" s="60"/>
      <c r="DI314" s="60"/>
      <c r="DJ314" s="60"/>
      <c r="DK314" s="60"/>
      <c r="DL314" s="60"/>
      <c r="DM314" s="60"/>
      <c r="DN314" s="60"/>
      <c r="DO314" s="60"/>
      <c r="DP314" s="60"/>
    </row>
    <row r="315" spans="2:12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BS315" s="60"/>
      <c r="BT315" s="60"/>
      <c r="BU315" s="75"/>
      <c r="BV315" s="75"/>
      <c r="BW315" s="75"/>
      <c r="BX315" s="75"/>
      <c r="BY315" s="75"/>
      <c r="BZ315" s="75"/>
      <c r="CA315" s="75"/>
      <c r="CL315" s="60"/>
      <c r="CM315" s="60"/>
      <c r="CN315" s="60"/>
      <c r="CO315" s="60"/>
      <c r="CP315" s="60"/>
      <c r="CQ315" s="60"/>
      <c r="CR315" s="60"/>
      <c r="CS315" s="60"/>
      <c r="CT315" s="60"/>
      <c r="CU315" s="60"/>
      <c r="CV315" s="60"/>
      <c r="CW315" s="60"/>
      <c r="CX315" s="60"/>
      <c r="CY315" s="60"/>
      <c r="CZ315" s="60"/>
      <c r="DA315" s="60"/>
      <c r="DB315" s="60"/>
      <c r="DC315" s="60"/>
      <c r="DD315" s="60"/>
      <c r="DE315" s="60"/>
      <c r="DF315" s="60"/>
      <c r="DG315" s="60"/>
      <c r="DH315" s="60"/>
      <c r="DI315" s="60"/>
      <c r="DJ315" s="60"/>
      <c r="DK315" s="60"/>
      <c r="DL315" s="60"/>
      <c r="DM315" s="60"/>
      <c r="DN315" s="60"/>
      <c r="DO315" s="60"/>
      <c r="DP315" s="60"/>
    </row>
    <row r="316" spans="2:12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BS316" s="60"/>
      <c r="BT316" s="60"/>
      <c r="BU316" s="75"/>
      <c r="BV316" s="75"/>
      <c r="BW316" s="75"/>
      <c r="BX316" s="75"/>
      <c r="BY316" s="75"/>
      <c r="BZ316" s="75"/>
      <c r="CA316" s="75"/>
      <c r="CL316" s="60"/>
      <c r="CM316" s="60"/>
      <c r="CN316" s="60"/>
      <c r="CO316" s="60"/>
      <c r="CP316" s="60"/>
      <c r="CQ316" s="60"/>
      <c r="CR316" s="60"/>
      <c r="CS316" s="60"/>
      <c r="CT316" s="60"/>
      <c r="CU316" s="60"/>
      <c r="CV316" s="60"/>
      <c r="CW316" s="60"/>
      <c r="CX316" s="60"/>
      <c r="CY316" s="60"/>
      <c r="CZ316" s="60"/>
      <c r="DA316" s="60"/>
      <c r="DB316" s="60"/>
      <c r="DC316" s="60"/>
      <c r="DD316" s="60"/>
      <c r="DE316" s="60"/>
      <c r="DF316" s="60"/>
      <c r="DG316" s="60"/>
      <c r="DH316" s="60"/>
      <c r="DI316" s="60"/>
      <c r="DJ316" s="60"/>
      <c r="DK316" s="60"/>
      <c r="DL316" s="60"/>
      <c r="DM316" s="60"/>
      <c r="DN316" s="60"/>
      <c r="DO316" s="60"/>
      <c r="DP316" s="60"/>
    </row>
    <row r="317" spans="2:12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BS317" s="60"/>
      <c r="BT317" s="60"/>
      <c r="BU317" s="75"/>
      <c r="BV317" s="75"/>
      <c r="BW317" s="75"/>
      <c r="BX317" s="75"/>
      <c r="BY317" s="75"/>
      <c r="BZ317" s="75"/>
      <c r="CA317" s="75"/>
      <c r="CL317" s="60"/>
      <c r="CM317" s="60"/>
      <c r="CN317" s="60"/>
      <c r="CO317" s="60"/>
      <c r="CP317" s="60"/>
      <c r="CQ317" s="60"/>
      <c r="CR317" s="60"/>
      <c r="CS317" s="60"/>
      <c r="CT317" s="60"/>
      <c r="CU317" s="60"/>
      <c r="CV317" s="60"/>
      <c r="CW317" s="60"/>
      <c r="CX317" s="60"/>
      <c r="CY317" s="60"/>
      <c r="CZ317" s="60"/>
      <c r="DA317" s="60"/>
      <c r="DB317" s="60"/>
      <c r="DC317" s="60"/>
      <c r="DD317" s="60"/>
      <c r="DE317" s="60"/>
      <c r="DF317" s="60"/>
      <c r="DG317" s="60"/>
      <c r="DH317" s="60"/>
      <c r="DI317" s="60"/>
      <c r="DJ317" s="60"/>
      <c r="DK317" s="60"/>
      <c r="DL317" s="60"/>
      <c r="DM317" s="60"/>
      <c r="DN317" s="60"/>
      <c r="DO317" s="60"/>
      <c r="DP317" s="60"/>
    </row>
    <row r="318" spans="2:12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BS318" s="60"/>
      <c r="BT318" s="60"/>
      <c r="BU318" s="75"/>
      <c r="BV318" s="75"/>
      <c r="BW318" s="75"/>
      <c r="BX318" s="75"/>
      <c r="BY318" s="75"/>
      <c r="BZ318" s="75"/>
      <c r="CA318" s="75"/>
      <c r="CL318" s="60"/>
      <c r="CM318" s="60"/>
      <c r="CN318" s="60"/>
      <c r="CO318" s="60"/>
      <c r="CP318" s="60"/>
      <c r="CQ318" s="60"/>
      <c r="CR318" s="60"/>
      <c r="CS318" s="60"/>
      <c r="CT318" s="60"/>
      <c r="CU318" s="60"/>
      <c r="CV318" s="60"/>
      <c r="CW318" s="60"/>
      <c r="CX318" s="60"/>
      <c r="CY318" s="60"/>
      <c r="CZ318" s="60"/>
      <c r="DA318" s="60"/>
      <c r="DB318" s="60"/>
      <c r="DC318" s="60"/>
      <c r="DD318" s="60"/>
      <c r="DE318" s="60"/>
      <c r="DF318" s="60"/>
      <c r="DG318" s="60"/>
      <c r="DH318" s="60"/>
      <c r="DI318" s="60"/>
      <c r="DJ318" s="60"/>
      <c r="DK318" s="60"/>
      <c r="DL318" s="60"/>
      <c r="DM318" s="60"/>
      <c r="DN318" s="60"/>
      <c r="DO318" s="60"/>
      <c r="DP318" s="60"/>
    </row>
    <row r="319" spans="2:12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BS319" s="60"/>
      <c r="BT319" s="60"/>
      <c r="BU319" s="75"/>
      <c r="BV319" s="75"/>
      <c r="BW319" s="75"/>
      <c r="BX319" s="75"/>
      <c r="BY319" s="75"/>
      <c r="BZ319" s="75"/>
      <c r="CA319" s="75"/>
      <c r="CL319" s="60"/>
      <c r="CM319" s="60"/>
      <c r="CN319" s="60"/>
      <c r="CO319" s="60"/>
      <c r="CP319" s="60"/>
      <c r="CQ319" s="60"/>
      <c r="CR319" s="60"/>
      <c r="CS319" s="60"/>
      <c r="CT319" s="60"/>
      <c r="CU319" s="60"/>
      <c r="CV319" s="60"/>
      <c r="CW319" s="60"/>
      <c r="CX319" s="60"/>
      <c r="CY319" s="60"/>
      <c r="CZ319" s="60"/>
      <c r="DA319" s="60"/>
      <c r="DB319" s="60"/>
      <c r="DC319" s="60"/>
      <c r="DD319" s="60"/>
      <c r="DE319" s="60"/>
      <c r="DF319" s="60"/>
      <c r="DG319" s="60"/>
      <c r="DH319" s="60"/>
      <c r="DI319" s="60"/>
      <c r="DJ319" s="60"/>
      <c r="DK319" s="60"/>
      <c r="DL319" s="60"/>
      <c r="DM319" s="60"/>
      <c r="DN319" s="60"/>
      <c r="DO319" s="60"/>
      <c r="DP319" s="60"/>
    </row>
    <row r="320" spans="2:12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BS320" s="60"/>
      <c r="BT320" s="60"/>
      <c r="BU320" s="75"/>
      <c r="BV320" s="75"/>
      <c r="BW320" s="75"/>
      <c r="BX320" s="75"/>
      <c r="BY320" s="75"/>
      <c r="BZ320" s="75"/>
      <c r="CA320" s="75"/>
      <c r="CL320" s="60"/>
      <c r="CM320" s="60"/>
      <c r="CN320" s="60"/>
      <c r="CO320" s="60"/>
      <c r="CP320" s="60"/>
      <c r="CQ320" s="60"/>
      <c r="CR320" s="60"/>
      <c r="CS320" s="60"/>
      <c r="CT320" s="60"/>
      <c r="CU320" s="60"/>
      <c r="CV320" s="60"/>
      <c r="CW320" s="60"/>
      <c r="CX320" s="60"/>
      <c r="CY320" s="60"/>
      <c r="CZ320" s="60"/>
      <c r="DA320" s="60"/>
      <c r="DB320" s="60"/>
      <c r="DC320" s="60"/>
      <c r="DD320" s="60"/>
      <c r="DE320" s="60"/>
      <c r="DF320" s="60"/>
      <c r="DG320" s="60"/>
      <c r="DH320" s="60"/>
      <c r="DI320" s="60"/>
      <c r="DJ320" s="60"/>
      <c r="DK320" s="60"/>
      <c r="DL320" s="60"/>
      <c r="DM320" s="60"/>
      <c r="DN320" s="60"/>
      <c r="DO320" s="60"/>
      <c r="DP320" s="60"/>
    </row>
    <row r="321" spans="2:12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BS321" s="60"/>
      <c r="BT321" s="60"/>
      <c r="BU321" s="75"/>
      <c r="BV321" s="75"/>
      <c r="BW321" s="75"/>
      <c r="BX321" s="75"/>
      <c r="BY321" s="75"/>
      <c r="BZ321" s="75"/>
      <c r="CA321" s="75"/>
      <c r="CL321" s="60"/>
      <c r="CM321" s="60"/>
      <c r="CN321" s="60"/>
      <c r="CO321" s="60"/>
      <c r="CP321" s="60"/>
      <c r="CQ321" s="60"/>
      <c r="CR321" s="60"/>
      <c r="CS321" s="60"/>
      <c r="CT321" s="60"/>
      <c r="CU321" s="60"/>
      <c r="CV321" s="60"/>
      <c r="CW321" s="60"/>
      <c r="CX321" s="60"/>
      <c r="CY321" s="60"/>
      <c r="CZ321" s="60"/>
      <c r="DA321" s="60"/>
      <c r="DB321" s="60"/>
      <c r="DC321" s="60"/>
      <c r="DD321" s="60"/>
      <c r="DE321" s="60"/>
      <c r="DF321" s="60"/>
      <c r="DG321" s="60"/>
      <c r="DH321" s="60"/>
      <c r="DI321" s="60"/>
      <c r="DJ321" s="60"/>
      <c r="DK321" s="60"/>
      <c r="DL321" s="60"/>
      <c r="DM321" s="60"/>
      <c r="DN321" s="60"/>
      <c r="DO321" s="60"/>
      <c r="DP321" s="60"/>
    </row>
    <row r="322" spans="2:12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BS322" s="60"/>
      <c r="BT322" s="60"/>
      <c r="BU322" s="75"/>
      <c r="BV322" s="75"/>
      <c r="BW322" s="75"/>
      <c r="BX322" s="75"/>
      <c r="BY322" s="75"/>
      <c r="BZ322" s="75"/>
      <c r="CA322" s="75"/>
      <c r="CL322" s="60"/>
      <c r="CM322" s="60"/>
      <c r="CN322" s="60"/>
      <c r="CO322" s="60"/>
      <c r="CP322" s="60"/>
      <c r="CQ322" s="60"/>
      <c r="CR322" s="60"/>
      <c r="CS322" s="60"/>
      <c r="CT322" s="60"/>
      <c r="CU322" s="60"/>
      <c r="CV322" s="60"/>
      <c r="CW322" s="60"/>
      <c r="CX322" s="60"/>
      <c r="CY322" s="60"/>
      <c r="CZ322" s="60"/>
      <c r="DA322" s="60"/>
      <c r="DB322" s="60"/>
      <c r="DC322" s="60"/>
      <c r="DD322" s="60"/>
      <c r="DE322" s="60"/>
      <c r="DF322" s="60"/>
      <c r="DG322" s="60"/>
      <c r="DH322" s="60"/>
      <c r="DI322" s="60"/>
      <c r="DJ322" s="60"/>
      <c r="DK322" s="60"/>
      <c r="DL322" s="60"/>
      <c r="DM322" s="60"/>
      <c r="DN322" s="60"/>
      <c r="DO322" s="60"/>
      <c r="DP322" s="60"/>
    </row>
    <row r="323" spans="2:12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BS323" s="60"/>
      <c r="BT323" s="60"/>
      <c r="BU323" s="75"/>
      <c r="BV323" s="75"/>
      <c r="BW323" s="75"/>
      <c r="BX323" s="75"/>
      <c r="BY323" s="75"/>
      <c r="BZ323" s="75"/>
      <c r="CA323" s="75"/>
      <c r="CL323" s="60"/>
      <c r="CM323" s="60"/>
      <c r="CN323" s="60"/>
      <c r="CO323" s="60"/>
      <c r="CP323" s="60"/>
      <c r="CQ323" s="60"/>
      <c r="CR323" s="60"/>
      <c r="CS323" s="60"/>
      <c r="CT323" s="60"/>
      <c r="CU323" s="60"/>
      <c r="CV323" s="60"/>
      <c r="CW323" s="60"/>
      <c r="CX323" s="60"/>
      <c r="CY323" s="60"/>
      <c r="CZ323" s="60"/>
      <c r="DA323" s="60"/>
      <c r="DB323" s="60"/>
      <c r="DC323" s="60"/>
      <c r="DD323" s="60"/>
      <c r="DE323" s="60"/>
      <c r="DF323" s="60"/>
      <c r="DG323" s="60"/>
      <c r="DH323" s="60"/>
      <c r="DI323" s="60"/>
      <c r="DJ323" s="60"/>
      <c r="DK323" s="60"/>
      <c r="DL323" s="60"/>
      <c r="DM323" s="60"/>
      <c r="DN323" s="60"/>
      <c r="DO323" s="60"/>
      <c r="DP323" s="60"/>
    </row>
    <row r="324" spans="2:12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BS324" s="60"/>
      <c r="BT324" s="60"/>
      <c r="BU324" s="75"/>
      <c r="BV324" s="75"/>
      <c r="BW324" s="75"/>
      <c r="BX324" s="75"/>
      <c r="BY324" s="75"/>
      <c r="BZ324" s="75"/>
      <c r="CA324" s="75"/>
      <c r="CL324" s="60"/>
      <c r="CM324" s="60"/>
      <c r="CN324" s="60"/>
      <c r="CO324" s="60"/>
      <c r="CP324" s="60"/>
      <c r="CQ324" s="60"/>
      <c r="CR324" s="60"/>
      <c r="CS324" s="60"/>
      <c r="CT324" s="60"/>
      <c r="CU324" s="60"/>
      <c r="CV324" s="60"/>
      <c r="CW324" s="60"/>
      <c r="CX324" s="60"/>
      <c r="CY324" s="60"/>
      <c r="CZ324" s="60"/>
      <c r="DA324" s="60"/>
      <c r="DB324" s="60"/>
      <c r="DC324" s="60"/>
      <c r="DD324" s="60"/>
      <c r="DE324" s="60"/>
      <c r="DF324" s="60"/>
      <c r="DG324" s="60"/>
      <c r="DH324" s="60"/>
      <c r="DI324" s="60"/>
      <c r="DJ324" s="60"/>
      <c r="DK324" s="60"/>
      <c r="DL324" s="60"/>
      <c r="DM324" s="60"/>
      <c r="DN324" s="60"/>
      <c r="DO324" s="60"/>
      <c r="DP324" s="60"/>
    </row>
    <row r="325" spans="2:12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BS325" s="60"/>
      <c r="BT325" s="60"/>
      <c r="BU325" s="75"/>
      <c r="BV325" s="75"/>
      <c r="BW325" s="75"/>
      <c r="BX325" s="75"/>
      <c r="BY325" s="75"/>
      <c r="BZ325" s="75"/>
      <c r="CA325" s="75"/>
      <c r="CL325" s="60"/>
      <c r="CM325" s="60"/>
      <c r="CN325" s="60"/>
      <c r="CO325" s="60"/>
      <c r="CP325" s="60"/>
      <c r="CQ325" s="60"/>
      <c r="CR325" s="60"/>
      <c r="CS325" s="60"/>
      <c r="CT325" s="60"/>
      <c r="CU325" s="60"/>
      <c r="CV325" s="60"/>
      <c r="CW325" s="60"/>
      <c r="CX325" s="60"/>
      <c r="CY325" s="60"/>
      <c r="CZ325" s="60"/>
      <c r="DA325" s="60"/>
      <c r="DB325" s="60"/>
      <c r="DC325" s="60"/>
      <c r="DD325" s="60"/>
      <c r="DE325" s="60"/>
      <c r="DF325" s="60"/>
      <c r="DG325" s="60"/>
      <c r="DH325" s="60"/>
      <c r="DI325" s="60"/>
      <c r="DJ325" s="60"/>
      <c r="DK325" s="60"/>
      <c r="DL325" s="60"/>
      <c r="DM325" s="60"/>
      <c r="DN325" s="60"/>
      <c r="DO325" s="60"/>
      <c r="DP325" s="60"/>
    </row>
    <row r="326" spans="2:12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BS326" s="60"/>
      <c r="BT326" s="60"/>
      <c r="BU326" s="75"/>
      <c r="BV326" s="75"/>
      <c r="BW326" s="75"/>
      <c r="BX326" s="75"/>
      <c r="BY326" s="75"/>
      <c r="BZ326" s="75"/>
      <c r="CA326" s="75"/>
      <c r="CL326" s="60"/>
      <c r="CM326" s="60"/>
      <c r="CN326" s="60"/>
      <c r="CO326" s="60"/>
      <c r="CP326" s="60"/>
      <c r="CQ326" s="60"/>
      <c r="CR326" s="60"/>
      <c r="CS326" s="60"/>
      <c r="CT326" s="60"/>
      <c r="CU326" s="60"/>
      <c r="CV326" s="60"/>
      <c r="CW326" s="60"/>
      <c r="CX326" s="60"/>
      <c r="CY326" s="60"/>
      <c r="CZ326" s="60"/>
      <c r="DA326" s="60"/>
      <c r="DB326" s="60"/>
      <c r="DC326" s="60"/>
      <c r="DD326" s="60"/>
      <c r="DE326" s="60"/>
      <c r="DF326" s="60"/>
      <c r="DG326" s="60"/>
      <c r="DH326" s="60"/>
      <c r="DI326" s="60"/>
      <c r="DJ326" s="60"/>
      <c r="DK326" s="60"/>
      <c r="DL326" s="60"/>
      <c r="DM326" s="60"/>
      <c r="DN326" s="60"/>
      <c r="DO326" s="60"/>
      <c r="DP326" s="60"/>
    </row>
    <row r="327" spans="2:12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BS327" s="60"/>
      <c r="BT327" s="60"/>
      <c r="BU327" s="75"/>
      <c r="BV327" s="75"/>
      <c r="BW327" s="75"/>
      <c r="BX327" s="75"/>
      <c r="BY327" s="75"/>
      <c r="BZ327" s="75"/>
      <c r="CA327" s="75"/>
      <c r="CL327" s="60"/>
      <c r="CM327" s="60"/>
      <c r="CN327" s="60"/>
      <c r="CO327" s="60"/>
      <c r="CP327" s="60"/>
      <c r="CQ327" s="60"/>
      <c r="CR327" s="60"/>
      <c r="CS327" s="60"/>
      <c r="CT327" s="60"/>
      <c r="CU327" s="60"/>
      <c r="CV327" s="60"/>
      <c r="CW327" s="60"/>
      <c r="CX327" s="60"/>
      <c r="CY327" s="60"/>
      <c r="CZ327" s="60"/>
      <c r="DA327" s="60"/>
      <c r="DB327" s="60"/>
      <c r="DC327" s="60"/>
      <c r="DD327" s="60"/>
      <c r="DE327" s="60"/>
      <c r="DF327" s="60"/>
      <c r="DG327" s="60"/>
      <c r="DH327" s="60"/>
      <c r="DI327" s="60"/>
      <c r="DJ327" s="60"/>
      <c r="DK327" s="60"/>
      <c r="DL327" s="60"/>
      <c r="DM327" s="60"/>
      <c r="DN327" s="60"/>
      <c r="DO327" s="60"/>
      <c r="DP327" s="60"/>
    </row>
    <row r="328" spans="2:12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BS328" s="60"/>
      <c r="BT328" s="60"/>
      <c r="BU328" s="75"/>
      <c r="BV328" s="75"/>
      <c r="BW328" s="75"/>
      <c r="BX328" s="75"/>
      <c r="BY328" s="75"/>
      <c r="BZ328" s="75"/>
      <c r="CA328" s="75"/>
      <c r="CL328" s="60"/>
      <c r="CM328" s="60"/>
      <c r="CN328" s="60"/>
      <c r="CO328" s="60"/>
      <c r="CP328" s="60"/>
      <c r="CQ328" s="60"/>
      <c r="CR328" s="60"/>
      <c r="CS328" s="60"/>
      <c r="CT328" s="60"/>
      <c r="CU328" s="60"/>
      <c r="CV328" s="60"/>
      <c r="CW328" s="60"/>
      <c r="CX328" s="60"/>
      <c r="CY328" s="60"/>
      <c r="CZ328" s="60"/>
      <c r="DA328" s="60"/>
      <c r="DB328" s="60"/>
      <c r="DC328" s="60"/>
      <c r="DD328" s="60"/>
      <c r="DE328" s="60"/>
      <c r="DF328" s="60"/>
      <c r="DG328" s="60"/>
      <c r="DH328" s="60"/>
      <c r="DI328" s="60"/>
      <c r="DJ328" s="60"/>
      <c r="DK328" s="60"/>
      <c r="DL328" s="60"/>
      <c r="DM328" s="60"/>
      <c r="DN328" s="60"/>
      <c r="DO328" s="60"/>
      <c r="DP328" s="60"/>
    </row>
    <row r="329" spans="2:12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BS329" s="60"/>
      <c r="BT329" s="60"/>
      <c r="BU329" s="75"/>
      <c r="BV329" s="75"/>
      <c r="BW329" s="75"/>
      <c r="BX329" s="75"/>
      <c r="BY329" s="75"/>
      <c r="BZ329" s="75"/>
      <c r="CA329" s="75"/>
      <c r="CL329" s="60"/>
      <c r="CM329" s="60"/>
      <c r="CN329" s="60"/>
      <c r="CO329" s="60"/>
      <c r="CP329" s="60"/>
      <c r="CQ329" s="60"/>
      <c r="CR329" s="60"/>
      <c r="CS329" s="60"/>
      <c r="CT329" s="60"/>
      <c r="CU329" s="60"/>
      <c r="CV329" s="60"/>
      <c r="CW329" s="60"/>
      <c r="CX329" s="60"/>
      <c r="CY329" s="60"/>
      <c r="CZ329" s="60"/>
      <c r="DA329" s="60"/>
      <c r="DB329" s="60"/>
      <c r="DC329" s="60"/>
      <c r="DD329" s="60"/>
      <c r="DE329" s="60"/>
      <c r="DF329" s="60"/>
      <c r="DG329" s="60"/>
      <c r="DH329" s="60"/>
      <c r="DI329" s="60"/>
      <c r="DJ329" s="60"/>
      <c r="DK329" s="60"/>
      <c r="DL329" s="60"/>
      <c r="DM329" s="60"/>
      <c r="DN329" s="60"/>
      <c r="DO329" s="60"/>
      <c r="DP329" s="60"/>
    </row>
    <row r="330" spans="2:12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BS330" s="60"/>
      <c r="BT330" s="60"/>
      <c r="BU330" s="75"/>
      <c r="BV330" s="75"/>
      <c r="BW330" s="75"/>
      <c r="BX330" s="75"/>
      <c r="BY330" s="75"/>
      <c r="BZ330" s="75"/>
      <c r="CA330" s="75"/>
      <c r="CL330" s="60"/>
      <c r="CM330" s="60"/>
      <c r="CN330" s="60"/>
      <c r="CO330" s="60"/>
      <c r="CP330" s="60"/>
      <c r="CQ330" s="60"/>
      <c r="CR330" s="60"/>
      <c r="CS330" s="60"/>
      <c r="CT330" s="60"/>
      <c r="CU330" s="60"/>
      <c r="CV330" s="60"/>
      <c r="CW330" s="60"/>
      <c r="CX330" s="60"/>
      <c r="CY330" s="60"/>
      <c r="CZ330" s="60"/>
      <c r="DA330" s="60"/>
      <c r="DB330" s="60"/>
      <c r="DC330" s="60"/>
      <c r="DD330" s="60"/>
      <c r="DE330" s="60"/>
      <c r="DF330" s="60"/>
      <c r="DG330" s="60"/>
      <c r="DH330" s="60"/>
      <c r="DI330" s="60"/>
      <c r="DJ330" s="60"/>
      <c r="DK330" s="60"/>
      <c r="DL330" s="60"/>
      <c r="DM330" s="60"/>
      <c r="DN330" s="60"/>
      <c r="DO330" s="60"/>
      <c r="DP330" s="60"/>
    </row>
    <row r="331" spans="2:12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BS331" s="60"/>
      <c r="BT331" s="60"/>
      <c r="BU331" s="75"/>
      <c r="BV331" s="75"/>
      <c r="BW331" s="75"/>
      <c r="BX331" s="75"/>
      <c r="BY331" s="75"/>
      <c r="BZ331" s="75"/>
      <c r="CA331" s="75"/>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60"/>
      <c r="DJ331" s="60"/>
      <c r="DK331" s="60"/>
      <c r="DL331" s="60"/>
      <c r="DM331" s="60"/>
      <c r="DN331" s="60"/>
      <c r="DO331" s="60"/>
      <c r="DP331" s="60"/>
    </row>
    <row r="332" spans="2:12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BS332" s="60"/>
      <c r="BT332" s="60"/>
      <c r="BU332" s="75"/>
      <c r="BV332" s="75"/>
      <c r="BW332" s="75"/>
      <c r="BX332" s="75"/>
      <c r="BY332" s="75"/>
      <c r="BZ332" s="75"/>
      <c r="CA332" s="75"/>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60"/>
      <c r="DJ332" s="60"/>
      <c r="DK332" s="60"/>
      <c r="DL332" s="60"/>
      <c r="DM332" s="60"/>
      <c r="DN332" s="60"/>
      <c r="DO332" s="60"/>
      <c r="DP332" s="60"/>
    </row>
    <row r="333" spans="2:12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BS333" s="60"/>
      <c r="BT333" s="60"/>
      <c r="BU333" s="75"/>
      <c r="BV333" s="75"/>
      <c r="BW333" s="75"/>
      <c r="BX333" s="75"/>
      <c r="BY333" s="75"/>
      <c r="BZ333" s="75"/>
      <c r="CA333" s="75"/>
      <c r="CL333" s="60"/>
      <c r="CM333" s="60"/>
      <c r="CN333" s="60"/>
      <c r="CO333" s="60"/>
      <c r="CP333" s="60"/>
      <c r="CQ333" s="60"/>
      <c r="CR333" s="60"/>
      <c r="CS333" s="60"/>
      <c r="CT333" s="60"/>
      <c r="CU333" s="60"/>
      <c r="CV333" s="60"/>
      <c r="CW333" s="60"/>
      <c r="CX333" s="60"/>
      <c r="CY333" s="60"/>
      <c r="CZ333" s="60"/>
      <c r="DA333" s="60"/>
      <c r="DB333" s="60"/>
      <c r="DC333" s="60"/>
      <c r="DD333" s="60"/>
      <c r="DE333" s="60"/>
      <c r="DF333" s="60"/>
      <c r="DG333" s="60"/>
      <c r="DH333" s="60"/>
      <c r="DI333" s="60"/>
      <c r="DJ333" s="60"/>
      <c r="DK333" s="60"/>
      <c r="DL333" s="60"/>
      <c r="DM333" s="60"/>
      <c r="DN333" s="60"/>
      <c r="DO333" s="60"/>
      <c r="DP333" s="60"/>
    </row>
    <row r="334" spans="2:12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BS334" s="60"/>
      <c r="BT334" s="60"/>
      <c r="BU334" s="75"/>
      <c r="BV334" s="75"/>
      <c r="BW334" s="75"/>
      <c r="BX334" s="75"/>
      <c r="BY334" s="75"/>
      <c r="BZ334" s="75"/>
      <c r="CA334" s="75"/>
      <c r="CL334" s="60"/>
      <c r="CM334" s="60"/>
      <c r="CN334" s="60"/>
      <c r="CO334" s="60"/>
      <c r="CP334" s="60"/>
      <c r="CQ334" s="60"/>
      <c r="CR334" s="60"/>
      <c r="CS334" s="60"/>
      <c r="CT334" s="60"/>
      <c r="CU334" s="60"/>
      <c r="CV334" s="60"/>
      <c r="CW334" s="60"/>
      <c r="CX334" s="60"/>
      <c r="CY334" s="60"/>
      <c r="CZ334" s="60"/>
      <c r="DA334" s="60"/>
      <c r="DB334" s="60"/>
      <c r="DC334" s="60"/>
      <c r="DD334" s="60"/>
      <c r="DE334" s="60"/>
      <c r="DF334" s="60"/>
      <c r="DG334" s="60"/>
      <c r="DH334" s="60"/>
      <c r="DI334" s="60"/>
      <c r="DJ334" s="60"/>
      <c r="DK334" s="60"/>
      <c r="DL334" s="60"/>
      <c r="DM334" s="60"/>
      <c r="DN334" s="60"/>
      <c r="DO334" s="60"/>
      <c r="DP334" s="60"/>
    </row>
    <row r="335" spans="2:12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BS335" s="60"/>
      <c r="BT335" s="60"/>
      <c r="BU335" s="75"/>
      <c r="BV335" s="75"/>
      <c r="BW335" s="75"/>
      <c r="BX335" s="75"/>
      <c r="BY335" s="75"/>
      <c r="BZ335" s="75"/>
      <c r="CA335" s="75"/>
      <c r="CL335" s="60"/>
      <c r="CM335" s="60"/>
      <c r="CN335" s="60"/>
      <c r="CO335" s="60"/>
      <c r="CP335" s="60"/>
      <c r="CQ335" s="60"/>
      <c r="CR335" s="60"/>
      <c r="CS335" s="60"/>
      <c r="CT335" s="60"/>
      <c r="CU335" s="60"/>
      <c r="CV335" s="60"/>
      <c r="CW335" s="60"/>
      <c r="CX335" s="60"/>
      <c r="CY335" s="60"/>
      <c r="CZ335" s="60"/>
      <c r="DA335" s="60"/>
      <c r="DB335" s="60"/>
      <c r="DC335" s="60"/>
      <c r="DD335" s="60"/>
      <c r="DE335" s="60"/>
      <c r="DF335" s="60"/>
      <c r="DG335" s="60"/>
      <c r="DH335" s="60"/>
      <c r="DI335" s="60"/>
      <c r="DJ335" s="60"/>
      <c r="DK335" s="60"/>
      <c r="DL335" s="60"/>
      <c r="DM335" s="60"/>
      <c r="DN335" s="60"/>
      <c r="DO335" s="60"/>
      <c r="DP335" s="60"/>
    </row>
    <row r="336" spans="2:12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BS336" s="60"/>
      <c r="BT336" s="60"/>
      <c r="BU336" s="75"/>
      <c r="BV336" s="75"/>
      <c r="BW336" s="75"/>
      <c r="BX336" s="75"/>
      <c r="BY336" s="75"/>
      <c r="BZ336" s="75"/>
      <c r="CA336" s="75"/>
      <c r="CL336" s="60"/>
      <c r="CM336" s="60"/>
      <c r="CN336" s="60"/>
      <c r="CO336" s="60"/>
      <c r="CP336" s="60"/>
      <c r="CQ336" s="60"/>
      <c r="CR336" s="60"/>
      <c r="CS336" s="60"/>
      <c r="CT336" s="60"/>
      <c r="CU336" s="60"/>
      <c r="CV336" s="60"/>
      <c r="CW336" s="60"/>
      <c r="CX336" s="60"/>
      <c r="CY336" s="60"/>
      <c r="CZ336" s="60"/>
      <c r="DA336" s="60"/>
      <c r="DB336" s="60"/>
      <c r="DC336" s="60"/>
      <c r="DD336" s="60"/>
      <c r="DE336" s="60"/>
      <c r="DF336" s="60"/>
      <c r="DG336" s="60"/>
      <c r="DH336" s="60"/>
      <c r="DI336" s="60"/>
      <c r="DJ336" s="60"/>
      <c r="DK336" s="60"/>
      <c r="DL336" s="60"/>
      <c r="DM336" s="60"/>
      <c r="DN336" s="60"/>
      <c r="DO336" s="60"/>
      <c r="DP336" s="60"/>
    </row>
    <row r="337" spans="2:12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BS337" s="60"/>
      <c r="BT337" s="60"/>
      <c r="BU337" s="75"/>
      <c r="BV337" s="75"/>
      <c r="BW337" s="75"/>
      <c r="BX337" s="75"/>
      <c r="BY337" s="75"/>
      <c r="BZ337" s="75"/>
      <c r="CA337" s="75"/>
      <c r="CL337" s="60"/>
      <c r="CM337" s="60"/>
      <c r="CN337" s="60"/>
      <c r="CO337" s="60"/>
      <c r="CP337" s="60"/>
      <c r="CQ337" s="60"/>
      <c r="CR337" s="60"/>
      <c r="CS337" s="60"/>
      <c r="CT337" s="60"/>
      <c r="CU337" s="60"/>
      <c r="CV337" s="60"/>
      <c r="CW337" s="60"/>
      <c r="CX337" s="60"/>
      <c r="CY337" s="60"/>
      <c r="CZ337" s="60"/>
      <c r="DA337" s="60"/>
      <c r="DB337" s="60"/>
      <c r="DC337" s="60"/>
      <c r="DD337" s="60"/>
      <c r="DE337" s="60"/>
      <c r="DF337" s="60"/>
      <c r="DG337" s="60"/>
      <c r="DH337" s="60"/>
      <c r="DI337" s="60"/>
      <c r="DJ337" s="60"/>
      <c r="DK337" s="60"/>
      <c r="DL337" s="60"/>
      <c r="DM337" s="60"/>
      <c r="DN337" s="60"/>
      <c r="DO337" s="60"/>
      <c r="DP337" s="60"/>
    </row>
    <row r="338" spans="2:12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BS338" s="60"/>
      <c r="BT338" s="60"/>
      <c r="BU338" s="75"/>
      <c r="BV338" s="75"/>
      <c r="BW338" s="75"/>
      <c r="BX338" s="75"/>
      <c r="BY338" s="75"/>
      <c r="BZ338" s="75"/>
      <c r="CA338" s="75"/>
      <c r="CL338" s="60"/>
      <c r="CM338" s="60"/>
      <c r="CN338" s="60"/>
      <c r="CO338" s="60"/>
      <c r="CP338" s="60"/>
      <c r="CQ338" s="60"/>
      <c r="CR338" s="60"/>
      <c r="CS338" s="60"/>
      <c r="CT338" s="60"/>
      <c r="CU338" s="60"/>
      <c r="CV338" s="60"/>
      <c r="CW338" s="60"/>
      <c r="CX338" s="60"/>
      <c r="CY338" s="60"/>
      <c r="CZ338" s="60"/>
      <c r="DA338" s="60"/>
      <c r="DB338" s="60"/>
      <c r="DC338" s="60"/>
      <c r="DD338" s="60"/>
      <c r="DE338" s="60"/>
      <c r="DF338" s="60"/>
      <c r="DG338" s="60"/>
      <c r="DH338" s="60"/>
      <c r="DI338" s="60"/>
      <c r="DJ338" s="60"/>
      <c r="DK338" s="60"/>
      <c r="DL338" s="60"/>
      <c r="DM338" s="60"/>
      <c r="DN338" s="60"/>
      <c r="DO338" s="60"/>
      <c r="DP338" s="60"/>
    </row>
    <row r="339" spans="2:12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BS339" s="60"/>
      <c r="BT339" s="60"/>
      <c r="BU339" s="75"/>
      <c r="BV339" s="75"/>
      <c r="BW339" s="75"/>
      <c r="BX339" s="75"/>
      <c r="BY339" s="75"/>
      <c r="BZ339" s="75"/>
      <c r="CA339" s="75"/>
      <c r="CL339" s="60"/>
      <c r="CM339" s="60"/>
      <c r="CN339" s="60"/>
      <c r="CO339" s="60"/>
      <c r="CP339" s="60"/>
      <c r="CQ339" s="60"/>
      <c r="CR339" s="60"/>
      <c r="CS339" s="60"/>
      <c r="CT339" s="60"/>
      <c r="CU339" s="60"/>
      <c r="CV339" s="60"/>
      <c r="CW339" s="60"/>
      <c r="CX339" s="60"/>
      <c r="CY339" s="60"/>
      <c r="CZ339" s="60"/>
      <c r="DA339" s="60"/>
      <c r="DB339" s="60"/>
      <c r="DC339" s="60"/>
      <c r="DD339" s="60"/>
      <c r="DE339" s="60"/>
      <c r="DF339" s="60"/>
      <c r="DG339" s="60"/>
      <c r="DH339" s="60"/>
      <c r="DI339" s="60"/>
      <c r="DJ339" s="60"/>
      <c r="DK339" s="60"/>
      <c r="DL339" s="60"/>
      <c r="DM339" s="60"/>
      <c r="DN339" s="60"/>
      <c r="DO339" s="60"/>
      <c r="DP339" s="60"/>
    </row>
    <row r="340" spans="2:12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BS340" s="60"/>
      <c r="BT340" s="60"/>
      <c r="BU340" s="75"/>
      <c r="BV340" s="75"/>
      <c r="BW340" s="75"/>
      <c r="BX340" s="75"/>
      <c r="BY340" s="75"/>
      <c r="BZ340" s="75"/>
      <c r="CA340" s="75"/>
      <c r="CL340" s="60"/>
      <c r="CM340" s="60"/>
      <c r="CN340" s="60"/>
      <c r="CO340" s="60"/>
      <c r="CP340" s="60"/>
      <c r="CQ340" s="60"/>
      <c r="CR340" s="60"/>
      <c r="CS340" s="60"/>
      <c r="CT340" s="60"/>
      <c r="CU340" s="60"/>
      <c r="CV340" s="60"/>
      <c r="CW340" s="60"/>
      <c r="CX340" s="60"/>
      <c r="CY340" s="60"/>
      <c r="CZ340" s="60"/>
      <c r="DA340" s="60"/>
      <c r="DB340" s="60"/>
      <c r="DC340" s="60"/>
      <c r="DD340" s="60"/>
      <c r="DE340" s="60"/>
      <c r="DF340" s="60"/>
      <c r="DG340" s="60"/>
      <c r="DH340" s="60"/>
      <c r="DI340" s="60"/>
      <c r="DJ340" s="60"/>
      <c r="DK340" s="60"/>
      <c r="DL340" s="60"/>
      <c r="DM340" s="60"/>
      <c r="DN340" s="60"/>
      <c r="DO340" s="60"/>
      <c r="DP340" s="60"/>
    </row>
    <row r="341" spans="2:12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BS341" s="60"/>
      <c r="BT341" s="60"/>
      <c r="BU341" s="75"/>
      <c r="BV341" s="75"/>
      <c r="BW341" s="75"/>
      <c r="BX341" s="75"/>
      <c r="BY341" s="75"/>
      <c r="BZ341" s="75"/>
      <c r="CA341" s="75"/>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60"/>
      <c r="DJ341" s="60"/>
      <c r="DK341" s="60"/>
      <c r="DL341" s="60"/>
      <c r="DM341" s="60"/>
      <c r="DN341" s="60"/>
      <c r="DO341" s="60"/>
      <c r="DP341" s="60"/>
    </row>
    <row r="342" spans="2:12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BS342" s="60"/>
      <c r="BT342" s="60"/>
      <c r="BU342" s="75"/>
      <c r="BV342" s="75"/>
      <c r="BW342" s="75"/>
      <c r="BX342" s="75"/>
      <c r="BY342" s="75"/>
      <c r="BZ342" s="75"/>
      <c r="CA342" s="75"/>
      <c r="CL342" s="60"/>
      <c r="CM342" s="60"/>
      <c r="CN342" s="60"/>
      <c r="CO342" s="60"/>
      <c r="CP342" s="60"/>
      <c r="CQ342" s="60"/>
      <c r="CR342" s="60"/>
      <c r="CS342" s="60"/>
      <c r="CT342" s="60"/>
      <c r="CU342" s="60"/>
      <c r="CV342" s="60"/>
      <c r="CW342" s="60"/>
      <c r="CX342" s="60"/>
      <c r="CY342" s="60"/>
      <c r="CZ342" s="60"/>
      <c r="DA342" s="60"/>
      <c r="DB342" s="60"/>
      <c r="DC342" s="60"/>
      <c r="DD342" s="60"/>
      <c r="DE342" s="60"/>
      <c r="DF342" s="60"/>
      <c r="DG342" s="60"/>
      <c r="DH342" s="60"/>
      <c r="DI342" s="60"/>
      <c r="DJ342" s="60"/>
      <c r="DK342" s="60"/>
      <c r="DL342" s="60"/>
      <c r="DM342" s="60"/>
      <c r="DN342" s="60"/>
      <c r="DO342" s="60"/>
      <c r="DP342" s="60"/>
    </row>
    <row r="343" spans="2:12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BS343" s="60"/>
      <c r="BT343" s="60"/>
      <c r="BU343" s="75"/>
      <c r="BV343" s="75"/>
      <c r="BW343" s="75"/>
      <c r="BX343" s="75"/>
      <c r="BY343" s="75"/>
      <c r="BZ343" s="75"/>
      <c r="CA343" s="75"/>
      <c r="CL343" s="60"/>
      <c r="CM343" s="60"/>
      <c r="CN343" s="60"/>
      <c r="CO343" s="60"/>
      <c r="CP343" s="60"/>
      <c r="CQ343" s="60"/>
      <c r="CR343" s="60"/>
      <c r="CS343" s="60"/>
      <c r="CT343" s="60"/>
      <c r="CU343" s="60"/>
      <c r="CV343" s="60"/>
      <c r="CW343" s="60"/>
      <c r="CX343" s="60"/>
      <c r="CY343" s="60"/>
      <c r="CZ343" s="60"/>
      <c r="DA343" s="60"/>
      <c r="DB343" s="60"/>
      <c r="DC343" s="60"/>
      <c r="DD343" s="60"/>
      <c r="DE343" s="60"/>
      <c r="DF343" s="60"/>
      <c r="DG343" s="60"/>
      <c r="DH343" s="60"/>
      <c r="DI343" s="60"/>
      <c r="DJ343" s="60"/>
      <c r="DK343" s="60"/>
      <c r="DL343" s="60"/>
      <c r="DM343" s="60"/>
      <c r="DN343" s="60"/>
      <c r="DO343" s="60"/>
      <c r="DP343" s="60"/>
    </row>
    <row r="344" spans="2:12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BS344" s="60"/>
      <c r="BT344" s="60"/>
      <c r="BU344" s="75"/>
      <c r="BV344" s="75"/>
      <c r="BW344" s="75"/>
      <c r="BX344" s="75"/>
      <c r="BY344" s="75"/>
      <c r="BZ344" s="75"/>
      <c r="CA344" s="75"/>
      <c r="CL344" s="60"/>
      <c r="CM344" s="60"/>
      <c r="CN344" s="60"/>
      <c r="CO344" s="60"/>
      <c r="CP344" s="60"/>
      <c r="CQ344" s="60"/>
      <c r="CR344" s="60"/>
      <c r="CS344" s="60"/>
      <c r="CT344" s="60"/>
      <c r="CU344" s="60"/>
      <c r="CV344" s="60"/>
      <c r="CW344" s="60"/>
      <c r="CX344" s="60"/>
      <c r="CY344" s="60"/>
      <c r="CZ344" s="60"/>
      <c r="DA344" s="60"/>
      <c r="DB344" s="60"/>
      <c r="DC344" s="60"/>
      <c r="DD344" s="60"/>
      <c r="DE344" s="60"/>
      <c r="DF344" s="60"/>
      <c r="DG344" s="60"/>
      <c r="DH344" s="60"/>
      <c r="DI344" s="60"/>
      <c r="DJ344" s="60"/>
      <c r="DK344" s="60"/>
      <c r="DL344" s="60"/>
      <c r="DM344" s="60"/>
      <c r="DN344" s="60"/>
      <c r="DO344" s="60"/>
      <c r="DP344" s="60"/>
    </row>
    <row r="345" spans="2:12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BS345" s="60"/>
      <c r="BT345" s="60"/>
      <c r="BU345" s="75"/>
      <c r="BV345" s="75"/>
      <c r="BW345" s="75"/>
      <c r="BX345" s="75"/>
      <c r="BY345" s="75"/>
      <c r="BZ345" s="75"/>
      <c r="CA345" s="75"/>
      <c r="CL345" s="60"/>
      <c r="CM345" s="60"/>
      <c r="CN345" s="60"/>
      <c r="CO345" s="60"/>
      <c r="CP345" s="60"/>
      <c r="CQ345" s="60"/>
      <c r="CR345" s="60"/>
      <c r="CS345" s="60"/>
      <c r="CT345" s="60"/>
      <c r="CU345" s="60"/>
      <c r="CV345" s="60"/>
      <c r="CW345" s="60"/>
      <c r="CX345" s="60"/>
      <c r="CY345" s="60"/>
      <c r="CZ345" s="60"/>
      <c r="DA345" s="60"/>
      <c r="DB345" s="60"/>
      <c r="DC345" s="60"/>
      <c r="DD345" s="60"/>
      <c r="DE345" s="60"/>
      <c r="DF345" s="60"/>
      <c r="DG345" s="60"/>
      <c r="DH345" s="60"/>
      <c r="DI345" s="60"/>
      <c r="DJ345" s="60"/>
      <c r="DK345" s="60"/>
      <c r="DL345" s="60"/>
      <c r="DM345" s="60"/>
      <c r="DN345" s="60"/>
      <c r="DO345" s="60"/>
      <c r="DP345" s="60"/>
    </row>
    <row r="346" spans="2:12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BS346" s="60"/>
      <c r="BT346" s="60"/>
      <c r="BU346" s="75"/>
      <c r="BV346" s="75"/>
      <c r="BW346" s="75"/>
      <c r="BX346" s="75"/>
      <c r="BY346" s="75"/>
      <c r="BZ346" s="75"/>
      <c r="CA346" s="75"/>
      <c r="CL346" s="60"/>
      <c r="CM346" s="60"/>
      <c r="CN346" s="60"/>
      <c r="CO346" s="60"/>
      <c r="CP346" s="60"/>
      <c r="CQ346" s="60"/>
      <c r="CR346" s="60"/>
      <c r="CS346" s="60"/>
      <c r="CT346" s="60"/>
      <c r="CU346" s="60"/>
      <c r="CV346" s="60"/>
      <c r="CW346" s="60"/>
      <c r="CX346" s="60"/>
      <c r="CY346" s="60"/>
      <c r="CZ346" s="60"/>
      <c r="DA346" s="60"/>
      <c r="DB346" s="60"/>
      <c r="DC346" s="60"/>
      <c r="DD346" s="60"/>
      <c r="DE346" s="60"/>
      <c r="DF346" s="60"/>
      <c r="DG346" s="60"/>
      <c r="DH346" s="60"/>
      <c r="DI346" s="60"/>
      <c r="DJ346" s="60"/>
      <c r="DK346" s="60"/>
      <c r="DL346" s="60"/>
      <c r="DM346" s="60"/>
      <c r="DN346" s="60"/>
      <c r="DO346" s="60"/>
      <c r="DP346" s="60"/>
    </row>
    <row r="347" spans="2:12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BS347" s="60"/>
      <c r="BT347" s="60"/>
      <c r="BU347" s="75"/>
      <c r="BV347" s="75"/>
      <c r="BW347" s="75"/>
      <c r="BX347" s="75"/>
      <c r="BY347" s="75"/>
      <c r="BZ347" s="75"/>
      <c r="CA347" s="75"/>
      <c r="CL347" s="60"/>
      <c r="CM347" s="60"/>
      <c r="CN347" s="60"/>
      <c r="CO347" s="60"/>
      <c r="CP347" s="60"/>
      <c r="CQ347" s="60"/>
      <c r="CR347" s="60"/>
      <c r="CS347" s="60"/>
      <c r="CT347" s="60"/>
      <c r="CU347" s="60"/>
      <c r="CV347" s="60"/>
      <c r="CW347" s="60"/>
      <c r="CX347" s="60"/>
      <c r="CY347" s="60"/>
      <c r="CZ347" s="60"/>
      <c r="DA347" s="60"/>
      <c r="DB347" s="60"/>
      <c r="DC347" s="60"/>
      <c r="DD347" s="60"/>
      <c r="DE347" s="60"/>
      <c r="DF347" s="60"/>
      <c r="DG347" s="60"/>
      <c r="DH347" s="60"/>
      <c r="DI347" s="60"/>
      <c r="DJ347" s="60"/>
      <c r="DK347" s="60"/>
      <c r="DL347" s="60"/>
      <c r="DM347" s="60"/>
      <c r="DN347" s="60"/>
      <c r="DO347" s="60"/>
      <c r="DP347" s="60"/>
    </row>
    <row r="348" spans="2:12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BS348" s="60"/>
      <c r="BT348" s="60"/>
      <c r="BU348" s="75"/>
      <c r="BV348" s="75"/>
      <c r="BW348" s="75"/>
      <c r="BX348" s="75"/>
      <c r="BY348" s="75"/>
      <c r="BZ348" s="75"/>
      <c r="CA348" s="75"/>
      <c r="CL348" s="60"/>
      <c r="CM348" s="60"/>
      <c r="CN348" s="60"/>
      <c r="CO348" s="60"/>
      <c r="CP348" s="60"/>
      <c r="CQ348" s="60"/>
      <c r="CR348" s="60"/>
      <c r="CS348" s="60"/>
      <c r="CT348" s="60"/>
      <c r="CU348" s="60"/>
      <c r="CV348" s="60"/>
      <c r="CW348" s="60"/>
      <c r="CX348" s="60"/>
      <c r="CY348" s="60"/>
      <c r="CZ348" s="60"/>
      <c r="DA348" s="60"/>
      <c r="DB348" s="60"/>
      <c r="DC348" s="60"/>
      <c r="DD348" s="60"/>
      <c r="DE348" s="60"/>
      <c r="DF348" s="60"/>
      <c r="DG348" s="60"/>
      <c r="DH348" s="60"/>
      <c r="DI348" s="60"/>
      <c r="DJ348" s="60"/>
      <c r="DK348" s="60"/>
      <c r="DL348" s="60"/>
      <c r="DM348" s="60"/>
      <c r="DN348" s="60"/>
      <c r="DO348" s="60"/>
      <c r="DP348" s="60"/>
    </row>
    <row r="349" spans="2:12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BS349" s="60"/>
      <c r="BT349" s="60"/>
      <c r="BU349" s="75"/>
      <c r="BV349" s="75"/>
      <c r="BW349" s="75"/>
      <c r="BX349" s="75"/>
      <c r="BY349" s="75"/>
      <c r="BZ349" s="75"/>
      <c r="CA349" s="75"/>
      <c r="CL349" s="60"/>
      <c r="CM349" s="60"/>
      <c r="CN349" s="60"/>
      <c r="CO349" s="60"/>
      <c r="CP349" s="60"/>
      <c r="CQ349" s="60"/>
      <c r="CR349" s="60"/>
      <c r="CS349" s="60"/>
      <c r="CT349" s="60"/>
      <c r="CU349" s="60"/>
      <c r="CV349" s="60"/>
      <c r="CW349" s="60"/>
      <c r="CX349" s="60"/>
      <c r="CY349" s="60"/>
      <c r="CZ349" s="60"/>
      <c r="DA349" s="60"/>
      <c r="DB349" s="60"/>
      <c r="DC349" s="60"/>
      <c r="DD349" s="60"/>
      <c r="DE349" s="60"/>
      <c r="DF349" s="60"/>
      <c r="DG349" s="60"/>
      <c r="DH349" s="60"/>
      <c r="DI349" s="60"/>
      <c r="DJ349" s="60"/>
      <c r="DK349" s="60"/>
      <c r="DL349" s="60"/>
      <c r="DM349" s="60"/>
      <c r="DN349" s="60"/>
      <c r="DO349" s="60"/>
      <c r="DP349" s="60"/>
    </row>
    <row r="350" spans="2:12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BS350" s="60"/>
      <c r="BT350" s="60"/>
      <c r="BU350" s="75"/>
      <c r="BV350" s="75"/>
      <c r="BW350" s="75"/>
      <c r="BX350" s="75"/>
      <c r="BY350" s="75"/>
      <c r="BZ350" s="75"/>
      <c r="CA350" s="75"/>
      <c r="CL350" s="60"/>
      <c r="CM350" s="60"/>
      <c r="CN350" s="60"/>
      <c r="CO350" s="60"/>
      <c r="CP350" s="60"/>
      <c r="CQ350" s="60"/>
      <c r="CR350" s="60"/>
      <c r="CS350" s="60"/>
      <c r="CT350" s="60"/>
      <c r="CU350" s="60"/>
      <c r="CV350" s="60"/>
      <c r="CW350" s="60"/>
      <c r="CX350" s="60"/>
      <c r="CY350" s="60"/>
      <c r="CZ350" s="60"/>
      <c r="DA350" s="60"/>
      <c r="DB350" s="60"/>
      <c r="DC350" s="60"/>
      <c r="DD350" s="60"/>
      <c r="DE350" s="60"/>
      <c r="DF350" s="60"/>
      <c r="DG350" s="60"/>
      <c r="DH350" s="60"/>
      <c r="DI350" s="60"/>
      <c r="DJ350" s="60"/>
      <c r="DK350" s="60"/>
      <c r="DL350" s="60"/>
      <c r="DM350" s="60"/>
      <c r="DN350" s="60"/>
      <c r="DO350" s="60"/>
      <c r="DP350" s="60"/>
    </row>
    <row r="351" spans="2:12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BS351" s="60"/>
      <c r="BT351" s="60"/>
      <c r="BU351" s="75"/>
      <c r="BV351" s="75"/>
      <c r="BW351" s="75"/>
      <c r="BX351" s="75"/>
      <c r="BY351" s="75"/>
      <c r="BZ351" s="75"/>
      <c r="CA351" s="75"/>
      <c r="CL351" s="60"/>
      <c r="CM351" s="60"/>
      <c r="CN351" s="60"/>
      <c r="CO351" s="60"/>
      <c r="CP351" s="60"/>
      <c r="CQ351" s="60"/>
      <c r="CR351" s="60"/>
      <c r="CS351" s="60"/>
      <c r="CT351" s="60"/>
      <c r="CU351" s="60"/>
      <c r="CV351" s="60"/>
      <c r="CW351" s="60"/>
      <c r="CX351" s="60"/>
      <c r="CY351" s="60"/>
      <c r="CZ351" s="60"/>
      <c r="DA351" s="60"/>
      <c r="DB351" s="60"/>
      <c r="DC351" s="60"/>
      <c r="DD351" s="60"/>
      <c r="DE351" s="60"/>
      <c r="DF351" s="60"/>
      <c r="DG351" s="60"/>
      <c r="DH351" s="60"/>
      <c r="DI351" s="60"/>
      <c r="DJ351" s="60"/>
      <c r="DK351" s="60"/>
      <c r="DL351" s="60"/>
      <c r="DM351" s="60"/>
      <c r="DN351" s="60"/>
      <c r="DO351" s="60"/>
      <c r="DP351" s="60"/>
    </row>
    <row r="352" spans="2:12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BS352" s="60"/>
      <c r="BT352" s="60"/>
      <c r="BU352" s="75"/>
      <c r="BV352" s="75"/>
      <c r="BW352" s="75"/>
      <c r="BX352" s="75"/>
      <c r="BY352" s="75"/>
      <c r="BZ352" s="75"/>
      <c r="CA352" s="75"/>
      <c r="CL352" s="60"/>
      <c r="CM352" s="60"/>
      <c r="CN352" s="60"/>
      <c r="CO352" s="60"/>
      <c r="CP352" s="60"/>
      <c r="CQ352" s="60"/>
      <c r="CR352" s="60"/>
      <c r="CS352" s="60"/>
      <c r="CT352" s="60"/>
      <c r="CU352" s="60"/>
      <c r="CV352" s="60"/>
      <c r="CW352" s="60"/>
      <c r="CX352" s="60"/>
      <c r="CY352" s="60"/>
      <c r="CZ352" s="60"/>
      <c r="DA352" s="60"/>
      <c r="DB352" s="60"/>
      <c r="DC352" s="60"/>
      <c r="DD352" s="60"/>
      <c r="DE352" s="60"/>
      <c r="DF352" s="60"/>
      <c r="DG352" s="60"/>
      <c r="DH352" s="60"/>
      <c r="DI352" s="60"/>
      <c r="DJ352" s="60"/>
      <c r="DK352" s="60"/>
      <c r="DL352" s="60"/>
      <c r="DM352" s="60"/>
      <c r="DN352" s="60"/>
      <c r="DO352" s="60"/>
      <c r="DP352" s="60"/>
    </row>
    <row r="353" spans="2:12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BS353" s="60"/>
      <c r="BT353" s="60"/>
      <c r="BU353" s="75"/>
      <c r="BV353" s="75"/>
      <c r="BW353" s="75"/>
      <c r="BX353" s="75"/>
      <c r="BY353" s="75"/>
      <c r="BZ353" s="75"/>
      <c r="CA353" s="75"/>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0"/>
      <c r="DO353" s="60"/>
      <c r="DP353" s="60"/>
    </row>
    <row r="354" spans="2:12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BS354" s="60"/>
      <c r="BT354" s="60"/>
      <c r="BU354" s="75"/>
      <c r="BV354" s="75"/>
      <c r="BW354" s="75"/>
      <c r="BX354" s="75"/>
      <c r="BY354" s="75"/>
      <c r="BZ354" s="75"/>
      <c r="CA354" s="75"/>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row>
    <row r="355" spans="2:12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BS355" s="60"/>
      <c r="BT355" s="60"/>
      <c r="BU355" s="75"/>
      <c r="BV355" s="75"/>
      <c r="BW355" s="75"/>
      <c r="BX355" s="75"/>
      <c r="BY355" s="75"/>
      <c r="BZ355" s="75"/>
      <c r="CA355" s="75"/>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row>
    <row r="356" spans="2:12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BS356" s="60"/>
      <c r="BT356" s="60"/>
      <c r="BU356" s="75"/>
      <c r="BV356" s="75"/>
      <c r="BW356" s="75"/>
      <c r="BX356" s="75"/>
      <c r="BY356" s="75"/>
      <c r="BZ356" s="75"/>
      <c r="CA356" s="75"/>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row>
    <row r="357" spans="2:12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BS357" s="60"/>
      <c r="BT357" s="60"/>
      <c r="BU357" s="75"/>
      <c r="BV357" s="75"/>
      <c r="BW357" s="75"/>
      <c r="BX357" s="75"/>
      <c r="BY357" s="75"/>
      <c r="BZ357" s="75"/>
      <c r="CA357" s="75"/>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row>
    <row r="358" spans="2:12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BS358" s="60"/>
      <c r="BT358" s="60"/>
      <c r="BU358" s="75"/>
      <c r="BV358" s="75"/>
      <c r="BW358" s="75"/>
      <c r="BX358" s="75"/>
      <c r="BY358" s="75"/>
      <c r="BZ358" s="75"/>
      <c r="CA358" s="75"/>
      <c r="CL358" s="60"/>
      <c r="CM358" s="60"/>
      <c r="CN358" s="60"/>
      <c r="CO358" s="60"/>
      <c r="CP358" s="60"/>
      <c r="CQ358" s="60"/>
      <c r="CR358" s="60"/>
      <c r="CS358" s="60"/>
      <c r="CT358" s="60"/>
      <c r="CU358" s="60"/>
      <c r="CV358" s="60"/>
      <c r="CW358" s="60"/>
      <c r="CX358" s="60"/>
      <c r="CY358" s="60"/>
      <c r="CZ358" s="60"/>
      <c r="DA358" s="60"/>
      <c r="DB358" s="60"/>
      <c r="DC358" s="60"/>
      <c r="DD358" s="60"/>
      <c r="DE358" s="60"/>
      <c r="DF358" s="60"/>
      <c r="DG358" s="60"/>
      <c r="DH358" s="60"/>
      <c r="DI358" s="60"/>
      <c r="DJ358" s="60"/>
      <c r="DK358" s="60"/>
      <c r="DL358" s="60"/>
      <c r="DM358" s="60"/>
      <c r="DN358" s="60"/>
      <c r="DO358" s="60"/>
      <c r="DP358" s="60"/>
    </row>
    <row r="359" spans="2:12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BS359" s="60"/>
      <c r="BT359" s="60"/>
      <c r="BU359" s="75"/>
      <c r="BV359" s="75"/>
      <c r="BW359" s="75"/>
      <c r="BX359" s="75"/>
      <c r="BY359" s="75"/>
      <c r="BZ359" s="75"/>
      <c r="CA359" s="75"/>
      <c r="CL359" s="60"/>
      <c r="CM359" s="60"/>
      <c r="CN359" s="60"/>
      <c r="CO359" s="60"/>
      <c r="CP359" s="60"/>
      <c r="CQ359" s="60"/>
      <c r="CR359" s="60"/>
      <c r="CS359" s="60"/>
      <c r="CT359" s="60"/>
      <c r="CU359" s="60"/>
      <c r="CV359" s="60"/>
      <c r="CW359" s="60"/>
      <c r="CX359" s="60"/>
      <c r="CY359" s="60"/>
      <c r="CZ359" s="60"/>
      <c r="DA359" s="60"/>
      <c r="DB359" s="60"/>
      <c r="DC359" s="60"/>
      <c r="DD359" s="60"/>
      <c r="DE359" s="60"/>
      <c r="DF359" s="60"/>
      <c r="DG359" s="60"/>
      <c r="DH359" s="60"/>
      <c r="DI359" s="60"/>
      <c r="DJ359" s="60"/>
      <c r="DK359" s="60"/>
      <c r="DL359" s="60"/>
      <c r="DM359" s="60"/>
      <c r="DN359" s="60"/>
      <c r="DO359" s="60"/>
      <c r="DP359" s="60"/>
    </row>
    <row r="360" spans="2:12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BS360" s="60"/>
      <c r="BT360" s="60"/>
      <c r="BU360" s="75"/>
      <c r="BV360" s="75"/>
      <c r="BW360" s="75"/>
      <c r="BX360" s="75"/>
      <c r="BY360" s="75"/>
      <c r="BZ360" s="75"/>
      <c r="CA360" s="75"/>
      <c r="CL360" s="60"/>
      <c r="CM360" s="60"/>
      <c r="CN360" s="60"/>
      <c r="CO360" s="60"/>
      <c r="CP360" s="60"/>
      <c r="CQ360" s="60"/>
      <c r="CR360" s="60"/>
      <c r="CS360" s="60"/>
      <c r="CT360" s="60"/>
      <c r="CU360" s="60"/>
      <c r="CV360" s="60"/>
      <c r="CW360" s="60"/>
      <c r="CX360" s="60"/>
      <c r="CY360" s="60"/>
      <c r="CZ360" s="60"/>
      <c r="DA360" s="60"/>
      <c r="DB360" s="60"/>
      <c r="DC360" s="60"/>
      <c r="DD360" s="60"/>
      <c r="DE360" s="60"/>
      <c r="DF360" s="60"/>
      <c r="DG360" s="60"/>
      <c r="DH360" s="60"/>
      <c r="DI360" s="60"/>
      <c r="DJ360" s="60"/>
      <c r="DK360" s="60"/>
      <c r="DL360" s="60"/>
      <c r="DM360" s="60"/>
      <c r="DN360" s="60"/>
      <c r="DO360" s="60"/>
      <c r="DP360" s="60"/>
    </row>
    <row r="361" spans="2:12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BS361" s="60"/>
      <c r="BT361" s="60"/>
      <c r="BU361" s="75"/>
      <c r="BV361" s="75"/>
      <c r="BW361" s="75"/>
      <c r="BX361" s="75"/>
      <c r="BY361" s="75"/>
      <c r="BZ361" s="75"/>
      <c r="CA361" s="75"/>
      <c r="CL361" s="60"/>
      <c r="CM361" s="60"/>
      <c r="CN361" s="60"/>
      <c r="CO361" s="60"/>
      <c r="CP361" s="60"/>
      <c r="CQ361" s="60"/>
      <c r="CR361" s="60"/>
      <c r="CS361" s="60"/>
      <c r="CT361" s="60"/>
      <c r="CU361" s="60"/>
      <c r="CV361" s="60"/>
      <c r="CW361" s="60"/>
      <c r="CX361" s="60"/>
      <c r="CY361" s="60"/>
      <c r="CZ361" s="60"/>
      <c r="DA361" s="60"/>
      <c r="DB361" s="60"/>
      <c r="DC361" s="60"/>
      <c r="DD361" s="60"/>
      <c r="DE361" s="60"/>
      <c r="DF361" s="60"/>
      <c r="DG361" s="60"/>
      <c r="DH361" s="60"/>
      <c r="DI361" s="60"/>
      <c r="DJ361" s="60"/>
      <c r="DK361" s="60"/>
      <c r="DL361" s="60"/>
      <c r="DM361" s="60"/>
      <c r="DN361" s="60"/>
      <c r="DO361" s="60"/>
      <c r="DP361" s="60"/>
    </row>
    <row r="362" spans="2:12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BS362" s="60"/>
      <c r="BT362" s="60"/>
      <c r="BU362" s="75"/>
      <c r="BV362" s="75"/>
      <c r="BW362" s="75"/>
      <c r="BX362" s="75"/>
      <c r="BY362" s="75"/>
      <c r="BZ362" s="75"/>
      <c r="CA362" s="75"/>
      <c r="CL362" s="60"/>
      <c r="CM362" s="60"/>
      <c r="CN362" s="60"/>
      <c r="CO362" s="60"/>
      <c r="CP362" s="60"/>
      <c r="CQ362" s="60"/>
      <c r="CR362" s="60"/>
      <c r="CS362" s="60"/>
      <c r="CT362" s="60"/>
      <c r="CU362" s="60"/>
      <c r="CV362" s="60"/>
      <c r="CW362" s="60"/>
      <c r="CX362" s="60"/>
      <c r="CY362" s="60"/>
      <c r="CZ362" s="60"/>
      <c r="DA362" s="60"/>
      <c r="DB362" s="60"/>
      <c r="DC362" s="60"/>
      <c r="DD362" s="60"/>
      <c r="DE362" s="60"/>
      <c r="DF362" s="60"/>
      <c r="DG362" s="60"/>
      <c r="DH362" s="60"/>
      <c r="DI362" s="60"/>
      <c r="DJ362" s="60"/>
      <c r="DK362" s="60"/>
      <c r="DL362" s="60"/>
      <c r="DM362" s="60"/>
      <c r="DN362" s="60"/>
      <c r="DO362" s="60"/>
      <c r="DP362" s="60"/>
    </row>
    <row r="363" spans="2:12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BS363" s="60"/>
      <c r="BT363" s="60"/>
      <c r="BU363" s="75"/>
      <c r="BV363" s="75"/>
      <c r="BW363" s="75"/>
      <c r="BX363" s="75"/>
      <c r="BY363" s="75"/>
      <c r="BZ363" s="75"/>
      <c r="CA363" s="75"/>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60"/>
      <c r="DJ363" s="60"/>
      <c r="DK363" s="60"/>
      <c r="DL363" s="60"/>
      <c r="DM363" s="60"/>
      <c r="DN363" s="60"/>
      <c r="DO363" s="60"/>
      <c r="DP363" s="60"/>
    </row>
    <row r="364" spans="2:12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BS364" s="60"/>
      <c r="BT364" s="60"/>
      <c r="BU364" s="75"/>
      <c r="BV364" s="75"/>
      <c r="BW364" s="75"/>
      <c r="BX364" s="75"/>
      <c r="BY364" s="75"/>
      <c r="BZ364" s="75"/>
      <c r="CA364" s="75"/>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60"/>
      <c r="DJ364" s="60"/>
      <c r="DK364" s="60"/>
      <c r="DL364" s="60"/>
      <c r="DM364" s="60"/>
      <c r="DN364" s="60"/>
      <c r="DO364" s="60"/>
      <c r="DP364" s="60"/>
    </row>
    <row r="365" spans="2:12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BS365" s="60"/>
      <c r="BT365" s="60"/>
      <c r="BU365" s="75"/>
      <c r="BV365" s="75"/>
      <c r="BW365" s="75"/>
      <c r="BX365" s="75"/>
      <c r="BY365" s="75"/>
      <c r="BZ365" s="75"/>
      <c r="CA365" s="75"/>
      <c r="CL365" s="60"/>
      <c r="CM365" s="60"/>
      <c r="CN365" s="60"/>
      <c r="CO365" s="60"/>
      <c r="CP365" s="60"/>
      <c r="CQ365" s="60"/>
      <c r="CR365" s="60"/>
      <c r="CS365" s="60"/>
      <c r="CT365" s="60"/>
      <c r="CU365" s="60"/>
      <c r="CV365" s="60"/>
      <c r="CW365" s="60"/>
      <c r="CX365" s="60"/>
      <c r="CY365" s="60"/>
      <c r="CZ365" s="60"/>
      <c r="DA365" s="60"/>
      <c r="DB365" s="60"/>
      <c r="DC365" s="60"/>
      <c r="DD365" s="60"/>
      <c r="DE365" s="60"/>
      <c r="DF365" s="60"/>
      <c r="DG365" s="60"/>
      <c r="DH365" s="60"/>
      <c r="DI365" s="60"/>
      <c r="DJ365" s="60"/>
      <c r="DK365" s="60"/>
      <c r="DL365" s="60"/>
      <c r="DM365" s="60"/>
      <c r="DN365" s="60"/>
      <c r="DO365" s="60"/>
      <c r="DP365" s="60"/>
    </row>
    <row r="366" spans="2:12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BS366" s="60"/>
      <c r="BT366" s="60"/>
      <c r="BU366" s="75"/>
      <c r="BV366" s="75"/>
      <c r="BW366" s="75"/>
      <c r="BX366" s="75"/>
      <c r="BY366" s="75"/>
      <c r="BZ366" s="75"/>
      <c r="CA366" s="75"/>
      <c r="CL366" s="60"/>
      <c r="CM366" s="60"/>
      <c r="CN366" s="60"/>
      <c r="CO366" s="60"/>
      <c r="CP366" s="60"/>
      <c r="CQ366" s="60"/>
      <c r="CR366" s="60"/>
      <c r="CS366" s="60"/>
      <c r="CT366" s="60"/>
      <c r="CU366" s="60"/>
      <c r="CV366" s="60"/>
      <c r="CW366" s="60"/>
      <c r="CX366" s="60"/>
      <c r="CY366" s="60"/>
      <c r="CZ366" s="60"/>
      <c r="DA366" s="60"/>
      <c r="DB366" s="60"/>
      <c r="DC366" s="60"/>
      <c r="DD366" s="60"/>
      <c r="DE366" s="60"/>
      <c r="DF366" s="60"/>
      <c r="DG366" s="60"/>
      <c r="DH366" s="60"/>
      <c r="DI366" s="60"/>
      <c r="DJ366" s="60"/>
      <c r="DK366" s="60"/>
      <c r="DL366" s="60"/>
      <c r="DM366" s="60"/>
      <c r="DN366" s="60"/>
      <c r="DO366" s="60"/>
      <c r="DP366" s="60"/>
    </row>
    <row r="367" spans="2:12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BS367" s="60"/>
      <c r="BT367" s="60"/>
      <c r="BU367" s="75"/>
      <c r="BV367" s="75"/>
      <c r="BW367" s="75"/>
      <c r="BX367" s="75"/>
      <c r="BY367" s="75"/>
      <c r="BZ367" s="75"/>
      <c r="CA367" s="75"/>
      <c r="CL367" s="60"/>
      <c r="CM367" s="60"/>
      <c r="CN367" s="60"/>
      <c r="CO367" s="60"/>
      <c r="CP367" s="60"/>
      <c r="CQ367" s="60"/>
      <c r="CR367" s="60"/>
      <c r="CS367" s="60"/>
      <c r="CT367" s="60"/>
      <c r="CU367" s="60"/>
      <c r="CV367" s="60"/>
      <c r="CW367" s="60"/>
      <c r="CX367" s="60"/>
      <c r="CY367" s="60"/>
      <c r="CZ367" s="60"/>
      <c r="DA367" s="60"/>
      <c r="DB367" s="60"/>
      <c r="DC367" s="60"/>
      <c r="DD367" s="60"/>
      <c r="DE367" s="60"/>
      <c r="DF367" s="60"/>
      <c r="DG367" s="60"/>
      <c r="DH367" s="60"/>
      <c r="DI367" s="60"/>
      <c r="DJ367" s="60"/>
      <c r="DK367" s="60"/>
      <c r="DL367" s="60"/>
      <c r="DM367" s="60"/>
      <c r="DN367" s="60"/>
      <c r="DO367" s="60"/>
      <c r="DP367" s="60"/>
    </row>
    <row r="368" spans="2:12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BS368" s="60"/>
      <c r="BT368" s="60"/>
      <c r="BU368" s="75"/>
      <c r="BV368" s="75"/>
      <c r="BW368" s="75"/>
      <c r="BX368" s="75"/>
      <c r="BY368" s="75"/>
      <c r="BZ368" s="75"/>
      <c r="CA368" s="75"/>
      <c r="CL368" s="60"/>
      <c r="CM368" s="60"/>
      <c r="CN368" s="60"/>
      <c r="CO368" s="60"/>
      <c r="CP368" s="60"/>
      <c r="CQ368" s="60"/>
      <c r="CR368" s="60"/>
      <c r="CS368" s="60"/>
      <c r="CT368" s="60"/>
      <c r="CU368" s="60"/>
      <c r="CV368" s="60"/>
      <c r="CW368" s="60"/>
      <c r="CX368" s="60"/>
      <c r="CY368" s="60"/>
      <c r="CZ368" s="60"/>
      <c r="DA368" s="60"/>
      <c r="DB368" s="60"/>
      <c r="DC368" s="60"/>
      <c r="DD368" s="60"/>
      <c r="DE368" s="60"/>
      <c r="DF368" s="60"/>
      <c r="DG368" s="60"/>
      <c r="DH368" s="60"/>
      <c r="DI368" s="60"/>
      <c r="DJ368" s="60"/>
      <c r="DK368" s="60"/>
      <c r="DL368" s="60"/>
      <c r="DM368" s="60"/>
      <c r="DN368" s="60"/>
      <c r="DO368" s="60"/>
      <c r="DP368" s="60"/>
    </row>
    <row r="369" spans="2:12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BS369" s="60"/>
      <c r="BT369" s="60"/>
      <c r="BU369" s="75"/>
      <c r="BV369" s="75"/>
      <c r="BW369" s="75"/>
      <c r="BX369" s="75"/>
      <c r="BY369" s="75"/>
      <c r="BZ369" s="75"/>
      <c r="CA369" s="75"/>
      <c r="CL369" s="60"/>
      <c r="CM369" s="60"/>
      <c r="CN369" s="60"/>
      <c r="CO369" s="60"/>
      <c r="CP369" s="60"/>
      <c r="CQ369" s="60"/>
      <c r="CR369" s="60"/>
      <c r="CS369" s="60"/>
      <c r="CT369" s="60"/>
      <c r="CU369" s="60"/>
      <c r="CV369" s="60"/>
      <c r="CW369" s="60"/>
      <c r="CX369" s="60"/>
      <c r="CY369" s="60"/>
      <c r="CZ369" s="60"/>
      <c r="DA369" s="60"/>
      <c r="DB369" s="60"/>
      <c r="DC369" s="60"/>
      <c r="DD369" s="60"/>
      <c r="DE369" s="60"/>
      <c r="DF369" s="60"/>
      <c r="DG369" s="60"/>
      <c r="DH369" s="60"/>
      <c r="DI369" s="60"/>
      <c r="DJ369" s="60"/>
      <c r="DK369" s="60"/>
      <c r="DL369" s="60"/>
      <c r="DM369" s="60"/>
      <c r="DN369" s="60"/>
      <c r="DO369" s="60"/>
      <c r="DP369" s="60"/>
    </row>
    <row r="370" spans="2:12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BS370" s="60"/>
      <c r="BT370" s="60"/>
      <c r="BU370" s="75"/>
      <c r="BV370" s="75"/>
      <c r="BW370" s="75"/>
      <c r="BX370" s="75"/>
      <c r="BY370" s="75"/>
      <c r="BZ370" s="75"/>
      <c r="CA370" s="75"/>
      <c r="CL370" s="60"/>
      <c r="CM370" s="60"/>
      <c r="CN370" s="60"/>
      <c r="CO370" s="60"/>
      <c r="CP370" s="60"/>
      <c r="CQ370" s="60"/>
      <c r="CR370" s="60"/>
      <c r="CS370" s="60"/>
      <c r="CT370" s="60"/>
      <c r="CU370" s="60"/>
      <c r="CV370" s="60"/>
      <c r="CW370" s="60"/>
      <c r="CX370" s="60"/>
      <c r="CY370" s="60"/>
      <c r="CZ370" s="60"/>
      <c r="DA370" s="60"/>
      <c r="DB370" s="60"/>
      <c r="DC370" s="60"/>
      <c r="DD370" s="60"/>
      <c r="DE370" s="60"/>
      <c r="DF370" s="60"/>
      <c r="DG370" s="60"/>
      <c r="DH370" s="60"/>
      <c r="DI370" s="60"/>
      <c r="DJ370" s="60"/>
      <c r="DK370" s="60"/>
      <c r="DL370" s="60"/>
      <c r="DM370" s="60"/>
      <c r="DN370" s="60"/>
      <c r="DO370" s="60"/>
      <c r="DP370" s="60"/>
    </row>
    <row r="371" spans="2:120">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BS371" s="60"/>
      <c r="BT371" s="60"/>
      <c r="BU371" s="75"/>
      <c r="BV371" s="75"/>
      <c r="BW371" s="75"/>
      <c r="BX371" s="75"/>
      <c r="BY371" s="75"/>
      <c r="BZ371" s="75"/>
      <c r="CA371" s="75"/>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row>
    <row r="372" spans="2:120">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BS372" s="60"/>
      <c r="BT372" s="60"/>
      <c r="BU372" s="75"/>
      <c r="BV372" s="75"/>
      <c r="BW372" s="75"/>
      <c r="BX372" s="75"/>
      <c r="BY372" s="75"/>
      <c r="BZ372" s="75"/>
      <c r="CA372" s="75"/>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row>
    <row r="373" spans="2:120">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BS373" s="60"/>
      <c r="BT373" s="60"/>
      <c r="BU373" s="75"/>
      <c r="BV373" s="75"/>
      <c r="BW373" s="75"/>
      <c r="BX373" s="75"/>
      <c r="BY373" s="75"/>
      <c r="BZ373" s="75"/>
      <c r="CA373" s="75"/>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row>
    <row r="374" spans="2:120">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BS374" s="60"/>
      <c r="BT374" s="60"/>
      <c r="BU374" s="75"/>
      <c r="BV374" s="75"/>
      <c r="BW374" s="75"/>
      <c r="BX374" s="75"/>
      <c r="BY374" s="75"/>
      <c r="BZ374" s="75"/>
      <c r="CA374" s="75"/>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row>
    <row r="375" spans="2:120">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BS375" s="60"/>
      <c r="BT375" s="60"/>
      <c r="BU375" s="75"/>
      <c r="BV375" s="75"/>
      <c r="BW375" s="75"/>
      <c r="BX375" s="75"/>
      <c r="BY375" s="75"/>
      <c r="BZ375" s="75"/>
      <c r="CA375" s="75"/>
      <c r="CL375" s="60"/>
      <c r="CM375" s="60"/>
      <c r="CN375" s="60"/>
      <c r="CO375" s="60"/>
      <c r="CP375" s="60"/>
      <c r="CQ375" s="60"/>
      <c r="CR375" s="60"/>
      <c r="CS375" s="60"/>
      <c r="CT375" s="60"/>
      <c r="CU375" s="60"/>
      <c r="CV375" s="60"/>
      <c r="CW375" s="60"/>
      <c r="CX375" s="60"/>
      <c r="CY375" s="60"/>
      <c r="CZ375" s="60"/>
      <c r="DA375" s="60"/>
      <c r="DB375" s="60"/>
      <c r="DC375" s="60"/>
      <c r="DD375" s="60"/>
      <c r="DE375" s="60"/>
      <c r="DF375" s="60"/>
      <c r="DG375" s="60"/>
      <c r="DH375" s="60"/>
      <c r="DI375" s="60"/>
      <c r="DJ375" s="60"/>
      <c r="DK375" s="60"/>
      <c r="DL375" s="60"/>
      <c r="DM375" s="60"/>
      <c r="DN375" s="60"/>
      <c r="DO375" s="60"/>
      <c r="DP375" s="60"/>
    </row>
    <row r="376" spans="2:120">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BS376" s="60"/>
      <c r="BT376" s="60"/>
      <c r="BU376" s="75"/>
      <c r="BV376" s="75"/>
      <c r="BW376" s="75"/>
      <c r="BX376" s="75"/>
      <c r="BY376" s="75"/>
      <c r="BZ376" s="75"/>
      <c r="CA376" s="75"/>
      <c r="CL376" s="60"/>
      <c r="CM376" s="60"/>
      <c r="CN376" s="60"/>
      <c r="CO376" s="60"/>
      <c r="CP376" s="60"/>
      <c r="CQ376" s="60"/>
      <c r="CR376" s="60"/>
      <c r="CS376" s="60"/>
      <c r="CT376" s="60"/>
      <c r="CU376" s="60"/>
      <c r="CV376" s="60"/>
      <c r="CW376" s="60"/>
      <c r="CX376" s="60"/>
      <c r="CY376" s="60"/>
      <c r="CZ376" s="60"/>
      <c r="DA376" s="60"/>
      <c r="DB376" s="60"/>
      <c r="DC376" s="60"/>
      <c r="DD376" s="60"/>
      <c r="DE376" s="60"/>
      <c r="DF376" s="60"/>
      <c r="DG376" s="60"/>
      <c r="DH376" s="60"/>
      <c r="DI376" s="60"/>
      <c r="DJ376" s="60"/>
      <c r="DK376" s="60"/>
      <c r="DL376" s="60"/>
      <c r="DM376" s="60"/>
      <c r="DN376" s="60"/>
      <c r="DO376" s="60"/>
      <c r="DP376" s="60"/>
    </row>
    <row r="377" spans="2:120">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BS377" s="60"/>
      <c r="BT377" s="60"/>
      <c r="BU377" s="75"/>
      <c r="BV377" s="75"/>
      <c r="BW377" s="75"/>
      <c r="BX377" s="75"/>
      <c r="BY377" s="75"/>
      <c r="BZ377" s="75"/>
      <c r="CA377" s="75"/>
      <c r="CL377" s="60"/>
      <c r="CM377" s="60"/>
      <c r="CN377" s="60"/>
      <c r="CO377" s="60"/>
      <c r="CP377" s="60"/>
      <c r="CQ377" s="60"/>
      <c r="CR377" s="60"/>
      <c r="CS377" s="60"/>
      <c r="CT377" s="60"/>
      <c r="CU377" s="60"/>
      <c r="CV377" s="60"/>
      <c r="CW377" s="60"/>
      <c r="CX377" s="60"/>
      <c r="CY377" s="60"/>
      <c r="CZ377" s="60"/>
      <c r="DA377" s="60"/>
      <c r="DB377" s="60"/>
      <c r="DC377" s="60"/>
      <c r="DD377" s="60"/>
      <c r="DE377" s="60"/>
      <c r="DF377" s="60"/>
      <c r="DG377" s="60"/>
      <c r="DH377" s="60"/>
      <c r="DI377" s="60"/>
      <c r="DJ377" s="60"/>
      <c r="DK377" s="60"/>
      <c r="DL377" s="60"/>
      <c r="DM377" s="60"/>
      <c r="DN377" s="60"/>
      <c r="DO377" s="60"/>
      <c r="DP377" s="60"/>
    </row>
    <row r="378" spans="2:120">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BS378" s="60"/>
      <c r="BT378" s="60"/>
      <c r="BU378" s="75"/>
      <c r="BV378" s="75"/>
      <c r="BW378" s="75"/>
      <c r="BX378" s="75"/>
      <c r="BY378" s="75"/>
      <c r="BZ378" s="75"/>
      <c r="CA378" s="75"/>
      <c r="CL378" s="60"/>
      <c r="CM378" s="60"/>
      <c r="CN378" s="60"/>
      <c r="CO378" s="60"/>
      <c r="CP378" s="60"/>
      <c r="CQ378" s="60"/>
      <c r="CR378" s="60"/>
      <c r="CS378" s="60"/>
      <c r="CT378" s="60"/>
      <c r="CU378" s="60"/>
      <c r="CV378" s="60"/>
      <c r="CW378" s="60"/>
      <c r="CX378" s="60"/>
      <c r="CY378" s="60"/>
      <c r="CZ378" s="60"/>
      <c r="DA378" s="60"/>
      <c r="DB378" s="60"/>
      <c r="DC378" s="60"/>
      <c r="DD378" s="60"/>
      <c r="DE378" s="60"/>
      <c r="DF378" s="60"/>
      <c r="DG378" s="60"/>
      <c r="DH378" s="60"/>
      <c r="DI378" s="60"/>
      <c r="DJ378" s="60"/>
      <c r="DK378" s="60"/>
      <c r="DL378" s="60"/>
      <c r="DM378" s="60"/>
      <c r="DN378" s="60"/>
      <c r="DO378" s="60"/>
      <c r="DP378" s="60"/>
    </row>
    <row r="379" spans="2:120">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BS379" s="60"/>
      <c r="BT379" s="60"/>
      <c r="BU379" s="75"/>
      <c r="BV379" s="75"/>
      <c r="BW379" s="75"/>
      <c r="BX379" s="75"/>
      <c r="BY379" s="75"/>
      <c r="BZ379" s="75"/>
      <c r="CA379" s="75"/>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60"/>
      <c r="DJ379" s="60"/>
      <c r="DK379" s="60"/>
      <c r="DL379" s="60"/>
      <c r="DM379" s="60"/>
      <c r="DN379" s="60"/>
      <c r="DO379" s="60"/>
      <c r="DP379" s="60"/>
    </row>
    <row r="380" spans="2:120">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BS380" s="60"/>
      <c r="BT380" s="60"/>
      <c r="BU380" s="75"/>
      <c r="BV380" s="75"/>
      <c r="BW380" s="75"/>
      <c r="BX380" s="75"/>
      <c r="BY380" s="75"/>
      <c r="BZ380" s="75"/>
      <c r="CA380" s="75"/>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60"/>
      <c r="DJ380" s="60"/>
      <c r="DK380" s="60"/>
      <c r="DL380" s="60"/>
      <c r="DM380" s="60"/>
      <c r="DN380" s="60"/>
      <c r="DO380" s="60"/>
      <c r="DP380" s="60"/>
    </row>
    <row r="381" spans="2:120">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BS381" s="60"/>
      <c r="BT381" s="60"/>
      <c r="BU381" s="75"/>
      <c r="BV381" s="75"/>
      <c r="BW381" s="75"/>
      <c r="BX381" s="75"/>
      <c r="BY381" s="75"/>
      <c r="BZ381" s="75"/>
      <c r="CA381" s="75"/>
      <c r="CL381" s="60"/>
      <c r="CM381" s="60"/>
      <c r="CN381" s="60"/>
      <c r="CO381" s="60"/>
      <c r="CP381" s="60"/>
      <c r="CQ381" s="60"/>
      <c r="CR381" s="60"/>
      <c r="CS381" s="60"/>
      <c r="CT381" s="60"/>
      <c r="CU381" s="60"/>
      <c r="CV381" s="60"/>
      <c r="CW381" s="60"/>
      <c r="CX381" s="60"/>
      <c r="CY381" s="60"/>
      <c r="CZ381" s="60"/>
      <c r="DA381" s="60"/>
      <c r="DB381" s="60"/>
      <c r="DC381" s="60"/>
      <c r="DD381" s="60"/>
      <c r="DE381" s="60"/>
      <c r="DF381" s="60"/>
      <c r="DG381" s="60"/>
      <c r="DH381" s="60"/>
      <c r="DI381" s="60"/>
      <c r="DJ381" s="60"/>
      <c r="DK381" s="60"/>
      <c r="DL381" s="60"/>
      <c r="DM381" s="60"/>
      <c r="DN381" s="60"/>
      <c r="DO381" s="60"/>
      <c r="DP381" s="60"/>
    </row>
    <row r="382" spans="2:120">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BS382" s="60"/>
      <c r="BT382" s="60"/>
      <c r="BU382" s="75"/>
      <c r="BV382" s="75"/>
      <c r="BW382" s="75"/>
      <c r="BX382" s="75"/>
      <c r="BY382" s="75"/>
      <c r="BZ382" s="75"/>
      <c r="CA382" s="75"/>
      <c r="CL382" s="60"/>
      <c r="CM382" s="60"/>
      <c r="CN382" s="60"/>
      <c r="CO382" s="60"/>
      <c r="CP382" s="60"/>
      <c r="CQ382" s="60"/>
      <c r="CR382" s="60"/>
      <c r="CS382" s="60"/>
      <c r="CT382" s="60"/>
      <c r="CU382" s="60"/>
      <c r="CV382" s="60"/>
      <c r="CW382" s="60"/>
      <c r="CX382" s="60"/>
      <c r="CY382" s="60"/>
      <c r="CZ382" s="60"/>
      <c r="DA382" s="60"/>
      <c r="DB382" s="60"/>
      <c r="DC382" s="60"/>
      <c r="DD382" s="60"/>
      <c r="DE382" s="60"/>
      <c r="DF382" s="60"/>
      <c r="DG382" s="60"/>
      <c r="DH382" s="60"/>
      <c r="DI382" s="60"/>
      <c r="DJ382" s="60"/>
      <c r="DK382" s="60"/>
      <c r="DL382" s="60"/>
      <c r="DM382" s="60"/>
      <c r="DN382" s="60"/>
      <c r="DO382" s="60"/>
      <c r="DP382" s="60"/>
    </row>
    <row r="383" spans="2:120">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BS383" s="60"/>
      <c r="BT383" s="60"/>
      <c r="BU383" s="75"/>
      <c r="BV383" s="75"/>
      <c r="BW383" s="75"/>
      <c r="BX383" s="75"/>
      <c r="BY383" s="75"/>
      <c r="BZ383" s="75"/>
      <c r="CA383" s="75"/>
      <c r="CL383" s="60"/>
      <c r="CM383" s="60"/>
      <c r="CN383" s="60"/>
      <c r="CO383" s="60"/>
      <c r="CP383" s="60"/>
      <c r="CQ383" s="60"/>
      <c r="CR383" s="60"/>
      <c r="CS383" s="60"/>
      <c r="CT383" s="60"/>
      <c r="CU383" s="60"/>
      <c r="CV383" s="60"/>
      <c r="CW383" s="60"/>
      <c r="CX383" s="60"/>
      <c r="CY383" s="60"/>
      <c r="CZ383" s="60"/>
      <c r="DA383" s="60"/>
      <c r="DB383" s="60"/>
      <c r="DC383" s="60"/>
      <c r="DD383" s="60"/>
      <c r="DE383" s="60"/>
      <c r="DF383" s="60"/>
      <c r="DG383" s="60"/>
      <c r="DH383" s="60"/>
      <c r="DI383" s="60"/>
      <c r="DJ383" s="60"/>
      <c r="DK383" s="60"/>
      <c r="DL383" s="60"/>
      <c r="DM383" s="60"/>
      <c r="DN383" s="60"/>
      <c r="DO383" s="60"/>
      <c r="DP383" s="60"/>
    </row>
    <row r="384" spans="2:120">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BS384" s="60"/>
      <c r="BT384" s="60"/>
      <c r="BU384" s="75"/>
      <c r="BV384" s="75"/>
      <c r="BW384" s="75"/>
      <c r="BX384" s="75"/>
      <c r="BY384" s="75"/>
      <c r="BZ384" s="75"/>
      <c r="CA384" s="75"/>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row>
    <row r="385" spans="2:120">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BS385" s="60"/>
      <c r="BT385" s="60"/>
      <c r="BU385" s="75"/>
      <c r="BV385" s="75"/>
      <c r="BW385" s="75"/>
      <c r="BX385" s="75"/>
      <c r="BY385" s="75"/>
      <c r="BZ385" s="75"/>
      <c r="CA385" s="75"/>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row>
    <row r="386" spans="2:120">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BS386" s="60"/>
      <c r="BT386" s="60"/>
      <c r="BU386" s="75"/>
      <c r="BV386" s="75"/>
      <c r="BW386" s="75"/>
      <c r="BX386" s="75"/>
      <c r="BY386" s="75"/>
      <c r="BZ386" s="75"/>
      <c r="CA386" s="75"/>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row>
    <row r="387" spans="2:120">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BS387" s="60"/>
      <c r="BT387" s="60"/>
      <c r="BU387" s="75"/>
      <c r="BV387" s="75"/>
      <c r="BW387" s="75"/>
      <c r="BX387" s="75"/>
      <c r="BY387" s="75"/>
      <c r="BZ387" s="75"/>
      <c r="CA387" s="75"/>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row>
    <row r="388" spans="2:120">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BS388" s="60"/>
      <c r="BT388" s="60"/>
      <c r="BU388" s="75"/>
      <c r="BV388" s="75"/>
      <c r="BW388" s="75"/>
      <c r="BX388" s="75"/>
      <c r="BY388" s="75"/>
      <c r="BZ388" s="75"/>
      <c r="CA388" s="75"/>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row>
    <row r="389" spans="2:120">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BS389" s="60"/>
      <c r="BT389" s="60"/>
      <c r="BU389" s="75"/>
      <c r="BV389" s="75"/>
      <c r="BW389" s="75"/>
      <c r="BX389" s="75"/>
      <c r="BY389" s="75"/>
      <c r="BZ389" s="75"/>
      <c r="CA389" s="75"/>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row>
    <row r="390" spans="2:120">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BS390" s="60"/>
      <c r="BT390" s="60"/>
      <c r="BU390" s="75"/>
      <c r="BV390" s="75"/>
      <c r="BW390" s="75"/>
      <c r="BX390" s="75"/>
      <c r="BY390" s="75"/>
      <c r="BZ390" s="75"/>
      <c r="CA390" s="75"/>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row>
    <row r="391" spans="2:120">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BS391" s="60"/>
      <c r="BT391" s="60"/>
      <c r="BU391" s="75"/>
      <c r="BV391" s="75"/>
      <c r="BW391" s="75"/>
      <c r="BX391" s="75"/>
      <c r="BY391" s="75"/>
      <c r="BZ391" s="75"/>
      <c r="CA391" s="75"/>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row>
    <row r="392" spans="2:120">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BS392" s="60"/>
      <c r="BT392" s="60"/>
      <c r="BU392" s="75"/>
      <c r="BV392" s="75"/>
      <c r="BW392" s="75"/>
      <c r="BX392" s="75"/>
      <c r="BY392" s="75"/>
      <c r="BZ392" s="75"/>
      <c r="CA392" s="75"/>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row>
    <row r="393" spans="2:120">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BS393" s="60"/>
      <c r="BT393" s="60"/>
      <c r="BU393" s="75"/>
      <c r="BV393" s="75"/>
      <c r="BW393" s="75"/>
      <c r="BX393" s="75"/>
      <c r="BY393" s="75"/>
      <c r="BZ393" s="75"/>
      <c r="CA393" s="75"/>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row>
    <row r="394" spans="2:120">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BS394" s="60"/>
      <c r="BT394" s="60"/>
      <c r="BU394" s="75"/>
      <c r="BV394" s="75"/>
      <c r="BW394" s="75"/>
      <c r="BX394" s="75"/>
      <c r="BY394" s="75"/>
      <c r="BZ394" s="75"/>
      <c r="CA394" s="75"/>
      <c r="CL394" s="60"/>
      <c r="CM394" s="60"/>
      <c r="CN394" s="60"/>
      <c r="CO394" s="60"/>
      <c r="CP394" s="60"/>
      <c r="CQ394" s="60"/>
      <c r="CR394" s="60"/>
      <c r="CS394" s="60"/>
      <c r="CT394" s="60"/>
      <c r="CU394" s="60"/>
      <c r="CV394" s="60"/>
      <c r="CW394" s="60"/>
      <c r="CX394" s="60"/>
      <c r="CY394" s="60"/>
      <c r="CZ394" s="60"/>
      <c r="DA394" s="60"/>
      <c r="DB394" s="60"/>
      <c r="DC394" s="60"/>
      <c r="DD394" s="60"/>
      <c r="DE394" s="60"/>
      <c r="DF394" s="60"/>
      <c r="DG394" s="60"/>
      <c r="DH394" s="60"/>
      <c r="DI394" s="60"/>
      <c r="DJ394" s="60"/>
      <c r="DK394" s="60"/>
      <c r="DL394" s="60"/>
      <c r="DM394" s="60"/>
      <c r="DN394" s="60"/>
      <c r="DO394" s="60"/>
      <c r="DP394" s="60"/>
    </row>
    <row r="395" spans="2:120">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BS395" s="60"/>
      <c r="BT395" s="60"/>
      <c r="BU395" s="75"/>
      <c r="BV395" s="75"/>
      <c r="BW395" s="75"/>
      <c r="BX395" s="75"/>
      <c r="BY395" s="75"/>
      <c r="BZ395" s="75"/>
      <c r="CA395" s="75"/>
      <c r="CL395" s="60"/>
      <c r="CM395" s="60"/>
      <c r="CN395" s="60"/>
      <c r="CO395" s="60"/>
      <c r="CP395" s="60"/>
      <c r="CQ395" s="60"/>
      <c r="CR395" s="60"/>
      <c r="CS395" s="60"/>
      <c r="CT395" s="60"/>
      <c r="CU395" s="60"/>
      <c r="CV395" s="60"/>
      <c r="CW395" s="60"/>
      <c r="CX395" s="60"/>
      <c r="CY395" s="60"/>
      <c r="CZ395" s="60"/>
      <c r="DA395" s="60"/>
      <c r="DB395" s="60"/>
      <c r="DC395" s="60"/>
      <c r="DD395" s="60"/>
      <c r="DE395" s="60"/>
      <c r="DF395" s="60"/>
      <c r="DG395" s="60"/>
      <c r="DH395" s="60"/>
      <c r="DI395" s="60"/>
      <c r="DJ395" s="60"/>
      <c r="DK395" s="60"/>
      <c r="DL395" s="60"/>
      <c r="DM395" s="60"/>
      <c r="DN395" s="60"/>
      <c r="DO395" s="60"/>
      <c r="DP395" s="60"/>
    </row>
    <row r="396" spans="2:120">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BS396" s="60"/>
      <c r="BT396" s="60"/>
      <c r="BU396" s="75"/>
      <c r="BV396" s="75"/>
      <c r="BW396" s="75"/>
      <c r="BX396" s="75"/>
      <c r="BY396" s="75"/>
      <c r="BZ396" s="75"/>
      <c r="CA396" s="75"/>
      <c r="CL396" s="60"/>
      <c r="CM396" s="60"/>
      <c r="CN396" s="60"/>
      <c r="CO396" s="60"/>
      <c r="CP396" s="60"/>
      <c r="CQ396" s="60"/>
      <c r="CR396" s="60"/>
      <c r="CS396" s="60"/>
      <c r="CT396" s="60"/>
      <c r="CU396" s="60"/>
      <c r="CV396" s="60"/>
      <c r="CW396" s="60"/>
      <c r="CX396" s="60"/>
      <c r="CY396" s="60"/>
      <c r="CZ396" s="60"/>
      <c r="DA396" s="60"/>
      <c r="DB396" s="60"/>
      <c r="DC396" s="60"/>
      <c r="DD396" s="60"/>
      <c r="DE396" s="60"/>
      <c r="DF396" s="60"/>
      <c r="DG396" s="60"/>
      <c r="DH396" s="60"/>
      <c r="DI396" s="60"/>
      <c r="DJ396" s="60"/>
      <c r="DK396" s="60"/>
      <c r="DL396" s="60"/>
      <c r="DM396" s="60"/>
      <c r="DN396" s="60"/>
      <c r="DO396" s="60"/>
      <c r="DP396" s="60"/>
    </row>
    <row r="397" spans="2:120">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BS397" s="60"/>
      <c r="BT397" s="60"/>
      <c r="BU397" s="75"/>
      <c r="BV397" s="75"/>
      <c r="BW397" s="75"/>
      <c r="BX397" s="75"/>
      <c r="BY397" s="75"/>
      <c r="BZ397" s="75"/>
      <c r="CA397" s="75"/>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row>
    <row r="398" spans="2:120">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BS398" s="60"/>
      <c r="BT398" s="60"/>
      <c r="BU398" s="75"/>
      <c r="BV398" s="75"/>
      <c r="BW398" s="75"/>
      <c r="BX398" s="75"/>
      <c r="BY398" s="75"/>
      <c r="BZ398" s="75"/>
      <c r="CA398" s="75"/>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60"/>
      <c r="DJ398" s="60"/>
      <c r="DK398" s="60"/>
      <c r="DL398" s="60"/>
      <c r="DM398" s="60"/>
      <c r="DN398" s="60"/>
      <c r="DO398" s="60"/>
      <c r="DP398" s="60"/>
    </row>
    <row r="399" spans="2:120">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BS399" s="60"/>
      <c r="BT399" s="60"/>
      <c r="BU399" s="75"/>
      <c r="BV399" s="75"/>
      <c r="BW399" s="75"/>
      <c r="BX399" s="75"/>
      <c r="BY399" s="75"/>
      <c r="BZ399" s="75"/>
      <c r="CA399" s="75"/>
      <c r="CL399" s="60"/>
      <c r="CM399" s="60"/>
      <c r="CN399" s="60"/>
      <c r="CO399" s="60"/>
      <c r="CP399" s="60"/>
      <c r="CQ399" s="60"/>
      <c r="CR399" s="60"/>
      <c r="CS399" s="60"/>
      <c r="CT399" s="60"/>
      <c r="CU399" s="60"/>
      <c r="CV399" s="60"/>
      <c r="CW399" s="60"/>
      <c r="CX399" s="60"/>
      <c r="CY399" s="60"/>
      <c r="CZ399" s="60"/>
      <c r="DA399" s="60"/>
      <c r="DB399" s="60"/>
      <c r="DC399" s="60"/>
      <c r="DD399" s="60"/>
      <c r="DE399" s="60"/>
      <c r="DF399" s="60"/>
      <c r="DG399" s="60"/>
      <c r="DH399" s="60"/>
      <c r="DI399" s="60"/>
      <c r="DJ399" s="60"/>
      <c r="DK399" s="60"/>
      <c r="DL399" s="60"/>
      <c r="DM399" s="60"/>
      <c r="DN399" s="60"/>
      <c r="DO399" s="60"/>
      <c r="DP399" s="60"/>
    </row>
    <row r="400" spans="2:120">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BS400" s="60"/>
      <c r="BT400" s="60"/>
      <c r="BU400" s="75"/>
      <c r="BV400" s="75"/>
      <c r="BW400" s="75"/>
      <c r="BX400" s="75"/>
      <c r="BY400" s="75"/>
      <c r="BZ400" s="75"/>
      <c r="CA400" s="75"/>
      <c r="CL400" s="60"/>
      <c r="CM400" s="60"/>
      <c r="CN400" s="60"/>
      <c r="CO400" s="60"/>
      <c r="CP400" s="60"/>
      <c r="CQ400" s="60"/>
      <c r="CR400" s="60"/>
      <c r="CS400" s="60"/>
      <c r="CT400" s="60"/>
      <c r="CU400" s="60"/>
      <c r="CV400" s="60"/>
      <c r="CW400" s="60"/>
      <c r="CX400" s="60"/>
      <c r="CY400" s="60"/>
      <c r="CZ400" s="60"/>
      <c r="DA400" s="60"/>
      <c r="DB400" s="60"/>
      <c r="DC400" s="60"/>
      <c r="DD400" s="60"/>
      <c r="DE400" s="60"/>
      <c r="DF400" s="60"/>
      <c r="DG400" s="60"/>
      <c r="DH400" s="60"/>
      <c r="DI400" s="60"/>
      <c r="DJ400" s="60"/>
      <c r="DK400" s="60"/>
      <c r="DL400" s="60"/>
      <c r="DM400" s="60"/>
      <c r="DN400" s="60"/>
      <c r="DO400" s="60"/>
      <c r="DP400" s="60"/>
    </row>
    <row r="401" spans="2:120">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BS401" s="60"/>
      <c r="BT401" s="60"/>
      <c r="BU401" s="75"/>
      <c r="BV401" s="75"/>
      <c r="BW401" s="75"/>
      <c r="BX401" s="75"/>
      <c r="BY401" s="75"/>
      <c r="BZ401" s="75"/>
      <c r="CA401" s="75"/>
      <c r="CL401" s="60"/>
      <c r="CM401" s="60"/>
      <c r="CN401" s="60"/>
      <c r="CO401" s="60"/>
      <c r="CP401" s="60"/>
      <c r="CQ401" s="60"/>
      <c r="CR401" s="60"/>
      <c r="CS401" s="60"/>
      <c r="CT401" s="60"/>
      <c r="CU401" s="60"/>
      <c r="CV401" s="60"/>
      <c r="CW401" s="60"/>
      <c r="CX401" s="60"/>
      <c r="CY401" s="60"/>
      <c r="CZ401" s="60"/>
      <c r="DA401" s="60"/>
      <c r="DB401" s="60"/>
      <c r="DC401" s="60"/>
      <c r="DD401" s="60"/>
      <c r="DE401" s="60"/>
      <c r="DF401" s="60"/>
      <c r="DG401" s="60"/>
      <c r="DH401" s="60"/>
      <c r="DI401" s="60"/>
      <c r="DJ401" s="60"/>
      <c r="DK401" s="60"/>
      <c r="DL401" s="60"/>
      <c r="DM401" s="60"/>
      <c r="DN401" s="60"/>
      <c r="DO401" s="60"/>
      <c r="DP401" s="60"/>
    </row>
    <row r="402" spans="2:120">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BS402" s="60"/>
      <c r="BT402" s="60"/>
      <c r="BU402" s="75"/>
      <c r="BV402" s="75"/>
      <c r="BW402" s="75"/>
      <c r="BX402" s="75"/>
      <c r="BY402" s="75"/>
      <c r="BZ402" s="75"/>
      <c r="CA402" s="75"/>
      <c r="CL402" s="60"/>
      <c r="CM402" s="60"/>
      <c r="CN402" s="60"/>
      <c r="CO402" s="60"/>
      <c r="CP402" s="60"/>
      <c r="CQ402" s="60"/>
      <c r="CR402" s="60"/>
      <c r="CS402" s="60"/>
      <c r="CT402" s="60"/>
      <c r="CU402" s="60"/>
      <c r="CV402" s="60"/>
      <c r="CW402" s="60"/>
      <c r="CX402" s="60"/>
      <c r="CY402" s="60"/>
      <c r="CZ402" s="60"/>
      <c r="DA402" s="60"/>
      <c r="DB402" s="60"/>
      <c r="DC402" s="60"/>
      <c r="DD402" s="60"/>
      <c r="DE402" s="60"/>
      <c r="DF402" s="60"/>
      <c r="DG402" s="60"/>
      <c r="DH402" s="60"/>
      <c r="DI402" s="60"/>
      <c r="DJ402" s="60"/>
      <c r="DK402" s="60"/>
      <c r="DL402" s="60"/>
      <c r="DM402" s="60"/>
      <c r="DN402" s="60"/>
      <c r="DO402" s="60"/>
      <c r="DP402" s="60"/>
    </row>
    <row r="403" spans="2:120">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BS403" s="60"/>
      <c r="BT403" s="60"/>
      <c r="BU403" s="75"/>
      <c r="BV403" s="75"/>
      <c r="BW403" s="75"/>
      <c r="BX403" s="75"/>
      <c r="BY403" s="75"/>
      <c r="BZ403" s="75"/>
      <c r="CA403" s="75"/>
      <c r="CL403" s="60"/>
      <c r="CM403" s="60"/>
      <c r="CN403" s="60"/>
      <c r="CO403" s="60"/>
      <c r="CP403" s="60"/>
      <c r="CQ403" s="60"/>
      <c r="CR403" s="60"/>
      <c r="CS403" s="60"/>
      <c r="CT403" s="60"/>
      <c r="CU403" s="60"/>
      <c r="CV403" s="60"/>
      <c r="CW403" s="60"/>
      <c r="CX403" s="60"/>
      <c r="CY403" s="60"/>
      <c r="CZ403" s="60"/>
      <c r="DA403" s="60"/>
      <c r="DB403" s="60"/>
      <c r="DC403" s="60"/>
      <c r="DD403" s="60"/>
      <c r="DE403" s="60"/>
      <c r="DF403" s="60"/>
      <c r="DG403" s="60"/>
      <c r="DH403" s="60"/>
      <c r="DI403" s="60"/>
      <c r="DJ403" s="60"/>
      <c r="DK403" s="60"/>
      <c r="DL403" s="60"/>
      <c r="DM403" s="60"/>
      <c r="DN403" s="60"/>
      <c r="DO403" s="60"/>
      <c r="DP403" s="60"/>
    </row>
    <row r="404" spans="2:120">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BS404" s="60"/>
      <c r="BT404" s="60"/>
      <c r="BU404" s="75"/>
      <c r="BV404" s="75"/>
      <c r="BW404" s="75"/>
      <c r="BX404" s="75"/>
      <c r="BY404" s="75"/>
      <c r="BZ404" s="75"/>
      <c r="CA404" s="75"/>
      <c r="CL404" s="60"/>
      <c r="CM404" s="60"/>
      <c r="CN404" s="60"/>
      <c r="CO404" s="60"/>
      <c r="CP404" s="60"/>
      <c r="CQ404" s="60"/>
      <c r="CR404" s="60"/>
      <c r="CS404" s="60"/>
      <c r="CT404" s="60"/>
      <c r="CU404" s="60"/>
      <c r="CV404" s="60"/>
      <c r="CW404" s="60"/>
      <c r="CX404" s="60"/>
      <c r="CY404" s="60"/>
      <c r="CZ404" s="60"/>
      <c r="DA404" s="60"/>
      <c r="DB404" s="60"/>
      <c r="DC404" s="60"/>
      <c r="DD404" s="60"/>
      <c r="DE404" s="60"/>
      <c r="DF404" s="60"/>
      <c r="DG404" s="60"/>
      <c r="DH404" s="60"/>
      <c r="DI404" s="60"/>
      <c r="DJ404" s="60"/>
      <c r="DK404" s="60"/>
      <c r="DL404" s="60"/>
      <c r="DM404" s="60"/>
      <c r="DN404" s="60"/>
      <c r="DO404" s="60"/>
      <c r="DP404" s="60"/>
    </row>
    <row r="405" spans="2:120">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BS405" s="60"/>
      <c r="BT405" s="60"/>
      <c r="BU405" s="75"/>
      <c r="BV405" s="75"/>
      <c r="BW405" s="75"/>
      <c r="BX405" s="75"/>
      <c r="BY405" s="75"/>
      <c r="BZ405" s="75"/>
      <c r="CA405" s="75"/>
      <c r="CL405" s="60"/>
      <c r="CM405" s="60"/>
      <c r="CN405" s="60"/>
      <c r="CO405" s="60"/>
      <c r="CP405" s="60"/>
      <c r="CQ405" s="60"/>
      <c r="CR405" s="60"/>
      <c r="CS405" s="60"/>
      <c r="CT405" s="60"/>
      <c r="CU405" s="60"/>
      <c r="CV405" s="60"/>
      <c r="CW405" s="60"/>
      <c r="CX405" s="60"/>
      <c r="CY405" s="60"/>
      <c r="CZ405" s="60"/>
      <c r="DA405" s="60"/>
      <c r="DB405" s="60"/>
      <c r="DC405" s="60"/>
      <c r="DD405" s="60"/>
      <c r="DE405" s="60"/>
      <c r="DF405" s="60"/>
      <c r="DG405" s="60"/>
      <c r="DH405" s="60"/>
      <c r="DI405" s="60"/>
      <c r="DJ405" s="60"/>
      <c r="DK405" s="60"/>
      <c r="DL405" s="60"/>
      <c r="DM405" s="60"/>
      <c r="DN405" s="60"/>
      <c r="DO405" s="60"/>
      <c r="DP405" s="60"/>
    </row>
    <row r="406" spans="2:120">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BS406" s="60"/>
      <c r="BT406" s="60"/>
      <c r="BU406" s="75"/>
      <c r="BV406" s="75"/>
      <c r="BW406" s="75"/>
      <c r="BX406" s="75"/>
      <c r="BY406" s="75"/>
      <c r="BZ406" s="75"/>
      <c r="CA406" s="75"/>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row>
    <row r="407" spans="2:120">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BS407" s="60"/>
      <c r="BT407" s="60"/>
      <c r="BU407" s="75"/>
      <c r="BV407" s="75"/>
      <c r="BW407" s="75"/>
      <c r="BX407" s="75"/>
      <c r="BY407" s="75"/>
      <c r="BZ407" s="75"/>
      <c r="CA407" s="75"/>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row>
    <row r="408" spans="2:120">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BS408" s="60"/>
      <c r="BT408" s="60"/>
      <c r="BU408" s="75"/>
      <c r="BV408" s="75"/>
      <c r="BW408" s="75"/>
      <c r="BX408" s="75"/>
      <c r="BY408" s="75"/>
      <c r="BZ408" s="75"/>
      <c r="CA408" s="75"/>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row>
    <row r="409" spans="2:120">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BS409" s="60"/>
      <c r="BT409" s="60"/>
      <c r="BU409" s="75"/>
      <c r="BV409" s="75"/>
      <c r="BW409" s="75"/>
      <c r="BX409" s="75"/>
      <c r="BY409" s="75"/>
      <c r="BZ409" s="75"/>
      <c r="CA409" s="75"/>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row>
    <row r="410" spans="2:120">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BS410" s="60"/>
      <c r="BT410" s="60"/>
      <c r="BU410" s="75"/>
      <c r="BV410" s="75"/>
      <c r="BW410" s="75"/>
      <c r="BX410" s="75"/>
      <c r="BY410" s="75"/>
      <c r="BZ410" s="75"/>
      <c r="CA410" s="75"/>
      <c r="CL410" s="60"/>
      <c r="CM410" s="60"/>
      <c r="CN410" s="60"/>
      <c r="CO410" s="60"/>
      <c r="CP410" s="60"/>
      <c r="CQ410" s="60"/>
      <c r="CR410" s="60"/>
      <c r="CS410" s="60"/>
      <c r="CT410" s="60"/>
      <c r="CU410" s="60"/>
      <c r="CV410" s="60"/>
      <c r="CW410" s="60"/>
      <c r="CX410" s="60"/>
      <c r="CY410" s="60"/>
      <c r="CZ410" s="60"/>
      <c r="DA410" s="60"/>
      <c r="DB410" s="60"/>
      <c r="DC410" s="60"/>
      <c r="DD410" s="60"/>
      <c r="DE410" s="60"/>
      <c r="DF410" s="60"/>
      <c r="DG410" s="60"/>
      <c r="DH410" s="60"/>
      <c r="DI410" s="60"/>
      <c r="DJ410" s="60"/>
      <c r="DK410" s="60"/>
      <c r="DL410" s="60"/>
      <c r="DM410" s="60"/>
      <c r="DN410" s="60"/>
      <c r="DO410" s="60"/>
      <c r="DP410" s="60"/>
    </row>
    <row r="411" spans="2:120">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BS411" s="60"/>
      <c r="BT411" s="60"/>
      <c r="BU411" s="75"/>
      <c r="BV411" s="75"/>
      <c r="BW411" s="75"/>
      <c r="BX411" s="75"/>
      <c r="BY411" s="75"/>
      <c r="BZ411" s="75"/>
      <c r="CA411" s="75"/>
      <c r="CL411" s="60"/>
      <c r="CM411" s="60"/>
      <c r="CN411" s="60"/>
      <c r="CO411" s="60"/>
      <c r="CP411" s="60"/>
      <c r="CQ411" s="60"/>
      <c r="CR411" s="60"/>
      <c r="CS411" s="60"/>
      <c r="CT411" s="60"/>
      <c r="CU411" s="60"/>
      <c r="CV411" s="60"/>
      <c r="CW411" s="60"/>
      <c r="CX411" s="60"/>
      <c r="CY411" s="60"/>
      <c r="CZ411" s="60"/>
      <c r="DA411" s="60"/>
      <c r="DB411" s="60"/>
      <c r="DC411" s="60"/>
      <c r="DD411" s="60"/>
      <c r="DE411" s="60"/>
      <c r="DF411" s="60"/>
      <c r="DG411" s="60"/>
      <c r="DH411" s="60"/>
      <c r="DI411" s="60"/>
      <c r="DJ411" s="60"/>
      <c r="DK411" s="60"/>
      <c r="DL411" s="60"/>
      <c r="DM411" s="60"/>
      <c r="DN411" s="60"/>
      <c r="DO411" s="60"/>
      <c r="DP411" s="60"/>
    </row>
    <row r="412" spans="2:120">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BS412" s="60"/>
      <c r="BT412" s="60"/>
      <c r="BU412" s="75"/>
      <c r="BV412" s="75"/>
      <c r="BW412" s="75"/>
      <c r="BX412" s="75"/>
      <c r="BY412" s="75"/>
      <c r="BZ412" s="75"/>
      <c r="CA412" s="75"/>
      <c r="CL412" s="60"/>
      <c r="CM412" s="60"/>
      <c r="CN412" s="60"/>
      <c r="CO412" s="60"/>
      <c r="CP412" s="60"/>
      <c r="CQ412" s="60"/>
      <c r="CR412" s="60"/>
      <c r="CS412" s="60"/>
      <c r="CT412" s="60"/>
      <c r="CU412" s="60"/>
      <c r="CV412" s="60"/>
      <c r="CW412" s="60"/>
      <c r="CX412" s="60"/>
      <c r="CY412" s="60"/>
      <c r="CZ412" s="60"/>
      <c r="DA412" s="60"/>
      <c r="DB412" s="60"/>
      <c r="DC412" s="60"/>
      <c r="DD412" s="60"/>
      <c r="DE412" s="60"/>
      <c r="DF412" s="60"/>
      <c r="DG412" s="60"/>
      <c r="DH412" s="60"/>
      <c r="DI412" s="60"/>
      <c r="DJ412" s="60"/>
      <c r="DK412" s="60"/>
      <c r="DL412" s="60"/>
      <c r="DM412" s="60"/>
      <c r="DN412" s="60"/>
      <c r="DO412" s="60"/>
      <c r="DP412" s="60"/>
    </row>
    <row r="413" spans="2:120">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BS413" s="60"/>
      <c r="BT413" s="60"/>
      <c r="BU413" s="75"/>
      <c r="BV413" s="75"/>
      <c r="BW413" s="75"/>
      <c r="BX413" s="75"/>
      <c r="BY413" s="75"/>
      <c r="BZ413" s="75"/>
      <c r="CA413" s="75"/>
      <c r="CL413" s="60"/>
      <c r="CM413" s="60"/>
      <c r="CN413" s="60"/>
      <c r="CO413" s="60"/>
      <c r="CP413" s="60"/>
      <c r="CQ413" s="60"/>
      <c r="CR413" s="60"/>
      <c r="CS413" s="60"/>
      <c r="CT413" s="60"/>
      <c r="CU413" s="60"/>
      <c r="CV413" s="60"/>
      <c r="CW413" s="60"/>
      <c r="CX413" s="60"/>
      <c r="CY413" s="60"/>
      <c r="CZ413" s="60"/>
      <c r="DA413" s="60"/>
      <c r="DB413" s="60"/>
      <c r="DC413" s="60"/>
      <c r="DD413" s="60"/>
      <c r="DE413" s="60"/>
      <c r="DF413" s="60"/>
      <c r="DG413" s="60"/>
      <c r="DH413" s="60"/>
      <c r="DI413" s="60"/>
      <c r="DJ413" s="60"/>
      <c r="DK413" s="60"/>
      <c r="DL413" s="60"/>
      <c r="DM413" s="60"/>
      <c r="DN413" s="60"/>
      <c r="DO413" s="60"/>
      <c r="DP413" s="60"/>
    </row>
    <row r="414" spans="2:120">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BS414" s="60"/>
      <c r="BT414" s="60"/>
      <c r="BU414" s="75"/>
      <c r="BV414" s="75"/>
      <c r="BW414" s="75"/>
      <c r="BX414" s="75"/>
      <c r="BY414" s="75"/>
      <c r="BZ414" s="75"/>
      <c r="CA414" s="75"/>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row>
    <row r="415" spans="2:120">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BS415" s="60"/>
      <c r="BT415" s="60"/>
      <c r="BU415" s="75"/>
      <c r="BV415" s="75"/>
      <c r="BW415" s="75"/>
      <c r="BX415" s="75"/>
      <c r="BY415" s="75"/>
      <c r="BZ415" s="75"/>
      <c r="CA415" s="75"/>
      <c r="CL415" s="60"/>
      <c r="CM415" s="60"/>
      <c r="CN415" s="60"/>
      <c r="CO415" s="60"/>
      <c r="CP415" s="60"/>
      <c r="CQ415" s="60"/>
      <c r="CR415" s="60"/>
      <c r="CS415" s="60"/>
      <c r="CT415" s="60"/>
      <c r="CU415" s="60"/>
      <c r="CV415" s="60"/>
      <c r="CW415" s="60"/>
      <c r="CX415" s="60"/>
      <c r="CY415" s="60"/>
      <c r="CZ415" s="60"/>
      <c r="DA415" s="60"/>
      <c r="DB415" s="60"/>
      <c r="DC415" s="60"/>
      <c r="DD415" s="60"/>
      <c r="DE415" s="60"/>
      <c r="DF415" s="60"/>
      <c r="DG415" s="60"/>
      <c r="DH415" s="60"/>
      <c r="DI415" s="60"/>
      <c r="DJ415" s="60"/>
      <c r="DK415" s="60"/>
      <c r="DL415" s="60"/>
      <c r="DM415" s="60"/>
      <c r="DN415" s="60"/>
      <c r="DO415" s="60"/>
      <c r="DP415" s="60"/>
    </row>
    <row r="416" spans="2:120">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BS416" s="60"/>
      <c r="BT416" s="60"/>
      <c r="BU416" s="75"/>
      <c r="BV416" s="75"/>
      <c r="BW416" s="75"/>
      <c r="BX416" s="75"/>
      <c r="BY416" s="75"/>
      <c r="BZ416" s="75"/>
      <c r="CA416" s="75"/>
      <c r="CL416" s="60"/>
      <c r="CM416" s="60"/>
      <c r="CN416" s="60"/>
      <c r="CO416" s="60"/>
      <c r="CP416" s="60"/>
      <c r="CQ416" s="60"/>
      <c r="CR416" s="60"/>
      <c r="CS416" s="60"/>
      <c r="CT416" s="60"/>
      <c r="CU416" s="60"/>
      <c r="CV416" s="60"/>
      <c r="CW416" s="60"/>
      <c r="CX416" s="60"/>
      <c r="CY416" s="60"/>
      <c r="CZ416" s="60"/>
      <c r="DA416" s="60"/>
      <c r="DB416" s="60"/>
      <c r="DC416" s="60"/>
      <c r="DD416" s="60"/>
      <c r="DE416" s="60"/>
      <c r="DF416" s="60"/>
      <c r="DG416" s="60"/>
      <c r="DH416" s="60"/>
      <c r="DI416" s="60"/>
      <c r="DJ416" s="60"/>
      <c r="DK416" s="60"/>
      <c r="DL416" s="60"/>
      <c r="DM416" s="60"/>
      <c r="DN416" s="60"/>
      <c r="DO416" s="60"/>
      <c r="DP416" s="60"/>
    </row>
    <row r="417" spans="2:120">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BS417" s="60"/>
      <c r="BT417" s="60"/>
      <c r="BU417" s="75"/>
      <c r="BV417" s="75"/>
      <c r="BW417" s="75"/>
      <c r="BX417" s="75"/>
      <c r="BY417" s="75"/>
      <c r="BZ417" s="75"/>
      <c r="CA417" s="75"/>
      <c r="CL417" s="60"/>
      <c r="CM417" s="60"/>
      <c r="CN417" s="60"/>
      <c r="CO417" s="60"/>
      <c r="CP417" s="60"/>
      <c r="CQ417" s="60"/>
      <c r="CR417" s="60"/>
      <c r="CS417" s="60"/>
      <c r="CT417" s="60"/>
      <c r="CU417" s="60"/>
      <c r="CV417" s="60"/>
      <c r="CW417" s="60"/>
      <c r="CX417" s="60"/>
      <c r="CY417" s="60"/>
      <c r="CZ417" s="60"/>
      <c r="DA417" s="60"/>
      <c r="DB417" s="60"/>
      <c r="DC417" s="60"/>
      <c r="DD417" s="60"/>
      <c r="DE417" s="60"/>
      <c r="DF417" s="60"/>
      <c r="DG417" s="60"/>
      <c r="DH417" s="60"/>
      <c r="DI417" s="60"/>
      <c r="DJ417" s="60"/>
      <c r="DK417" s="60"/>
      <c r="DL417" s="60"/>
      <c r="DM417" s="60"/>
      <c r="DN417" s="60"/>
      <c r="DO417" s="60"/>
      <c r="DP417" s="60"/>
    </row>
    <row r="418" spans="2:120">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BS418" s="60"/>
      <c r="BT418" s="60"/>
      <c r="BU418" s="75"/>
      <c r="BV418" s="75"/>
      <c r="BW418" s="75"/>
      <c r="BX418" s="75"/>
      <c r="BY418" s="75"/>
      <c r="BZ418" s="75"/>
      <c r="CA418" s="75"/>
      <c r="CL418" s="60"/>
      <c r="CM418" s="60"/>
      <c r="CN418" s="60"/>
      <c r="CO418" s="60"/>
      <c r="CP418" s="60"/>
      <c r="CQ418" s="60"/>
      <c r="CR418" s="60"/>
      <c r="CS418" s="60"/>
      <c r="CT418" s="60"/>
      <c r="CU418" s="60"/>
      <c r="CV418" s="60"/>
      <c r="CW418" s="60"/>
      <c r="CX418" s="60"/>
      <c r="CY418" s="60"/>
      <c r="CZ418" s="60"/>
      <c r="DA418" s="60"/>
      <c r="DB418" s="60"/>
      <c r="DC418" s="60"/>
      <c r="DD418" s="60"/>
      <c r="DE418" s="60"/>
      <c r="DF418" s="60"/>
      <c r="DG418" s="60"/>
      <c r="DH418" s="60"/>
      <c r="DI418" s="60"/>
      <c r="DJ418" s="60"/>
      <c r="DK418" s="60"/>
      <c r="DL418" s="60"/>
      <c r="DM418" s="60"/>
      <c r="DN418" s="60"/>
      <c r="DO418" s="60"/>
      <c r="DP418" s="60"/>
    </row>
    <row r="419" spans="2:120">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BS419" s="60"/>
      <c r="BT419" s="60"/>
      <c r="BU419" s="75"/>
      <c r="BV419" s="75"/>
      <c r="BW419" s="75"/>
      <c r="BX419" s="75"/>
      <c r="BY419" s="75"/>
      <c r="BZ419" s="75"/>
      <c r="CA419" s="75"/>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row>
    <row r="420" spans="2:120">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BS420" s="60"/>
      <c r="BT420" s="60"/>
      <c r="BU420" s="75"/>
      <c r="BV420" s="75"/>
      <c r="BW420" s="75"/>
      <c r="BX420" s="75"/>
      <c r="BY420" s="75"/>
      <c r="BZ420" s="75"/>
      <c r="CA420" s="75"/>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row>
    <row r="421" spans="2:120">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BS421" s="60"/>
      <c r="BT421" s="60"/>
      <c r="BU421" s="75"/>
      <c r="BV421" s="75"/>
      <c r="BW421" s="75"/>
      <c r="BX421" s="75"/>
      <c r="BY421" s="75"/>
      <c r="BZ421" s="75"/>
      <c r="CA421" s="75"/>
      <c r="CL421" s="60"/>
      <c r="CM421" s="60"/>
      <c r="CN421" s="60"/>
      <c r="CO421" s="60"/>
      <c r="CP421" s="60"/>
      <c r="CQ421" s="60"/>
      <c r="CR421" s="60"/>
      <c r="CS421" s="60"/>
      <c r="CT421" s="60"/>
      <c r="CU421" s="60"/>
      <c r="CV421" s="60"/>
      <c r="CW421" s="60"/>
      <c r="CX421" s="60"/>
      <c r="CY421" s="60"/>
      <c r="CZ421" s="60"/>
      <c r="DA421" s="60"/>
      <c r="DB421" s="60"/>
      <c r="DC421" s="60"/>
      <c r="DD421" s="60"/>
      <c r="DE421" s="60"/>
      <c r="DF421" s="60"/>
      <c r="DG421" s="60"/>
      <c r="DH421" s="60"/>
      <c r="DI421" s="60"/>
      <c r="DJ421" s="60"/>
      <c r="DK421" s="60"/>
      <c r="DL421" s="60"/>
      <c r="DM421" s="60"/>
      <c r="DN421" s="60"/>
      <c r="DO421" s="60"/>
      <c r="DP421" s="60"/>
    </row>
    <row r="422" spans="2:120">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BS422" s="60"/>
      <c r="BT422" s="60"/>
      <c r="BU422" s="75"/>
      <c r="BV422" s="75"/>
      <c r="BW422" s="75"/>
      <c r="BX422" s="75"/>
      <c r="BY422" s="75"/>
      <c r="BZ422" s="75"/>
      <c r="CA422" s="75"/>
      <c r="CL422" s="60"/>
      <c r="CM422" s="60"/>
      <c r="CN422" s="60"/>
      <c r="CO422" s="60"/>
      <c r="CP422" s="60"/>
      <c r="CQ422" s="60"/>
      <c r="CR422" s="60"/>
      <c r="CS422" s="60"/>
      <c r="CT422" s="60"/>
      <c r="CU422" s="60"/>
      <c r="CV422" s="60"/>
      <c r="CW422" s="60"/>
      <c r="CX422" s="60"/>
      <c r="CY422" s="60"/>
      <c r="CZ422" s="60"/>
      <c r="DA422" s="60"/>
      <c r="DB422" s="60"/>
      <c r="DC422" s="60"/>
      <c r="DD422" s="60"/>
      <c r="DE422" s="60"/>
      <c r="DF422" s="60"/>
      <c r="DG422" s="60"/>
      <c r="DH422" s="60"/>
      <c r="DI422" s="60"/>
      <c r="DJ422" s="60"/>
      <c r="DK422" s="60"/>
      <c r="DL422" s="60"/>
      <c r="DM422" s="60"/>
      <c r="DN422" s="60"/>
      <c r="DO422" s="60"/>
      <c r="DP422" s="60"/>
    </row>
    <row r="423" spans="2:120">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BS423" s="60"/>
      <c r="BT423" s="60"/>
      <c r="BU423" s="75"/>
      <c r="BV423" s="75"/>
      <c r="BW423" s="75"/>
      <c r="BX423" s="75"/>
      <c r="BY423" s="75"/>
      <c r="BZ423" s="75"/>
      <c r="CA423" s="75"/>
      <c r="CL423" s="60"/>
      <c r="CM423" s="60"/>
      <c r="CN423" s="60"/>
      <c r="CO423" s="60"/>
      <c r="CP423" s="60"/>
      <c r="CQ423" s="60"/>
      <c r="CR423" s="60"/>
      <c r="CS423" s="60"/>
      <c r="CT423" s="60"/>
      <c r="CU423" s="60"/>
      <c r="CV423" s="60"/>
      <c r="CW423" s="60"/>
      <c r="CX423" s="60"/>
      <c r="CY423" s="60"/>
      <c r="CZ423" s="60"/>
      <c r="DA423" s="60"/>
      <c r="DB423" s="60"/>
      <c r="DC423" s="60"/>
      <c r="DD423" s="60"/>
      <c r="DE423" s="60"/>
      <c r="DF423" s="60"/>
      <c r="DG423" s="60"/>
      <c r="DH423" s="60"/>
      <c r="DI423" s="60"/>
      <c r="DJ423" s="60"/>
      <c r="DK423" s="60"/>
      <c r="DL423" s="60"/>
      <c r="DM423" s="60"/>
      <c r="DN423" s="60"/>
      <c r="DO423" s="60"/>
      <c r="DP423" s="60"/>
    </row>
    <row r="424" spans="2:120">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BS424" s="60"/>
      <c r="BT424" s="60"/>
      <c r="BU424" s="75"/>
      <c r="BV424" s="75"/>
      <c r="BW424" s="75"/>
      <c r="BX424" s="75"/>
      <c r="BY424" s="75"/>
      <c r="BZ424" s="75"/>
      <c r="CA424" s="75"/>
      <c r="CL424" s="60"/>
      <c r="CM424" s="60"/>
      <c r="CN424" s="60"/>
      <c r="CO424" s="60"/>
      <c r="CP424" s="60"/>
      <c r="CQ424" s="60"/>
      <c r="CR424" s="60"/>
      <c r="CS424" s="60"/>
      <c r="CT424" s="60"/>
      <c r="CU424" s="60"/>
      <c r="CV424" s="60"/>
      <c r="CW424" s="60"/>
      <c r="CX424" s="60"/>
      <c r="CY424" s="60"/>
      <c r="CZ424" s="60"/>
      <c r="DA424" s="60"/>
      <c r="DB424" s="60"/>
      <c r="DC424" s="60"/>
      <c r="DD424" s="60"/>
      <c r="DE424" s="60"/>
      <c r="DF424" s="60"/>
      <c r="DG424" s="60"/>
      <c r="DH424" s="60"/>
      <c r="DI424" s="60"/>
      <c r="DJ424" s="60"/>
      <c r="DK424" s="60"/>
      <c r="DL424" s="60"/>
      <c r="DM424" s="60"/>
      <c r="DN424" s="60"/>
      <c r="DO424" s="60"/>
      <c r="DP424" s="60"/>
    </row>
    <row r="425" spans="2:120">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BS425" s="60"/>
      <c r="BT425" s="60"/>
      <c r="BU425" s="75"/>
      <c r="BV425" s="75"/>
      <c r="BW425" s="75"/>
      <c r="BX425" s="75"/>
      <c r="BY425" s="75"/>
      <c r="BZ425" s="75"/>
      <c r="CA425" s="75"/>
      <c r="CL425" s="60"/>
      <c r="CM425" s="60"/>
      <c r="CN425" s="60"/>
      <c r="CO425" s="60"/>
      <c r="CP425" s="60"/>
      <c r="CQ425" s="60"/>
      <c r="CR425" s="60"/>
      <c r="CS425" s="60"/>
      <c r="CT425" s="60"/>
      <c r="CU425" s="60"/>
      <c r="CV425" s="60"/>
      <c r="CW425" s="60"/>
      <c r="CX425" s="60"/>
      <c r="CY425" s="60"/>
      <c r="CZ425" s="60"/>
      <c r="DA425" s="60"/>
      <c r="DB425" s="60"/>
      <c r="DC425" s="60"/>
      <c r="DD425" s="60"/>
      <c r="DE425" s="60"/>
      <c r="DF425" s="60"/>
      <c r="DG425" s="60"/>
      <c r="DH425" s="60"/>
      <c r="DI425" s="60"/>
      <c r="DJ425" s="60"/>
      <c r="DK425" s="60"/>
      <c r="DL425" s="60"/>
      <c r="DM425" s="60"/>
      <c r="DN425" s="60"/>
      <c r="DO425" s="60"/>
      <c r="DP425" s="60"/>
    </row>
    <row r="426" spans="2:120">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BS426" s="60"/>
      <c r="BT426" s="60"/>
      <c r="BU426" s="75"/>
      <c r="BV426" s="75"/>
      <c r="BW426" s="75"/>
      <c r="BX426" s="75"/>
      <c r="BY426" s="75"/>
      <c r="BZ426" s="75"/>
      <c r="CA426" s="75"/>
      <c r="CL426" s="60"/>
      <c r="CM426" s="60"/>
      <c r="CN426" s="60"/>
      <c r="CO426" s="60"/>
      <c r="CP426" s="60"/>
      <c r="CQ426" s="60"/>
      <c r="CR426" s="60"/>
      <c r="CS426" s="60"/>
      <c r="CT426" s="60"/>
      <c r="CU426" s="60"/>
      <c r="CV426" s="60"/>
      <c r="CW426" s="60"/>
      <c r="CX426" s="60"/>
      <c r="CY426" s="60"/>
      <c r="CZ426" s="60"/>
      <c r="DA426" s="60"/>
      <c r="DB426" s="60"/>
      <c r="DC426" s="60"/>
      <c r="DD426" s="60"/>
      <c r="DE426" s="60"/>
      <c r="DF426" s="60"/>
      <c r="DG426" s="60"/>
      <c r="DH426" s="60"/>
      <c r="DI426" s="60"/>
      <c r="DJ426" s="60"/>
      <c r="DK426" s="60"/>
      <c r="DL426" s="60"/>
      <c r="DM426" s="60"/>
      <c r="DN426" s="60"/>
      <c r="DO426" s="60"/>
      <c r="DP426" s="60"/>
    </row>
    <row r="427" spans="2:120">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BS427" s="60"/>
      <c r="BT427" s="60"/>
      <c r="BU427" s="75"/>
      <c r="BV427" s="75"/>
      <c r="BW427" s="75"/>
      <c r="BX427" s="75"/>
      <c r="BY427" s="75"/>
      <c r="BZ427" s="75"/>
      <c r="CA427" s="75"/>
      <c r="CL427" s="60"/>
      <c r="CM427" s="60"/>
      <c r="CN427" s="60"/>
      <c r="CO427" s="60"/>
      <c r="CP427" s="60"/>
      <c r="CQ427" s="60"/>
      <c r="CR427" s="60"/>
      <c r="CS427" s="60"/>
      <c r="CT427" s="60"/>
      <c r="CU427" s="60"/>
      <c r="CV427" s="60"/>
      <c r="CW427" s="60"/>
      <c r="CX427" s="60"/>
      <c r="CY427" s="60"/>
      <c r="CZ427" s="60"/>
      <c r="DA427" s="60"/>
      <c r="DB427" s="60"/>
      <c r="DC427" s="60"/>
      <c r="DD427" s="60"/>
      <c r="DE427" s="60"/>
      <c r="DF427" s="60"/>
      <c r="DG427" s="60"/>
      <c r="DH427" s="60"/>
      <c r="DI427" s="60"/>
      <c r="DJ427" s="60"/>
      <c r="DK427" s="60"/>
      <c r="DL427" s="60"/>
      <c r="DM427" s="60"/>
      <c r="DN427" s="60"/>
      <c r="DO427" s="60"/>
      <c r="DP427" s="60"/>
    </row>
    <row r="428" spans="2:120">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BS428" s="60"/>
      <c r="BT428" s="60"/>
      <c r="BU428" s="75"/>
      <c r="BV428" s="75"/>
      <c r="BW428" s="75"/>
      <c r="BX428" s="75"/>
      <c r="BY428" s="75"/>
      <c r="BZ428" s="75"/>
      <c r="CA428" s="75"/>
      <c r="CL428" s="60"/>
      <c r="CM428" s="60"/>
      <c r="CN428" s="60"/>
      <c r="CO428" s="60"/>
      <c r="CP428" s="60"/>
      <c r="CQ428" s="60"/>
      <c r="CR428" s="60"/>
      <c r="CS428" s="60"/>
      <c r="CT428" s="60"/>
      <c r="CU428" s="60"/>
      <c r="CV428" s="60"/>
      <c r="CW428" s="60"/>
      <c r="CX428" s="60"/>
      <c r="CY428" s="60"/>
      <c r="CZ428" s="60"/>
      <c r="DA428" s="60"/>
      <c r="DB428" s="60"/>
      <c r="DC428" s="60"/>
      <c r="DD428" s="60"/>
      <c r="DE428" s="60"/>
      <c r="DF428" s="60"/>
      <c r="DG428" s="60"/>
      <c r="DH428" s="60"/>
      <c r="DI428" s="60"/>
      <c r="DJ428" s="60"/>
      <c r="DK428" s="60"/>
      <c r="DL428" s="60"/>
      <c r="DM428" s="60"/>
      <c r="DN428" s="60"/>
      <c r="DO428" s="60"/>
      <c r="DP428" s="60"/>
    </row>
    <row r="429" spans="2:120">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BS429" s="60"/>
      <c r="BT429" s="60"/>
      <c r="BU429" s="75"/>
      <c r="BV429" s="75"/>
      <c r="BW429" s="75"/>
      <c r="BX429" s="75"/>
      <c r="BY429" s="75"/>
      <c r="BZ429" s="75"/>
      <c r="CA429" s="75"/>
      <c r="CL429" s="60"/>
      <c r="CM429" s="60"/>
      <c r="CN429" s="60"/>
      <c r="CO429" s="60"/>
      <c r="CP429" s="60"/>
      <c r="CQ429" s="60"/>
      <c r="CR429" s="60"/>
      <c r="CS429" s="60"/>
      <c r="CT429" s="60"/>
      <c r="CU429" s="60"/>
      <c r="CV429" s="60"/>
      <c r="CW429" s="60"/>
      <c r="CX429" s="60"/>
      <c r="CY429" s="60"/>
      <c r="CZ429" s="60"/>
      <c r="DA429" s="60"/>
      <c r="DB429" s="60"/>
      <c r="DC429" s="60"/>
      <c r="DD429" s="60"/>
      <c r="DE429" s="60"/>
      <c r="DF429" s="60"/>
      <c r="DG429" s="60"/>
      <c r="DH429" s="60"/>
      <c r="DI429" s="60"/>
      <c r="DJ429" s="60"/>
      <c r="DK429" s="60"/>
      <c r="DL429" s="60"/>
      <c r="DM429" s="60"/>
      <c r="DN429" s="60"/>
      <c r="DO429" s="60"/>
      <c r="DP429" s="60"/>
    </row>
    <row r="430" spans="2:120">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BS430" s="60"/>
      <c r="BT430" s="60"/>
      <c r="BU430" s="75"/>
      <c r="BV430" s="75"/>
      <c r="BW430" s="75"/>
      <c r="BX430" s="75"/>
      <c r="BY430" s="75"/>
      <c r="BZ430" s="75"/>
      <c r="CA430" s="75"/>
      <c r="CL430" s="60"/>
      <c r="CM430" s="60"/>
      <c r="CN430" s="60"/>
      <c r="CO430" s="60"/>
      <c r="CP430" s="60"/>
      <c r="CQ430" s="60"/>
      <c r="CR430" s="60"/>
      <c r="CS430" s="60"/>
      <c r="CT430" s="60"/>
      <c r="CU430" s="60"/>
      <c r="CV430" s="60"/>
      <c r="CW430" s="60"/>
      <c r="CX430" s="60"/>
      <c r="CY430" s="60"/>
      <c r="CZ430" s="60"/>
      <c r="DA430" s="60"/>
      <c r="DB430" s="60"/>
      <c r="DC430" s="60"/>
      <c r="DD430" s="60"/>
      <c r="DE430" s="60"/>
      <c r="DF430" s="60"/>
      <c r="DG430" s="60"/>
      <c r="DH430" s="60"/>
      <c r="DI430" s="60"/>
      <c r="DJ430" s="60"/>
      <c r="DK430" s="60"/>
      <c r="DL430" s="60"/>
      <c r="DM430" s="60"/>
      <c r="DN430" s="60"/>
      <c r="DO430" s="60"/>
      <c r="DP430" s="60"/>
    </row>
    <row r="431" spans="2:120">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BS431" s="60"/>
      <c r="BT431" s="60"/>
      <c r="BU431" s="75"/>
      <c r="BV431" s="75"/>
      <c r="BW431" s="75"/>
      <c r="BX431" s="75"/>
      <c r="BY431" s="75"/>
      <c r="BZ431" s="75"/>
      <c r="CA431" s="75"/>
      <c r="CL431" s="60"/>
      <c r="CM431" s="60"/>
      <c r="CN431" s="60"/>
      <c r="CO431" s="60"/>
      <c r="CP431" s="60"/>
      <c r="CQ431" s="60"/>
      <c r="CR431" s="60"/>
      <c r="CS431" s="60"/>
      <c r="CT431" s="60"/>
      <c r="CU431" s="60"/>
      <c r="CV431" s="60"/>
      <c r="CW431" s="60"/>
      <c r="CX431" s="60"/>
      <c r="CY431" s="60"/>
      <c r="CZ431" s="60"/>
      <c r="DA431" s="60"/>
      <c r="DB431" s="60"/>
      <c r="DC431" s="60"/>
      <c r="DD431" s="60"/>
      <c r="DE431" s="60"/>
      <c r="DF431" s="60"/>
      <c r="DG431" s="60"/>
      <c r="DH431" s="60"/>
      <c r="DI431" s="60"/>
      <c r="DJ431" s="60"/>
      <c r="DK431" s="60"/>
      <c r="DL431" s="60"/>
      <c r="DM431" s="60"/>
      <c r="DN431" s="60"/>
      <c r="DO431" s="60"/>
      <c r="DP431" s="60"/>
    </row>
    <row r="432" spans="2:120">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BS432" s="60"/>
      <c r="BT432" s="60"/>
      <c r="BU432" s="75"/>
      <c r="BV432" s="75"/>
      <c r="BW432" s="75"/>
      <c r="BX432" s="75"/>
      <c r="BY432" s="75"/>
      <c r="BZ432" s="75"/>
      <c r="CA432" s="75"/>
      <c r="CL432" s="60"/>
      <c r="CM432" s="60"/>
      <c r="CN432" s="60"/>
      <c r="CO432" s="60"/>
      <c r="CP432" s="60"/>
      <c r="CQ432" s="60"/>
      <c r="CR432" s="60"/>
      <c r="CS432" s="60"/>
      <c r="CT432" s="60"/>
      <c r="CU432" s="60"/>
      <c r="CV432" s="60"/>
      <c r="CW432" s="60"/>
      <c r="CX432" s="60"/>
      <c r="CY432" s="60"/>
      <c r="CZ432" s="60"/>
      <c r="DA432" s="60"/>
      <c r="DB432" s="60"/>
      <c r="DC432" s="60"/>
      <c r="DD432" s="60"/>
      <c r="DE432" s="60"/>
      <c r="DF432" s="60"/>
      <c r="DG432" s="60"/>
      <c r="DH432" s="60"/>
      <c r="DI432" s="60"/>
      <c r="DJ432" s="60"/>
      <c r="DK432" s="60"/>
      <c r="DL432" s="60"/>
      <c r="DM432" s="60"/>
      <c r="DN432" s="60"/>
      <c r="DO432" s="60"/>
      <c r="DP432" s="60"/>
    </row>
    <row r="433" spans="2:120">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BS433" s="60"/>
      <c r="BT433" s="60"/>
      <c r="BU433" s="75"/>
      <c r="BV433" s="75"/>
      <c r="BW433" s="75"/>
      <c r="BX433" s="75"/>
      <c r="BY433" s="75"/>
      <c r="BZ433" s="75"/>
      <c r="CA433" s="75"/>
      <c r="CL433" s="60"/>
      <c r="CM433" s="60"/>
      <c r="CN433" s="60"/>
      <c r="CO433" s="60"/>
      <c r="CP433" s="60"/>
      <c r="CQ433" s="60"/>
      <c r="CR433" s="60"/>
      <c r="CS433" s="60"/>
      <c r="CT433" s="60"/>
      <c r="CU433" s="60"/>
      <c r="CV433" s="60"/>
      <c r="CW433" s="60"/>
      <c r="CX433" s="60"/>
      <c r="CY433" s="60"/>
      <c r="CZ433" s="60"/>
      <c r="DA433" s="60"/>
      <c r="DB433" s="60"/>
      <c r="DC433" s="60"/>
      <c r="DD433" s="60"/>
      <c r="DE433" s="60"/>
      <c r="DF433" s="60"/>
      <c r="DG433" s="60"/>
      <c r="DH433" s="60"/>
      <c r="DI433" s="60"/>
      <c r="DJ433" s="60"/>
      <c r="DK433" s="60"/>
      <c r="DL433" s="60"/>
      <c r="DM433" s="60"/>
      <c r="DN433" s="60"/>
      <c r="DO433" s="60"/>
      <c r="DP433" s="60"/>
    </row>
    <row r="434" spans="2:120">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BS434" s="60"/>
      <c r="BT434" s="60"/>
      <c r="BU434" s="75"/>
      <c r="BV434" s="75"/>
      <c r="BW434" s="75"/>
      <c r="BX434" s="75"/>
      <c r="BY434" s="75"/>
      <c r="BZ434" s="75"/>
      <c r="CA434" s="75"/>
      <c r="CL434" s="60"/>
      <c r="CM434" s="60"/>
      <c r="CN434" s="60"/>
      <c r="CO434" s="60"/>
      <c r="CP434" s="60"/>
      <c r="CQ434" s="60"/>
      <c r="CR434" s="60"/>
      <c r="CS434" s="60"/>
      <c r="CT434" s="60"/>
      <c r="CU434" s="60"/>
      <c r="CV434" s="60"/>
      <c r="CW434" s="60"/>
      <c r="CX434" s="60"/>
      <c r="CY434" s="60"/>
      <c r="CZ434" s="60"/>
      <c r="DA434" s="60"/>
      <c r="DB434" s="60"/>
      <c r="DC434" s="60"/>
      <c r="DD434" s="60"/>
      <c r="DE434" s="60"/>
      <c r="DF434" s="60"/>
      <c r="DG434" s="60"/>
      <c r="DH434" s="60"/>
      <c r="DI434" s="60"/>
      <c r="DJ434" s="60"/>
      <c r="DK434" s="60"/>
      <c r="DL434" s="60"/>
      <c r="DM434" s="60"/>
      <c r="DN434" s="60"/>
      <c r="DO434" s="60"/>
      <c r="DP434" s="60"/>
    </row>
    <row r="435" spans="2:120">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BS435" s="60"/>
      <c r="BT435" s="60"/>
      <c r="BU435" s="75"/>
      <c r="BV435" s="75"/>
      <c r="BW435" s="75"/>
      <c r="BX435" s="75"/>
      <c r="BY435" s="75"/>
      <c r="BZ435" s="75"/>
      <c r="CA435" s="75"/>
      <c r="CL435" s="60"/>
      <c r="CM435" s="60"/>
      <c r="CN435" s="60"/>
      <c r="CO435" s="60"/>
      <c r="CP435" s="60"/>
      <c r="CQ435" s="60"/>
      <c r="CR435" s="60"/>
      <c r="CS435" s="60"/>
      <c r="CT435" s="60"/>
      <c r="CU435" s="60"/>
      <c r="CV435" s="60"/>
      <c r="CW435" s="60"/>
      <c r="CX435" s="60"/>
      <c r="CY435" s="60"/>
      <c r="CZ435" s="60"/>
      <c r="DA435" s="60"/>
      <c r="DB435" s="60"/>
      <c r="DC435" s="60"/>
      <c r="DD435" s="60"/>
      <c r="DE435" s="60"/>
      <c r="DF435" s="60"/>
      <c r="DG435" s="60"/>
      <c r="DH435" s="60"/>
      <c r="DI435" s="60"/>
      <c r="DJ435" s="60"/>
      <c r="DK435" s="60"/>
      <c r="DL435" s="60"/>
      <c r="DM435" s="60"/>
      <c r="DN435" s="60"/>
      <c r="DO435" s="60"/>
      <c r="DP435" s="60"/>
    </row>
    <row r="436" spans="2:120">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BS436" s="60"/>
      <c r="BT436" s="60"/>
      <c r="BU436" s="75"/>
      <c r="BV436" s="75"/>
      <c r="BW436" s="75"/>
      <c r="BX436" s="75"/>
      <c r="BY436" s="75"/>
      <c r="BZ436" s="75"/>
      <c r="CA436" s="75"/>
      <c r="CL436" s="60"/>
      <c r="CM436" s="60"/>
      <c r="CN436" s="60"/>
      <c r="CO436" s="60"/>
      <c r="CP436" s="60"/>
      <c r="CQ436" s="60"/>
      <c r="CR436" s="60"/>
      <c r="CS436" s="60"/>
      <c r="CT436" s="60"/>
      <c r="CU436" s="60"/>
      <c r="CV436" s="60"/>
      <c r="CW436" s="60"/>
      <c r="CX436" s="60"/>
      <c r="CY436" s="60"/>
      <c r="CZ436" s="60"/>
      <c r="DA436" s="60"/>
      <c r="DB436" s="60"/>
      <c r="DC436" s="60"/>
      <c r="DD436" s="60"/>
      <c r="DE436" s="60"/>
      <c r="DF436" s="60"/>
      <c r="DG436" s="60"/>
      <c r="DH436" s="60"/>
      <c r="DI436" s="60"/>
      <c r="DJ436" s="60"/>
      <c r="DK436" s="60"/>
      <c r="DL436" s="60"/>
      <c r="DM436" s="60"/>
      <c r="DN436" s="60"/>
      <c r="DO436" s="60"/>
      <c r="DP436" s="60"/>
    </row>
    <row r="437" spans="2:120">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BS437" s="60"/>
      <c r="BT437" s="60"/>
      <c r="BU437" s="75"/>
      <c r="BV437" s="75"/>
      <c r="BW437" s="75"/>
      <c r="BX437" s="75"/>
      <c r="BY437" s="75"/>
      <c r="BZ437" s="75"/>
      <c r="CA437" s="75"/>
      <c r="CL437" s="60"/>
      <c r="CM437" s="60"/>
      <c r="CN437" s="60"/>
      <c r="CO437" s="60"/>
      <c r="CP437" s="60"/>
      <c r="CQ437" s="60"/>
      <c r="CR437" s="60"/>
      <c r="CS437" s="60"/>
      <c r="CT437" s="60"/>
      <c r="CU437" s="60"/>
      <c r="CV437" s="60"/>
      <c r="CW437" s="60"/>
      <c r="CX437" s="60"/>
      <c r="CY437" s="60"/>
      <c r="CZ437" s="60"/>
      <c r="DA437" s="60"/>
      <c r="DB437" s="60"/>
      <c r="DC437" s="60"/>
      <c r="DD437" s="60"/>
      <c r="DE437" s="60"/>
      <c r="DF437" s="60"/>
      <c r="DG437" s="60"/>
      <c r="DH437" s="60"/>
      <c r="DI437" s="60"/>
      <c r="DJ437" s="60"/>
      <c r="DK437" s="60"/>
      <c r="DL437" s="60"/>
      <c r="DM437" s="60"/>
      <c r="DN437" s="60"/>
      <c r="DO437" s="60"/>
      <c r="DP437" s="60"/>
    </row>
    <row r="438" spans="2:120">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BS438" s="60"/>
      <c r="BT438" s="60"/>
      <c r="BU438" s="75"/>
      <c r="BV438" s="75"/>
      <c r="BW438" s="75"/>
      <c r="BX438" s="75"/>
      <c r="BY438" s="75"/>
      <c r="BZ438" s="75"/>
      <c r="CA438" s="75"/>
      <c r="CL438" s="60"/>
      <c r="CM438" s="60"/>
      <c r="CN438" s="60"/>
      <c r="CO438" s="60"/>
      <c r="CP438" s="60"/>
      <c r="CQ438" s="60"/>
      <c r="CR438" s="60"/>
      <c r="CS438" s="60"/>
      <c r="CT438" s="60"/>
      <c r="CU438" s="60"/>
      <c r="CV438" s="60"/>
      <c r="CW438" s="60"/>
      <c r="CX438" s="60"/>
      <c r="CY438" s="60"/>
      <c r="CZ438" s="60"/>
      <c r="DA438" s="60"/>
      <c r="DB438" s="60"/>
      <c r="DC438" s="60"/>
      <c r="DD438" s="60"/>
      <c r="DE438" s="60"/>
      <c r="DF438" s="60"/>
      <c r="DG438" s="60"/>
      <c r="DH438" s="60"/>
      <c r="DI438" s="60"/>
      <c r="DJ438" s="60"/>
      <c r="DK438" s="60"/>
      <c r="DL438" s="60"/>
      <c r="DM438" s="60"/>
      <c r="DN438" s="60"/>
      <c r="DO438" s="60"/>
      <c r="DP438" s="60"/>
    </row>
    <row r="439" spans="2:120">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BS439" s="60"/>
      <c r="BT439" s="60"/>
      <c r="BU439" s="75"/>
      <c r="BV439" s="75"/>
      <c r="BW439" s="75"/>
      <c r="BX439" s="75"/>
      <c r="BY439" s="75"/>
      <c r="BZ439" s="75"/>
      <c r="CA439" s="75"/>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row>
    <row r="440" spans="2:120">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BS440" s="60"/>
      <c r="BT440" s="60"/>
      <c r="BU440" s="75"/>
      <c r="BV440" s="75"/>
      <c r="BW440" s="75"/>
      <c r="BX440" s="75"/>
      <c r="BY440" s="75"/>
      <c r="BZ440" s="75"/>
      <c r="CA440" s="75"/>
      <c r="CL440" s="60"/>
      <c r="CM440" s="60"/>
      <c r="CN440" s="60"/>
      <c r="CO440" s="60"/>
      <c r="CP440" s="60"/>
      <c r="CQ440" s="60"/>
      <c r="CR440" s="60"/>
      <c r="CS440" s="60"/>
      <c r="CT440" s="60"/>
      <c r="CU440" s="60"/>
      <c r="CV440" s="60"/>
      <c r="CW440" s="60"/>
      <c r="CX440" s="60"/>
      <c r="CY440" s="60"/>
      <c r="CZ440" s="60"/>
      <c r="DA440" s="60"/>
      <c r="DB440" s="60"/>
      <c r="DC440" s="60"/>
      <c r="DD440" s="60"/>
      <c r="DE440" s="60"/>
      <c r="DF440" s="60"/>
      <c r="DG440" s="60"/>
      <c r="DH440" s="60"/>
      <c r="DI440" s="60"/>
      <c r="DJ440" s="60"/>
      <c r="DK440" s="60"/>
      <c r="DL440" s="60"/>
      <c r="DM440" s="60"/>
      <c r="DN440" s="60"/>
      <c r="DO440" s="60"/>
      <c r="DP440" s="60"/>
    </row>
    <row r="441" spans="2:120">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BS441" s="60"/>
      <c r="BT441" s="60"/>
      <c r="BU441" s="75"/>
      <c r="BV441" s="75"/>
      <c r="BW441" s="75"/>
      <c r="BX441" s="75"/>
      <c r="BY441" s="75"/>
      <c r="BZ441" s="75"/>
      <c r="CA441" s="75"/>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row>
    <row r="442" spans="2:120">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BS442" s="60"/>
      <c r="BT442" s="60"/>
      <c r="BU442" s="75"/>
      <c r="BV442" s="75"/>
      <c r="BW442" s="75"/>
      <c r="BX442" s="75"/>
      <c r="BY442" s="75"/>
      <c r="BZ442" s="75"/>
      <c r="CA442" s="75"/>
      <c r="CL442" s="60"/>
      <c r="CM442" s="60"/>
      <c r="CN442" s="60"/>
      <c r="CO442" s="60"/>
      <c r="CP442" s="60"/>
      <c r="CQ442" s="60"/>
      <c r="CR442" s="60"/>
      <c r="CS442" s="60"/>
      <c r="CT442" s="60"/>
      <c r="CU442" s="60"/>
      <c r="CV442" s="60"/>
      <c r="CW442" s="60"/>
      <c r="CX442" s="60"/>
      <c r="CY442" s="60"/>
      <c r="CZ442" s="60"/>
      <c r="DA442" s="60"/>
      <c r="DB442" s="60"/>
      <c r="DC442" s="60"/>
      <c r="DD442" s="60"/>
      <c r="DE442" s="60"/>
      <c r="DF442" s="60"/>
      <c r="DG442" s="60"/>
      <c r="DH442" s="60"/>
      <c r="DI442" s="60"/>
      <c r="DJ442" s="60"/>
      <c r="DK442" s="60"/>
      <c r="DL442" s="60"/>
      <c r="DM442" s="60"/>
      <c r="DN442" s="60"/>
      <c r="DO442" s="60"/>
      <c r="DP442" s="60"/>
    </row>
    <row r="443" spans="2:120">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BS443" s="60"/>
      <c r="BT443" s="60"/>
      <c r="BU443" s="75"/>
      <c r="BV443" s="75"/>
      <c r="BW443" s="75"/>
      <c r="BX443" s="75"/>
      <c r="BY443" s="75"/>
      <c r="BZ443" s="75"/>
      <c r="CA443" s="75"/>
      <c r="CL443" s="60"/>
      <c r="CM443" s="60"/>
      <c r="CN443" s="60"/>
      <c r="CO443" s="60"/>
      <c r="CP443" s="60"/>
      <c r="CQ443" s="60"/>
      <c r="CR443" s="60"/>
      <c r="CS443" s="60"/>
      <c r="CT443" s="60"/>
      <c r="CU443" s="60"/>
      <c r="CV443" s="60"/>
      <c r="CW443" s="60"/>
      <c r="CX443" s="60"/>
      <c r="CY443" s="60"/>
      <c r="CZ443" s="60"/>
      <c r="DA443" s="60"/>
      <c r="DB443" s="60"/>
      <c r="DC443" s="60"/>
      <c r="DD443" s="60"/>
      <c r="DE443" s="60"/>
      <c r="DF443" s="60"/>
      <c r="DG443" s="60"/>
      <c r="DH443" s="60"/>
      <c r="DI443" s="60"/>
      <c r="DJ443" s="60"/>
      <c r="DK443" s="60"/>
      <c r="DL443" s="60"/>
      <c r="DM443" s="60"/>
      <c r="DN443" s="60"/>
      <c r="DO443" s="60"/>
      <c r="DP443" s="60"/>
    </row>
    <row r="444" spans="2:120">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BS444" s="60"/>
      <c r="BT444" s="60"/>
      <c r="BU444" s="75"/>
      <c r="BV444" s="75"/>
      <c r="BW444" s="75"/>
      <c r="BX444" s="75"/>
      <c r="BY444" s="75"/>
      <c r="BZ444" s="75"/>
      <c r="CA444" s="75"/>
      <c r="CL444" s="60"/>
      <c r="CM444" s="60"/>
      <c r="CN444" s="60"/>
      <c r="CO444" s="60"/>
      <c r="CP444" s="60"/>
      <c r="CQ444" s="60"/>
      <c r="CR444" s="60"/>
      <c r="CS444" s="60"/>
      <c r="CT444" s="60"/>
      <c r="CU444" s="60"/>
      <c r="CV444" s="60"/>
      <c r="CW444" s="60"/>
      <c r="CX444" s="60"/>
      <c r="CY444" s="60"/>
      <c r="CZ444" s="60"/>
      <c r="DA444" s="60"/>
      <c r="DB444" s="60"/>
      <c r="DC444" s="60"/>
      <c r="DD444" s="60"/>
      <c r="DE444" s="60"/>
      <c r="DF444" s="60"/>
      <c r="DG444" s="60"/>
      <c r="DH444" s="60"/>
      <c r="DI444" s="60"/>
      <c r="DJ444" s="60"/>
      <c r="DK444" s="60"/>
      <c r="DL444" s="60"/>
      <c r="DM444" s="60"/>
      <c r="DN444" s="60"/>
      <c r="DO444" s="60"/>
      <c r="DP444" s="60"/>
    </row>
    <row r="445" spans="2:120">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BS445" s="60"/>
      <c r="BT445" s="60"/>
      <c r="BU445" s="75"/>
      <c r="BV445" s="75"/>
      <c r="BW445" s="75"/>
      <c r="BX445" s="75"/>
      <c r="BY445" s="75"/>
      <c r="BZ445" s="75"/>
      <c r="CA445" s="75"/>
      <c r="CL445" s="60"/>
      <c r="CM445" s="60"/>
      <c r="CN445" s="60"/>
      <c r="CO445" s="60"/>
      <c r="CP445" s="60"/>
      <c r="CQ445" s="60"/>
      <c r="CR445" s="60"/>
      <c r="CS445" s="60"/>
      <c r="CT445" s="60"/>
      <c r="CU445" s="60"/>
      <c r="CV445" s="60"/>
      <c r="CW445" s="60"/>
      <c r="CX445" s="60"/>
      <c r="CY445" s="60"/>
      <c r="CZ445" s="60"/>
      <c r="DA445" s="60"/>
      <c r="DB445" s="60"/>
      <c r="DC445" s="60"/>
      <c r="DD445" s="60"/>
      <c r="DE445" s="60"/>
      <c r="DF445" s="60"/>
      <c r="DG445" s="60"/>
      <c r="DH445" s="60"/>
      <c r="DI445" s="60"/>
      <c r="DJ445" s="60"/>
      <c r="DK445" s="60"/>
      <c r="DL445" s="60"/>
      <c r="DM445" s="60"/>
      <c r="DN445" s="60"/>
      <c r="DO445" s="60"/>
      <c r="DP445" s="60"/>
    </row>
    <row r="446" spans="2:120">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BS446" s="60"/>
      <c r="BT446" s="60"/>
      <c r="BU446" s="75"/>
      <c r="BV446" s="75"/>
      <c r="BW446" s="75"/>
      <c r="BX446" s="75"/>
      <c r="BY446" s="75"/>
      <c r="BZ446" s="75"/>
      <c r="CA446" s="75"/>
      <c r="CL446" s="60"/>
      <c r="CM446" s="60"/>
      <c r="CN446" s="60"/>
      <c r="CO446" s="60"/>
      <c r="CP446" s="60"/>
      <c r="CQ446" s="60"/>
      <c r="CR446" s="60"/>
      <c r="CS446" s="60"/>
      <c r="CT446" s="60"/>
      <c r="CU446" s="60"/>
      <c r="CV446" s="60"/>
      <c r="CW446" s="60"/>
      <c r="CX446" s="60"/>
      <c r="CY446" s="60"/>
      <c r="CZ446" s="60"/>
      <c r="DA446" s="60"/>
      <c r="DB446" s="60"/>
      <c r="DC446" s="60"/>
      <c r="DD446" s="60"/>
      <c r="DE446" s="60"/>
      <c r="DF446" s="60"/>
      <c r="DG446" s="60"/>
      <c r="DH446" s="60"/>
      <c r="DI446" s="60"/>
      <c r="DJ446" s="60"/>
      <c r="DK446" s="60"/>
      <c r="DL446" s="60"/>
      <c r="DM446" s="60"/>
      <c r="DN446" s="60"/>
      <c r="DO446" s="60"/>
      <c r="DP446" s="60"/>
    </row>
    <row r="447" spans="2:120">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BS447" s="60"/>
      <c r="BT447" s="60"/>
      <c r="BU447" s="75"/>
      <c r="BV447" s="75"/>
      <c r="BW447" s="75"/>
      <c r="BX447" s="75"/>
      <c r="BY447" s="75"/>
      <c r="BZ447" s="75"/>
      <c r="CA447" s="75"/>
      <c r="CL447" s="60"/>
      <c r="CM447" s="60"/>
      <c r="CN447" s="60"/>
      <c r="CO447" s="60"/>
      <c r="CP447" s="60"/>
      <c r="CQ447" s="60"/>
      <c r="CR447" s="60"/>
      <c r="CS447" s="60"/>
      <c r="CT447" s="60"/>
      <c r="CU447" s="60"/>
      <c r="CV447" s="60"/>
      <c r="CW447" s="60"/>
      <c r="CX447" s="60"/>
      <c r="CY447" s="60"/>
      <c r="CZ447" s="60"/>
      <c r="DA447" s="60"/>
      <c r="DB447" s="60"/>
      <c r="DC447" s="60"/>
      <c r="DD447" s="60"/>
      <c r="DE447" s="60"/>
      <c r="DF447" s="60"/>
      <c r="DG447" s="60"/>
      <c r="DH447" s="60"/>
      <c r="DI447" s="60"/>
      <c r="DJ447" s="60"/>
      <c r="DK447" s="60"/>
      <c r="DL447" s="60"/>
      <c r="DM447" s="60"/>
      <c r="DN447" s="60"/>
      <c r="DO447" s="60"/>
      <c r="DP447" s="60"/>
    </row>
    <row r="448" spans="2:120">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BS448" s="60"/>
      <c r="BT448" s="60"/>
      <c r="BU448" s="75"/>
      <c r="BV448" s="75"/>
      <c r="BW448" s="75"/>
      <c r="BX448" s="75"/>
      <c r="BY448" s="75"/>
      <c r="BZ448" s="75"/>
      <c r="CA448" s="75"/>
      <c r="CL448" s="60"/>
      <c r="CM448" s="60"/>
      <c r="CN448" s="60"/>
      <c r="CO448" s="60"/>
      <c r="CP448" s="60"/>
      <c r="CQ448" s="60"/>
      <c r="CR448" s="60"/>
      <c r="CS448" s="60"/>
      <c r="CT448" s="60"/>
      <c r="CU448" s="60"/>
      <c r="CV448" s="60"/>
      <c r="CW448" s="60"/>
      <c r="CX448" s="60"/>
      <c r="CY448" s="60"/>
      <c r="CZ448" s="60"/>
      <c r="DA448" s="60"/>
      <c r="DB448" s="60"/>
      <c r="DC448" s="60"/>
      <c r="DD448" s="60"/>
      <c r="DE448" s="60"/>
      <c r="DF448" s="60"/>
      <c r="DG448" s="60"/>
      <c r="DH448" s="60"/>
      <c r="DI448" s="60"/>
      <c r="DJ448" s="60"/>
      <c r="DK448" s="60"/>
      <c r="DL448" s="60"/>
      <c r="DM448" s="60"/>
      <c r="DN448" s="60"/>
      <c r="DO448" s="60"/>
      <c r="DP448" s="60"/>
    </row>
    <row r="449" spans="2:120">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BS449" s="60"/>
      <c r="BT449" s="60"/>
      <c r="BU449" s="75"/>
      <c r="BV449" s="75"/>
      <c r="BW449" s="75"/>
      <c r="BX449" s="75"/>
      <c r="BY449" s="75"/>
      <c r="BZ449" s="75"/>
      <c r="CA449" s="75"/>
      <c r="CL449" s="60"/>
      <c r="CM449" s="60"/>
      <c r="CN449" s="60"/>
      <c r="CO449" s="60"/>
      <c r="CP449" s="60"/>
      <c r="CQ449" s="60"/>
      <c r="CR449" s="60"/>
      <c r="CS449" s="60"/>
      <c r="CT449" s="60"/>
      <c r="CU449" s="60"/>
      <c r="CV449" s="60"/>
      <c r="CW449" s="60"/>
      <c r="CX449" s="60"/>
      <c r="CY449" s="60"/>
      <c r="CZ449" s="60"/>
      <c r="DA449" s="60"/>
      <c r="DB449" s="60"/>
      <c r="DC449" s="60"/>
      <c r="DD449" s="60"/>
      <c r="DE449" s="60"/>
      <c r="DF449" s="60"/>
      <c r="DG449" s="60"/>
      <c r="DH449" s="60"/>
      <c r="DI449" s="60"/>
      <c r="DJ449" s="60"/>
      <c r="DK449" s="60"/>
      <c r="DL449" s="60"/>
      <c r="DM449" s="60"/>
      <c r="DN449" s="60"/>
      <c r="DO449" s="60"/>
      <c r="DP449" s="60"/>
    </row>
    <row r="450" spans="2:120">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BS450" s="60"/>
      <c r="BT450" s="60"/>
      <c r="BU450" s="75"/>
      <c r="BV450" s="75"/>
      <c r="BW450" s="75"/>
      <c r="BX450" s="75"/>
      <c r="BY450" s="75"/>
      <c r="BZ450" s="75"/>
      <c r="CA450" s="75"/>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row>
    <row r="451" spans="2:120">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BS451" s="60"/>
      <c r="BT451" s="60"/>
      <c r="BU451" s="75"/>
      <c r="BV451" s="75"/>
      <c r="BW451" s="75"/>
      <c r="BX451" s="75"/>
      <c r="BY451" s="75"/>
      <c r="BZ451" s="75"/>
      <c r="CA451" s="75"/>
      <c r="CL451" s="60"/>
      <c r="CM451" s="60"/>
      <c r="CN451" s="60"/>
      <c r="CO451" s="60"/>
      <c r="CP451" s="60"/>
      <c r="CQ451" s="60"/>
      <c r="CR451" s="60"/>
      <c r="CS451" s="60"/>
      <c r="CT451" s="60"/>
      <c r="CU451" s="60"/>
      <c r="CV451" s="60"/>
      <c r="CW451" s="60"/>
      <c r="CX451" s="60"/>
      <c r="CY451" s="60"/>
      <c r="CZ451" s="60"/>
      <c r="DA451" s="60"/>
      <c r="DB451" s="60"/>
      <c r="DC451" s="60"/>
      <c r="DD451" s="60"/>
      <c r="DE451" s="60"/>
      <c r="DF451" s="60"/>
      <c r="DG451" s="60"/>
      <c r="DH451" s="60"/>
      <c r="DI451" s="60"/>
      <c r="DJ451" s="60"/>
      <c r="DK451" s="60"/>
      <c r="DL451" s="60"/>
      <c r="DM451" s="60"/>
      <c r="DN451" s="60"/>
      <c r="DO451" s="60"/>
      <c r="DP451" s="60"/>
    </row>
    <row r="452" spans="2:120">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BS452" s="60"/>
      <c r="BT452" s="60"/>
      <c r="BU452" s="75"/>
      <c r="BV452" s="75"/>
      <c r="BW452" s="75"/>
      <c r="BX452" s="75"/>
      <c r="BY452" s="75"/>
      <c r="BZ452" s="75"/>
      <c r="CA452" s="75"/>
      <c r="CL452" s="60"/>
      <c r="CM452" s="60"/>
      <c r="CN452" s="60"/>
      <c r="CO452" s="60"/>
      <c r="CP452" s="60"/>
      <c r="CQ452" s="60"/>
      <c r="CR452" s="60"/>
      <c r="CS452" s="60"/>
      <c r="CT452" s="60"/>
      <c r="CU452" s="60"/>
      <c r="CV452" s="60"/>
      <c r="CW452" s="60"/>
      <c r="CX452" s="60"/>
      <c r="CY452" s="60"/>
      <c r="CZ452" s="60"/>
      <c r="DA452" s="60"/>
      <c r="DB452" s="60"/>
      <c r="DC452" s="60"/>
      <c r="DD452" s="60"/>
      <c r="DE452" s="60"/>
      <c r="DF452" s="60"/>
      <c r="DG452" s="60"/>
      <c r="DH452" s="60"/>
      <c r="DI452" s="60"/>
      <c r="DJ452" s="60"/>
      <c r="DK452" s="60"/>
      <c r="DL452" s="60"/>
      <c r="DM452" s="60"/>
      <c r="DN452" s="60"/>
      <c r="DO452" s="60"/>
      <c r="DP452" s="60"/>
    </row>
    <row r="453" spans="2:120">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BS453" s="60"/>
      <c r="BT453" s="60"/>
      <c r="BU453" s="75"/>
      <c r="BV453" s="75"/>
      <c r="BW453" s="75"/>
      <c r="BX453" s="75"/>
      <c r="BY453" s="75"/>
      <c r="BZ453" s="75"/>
      <c r="CA453" s="75"/>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row>
    <row r="454" spans="2:120">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BS454" s="60"/>
      <c r="BT454" s="60"/>
      <c r="BU454" s="75"/>
      <c r="BV454" s="75"/>
      <c r="BW454" s="75"/>
      <c r="BX454" s="75"/>
      <c r="BY454" s="75"/>
      <c r="BZ454" s="75"/>
      <c r="CA454" s="75"/>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row>
    <row r="455" spans="2:120">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BS455" s="60"/>
      <c r="BT455" s="60"/>
      <c r="BU455" s="75"/>
      <c r="BV455" s="75"/>
      <c r="BW455" s="75"/>
      <c r="BX455" s="75"/>
      <c r="BY455" s="75"/>
      <c r="BZ455" s="75"/>
      <c r="CA455" s="75"/>
      <c r="CL455" s="60"/>
      <c r="CM455" s="60"/>
      <c r="CN455" s="60"/>
      <c r="CO455" s="60"/>
      <c r="CP455" s="60"/>
      <c r="CQ455" s="60"/>
      <c r="CR455" s="60"/>
      <c r="CS455" s="60"/>
      <c r="CT455" s="60"/>
      <c r="CU455" s="60"/>
      <c r="CV455" s="60"/>
      <c r="CW455" s="60"/>
      <c r="CX455" s="60"/>
      <c r="CY455" s="60"/>
      <c r="CZ455" s="60"/>
      <c r="DA455" s="60"/>
      <c r="DB455" s="60"/>
      <c r="DC455" s="60"/>
      <c r="DD455" s="60"/>
      <c r="DE455" s="60"/>
      <c r="DF455" s="60"/>
      <c r="DG455" s="60"/>
      <c r="DH455" s="60"/>
      <c r="DI455" s="60"/>
      <c r="DJ455" s="60"/>
      <c r="DK455" s="60"/>
      <c r="DL455" s="60"/>
      <c r="DM455" s="60"/>
      <c r="DN455" s="60"/>
      <c r="DO455" s="60"/>
      <c r="DP455" s="60"/>
    </row>
    <row r="456" spans="2:120">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BS456" s="60"/>
      <c r="BT456" s="60"/>
      <c r="BU456" s="75"/>
      <c r="BV456" s="75"/>
      <c r="BW456" s="75"/>
      <c r="BX456" s="75"/>
      <c r="BY456" s="75"/>
      <c r="BZ456" s="75"/>
      <c r="CA456" s="75"/>
      <c r="CL456" s="60"/>
      <c r="CM456" s="60"/>
      <c r="CN456" s="60"/>
      <c r="CO456" s="60"/>
      <c r="CP456" s="60"/>
      <c r="CQ456" s="60"/>
      <c r="CR456" s="60"/>
      <c r="CS456" s="60"/>
      <c r="CT456" s="60"/>
      <c r="CU456" s="60"/>
      <c r="CV456" s="60"/>
      <c r="CW456" s="60"/>
      <c r="CX456" s="60"/>
      <c r="CY456" s="60"/>
      <c r="CZ456" s="60"/>
      <c r="DA456" s="60"/>
      <c r="DB456" s="60"/>
      <c r="DC456" s="60"/>
      <c r="DD456" s="60"/>
      <c r="DE456" s="60"/>
      <c r="DF456" s="60"/>
      <c r="DG456" s="60"/>
      <c r="DH456" s="60"/>
      <c r="DI456" s="60"/>
      <c r="DJ456" s="60"/>
      <c r="DK456" s="60"/>
      <c r="DL456" s="60"/>
      <c r="DM456" s="60"/>
      <c r="DN456" s="60"/>
      <c r="DO456" s="60"/>
      <c r="DP456" s="60"/>
    </row>
    <row r="457" spans="2:120">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BS457" s="60"/>
      <c r="BT457" s="60"/>
      <c r="BU457" s="75"/>
      <c r="BV457" s="75"/>
      <c r="BW457" s="75"/>
      <c r="BX457" s="75"/>
      <c r="BY457" s="75"/>
      <c r="BZ457" s="75"/>
      <c r="CA457" s="75"/>
      <c r="CL457" s="60"/>
      <c r="CM457" s="60"/>
      <c r="CN457" s="60"/>
      <c r="CO457" s="60"/>
      <c r="CP457" s="60"/>
      <c r="CQ457" s="60"/>
      <c r="CR457" s="60"/>
      <c r="CS457" s="60"/>
      <c r="CT457" s="60"/>
      <c r="CU457" s="60"/>
      <c r="CV457" s="60"/>
      <c r="CW457" s="60"/>
      <c r="CX457" s="60"/>
      <c r="CY457" s="60"/>
      <c r="CZ457" s="60"/>
      <c r="DA457" s="60"/>
      <c r="DB457" s="60"/>
      <c r="DC457" s="60"/>
      <c r="DD457" s="60"/>
      <c r="DE457" s="60"/>
      <c r="DF457" s="60"/>
      <c r="DG457" s="60"/>
      <c r="DH457" s="60"/>
      <c r="DI457" s="60"/>
      <c r="DJ457" s="60"/>
      <c r="DK457" s="60"/>
      <c r="DL457" s="60"/>
      <c r="DM457" s="60"/>
      <c r="DN457" s="60"/>
      <c r="DO457" s="60"/>
      <c r="DP457" s="60"/>
    </row>
    <row r="458" spans="2:120">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BS458" s="60"/>
      <c r="BT458" s="60"/>
      <c r="BU458" s="75"/>
      <c r="BV458" s="75"/>
      <c r="BW458" s="75"/>
      <c r="BX458" s="75"/>
      <c r="BY458" s="75"/>
      <c r="BZ458" s="75"/>
      <c r="CA458" s="75"/>
      <c r="CL458" s="60"/>
      <c r="CM458" s="60"/>
      <c r="CN458" s="60"/>
      <c r="CO458" s="60"/>
      <c r="CP458" s="60"/>
      <c r="CQ458" s="60"/>
      <c r="CR458" s="60"/>
      <c r="CS458" s="60"/>
      <c r="CT458" s="60"/>
      <c r="CU458" s="60"/>
      <c r="CV458" s="60"/>
      <c r="CW458" s="60"/>
      <c r="CX458" s="60"/>
      <c r="CY458" s="60"/>
      <c r="CZ458" s="60"/>
      <c r="DA458" s="60"/>
      <c r="DB458" s="60"/>
      <c r="DC458" s="60"/>
      <c r="DD458" s="60"/>
      <c r="DE458" s="60"/>
      <c r="DF458" s="60"/>
      <c r="DG458" s="60"/>
      <c r="DH458" s="60"/>
      <c r="DI458" s="60"/>
      <c r="DJ458" s="60"/>
      <c r="DK458" s="60"/>
      <c r="DL458" s="60"/>
      <c r="DM458" s="60"/>
      <c r="DN458" s="60"/>
      <c r="DO458" s="60"/>
      <c r="DP458" s="60"/>
    </row>
    <row r="459" spans="2:120">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BS459" s="60"/>
      <c r="BT459" s="60"/>
      <c r="BU459" s="75"/>
      <c r="BV459" s="75"/>
      <c r="BW459" s="75"/>
      <c r="BX459" s="75"/>
      <c r="BY459" s="75"/>
      <c r="BZ459" s="75"/>
      <c r="CA459" s="75"/>
      <c r="CL459" s="60"/>
      <c r="CM459" s="60"/>
      <c r="CN459" s="60"/>
      <c r="CO459" s="60"/>
      <c r="CP459" s="60"/>
      <c r="CQ459" s="60"/>
      <c r="CR459" s="60"/>
      <c r="CS459" s="60"/>
      <c r="CT459" s="60"/>
      <c r="CU459" s="60"/>
      <c r="CV459" s="60"/>
      <c r="CW459" s="60"/>
      <c r="CX459" s="60"/>
      <c r="CY459" s="60"/>
      <c r="CZ459" s="60"/>
      <c r="DA459" s="60"/>
      <c r="DB459" s="60"/>
      <c r="DC459" s="60"/>
      <c r="DD459" s="60"/>
      <c r="DE459" s="60"/>
      <c r="DF459" s="60"/>
      <c r="DG459" s="60"/>
      <c r="DH459" s="60"/>
      <c r="DI459" s="60"/>
      <c r="DJ459" s="60"/>
      <c r="DK459" s="60"/>
      <c r="DL459" s="60"/>
      <c r="DM459" s="60"/>
      <c r="DN459" s="60"/>
      <c r="DO459" s="60"/>
      <c r="DP459" s="60"/>
    </row>
    <row r="460" spans="2:120">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BS460" s="60"/>
      <c r="BT460" s="60"/>
      <c r="BU460" s="75"/>
      <c r="BV460" s="75"/>
      <c r="BW460" s="75"/>
      <c r="BX460" s="75"/>
      <c r="BY460" s="75"/>
      <c r="BZ460" s="75"/>
      <c r="CA460" s="75"/>
      <c r="CL460" s="60"/>
      <c r="CM460" s="60"/>
      <c r="CN460" s="60"/>
      <c r="CO460" s="60"/>
      <c r="CP460" s="60"/>
      <c r="CQ460" s="60"/>
      <c r="CR460" s="60"/>
      <c r="CS460" s="60"/>
      <c r="CT460" s="60"/>
      <c r="CU460" s="60"/>
      <c r="CV460" s="60"/>
      <c r="CW460" s="60"/>
      <c r="CX460" s="60"/>
      <c r="CY460" s="60"/>
      <c r="CZ460" s="60"/>
      <c r="DA460" s="60"/>
      <c r="DB460" s="60"/>
      <c r="DC460" s="60"/>
      <c r="DD460" s="60"/>
      <c r="DE460" s="60"/>
      <c r="DF460" s="60"/>
      <c r="DG460" s="60"/>
      <c r="DH460" s="60"/>
      <c r="DI460" s="60"/>
      <c r="DJ460" s="60"/>
      <c r="DK460" s="60"/>
      <c r="DL460" s="60"/>
      <c r="DM460" s="60"/>
      <c r="DN460" s="60"/>
      <c r="DO460" s="60"/>
      <c r="DP460" s="60"/>
    </row>
    <row r="461" spans="2:120">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BS461" s="60"/>
      <c r="BT461" s="60"/>
      <c r="BU461" s="75"/>
      <c r="BV461" s="75"/>
      <c r="BW461" s="75"/>
      <c r="BX461" s="75"/>
      <c r="BY461" s="75"/>
      <c r="BZ461" s="75"/>
      <c r="CA461" s="75"/>
      <c r="CL461" s="60"/>
      <c r="CM461" s="60"/>
      <c r="CN461" s="60"/>
      <c r="CO461" s="60"/>
      <c r="CP461" s="60"/>
      <c r="CQ461" s="60"/>
      <c r="CR461" s="60"/>
      <c r="CS461" s="60"/>
      <c r="CT461" s="60"/>
      <c r="CU461" s="60"/>
      <c r="CV461" s="60"/>
      <c r="CW461" s="60"/>
      <c r="CX461" s="60"/>
      <c r="CY461" s="60"/>
      <c r="CZ461" s="60"/>
      <c r="DA461" s="60"/>
      <c r="DB461" s="60"/>
      <c r="DC461" s="60"/>
      <c r="DD461" s="60"/>
      <c r="DE461" s="60"/>
      <c r="DF461" s="60"/>
      <c r="DG461" s="60"/>
      <c r="DH461" s="60"/>
      <c r="DI461" s="60"/>
      <c r="DJ461" s="60"/>
      <c r="DK461" s="60"/>
      <c r="DL461" s="60"/>
      <c r="DM461" s="60"/>
      <c r="DN461" s="60"/>
      <c r="DO461" s="60"/>
      <c r="DP461" s="60"/>
    </row>
    <row r="462" spans="2:120">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BS462" s="60"/>
      <c r="BT462" s="60"/>
      <c r="BU462" s="75"/>
      <c r="BV462" s="75"/>
      <c r="BW462" s="75"/>
      <c r="BX462" s="75"/>
      <c r="BY462" s="75"/>
      <c r="BZ462" s="75"/>
      <c r="CA462" s="75"/>
      <c r="CL462" s="60"/>
      <c r="CM462" s="60"/>
      <c r="CN462" s="60"/>
      <c r="CO462" s="60"/>
      <c r="CP462" s="60"/>
      <c r="CQ462" s="60"/>
      <c r="CR462" s="60"/>
      <c r="CS462" s="60"/>
      <c r="CT462" s="60"/>
      <c r="CU462" s="60"/>
      <c r="CV462" s="60"/>
      <c r="CW462" s="60"/>
      <c r="CX462" s="60"/>
      <c r="CY462" s="60"/>
      <c r="CZ462" s="60"/>
      <c r="DA462" s="60"/>
      <c r="DB462" s="60"/>
      <c r="DC462" s="60"/>
      <c r="DD462" s="60"/>
      <c r="DE462" s="60"/>
      <c r="DF462" s="60"/>
      <c r="DG462" s="60"/>
      <c r="DH462" s="60"/>
      <c r="DI462" s="60"/>
      <c r="DJ462" s="60"/>
      <c r="DK462" s="60"/>
      <c r="DL462" s="60"/>
      <c r="DM462" s="60"/>
      <c r="DN462" s="60"/>
      <c r="DO462" s="60"/>
      <c r="DP462" s="60"/>
    </row>
    <row r="463" spans="2:120">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BS463" s="60"/>
      <c r="BT463" s="60"/>
      <c r="BU463" s="75"/>
      <c r="BV463" s="75"/>
      <c r="BW463" s="75"/>
      <c r="BX463" s="75"/>
      <c r="BY463" s="75"/>
      <c r="BZ463" s="75"/>
      <c r="CA463" s="75"/>
      <c r="CL463" s="60"/>
      <c r="CM463" s="60"/>
      <c r="CN463" s="60"/>
      <c r="CO463" s="60"/>
      <c r="CP463" s="60"/>
      <c r="CQ463" s="60"/>
      <c r="CR463" s="60"/>
      <c r="CS463" s="60"/>
      <c r="CT463" s="60"/>
      <c r="CU463" s="60"/>
      <c r="CV463" s="60"/>
      <c r="CW463" s="60"/>
      <c r="CX463" s="60"/>
      <c r="CY463" s="60"/>
      <c r="CZ463" s="60"/>
      <c r="DA463" s="60"/>
      <c r="DB463" s="60"/>
      <c r="DC463" s="60"/>
      <c r="DD463" s="60"/>
      <c r="DE463" s="60"/>
      <c r="DF463" s="60"/>
      <c r="DG463" s="60"/>
      <c r="DH463" s="60"/>
      <c r="DI463" s="60"/>
      <c r="DJ463" s="60"/>
      <c r="DK463" s="60"/>
      <c r="DL463" s="60"/>
      <c r="DM463" s="60"/>
      <c r="DN463" s="60"/>
      <c r="DO463" s="60"/>
      <c r="DP463" s="60"/>
    </row>
    <row r="464" spans="2:120">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BS464" s="60"/>
      <c r="BT464" s="60"/>
      <c r="BU464" s="75"/>
      <c r="BV464" s="75"/>
      <c r="BW464" s="75"/>
      <c r="BX464" s="75"/>
      <c r="BY464" s="75"/>
      <c r="BZ464" s="75"/>
      <c r="CA464" s="75"/>
      <c r="CL464" s="60"/>
      <c r="CM464" s="60"/>
      <c r="CN464" s="60"/>
      <c r="CO464" s="60"/>
      <c r="CP464" s="60"/>
      <c r="CQ464" s="60"/>
      <c r="CR464" s="60"/>
      <c r="CS464" s="60"/>
      <c r="CT464" s="60"/>
      <c r="CU464" s="60"/>
      <c r="CV464" s="60"/>
      <c r="CW464" s="60"/>
      <c r="CX464" s="60"/>
      <c r="CY464" s="60"/>
      <c r="CZ464" s="60"/>
      <c r="DA464" s="60"/>
      <c r="DB464" s="60"/>
      <c r="DC464" s="60"/>
      <c r="DD464" s="60"/>
      <c r="DE464" s="60"/>
      <c r="DF464" s="60"/>
      <c r="DG464" s="60"/>
      <c r="DH464" s="60"/>
      <c r="DI464" s="60"/>
      <c r="DJ464" s="60"/>
      <c r="DK464" s="60"/>
      <c r="DL464" s="60"/>
      <c r="DM464" s="60"/>
      <c r="DN464" s="60"/>
      <c r="DO464" s="60"/>
      <c r="DP464" s="60"/>
    </row>
    <row r="465" spans="2:120">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BS465" s="60"/>
      <c r="BT465" s="60"/>
      <c r="BU465" s="75"/>
      <c r="BV465" s="75"/>
      <c r="BW465" s="75"/>
      <c r="BX465" s="75"/>
      <c r="BY465" s="75"/>
      <c r="BZ465" s="75"/>
      <c r="CA465" s="75"/>
      <c r="CL465" s="60"/>
      <c r="CM465" s="60"/>
      <c r="CN465" s="60"/>
      <c r="CO465" s="60"/>
      <c r="CP465" s="60"/>
      <c r="CQ465" s="60"/>
      <c r="CR465" s="60"/>
      <c r="CS465" s="60"/>
      <c r="CT465" s="60"/>
      <c r="CU465" s="60"/>
      <c r="CV465" s="60"/>
      <c r="CW465" s="60"/>
      <c r="CX465" s="60"/>
      <c r="CY465" s="60"/>
      <c r="CZ465" s="60"/>
      <c r="DA465" s="60"/>
      <c r="DB465" s="60"/>
      <c r="DC465" s="60"/>
      <c r="DD465" s="60"/>
      <c r="DE465" s="60"/>
      <c r="DF465" s="60"/>
      <c r="DG465" s="60"/>
      <c r="DH465" s="60"/>
      <c r="DI465" s="60"/>
      <c r="DJ465" s="60"/>
      <c r="DK465" s="60"/>
      <c r="DL465" s="60"/>
      <c r="DM465" s="60"/>
      <c r="DN465" s="60"/>
      <c r="DO465" s="60"/>
      <c r="DP465" s="60"/>
    </row>
    <row r="466" spans="2:120">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BS466" s="60"/>
      <c r="BT466" s="60"/>
      <c r="BU466" s="75"/>
      <c r="BV466" s="75"/>
      <c r="BW466" s="75"/>
      <c r="BX466" s="75"/>
      <c r="BY466" s="75"/>
      <c r="BZ466" s="75"/>
      <c r="CA466" s="75"/>
      <c r="CL466" s="60"/>
      <c r="CM466" s="60"/>
      <c r="CN466" s="60"/>
      <c r="CO466" s="60"/>
      <c r="CP466" s="60"/>
      <c r="CQ466" s="60"/>
      <c r="CR466" s="60"/>
      <c r="CS466" s="60"/>
      <c r="CT466" s="60"/>
      <c r="CU466" s="60"/>
      <c r="CV466" s="60"/>
      <c r="CW466" s="60"/>
      <c r="CX466" s="60"/>
      <c r="CY466" s="60"/>
      <c r="CZ466" s="60"/>
      <c r="DA466" s="60"/>
      <c r="DB466" s="60"/>
      <c r="DC466" s="60"/>
      <c r="DD466" s="60"/>
      <c r="DE466" s="60"/>
      <c r="DF466" s="60"/>
      <c r="DG466" s="60"/>
      <c r="DH466" s="60"/>
      <c r="DI466" s="60"/>
      <c r="DJ466" s="60"/>
      <c r="DK466" s="60"/>
      <c r="DL466" s="60"/>
      <c r="DM466" s="60"/>
      <c r="DN466" s="60"/>
      <c r="DO466" s="60"/>
      <c r="DP466" s="60"/>
    </row>
    <row r="467" spans="2:120">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BS467" s="60"/>
      <c r="BT467" s="60"/>
      <c r="BU467" s="75"/>
      <c r="BV467" s="75"/>
      <c r="BW467" s="75"/>
      <c r="BX467" s="75"/>
      <c r="BY467" s="75"/>
      <c r="BZ467" s="75"/>
      <c r="CA467" s="75"/>
      <c r="CL467" s="60"/>
      <c r="CM467" s="60"/>
      <c r="CN467" s="60"/>
      <c r="CO467" s="60"/>
      <c r="CP467" s="60"/>
      <c r="CQ467" s="60"/>
      <c r="CR467" s="60"/>
      <c r="CS467" s="60"/>
      <c r="CT467" s="60"/>
      <c r="CU467" s="60"/>
      <c r="CV467" s="60"/>
      <c r="CW467" s="60"/>
      <c r="CX467" s="60"/>
      <c r="CY467" s="60"/>
      <c r="CZ467" s="60"/>
      <c r="DA467" s="60"/>
      <c r="DB467" s="60"/>
      <c r="DC467" s="60"/>
      <c r="DD467" s="60"/>
      <c r="DE467" s="60"/>
      <c r="DF467" s="60"/>
      <c r="DG467" s="60"/>
      <c r="DH467" s="60"/>
      <c r="DI467" s="60"/>
      <c r="DJ467" s="60"/>
      <c r="DK467" s="60"/>
      <c r="DL467" s="60"/>
      <c r="DM467" s="60"/>
      <c r="DN467" s="60"/>
      <c r="DO467" s="60"/>
      <c r="DP467" s="60"/>
    </row>
    <row r="468" spans="2:120">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BS468" s="60"/>
      <c r="BT468" s="60"/>
      <c r="BU468" s="75"/>
      <c r="BV468" s="75"/>
      <c r="BW468" s="75"/>
      <c r="BX468" s="75"/>
      <c r="BY468" s="75"/>
      <c r="BZ468" s="75"/>
      <c r="CA468" s="75"/>
      <c r="CL468" s="60"/>
      <c r="CM468" s="60"/>
      <c r="CN468" s="60"/>
      <c r="CO468" s="60"/>
      <c r="CP468" s="60"/>
      <c r="CQ468" s="60"/>
      <c r="CR468" s="60"/>
      <c r="CS468" s="60"/>
      <c r="CT468" s="60"/>
      <c r="CU468" s="60"/>
      <c r="CV468" s="60"/>
      <c r="CW468" s="60"/>
      <c r="CX468" s="60"/>
      <c r="CY468" s="60"/>
      <c r="CZ468" s="60"/>
      <c r="DA468" s="60"/>
      <c r="DB468" s="60"/>
      <c r="DC468" s="60"/>
      <c r="DD468" s="60"/>
      <c r="DE468" s="60"/>
      <c r="DF468" s="60"/>
      <c r="DG468" s="60"/>
      <c r="DH468" s="60"/>
      <c r="DI468" s="60"/>
      <c r="DJ468" s="60"/>
      <c r="DK468" s="60"/>
      <c r="DL468" s="60"/>
      <c r="DM468" s="60"/>
      <c r="DN468" s="60"/>
      <c r="DO468" s="60"/>
      <c r="DP468" s="60"/>
    </row>
    <row r="469" spans="2:120">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BS469" s="60"/>
      <c r="BT469" s="60"/>
      <c r="BU469" s="75"/>
      <c r="BV469" s="75"/>
      <c r="BW469" s="75"/>
      <c r="BX469" s="75"/>
      <c r="BY469" s="75"/>
      <c r="BZ469" s="75"/>
      <c r="CA469" s="75"/>
      <c r="CL469" s="60"/>
      <c r="CM469" s="60"/>
      <c r="CN469" s="60"/>
      <c r="CO469" s="60"/>
      <c r="CP469" s="60"/>
      <c r="CQ469" s="60"/>
      <c r="CR469" s="60"/>
      <c r="CS469" s="60"/>
      <c r="CT469" s="60"/>
      <c r="CU469" s="60"/>
      <c r="CV469" s="60"/>
      <c r="CW469" s="60"/>
      <c r="CX469" s="60"/>
      <c r="CY469" s="60"/>
      <c r="CZ469" s="60"/>
      <c r="DA469" s="60"/>
      <c r="DB469" s="60"/>
      <c r="DC469" s="60"/>
      <c r="DD469" s="60"/>
      <c r="DE469" s="60"/>
      <c r="DF469" s="60"/>
      <c r="DG469" s="60"/>
      <c r="DH469" s="60"/>
      <c r="DI469" s="60"/>
      <c r="DJ469" s="60"/>
      <c r="DK469" s="60"/>
      <c r="DL469" s="60"/>
      <c r="DM469" s="60"/>
      <c r="DN469" s="60"/>
      <c r="DO469" s="60"/>
      <c r="DP469" s="60"/>
    </row>
    <row r="470" spans="2:120">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BS470" s="60"/>
      <c r="BT470" s="60"/>
      <c r="BU470" s="75"/>
      <c r="BV470" s="75"/>
      <c r="BW470" s="75"/>
      <c r="BX470" s="75"/>
      <c r="BY470" s="75"/>
      <c r="BZ470" s="75"/>
      <c r="CA470" s="75"/>
      <c r="CL470" s="60"/>
      <c r="CM470" s="60"/>
      <c r="CN470" s="60"/>
      <c r="CO470" s="60"/>
      <c r="CP470" s="60"/>
      <c r="CQ470" s="60"/>
      <c r="CR470" s="60"/>
      <c r="CS470" s="60"/>
      <c r="CT470" s="60"/>
      <c r="CU470" s="60"/>
      <c r="CV470" s="60"/>
      <c r="CW470" s="60"/>
      <c r="CX470" s="60"/>
      <c r="CY470" s="60"/>
      <c r="CZ470" s="60"/>
      <c r="DA470" s="60"/>
      <c r="DB470" s="60"/>
      <c r="DC470" s="60"/>
      <c r="DD470" s="60"/>
      <c r="DE470" s="60"/>
      <c r="DF470" s="60"/>
      <c r="DG470" s="60"/>
      <c r="DH470" s="60"/>
      <c r="DI470" s="60"/>
      <c r="DJ470" s="60"/>
      <c r="DK470" s="60"/>
      <c r="DL470" s="60"/>
      <c r="DM470" s="60"/>
      <c r="DN470" s="60"/>
      <c r="DO470" s="60"/>
      <c r="DP470" s="60"/>
    </row>
    <row r="471" spans="2:120">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BS471" s="60"/>
      <c r="BT471" s="60"/>
      <c r="BU471" s="75"/>
      <c r="BV471" s="75"/>
      <c r="BW471" s="75"/>
      <c r="BX471" s="75"/>
      <c r="BY471" s="75"/>
      <c r="BZ471" s="75"/>
      <c r="CA471" s="75"/>
      <c r="CL471" s="60"/>
      <c r="CM471" s="60"/>
      <c r="CN471" s="60"/>
      <c r="CO471" s="60"/>
      <c r="CP471" s="60"/>
      <c r="CQ471" s="60"/>
      <c r="CR471" s="60"/>
      <c r="CS471" s="60"/>
      <c r="CT471" s="60"/>
      <c r="CU471" s="60"/>
      <c r="CV471" s="60"/>
      <c r="CW471" s="60"/>
      <c r="CX471" s="60"/>
      <c r="CY471" s="60"/>
      <c r="CZ471" s="60"/>
      <c r="DA471" s="60"/>
      <c r="DB471" s="60"/>
      <c r="DC471" s="60"/>
      <c r="DD471" s="60"/>
      <c r="DE471" s="60"/>
      <c r="DF471" s="60"/>
      <c r="DG471" s="60"/>
      <c r="DH471" s="60"/>
      <c r="DI471" s="60"/>
      <c r="DJ471" s="60"/>
      <c r="DK471" s="60"/>
      <c r="DL471" s="60"/>
      <c r="DM471" s="60"/>
      <c r="DN471" s="60"/>
      <c r="DO471" s="60"/>
      <c r="DP471" s="60"/>
    </row>
    <row r="472" spans="2:120">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BS472" s="60"/>
      <c r="BT472" s="60"/>
      <c r="BU472" s="75"/>
      <c r="BV472" s="75"/>
      <c r="BW472" s="75"/>
      <c r="BX472" s="75"/>
      <c r="BY472" s="75"/>
      <c r="BZ472" s="75"/>
      <c r="CA472" s="75"/>
      <c r="CL472" s="60"/>
      <c r="CM472" s="60"/>
      <c r="CN472" s="60"/>
      <c r="CO472" s="60"/>
      <c r="CP472" s="60"/>
      <c r="CQ472" s="60"/>
      <c r="CR472" s="60"/>
      <c r="CS472" s="60"/>
      <c r="CT472" s="60"/>
      <c r="CU472" s="60"/>
      <c r="CV472" s="60"/>
      <c r="CW472" s="60"/>
      <c r="CX472" s="60"/>
      <c r="CY472" s="60"/>
      <c r="CZ472" s="60"/>
      <c r="DA472" s="60"/>
      <c r="DB472" s="60"/>
      <c r="DC472" s="60"/>
      <c r="DD472" s="60"/>
      <c r="DE472" s="60"/>
      <c r="DF472" s="60"/>
      <c r="DG472" s="60"/>
      <c r="DH472" s="60"/>
      <c r="DI472" s="60"/>
      <c r="DJ472" s="60"/>
      <c r="DK472" s="60"/>
      <c r="DL472" s="60"/>
      <c r="DM472" s="60"/>
      <c r="DN472" s="60"/>
      <c r="DO472" s="60"/>
      <c r="DP472" s="60"/>
    </row>
    <row r="473" spans="2:120">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BS473" s="60"/>
      <c r="BT473" s="60"/>
      <c r="BU473" s="75"/>
      <c r="BV473" s="75"/>
      <c r="BW473" s="75"/>
      <c r="BX473" s="75"/>
      <c r="BY473" s="75"/>
      <c r="BZ473" s="75"/>
      <c r="CA473" s="75"/>
      <c r="CL473" s="60"/>
      <c r="CM473" s="60"/>
      <c r="CN473" s="60"/>
      <c r="CO473" s="60"/>
      <c r="CP473" s="60"/>
      <c r="CQ473" s="60"/>
      <c r="CR473" s="60"/>
      <c r="CS473" s="60"/>
      <c r="CT473" s="60"/>
      <c r="CU473" s="60"/>
      <c r="CV473" s="60"/>
      <c r="CW473" s="60"/>
      <c r="CX473" s="60"/>
      <c r="CY473" s="60"/>
      <c r="CZ473" s="60"/>
      <c r="DA473" s="60"/>
      <c r="DB473" s="60"/>
      <c r="DC473" s="60"/>
      <c r="DD473" s="60"/>
      <c r="DE473" s="60"/>
      <c r="DF473" s="60"/>
      <c r="DG473" s="60"/>
      <c r="DH473" s="60"/>
      <c r="DI473" s="60"/>
      <c r="DJ473" s="60"/>
      <c r="DK473" s="60"/>
      <c r="DL473" s="60"/>
      <c r="DM473" s="60"/>
      <c r="DN473" s="60"/>
      <c r="DO473" s="60"/>
      <c r="DP473" s="60"/>
    </row>
    <row r="474" spans="2:120">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BS474" s="60"/>
      <c r="BT474" s="60"/>
      <c r="BU474" s="75"/>
      <c r="BV474" s="75"/>
      <c r="BW474" s="75"/>
      <c r="BX474" s="75"/>
      <c r="BY474" s="75"/>
      <c r="BZ474" s="75"/>
      <c r="CA474" s="75"/>
      <c r="CL474" s="60"/>
      <c r="CM474" s="60"/>
      <c r="CN474" s="60"/>
      <c r="CO474" s="60"/>
      <c r="CP474" s="60"/>
      <c r="CQ474" s="60"/>
      <c r="CR474" s="60"/>
      <c r="CS474" s="60"/>
      <c r="CT474" s="60"/>
      <c r="CU474" s="60"/>
      <c r="CV474" s="60"/>
      <c r="CW474" s="60"/>
      <c r="CX474" s="60"/>
      <c r="CY474" s="60"/>
      <c r="CZ474" s="60"/>
      <c r="DA474" s="60"/>
      <c r="DB474" s="60"/>
      <c r="DC474" s="60"/>
      <c r="DD474" s="60"/>
      <c r="DE474" s="60"/>
      <c r="DF474" s="60"/>
      <c r="DG474" s="60"/>
      <c r="DH474" s="60"/>
      <c r="DI474" s="60"/>
      <c r="DJ474" s="60"/>
      <c r="DK474" s="60"/>
      <c r="DL474" s="60"/>
      <c r="DM474" s="60"/>
      <c r="DN474" s="60"/>
      <c r="DO474" s="60"/>
      <c r="DP474" s="60"/>
    </row>
    <row r="475" spans="2:120">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BS475" s="60"/>
      <c r="BT475" s="60"/>
      <c r="BU475" s="75"/>
      <c r="BV475" s="75"/>
      <c r="BW475" s="75"/>
      <c r="BX475" s="75"/>
      <c r="BY475" s="75"/>
      <c r="BZ475" s="75"/>
      <c r="CA475" s="75"/>
      <c r="CL475" s="60"/>
      <c r="CM475" s="60"/>
      <c r="CN475" s="60"/>
      <c r="CO475" s="60"/>
      <c r="CP475" s="60"/>
      <c r="CQ475" s="60"/>
      <c r="CR475" s="60"/>
      <c r="CS475" s="60"/>
      <c r="CT475" s="60"/>
      <c r="CU475" s="60"/>
      <c r="CV475" s="60"/>
      <c r="CW475" s="60"/>
      <c r="CX475" s="60"/>
      <c r="CY475" s="60"/>
      <c r="CZ475" s="60"/>
      <c r="DA475" s="60"/>
      <c r="DB475" s="60"/>
      <c r="DC475" s="60"/>
      <c r="DD475" s="60"/>
      <c r="DE475" s="60"/>
      <c r="DF475" s="60"/>
      <c r="DG475" s="60"/>
      <c r="DH475" s="60"/>
      <c r="DI475" s="60"/>
      <c r="DJ475" s="60"/>
      <c r="DK475" s="60"/>
      <c r="DL475" s="60"/>
      <c r="DM475" s="60"/>
      <c r="DN475" s="60"/>
      <c r="DO475" s="60"/>
      <c r="DP475" s="60"/>
    </row>
    <row r="476" spans="2:120">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BS476" s="60"/>
      <c r="BT476" s="60"/>
      <c r="BU476" s="75"/>
      <c r="BV476" s="75"/>
      <c r="BW476" s="75"/>
      <c r="BX476" s="75"/>
      <c r="BY476" s="75"/>
      <c r="BZ476" s="75"/>
      <c r="CA476" s="75"/>
      <c r="CL476" s="60"/>
      <c r="CM476" s="60"/>
      <c r="CN476" s="60"/>
      <c r="CO476" s="60"/>
      <c r="CP476" s="60"/>
      <c r="CQ476" s="60"/>
      <c r="CR476" s="60"/>
      <c r="CS476" s="60"/>
      <c r="CT476" s="60"/>
      <c r="CU476" s="60"/>
      <c r="CV476" s="60"/>
      <c r="CW476" s="60"/>
      <c r="CX476" s="60"/>
      <c r="CY476" s="60"/>
      <c r="CZ476" s="60"/>
      <c r="DA476" s="60"/>
      <c r="DB476" s="60"/>
      <c r="DC476" s="60"/>
      <c r="DD476" s="60"/>
      <c r="DE476" s="60"/>
      <c r="DF476" s="60"/>
      <c r="DG476" s="60"/>
      <c r="DH476" s="60"/>
      <c r="DI476" s="60"/>
      <c r="DJ476" s="60"/>
      <c r="DK476" s="60"/>
      <c r="DL476" s="60"/>
      <c r="DM476" s="60"/>
      <c r="DN476" s="60"/>
      <c r="DO476" s="60"/>
      <c r="DP476" s="60"/>
    </row>
    <row r="477" spans="2:120">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BS477" s="60"/>
      <c r="BT477" s="60"/>
      <c r="BU477" s="75"/>
      <c r="BV477" s="75"/>
      <c r="BW477" s="75"/>
      <c r="BX477" s="75"/>
      <c r="BY477" s="75"/>
      <c r="BZ477" s="75"/>
      <c r="CA477" s="75"/>
      <c r="CL477" s="60"/>
      <c r="CM477" s="60"/>
      <c r="CN477" s="60"/>
      <c r="CO477" s="60"/>
      <c r="CP477" s="60"/>
      <c r="CQ477" s="60"/>
      <c r="CR477" s="60"/>
      <c r="CS477" s="60"/>
      <c r="CT477" s="60"/>
      <c r="CU477" s="60"/>
      <c r="CV477" s="60"/>
      <c r="CW477" s="60"/>
      <c r="CX477" s="60"/>
      <c r="CY477" s="60"/>
      <c r="CZ477" s="60"/>
      <c r="DA477" s="60"/>
      <c r="DB477" s="60"/>
      <c r="DC477" s="60"/>
      <c r="DD477" s="60"/>
      <c r="DE477" s="60"/>
      <c r="DF477" s="60"/>
      <c r="DG477" s="60"/>
      <c r="DH477" s="60"/>
      <c r="DI477" s="60"/>
      <c r="DJ477" s="60"/>
      <c r="DK477" s="60"/>
      <c r="DL477" s="60"/>
      <c r="DM477" s="60"/>
      <c r="DN477" s="60"/>
      <c r="DO477" s="60"/>
      <c r="DP477" s="60"/>
    </row>
    <row r="478" spans="2:120">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BS478" s="60"/>
      <c r="BT478" s="60"/>
      <c r="BU478" s="75"/>
      <c r="BV478" s="75"/>
      <c r="BW478" s="75"/>
      <c r="BX478" s="75"/>
      <c r="BY478" s="75"/>
      <c r="BZ478" s="75"/>
      <c r="CA478" s="75"/>
      <c r="CL478" s="60"/>
      <c r="CM478" s="60"/>
      <c r="CN478" s="60"/>
      <c r="CO478" s="60"/>
      <c r="CP478" s="60"/>
      <c r="CQ478" s="60"/>
      <c r="CR478" s="60"/>
      <c r="CS478" s="60"/>
      <c r="CT478" s="60"/>
      <c r="CU478" s="60"/>
      <c r="CV478" s="60"/>
      <c r="CW478" s="60"/>
      <c r="CX478" s="60"/>
      <c r="CY478" s="60"/>
      <c r="CZ478" s="60"/>
      <c r="DA478" s="60"/>
      <c r="DB478" s="60"/>
      <c r="DC478" s="60"/>
      <c r="DD478" s="60"/>
      <c r="DE478" s="60"/>
      <c r="DF478" s="60"/>
      <c r="DG478" s="60"/>
      <c r="DH478" s="60"/>
      <c r="DI478" s="60"/>
      <c r="DJ478" s="60"/>
      <c r="DK478" s="60"/>
      <c r="DL478" s="60"/>
      <c r="DM478" s="60"/>
      <c r="DN478" s="60"/>
      <c r="DO478" s="60"/>
      <c r="DP478" s="60"/>
    </row>
    <row r="479" spans="2:120">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BS479" s="60"/>
      <c r="BT479" s="60"/>
      <c r="BU479" s="75"/>
      <c r="BV479" s="75"/>
      <c r="BW479" s="75"/>
      <c r="BX479" s="75"/>
      <c r="BY479" s="75"/>
      <c r="BZ479" s="75"/>
      <c r="CA479" s="75"/>
      <c r="CL479" s="60"/>
      <c r="CM479" s="60"/>
      <c r="CN479" s="60"/>
      <c r="CO479" s="60"/>
      <c r="CP479" s="60"/>
      <c r="CQ479" s="60"/>
      <c r="CR479" s="60"/>
      <c r="CS479" s="60"/>
      <c r="CT479" s="60"/>
      <c r="CU479" s="60"/>
      <c r="CV479" s="60"/>
      <c r="CW479" s="60"/>
      <c r="CX479" s="60"/>
      <c r="CY479" s="60"/>
      <c r="CZ479" s="60"/>
      <c r="DA479" s="60"/>
      <c r="DB479" s="60"/>
      <c r="DC479" s="60"/>
      <c r="DD479" s="60"/>
      <c r="DE479" s="60"/>
      <c r="DF479" s="60"/>
      <c r="DG479" s="60"/>
      <c r="DH479" s="60"/>
      <c r="DI479" s="60"/>
      <c r="DJ479" s="60"/>
      <c r="DK479" s="60"/>
      <c r="DL479" s="60"/>
      <c r="DM479" s="60"/>
      <c r="DN479" s="60"/>
      <c r="DO479" s="60"/>
      <c r="DP479" s="60"/>
    </row>
    <row r="480" spans="2:120">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BS480" s="60"/>
      <c r="BT480" s="60"/>
      <c r="BU480" s="75"/>
      <c r="BV480" s="75"/>
      <c r="BW480" s="75"/>
      <c r="BX480" s="75"/>
      <c r="BY480" s="75"/>
      <c r="BZ480" s="75"/>
      <c r="CA480" s="75"/>
      <c r="CL480" s="60"/>
      <c r="CM480" s="60"/>
      <c r="CN480" s="60"/>
      <c r="CO480" s="60"/>
      <c r="CP480" s="60"/>
      <c r="CQ480" s="60"/>
      <c r="CR480" s="60"/>
      <c r="CS480" s="60"/>
      <c r="CT480" s="60"/>
      <c r="CU480" s="60"/>
      <c r="CV480" s="60"/>
      <c r="CW480" s="60"/>
      <c r="CX480" s="60"/>
      <c r="CY480" s="60"/>
      <c r="CZ480" s="60"/>
      <c r="DA480" s="60"/>
      <c r="DB480" s="60"/>
      <c r="DC480" s="60"/>
      <c r="DD480" s="60"/>
      <c r="DE480" s="60"/>
      <c r="DF480" s="60"/>
      <c r="DG480" s="60"/>
      <c r="DH480" s="60"/>
      <c r="DI480" s="60"/>
      <c r="DJ480" s="60"/>
      <c r="DK480" s="60"/>
      <c r="DL480" s="60"/>
      <c r="DM480" s="60"/>
      <c r="DN480" s="60"/>
      <c r="DO480" s="60"/>
      <c r="DP480" s="60"/>
    </row>
    <row r="481" spans="2:120">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BS481" s="60"/>
      <c r="BT481" s="60"/>
      <c r="BU481" s="75"/>
      <c r="BV481" s="75"/>
      <c r="BW481" s="75"/>
      <c r="BX481" s="75"/>
      <c r="BY481" s="75"/>
      <c r="BZ481" s="75"/>
      <c r="CA481" s="75"/>
      <c r="CL481" s="60"/>
      <c r="CM481" s="60"/>
      <c r="CN481" s="60"/>
      <c r="CO481" s="60"/>
      <c r="CP481" s="60"/>
      <c r="CQ481" s="60"/>
      <c r="CR481" s="60"/>
      <c r="CS481" s="60"/>
      <c r="CT481" s="60"/>
      <c r="CU481" s="60"/>
      <c r="CV481" s="60"/>
      <c r="CW481" s="60"/>
      <c r="CX481" s="60"/>
      <c r="CY481" s="60"/>
      <c r="CZ481" s="60"/>
      <c r="DA481" s="60"/>
      <c r="DB481" s="60"/>
      <c r="DC481" s="60"/>
      <c r="DD481" s="60"/>
      <c r="DE481" s="60"/>
      <c r="DF481" s="60"/>
      <c r="DG481" s="60"/>
      <c r="DH481" s="60"/>
      <c r="DI481" s="60"/>
      <c r="DJ481" s="60"/>
      <c r="DK481" s="60"/>
      <c r="DL481" s="60"/>
      <c r="DM481" s="60"/>
      <c r="DN481" s="60"/>
      <c r="DO481" s="60"/>
      <c r="DP481" s="60"/>
    </row>
    <row r="482" spans="2:120">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BS482" s="60"/>
      <c r="BT482" s="60"/>
      <c r="BU482" s="75"/>
      <c r="BV482" s="75"/>
      <c r="BW482" s="75"/>
      <c r="BX482" s="75"/>
      <c r="BY482" s="75"/>
      <c r="BZ482" s="75"/>
      <c r="CA482" s="75"/>
      <c r="CL482" s="60"/>
      <c r="CM482" s="60"/>
      <c r="CN482" s="60"/>
      <c r="CO482" s="60"/>
      <c r="CP482" s="60"/>
      <c r="CQ482" s="60"/>
      <c r="CR482" s="60"/>
      <c r="CS482" s="60"/>
      <c r="CT482" s="60"/>
      <c r="CU482" s="60"/>
      <c r="CV482" s="60"/>
      <c r="CW482" s="60"/>
      <c r="CX482" s="60"/>
      <c r="CY482" s="60"/>
      <c r="CZ482" s="60"/>
      <c r="DA482" s="60"/>
      <c r="DB482" s="60"/>
      <c r="DC482" s="60"/>
      <c r="DD482" s="60"/>
      <c r="DE482" s="60"/>
      <c r="DF482" s="60"/>
      <c r="DG482" s="60"/>
      <c r="DH482" s="60"/>
      <c r="DI482" s="60"/>
      <c r="DJ482" s="60"/>
      <c r="DK482" s="60"/>
      <c r="DL482" s="60"/>
      <c r="DM482" s="60"/>
      <c r="DN482" s="60"/>
      <c r="DO482" s="60"/>
      <c r="DP482" s="60"/>
    </row>
    <row r="483" spans="2:120">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BS483" s="60"/>
      <c r="BT483" s="60"/>
      <c r="BU483" s="75"/>
      <c r="BV483" s="75"/>
      <c r="BW483" s="75"/>
      <c r="BX483" s="75"/>
      <c r="BY483" s="75"/>
      <c r="BZ483" s="75"/>
      <c r="CA483" s="75"/>
      <c r="CL483" s="60"/>
      <c r="CM483" s="60"/>
      <c r="CN483" s="60"/>
      <c r="CO483" s="60"/>
      <c r="CP483" s="60"/>
      <c r="CQ483" s="60"/>
      <c r="CR483" s="60"/>
      <c r="CS483" s="60"/>
      <c r="CT483" s="60"/>
      <c r="CU483" s="60"/>
      <c r="CV483" s="60"/>
      <c r="CW483" s="60"/>
      <c r="CX483" s="60"/>
      <c r="CY483" s="60"/>
      <c r="CZ483" s="60"/>
      <c r="DA483" s="60"/>
      <c r="DB483" s="60"/>
      <c r="DC483" s="60"/>
      <c r="DD483" s="60"/>
      <c r="DE483" s="60"/>
      <c r="DF483" s="60"/>
      <c r="DG483" s="60"/>
      <c r="DH483" s="60"/>
      <c r="DI483" s="60"/>
      <c r="DJ483" s="60"/>
      <c r="DK483" s="60"/>
      <c r="DL483" s="60"/>
      <c r="DM483" s="60"/>
      <c r="DN483" s="60"/>
      <c r="DO483" s="60"/>
      <c r="DP483" s="60"/>
    </row>
    <row r="484" spans="2:120">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BS484" s="60"/>
      <c r="BT484" s="60"/>
      <c r="BU484" s="75"/>
      <c r="BV484" s="75"/>
      <c r="BW484" s="75"/>
      <c r="BX484" s="75"/>
      <c r="BY484" s="75"/>
      <c r="BZ484" s="75"/>
      <c r="CA484" s="75"/>
      <c r="CL484" s="60"/>
      <c r="CM484" s="60"/>
      <c r="CN484" s="60"/>
      <c r="CO484" s="60"/>
      <c r="CP484" s="60"/>
      <c r="CQ484" s="60"/>
      <c r="CR484" s="60"/>
      <c r="CS484" s="60"/>
      <c r="CT484" s="60"/>
      <c r="CU484" s="60"/>
      <c r="CV484" s="60"/>
      <c r="CW484" s="60"/>
      <c r="CX484" s="60"/>
      <c r="CY484" s="60"/>
      <c r="CZ484" s="60"/>
      <c r="DA484" s="60"/>
      <c r="DB484" s="60"/>
      <c r="DC484" s="60"/>
      <c r="DD484" s="60"/>
      <c r="DE484" s="60"/>
      <c r="DF484" s="60"/>
      <c r="DG484" s="60"/>
      <c r="DH484" s="60"/>
      <c r="DI484" s="60"/>
      <c r="DJ484" s="60"/>
      <c r="DK484" s="60"/>
      <c r="DL484" s="60"/>
      <c r="DM484" s="60"/>
      <c r="DN484" s="60"/>
      <c r="DO484" s="60"/>
      <c r="DP484" s="60"/>
    </row>
    <row r="485" spans="2:120">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BS485" s="60"/>
      <c r="BT485" s="60"/>
      <c r="BU485" s="75"/>
      <c r="BV485" s="75"/>
      <c r="BW485" s="75"/>
      <c r="BX485" s="75"/>
      <c r="BY485" s="75"/>
      <c r="BZ485" s="75"/>
      <c r="CA485" s="75"/>
      <c r="CL485" s="60"/>
      <c r="CM485" s="60"/>
      <c r="CN485" s="60"/>
      <c r="CO485" s="60"/>
      <c r="CP485" s="60"/>
      <c r="CQ485" s="60"/>
      <c r="CR485" s="60"/>
      <c r="CS485" s="60"/>
      <c r="CT485" s="60"/>
      <c r="CU485" s="60"/>
      <c r="CV485" s="60"/>
      <c r="CW485" s="60"/>
      <c r="CX485" s="60"/>
      <c r="CY485" s="60"/>
      <c r="CZ485" s="60"/>
      <c r="DA485" s="60"/>
      <c r="DB485" s="60"/>
      <c r="DC485" s="60"/>
      <c r="DD485" s="60"/>
      <c r="DE485" s="60"/>
      <c r="DF485" s="60"/>
      <c r="DG485" s="60"/>
      <c r="DH485" s="60"/>
      <c r="DI485" s="60"/>
      <c r="DJ485" s="60"/>
      <c r="DK485" s="60"/>
      <c r="DL485" s="60"/>
      <c r="DM485" s="60"/>
      <c r="DN485" s="60"/>
      <c r="DO485" s="60"/>
      <c r="DP485" s="60"/>
    </row>
    <row r="486" spans="2:120">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BS486" s="60"/>
      <c r="BT486" s="60"/>
      <c r="BU486" s="75"/>
      <c r="BV486" s="75"/>
      <c r="BW486" s="75"/>
      <c r="BX486" s="75"/>
      <c r="BY486" s="75"/>
      <c r="BZ486" s="75"/>
      <c r="CA486" s="75"/>
      <c r="CL486" s="60"/>
      <c r="CM486" s="60"/>
      <c r="CN486" s="60"/>
      <c r="CO486" s="60"/>
      <c r="CP486" s="60"/>
      <c r="CQ486" s="60"/>
      <c r="CR486" s="60"/>
      <c r="CS486" s="60"/>
      <c r="CT486" s="60"/>
      <c r="CU486" s="60"/>
      <c r="CV486" s="60"/>
      <c r="CW486" s="60"/>
      <c r="CX486" s="60"/>
      <c r="CY486" s="60"/>
      <c r="CZ486" s="60"/>
      <c r="DA486" s="60"/>
      <c r="DB486" s="60"/>
      <c r="DC486" s="60"/>
      <c r="DD486" s="60"/>
      <c r="DE486" s="60"/>
      <c r="DF486" s="60"/>
      <c r="DG486" s="60"/>
      <c r="DH486" s="60"/>
      <c r="DI486" s="60"/>
      <c r="DJ486" s="60"/>
      <c r="DK486" s="60"/>
      <c r="DL486" s="60"/>
      <c r="DM486" s="60"/>
      <c r="DN486" s="60"/>
      <c r="DO486" s="60"/>
      <c r="DP486" s="60"/>
    </row>
    <row r="487" spans="2:120">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BS487" s="60"/>
      <c r="BT487" s="60"/>
      <c r="BU487" s="75"/>
      <c r="BV487" s="75"/>
      <c r="BW487" s="75"/>
      <c r="BX487" s="75"/>
      <c r="BY487" s="75"/>
      <c r="BZ487" s="75"/>
      <c r="CA487" s="75"/>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0"/>
      <c r="DO487" s="60"/>
      <c r="DP487" s="60"/>
    </row>
    <row r="488" spans="2:120">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BS488" s="60"/>
      <c r="BT488" s="60"/>
      <c r="BU488" s="75"/>
      <c r="BV488" s="75"/>
      <c r="BW488" s="75"/>
      <c r="BX488" s="75"/>
      <c r="BY488" s="75"/>
      <c r="BZ488" s="75"/>
      <c r="CA488" s="75"/>
      <c r="CL488" s="60"/>
      <c r="CM488" s="60"/>
      <c r="CN488" s="60"/>
      <c r="CO488" s="60"/>
      <c r="CP488" s="60"/>
      <c r="CQ488" s="60"/>
      <c r="CR488" s="60"/>
      <c r="CS488" s="60"/>
      <c r="CT488" s="60"/>
      <c r="CU488" s="60"/>
      <c r="CV488" s="60"/>
      <c r="CW488" s="60"/>
      <c r="CX488" s="60"/>
      <c r="CY488" s="60"/>
      <c r="CZ488" s="60"/>
      <c r="DA488" s="60"/>
      <c r="DB488" s="60"/>
      <c r="DC488" s="60"/>
      <c r="DD488" s="60"/>
      <c r="DE488" s="60"/>
      <c r="DF488" s="60"/>
      <c r="DG488" s="60"/>
      <c r="DH488" s="60"/>
      <c r="DI488" s="60"/>
      <c r="DJ488" s="60"/>
      <c r="DK488" s="60"/>
      <c r="DL488" s="60"/>
      <c r="DM488" s="60"/>
      <c r="DN488" s="60"/>
      <c r="DO488" s="60"/>
      <c r="DP488" s="60"/>
    </row>
    <row r="489" spans="2:120">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BS489" s="60"/>
      <c r="BT489" s="60"/>
      <c r="BU489" s="75"/>
      <c r="BV489" s="75"/>
      <c r="BW489" s="75"/>
      <c r="BX489" s="75"/>
      <c r="BY489" s="75"/>
      <c r="BZ489" s="75"/>
      <c r="CA489" s="75"/>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row>
    <row r="490" spans="2:120">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BS490" s="60"/>
      <c r="BT490" s="60"/>
      <c r="BU490" s="75"/>
      <c r="BV490" s="75"/>
      <c r="BW490" s="75"/>
      <c r="BX490" s="75"/>
      <c r="BY490" s="75"/>
      <c r="BZ490" s="75"/>
      <c r="CA490" s="75"/>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60"/>
      <c r="DL490" s="60"/>
      <c r="DM490" s="60"/>
      <c r="DN490" s="60"/>
      <c r="DO490" s="60"/>
      <c r="DP490" s="60"/>
    </row>
    <row r="491" spans="2:120">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BS491" s="60"/>
      <c r="BT491" s="60"/>
      <c r="BU491" s="75"/>
      <c r="BV491" s="75"/>
      <c r="BW491" s="75"/>
      <c r="BX491" s="75"/>
      <c r="BY491" s="75"/>
      <c r="BZ491" s="75"/>
      <c r="CA491" s="75"/>
      <c r="CL491" s="60"/>
      <c r="CM491" s="60"/>
      <c r="CN491" s="60"/>
      <c r="CO491" s="60"/>
      <c r="CP491" s="60"/>
      <c r="CQ491" s="60"/>
      <c r="CR491" s="60"/>
      <c r="CS491" s="60"/>
      <c r="CT491" s="60"/>
      <c r="CU491" s="60"/>
      <c r="CV491" s="60"/>
      <c r="CW491" s="60"/>
      <c r="CX491" s="60"/>
      <c r="CY491" s="60"/>
      <c r="CZ491" s="60"/>
      <c r="DA491" s="60"/>
      <c r="DB491" s="60"/>
      <c r="DC491" s="60"/>
      <c r="DD491" s="60"/>
      <c r="DE491" s="60"/>
      <c r="DF491" s="60"/>
      <c r="DG491" s="60"/>
      <c r="DH491" s="60"/>
      <c r="DI491" s="60"/>
      <c r="DJ491" s="60"/>
      <c r="DK491" s="60"/>
      <c r="DL491" s="60"/>
      <c r="DM491" s="60"/>
      <c r="DN491" s="60"/>
      <c r="DO491" s="60"/>
      <c r="DP491" s="60"/>
    </row>
    <row r="492" spans="2:120">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BS492" s="60"/>
      <c r="BT492" s="60"/>
      <c r="BU492" s="75"/>
      <c r="BV492" s="75"/>
      <c r="BW492" s="75"/>
      <c r="BX492" s="75"/>
      <c r="BY492" s="75"/>
      <c r="BZ492" s="75"/>
      <c r="CA492" s="75"/>
      <c r="CL492" s="60"/>
      <c r="CM492" s="60"/>
      <c r="CN492" s="60"/>
      <c r="CO492" s="60"/>
      <c r="CP492" s="60"/>
      <c r="CQ492" s="60"/>
      <c r="CR492" s="60"/>
      <c r="CS492" s="60"/>
      <c r="CT492" s="60"/>
      <c r="CU492" s="60"/>
      <c r="CV492" s="60"/>
      <c r="CW492" s="60"/>
      <c r="CX492" s="60"/>
      <c r="CY492" s="60"/>
      <c r="CZ492" s="60"/>
      <c r="DA492" s="60"/>
      <c r="DB492" s="60"/>
      <c r="DC492" s="60"/>
      <c r="DD492" s="60"/>
      <c r="DE492" s="60"/>
      <c r="DF492" s="60"/>
      <c r="DG492" s="60"/>
      <c r="DH492" s="60"/>
      <c r="DI492" s="60"/>
      <c r="DJ492" s="60"/>
      <c r="DK492" s="60"/>
      <c r="DL492" s="60"/>
      <c r="DM492" s="60"/>
      <c r="DN492" s="60"/>
      <c r="DO492" s="60"/>
      <c r="DP492" s="60"/>
    </row>
    <row r="493" spans="2:120">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BS493" s="60"/>
      <c r="BT493" s="60"/>
      <c r="BU493" s="75"/>
      <c r="BV493" s="75"/>
      <c r="BW493" s="75"/>
      <c r="BX493" s="75"/>
      <c r="BY493" s="75"/>
      <c r="BZ493" s="75"/>
      <c r="CA493" s="75"/>
      <c r="CL493" s="60"/>
      <c r="CM493" s="60"/>
      <c r="CN493" s="60"/>
      <c r="CO493" s="60"/>
      <c r="CP493" s="60"/>
      <c r="CQ493" s="60"/>
      <c r="CR493" s="60"/>
      <c r="CS493" s="60"/>
      <c r="CT493" s="60"/>
      <c r="CU493" s="60"/>
      <c r="CV493" s="60"/>
      <c r="CW493" s="60"/>
      <c r="CX493" s="60"/>
      <c r="CY493" s="60"/>
      <c r="CZ493" s="60"/>
      <c r="DA493" s="60"/>
      <c r="DB493" s="60"/>
      <c r="DC493" s="60"/>
      <c r="DD493" s="60"/>
      <c r="DE493" s="60"/>
      <c r="DF493" s="60"/>
      <c r="DG493" s="60"/>
      <c r="DH493" s="60"/>
      <c r="DI493" s="60"/>
      <c r="DJ493" s="60"/>
      <c r="DK493" s="60"/>
      <c r="DL493" s="60"/>
      <c r="DM493" s="60"/>
      <c r="DN493" s="60"/>
      <c r="DO493" s="60"/>
      <c r="DP493" s="60"/>
    </row>
    <row r="494" spans="2:120">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BS494" s="60"/>
      <c r="BT494" s="60"/>
      <c r="BU494" s="75"/>
      <c r="BV494" s="75"/>
      <c r="BW494" s="75"/>
      <c r="BX494" s="75"/>
      <c r="BY494" s="75"/>
      <c r="BZ494" s="75"/>
      <c r="CA494" s="75"/>
      <c r="CL494" s="60"/>
      <c r="CM494" s="60"/>
      <c r="CN494" s="60"/>
      <c r="CO494" s="60"/>
      <c r="CP494" s="60"/>
      <c r="CQ494" s="60"/>
      <c r="CR494" s="60"/>
      <c r="CS494" s="60"/>
      <c r="CT494" s="60"/>
      <c r="CU494" s="60"/>
      <c r="CV494" s="60"/>
      <c r="CW494" s="60"/>
      <c r="CX494" s="60"/>
      <c r="CY494" s="60"/>
      <c r="CZ494" s="60"/>
      <c r="DA494" s="60"/>
      <c r="DB494" s="60"/>
      <c r="DC494" s="60"/>
      <c r="DD494" s="60"/>
      <c r="DE494" s="60"/>
      <c r="DF494" s="60"/>
      <c r="DG494" s="60"/>
      <c r="DH494" s="60"/>
      <c r="DI494" s="60"/>
      <c r="DJ494" s="60"/>
      <c r="DK494" s="60"/>
      <c r="DL494" s="60"/>
      <c r="DM494" s="60"/>
      <c r="DN494" s="60"/>
      <c r="DO494" s="60"/>
      <c r="DP494" s="60"/>
    </row>
    <row r="495" spans="2:120">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BS495" s="60"/>
      <c r="BT495" s="60"/>
      <c r="BU495" s="75"/>
      <c r="BV495" s="75"/>
      <c r="BW495" s="75"/>
      <c r="BX495" s="75"/>
      <c r="BY495" s="75"/>
      <c r="BZ495" s="75"/>
      <c r="CA495" s="75"/>
      <c r="CL495" s="60"/>
      <c r="CM495" s="60"/>
      <c r="CN495" s="60"/>
      <c r="CO495" s="60"/>
      <c r="CP495" s="60"/>
      <c r="CQ495" s="60"/>
      <c r="CR495" s="60"/>
      <c r="CS495" s="60"/>
      <c r="CT495" s="60"/>
      <c r="CU495" s="60"/>
      <c r="CV495" s="60"/>
      <c r="CW495" s="60"/>
      <c r="CX495" s="60"/>
      <c r="CY495" s="60"/>
      <c r="CZ495" s="60"/>
      <c r="DA495" s="60"/>
      <c r="DB495" s="60"/>
      <c r="DC495" s="60"/>
      <c r="DD495" s="60"/>
      <c r="DE495" s="60"/>
      <c r="DF495" s="60"/>
      <c r="DG495" s="60"/>
      <c r="DH495" s="60"/>
      <c r="DI495" s="60"/>
      <c r="DJ495" s="60"/>
      <c r="DK495" s="60"/>
      <c r="DL495" s="60"/>
      <c r="DM495" s="60"/>
      <c r="DN495" s="60"/>
      <c r="DO495" s="60"/>
      <c r="DP495" s="60"/>
    </row>
    <row r="496" spans="2:120">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BS496" s="60"/>
      <c r="BT496" s="60"/>
      <c r="BU496" s="75"/>
      <c r="BV496" s="75"/>
      <c r="BW496" s="75"/>
      <c r="BX496" s="75"/>
      <c r="BY496" s="75"/>
      <c r="BZ496" s="75"/>
      <c r="CA496" s="75"/>
      <c r="CL496" s="60"/>
      <c r="CM496" s="60"/>
      <c r="CN496" s="60"/>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row>
    <row r="497" spans="2:120">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BS497" s="60"/>
      <c r="BT497" s="60"/>
      <c r="BU497" s="75"/>
      <c r="BV497" s="75"/>
      <c r="BW497" s="75"/>
      <c r="BX497" s="75"/>
      <c r="BY497" s="75"/>
      <c r="BZ497" s="75"/>
      <c r="CA497" s="75"/>
      <c r="CL497" s="60"/>
      <c r="CM497" s="60"/>
      <c r="CN497" s="60"/>
      <c r="CO497" s="60"/>
      <c r="CP497" s="60"/>
      <c r="CQ497" s="60"/>
      <c r="CR497" s="60"/>
      <c r="CS497" s="60"/>
      <c r="CT497" s="60"/>
      <c r="CU497" s="60"/>
      <c r="CV497" s="60"/>
      <c r="CW497" s="60"/>
      <c r="CX497" s="60"/>
      <c r="CY497" s="60"/>
      <c r="CZ497" s="60"/>
      <c r="DA497" s="60"/>
      <c r="DB497" s="60"/>
      <c r="DC497" s="60"/>
      <c r="DD497" s="60"/>
      <c r="DE497" s="60"/>
      <c r="DF497" s="60"/>
      <c r="DG497" s="60"/>
      <c r="DH497" s="60"/>
      <c r="DI497" s="60"/>
      <c r="DJ497" s="60"/>
      <c r="DK497" s="60"/>
      <c r="DL497" s="60"/>
      <c r="DM497" s="60"/>
      <c r="DN497" s="60"/>
      <c r="DO497" s="60"/>
      <c r="DP497" s="60"/>
    </row>
    <row r="498" spans="2:120">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BS498" s="60"/>
      <c r="BT498" s="60"/>
      <c r="BU498" s="75"/>
      <c r="BV498" s="75"/>
      <c r="BW498" s="75"/>
      <c r="BX498" s="75"/>
      <c r="BY498" s="75"/>
      <c r="BZ498" s="75"/>
      <c r="CA498" s="75"/>
      <c r="CL498" s="60"/>
      <c r="CM498" s="60"/>
      <c r="CN498" s="60"/>
      <c r="CO498" s="60"/>
      <c r="CP498" s="60"/>
      <c r="CQ498" s="60"/>
      <c r="CR498" s="60"/>
      <c r="CS498" s="60"/>
      <c r="CT498" s="60"/>
      <c r="CU498" s="60"/>
      <c r="CV498" s="60"/>
      <c r="CW498" s="60"/>
      <c r="CX498" s="60"/>
      <c r="CY498" s="60"/>
      <c r="CZ498" s="60"/>
      <c r="DA498" s="60"/>
      <c r="DB498" s="60"/>
      <c r="DC498" s="60"/>
      <c r="DD498" s="60"/>
      <c r="DE498" s="60"/>
      <c r="DF498" s="60"/>
      <c r="DG498" s="60"/>
      <c r="DH498" s="60"/>
      <c r="DI498" s="60"/>
      <c r="DJ498" s="60"/>
      <c r="DK498" s="60"/>
      <c r="DL498" s="60"/>
      <c r="DM498" s="60"/>
      <c r="DN498" s="60"/>
      <c r="DO498" s="60"/>
      <c r="DP498" s="60"/>
    </row>
    <row r="499" spans="2:120">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BS499" s="60"/>
      <c r="BT499" s="60"/>
      <c r="BU499" s="75"/>
      <c r="BV499" s="75"/>
      <c r="BW499" s="75"/>
      <c r="BX499" s="75"/>
      <c r="BY499" s="75"/>
      <c r="BZ499" s="75"/>
      <c r="CA499" s="75"/>
      <c r="CL499" s="60"/>
      <c r="CM499" s="60"/>
      <c r="CN499" s="60"/>
      <c r="CO499" s="60"/>
      <c r="CP499" s="60"/>
      <c r="CQ499" s="60"/>
      <c r="CR499" s="60"/>
      <c r="CS499" s="60"/>
      <c r="CT499" s="60"/>
      <c r="CU499" s="60"/>
      <c r="CV499" s="60"/>
      <c r="CW499" s="60"/>
      <c r="CX499" s="60"/>
      <c r="CY499" s="60"/>
      <c r="CZ499" s="60"/>
      <c r="DA499" s="60"/>
      <c r="DB499" s="60"/>
      <c r="DC499" s="60"/>
      <c r="DD499" s="60"/>
      <c r="DE499" s="60"/>
      <c r="DF499" s="60"/>
      <c r="DG499" s="60"/>
      <c r="DH499" s="60"/>
      <c r="DI499" s="60"/>
      <c r="DJ499" s="60"/>
      <c r="DK499" s="60"/>
      <c r="DL499" s="60"/>
      <c r="DM499" s="60"/>
      <c r="DN499" s="60"/>
      <c r="DO499" s="60"/>
      <c r="DP499" s="60"/>
    </row>
    <row r="500" spans="2:120">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BS500" s="60"/>
      <c r="BT500" s="60"/>
      <c r="BU500" s="75"/>
      <c r="BV500" s="75"/>
      <c r="BW500" s="75"/>
      <c r="BX500" s="75"/>
      <c r="BY500" s="75"/>
      <c r="BZ500" s="75"/>
      <c r="CA500" s="75"/>
      <c r="CL500" s="60"/>
      <c r="CM500" s="60"/>
      <c r="CN500" s="60"/>
      <c r="CO500" s="60"/>
      <c r="CP500" s="60"/>
      <c r="CQ500" s="60"/>
      <c r="CR500" s="60"/>
      <c r="CS500" s="60"/>
      <c r="CT500" s="60"/>
      <c r="CU500" s="60"/>
      <c r="CV500" s="60"/>
      <c r="CW500" s="60"/>
      <c r="CX500" s="60"/>
      <c r="CY500" s="60"/>
      <c r="CZ500" s="60"/>
      <c r="DA500" s="60"/>
      <c r="DB500" s="60"/>
      <c r="DC500" s="60"/>
      <c r="DD500" s="60"/>
      <c r="DE500" s="60"/>
      <c r="DF500" s="60"/>
      <c r="DG500" s="60"/>
      <c r="DH500" s="60"/>
      <c r="DI500" s="60"/>
      <c r="DJ500" s="60"/>
      <c r="DK500" s="60"/>
      <c r="DL500" s="60"/>
      <c r="DM500" s="60"/>
      <c r="DN500" s="60"/>
      <c r="DO500" s="60"/>
      <c r="DP500" s="60"/>
    </row>
    <row r="501" spans="2:120">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BS501" s="60"/>
      <c r="BT501" s="60"/>
      <c r="BU501" s="75"/>
      <c r="BV501" s="75"/>
      <c r="BW501" s="75"/>
      <c r="BX501" s="75"/>
      <c r="BY501" s="75"/>
      <c r="BZ501" s="75"/>
      <c r="CA501" s="75"/>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60"/>
      <c r="DL501" s="60"/>
      <c r="DM501" s="60"/>
      <c r="DN501" s="60"/>
      <c r="DO501" s="60"/>
      <c r="DP501" s="60"/>
    </row>
    <row r="502" spans="2:120">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BS502" s="60"/>
      <c r="BT502" s="60"/>
      <c r="BU502" s="75"/>
      <c r="BV502" s="75"/>
      <c r="BW502" s="75"/>
      <c r="BX502" s="75"/>
      <c r="BY502" s="75"/>
      <c r="BZ502" s="75"/>
      <c r="CA502" s="75"/>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row>
    <row r="503" spans="2:120">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BS503" s="60"/>
      <c r="BT503" s="60"/>
      <c r="BU503" s="75"/>
      <c r="BV503" s="75"/>
      <c r="BW503" s="75"/>
      <c r="BX503" s="75"/>
      <c r="BY503" s="75"/>
      <c r="BZ503" s="75"/>
      <c r="CA503" s="75"/>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row>
    <row r="504" spans="2:120">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BS504" s="60"/>
      <c r="BT504" s="60"/>
      <c r="BU504" s="75"/>
      <c r="BV504" s="75"/>
      <c r="BW504" s="75"/>
      <c r="BX504" s="75"/>
      <c r="BY504" s="75"/>
      <c r="BZ504" s="75"/>
      <c r="CA504" s="75"/>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row>
    <row r="505" spans="2:120">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BS505" s="60"/>
      <c r="BT505" s="60"/>
      <c r="BU505" s="75"/>
      <c r="BV505" s="75"/>
      <c r="BW505" s="75"/>
      <c r="BX505" s="75"/>
      <c r="BY505" s="75"/>
      <c r="BZ505" s="75"/>
      <c r="CA505" s="75"/>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row>
    <row r="506" spans="2:120">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BS506" s="60"/>
      <c r="BT506" s="60"/>
      <c r="BU506" s="75"/>
      <c r="BV506" s="75"/>
      <c r="BW506" s="75"/>
      <c r="BX506" s="75"/>
      <c r="BY506" s="75"/>
      <c r="BZ506" s="75"/>
      <c r="CA506" s="75"/>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row>
    <row r="507" spans="2:120">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BS507" s="60"/>
      <c r="BT507" s="60"/>
      <c r="BU507" s="75"/>
      <c r="BV507" s="75"/>
      <c r="BW507" s="75"/>
      <c r="BX507" s="75"/>
      <c r="BY507" s="75"/>
      <c r="BZ507" s="75"/>
      <c r="CA507" s="75"/>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row>
    <row r="508" spans="2:120">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BS508" s="60"/>
      <c r="BT508" s="60"/>
      <c r="BU508" s="75"/>
      <c r="BV508" s="75"/>
      <c r="BW508" s="75"/>
      <c r="BX508" s="75"/>
      <c r="BY508" s="75"/>
      <c r="BZ508" s="75"/>
      <c r="CA508" s="75"/>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row>
    <row r="509" spans="2:120">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BS509" s="60"/>
      <c r="BT509" s="60"/>
      <c r="BU509" s="75"/>
      <c r="BV509" s="75"/>
      <c r="BW509" s="75"/>
      <c r="BX509" s="75"/>
      <c r="BY509" s="75"/>
      <c r="BZ509" s="75"/>
      <c r="CA509" s="75"/>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row>
    <row r="510" spans="2:120">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BS510" s="60"/>
      <c r="BT510" s="60"/>
      <c r="BU510" s="75"/>
      <c r="BV510" s="75"/>
      <c r="BW510" s="75"/>
      <c r="BX510" s="75"/>
      <c r="BY510" s="75"/>
      <c r="BZ510" s="75"/>
      <c r="CA510" s="75"/>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row>
    <row r="511" spans="2:120">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BS511" s="60"/>
      <c r="BT511" s="60"/>
      <c r="BU511" s="75"/>
      <c r="BV511" s="75"/>
      <c r="BW511" s="75"/>
      <c r="BX511" s="75"/>
      <c r="BY511" s="75"/>
      <c r="BZ511" s="75"/>
      <c r="CA511" s="75"/>
      <c r="CL511" s="60"/>
      <c r="CM511" s="60"/>
      <c r="CN511" s="60"/>
      <c r="CO511" s="60"/>
      <c r="CP511" s="60"/>
      <c r="CQ511" s="60"/>
      <c r="CR511" s="60"/>
      <c r="CS511" s="60"/>
      <c r="CT511" s="60"/>
      <c r="CU511" s="60"/>
      <c r="CV511" s="60"/>
      <c r="CW511" s="60"/>
      <c r="CX511" s="60"/>
      <c r="CY511" s="60"/>
      <c r="CZ511" s="60"/>
      <c r="DA511" s="60"/>
      <c r="DB511" s="60"/>
      <c r="DC511" s="60"/>
      <c r="DD511" s="60"/>
      <c r="DE511" s="60"/>
      <c r="DF511" s="60"/>
      <c r="DG511" s="60"/>
      <c r="DH511" s="60"/>
      <c r="DI511" s="60"/>
      <c r="DJ511" s="60"/>
      <c r="DK511" s="60"/>
      <c r="DL511" s="60"/>
      <c r="DM511" s="60"/>
      <c r="DN511" s="60"/>
      <c r="DO511" s="60"/>
      <c r="DP511" s="60"/>
    </row>
    <row r="512" spans="2:120">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BS512" s="60"/>
      <c r="BT512" s="60"/>
      <c r="BU512" s="75"/>
      <c r="BV512" s="75"/>
      <c r="BW512" s="75"/>
      <c r="BX512" s="75"/>
      <c r="BY512" s="75"/>
      <c r="BZ512" s="75"/>
      <c r="CA512" s="75"/>
      <c r="CL512" s="60"/>
      <c r="CM512" s="60"/>
      <c r="CN512" s="60"/>
      <c r="CO512" s="60"/>
      <c r="CP512" s="60"/>
      <c r="CQ512" s="60"/>
      <c r="CR512" s="60"/>
      <c r="CS512" s="60"/>
      <c r="CT512" s="60"/>
      <c r="CU512" s="60"/>
      <c r="CV512" s="60"/>
      <c r="CW512" s="60"/>
      <c r="CX512" s="60"/>
      <c r="CY512" s="60"/>
      <c r="CZ512" s="60"/>
      <c r="DA512" s="60"/>
      <c r="DB512" s="60"/>
      <c r="DC512" s="60"/>
      <c r="DD512" s="60"/>
      <c r="DE512" s="60"/>
      <c r="DF512" s="60"/>
      <c r="DG512" s="60"/>
      <c r="DH512" s="60"/>
      <c r="DI512" s="60"/>
      <c r="DJ512" s="60"/>
      <c r="DK512" s="60"/>
      <c r="DL512" s="60"/>
      <c r="DM512" s="60"/>
      <c r="DN512" s="60"/>
      <c r="DO512" s="60"/>
      <c r="DP512" s="60"/>
    </row>
    <row r="513" spans="2:120">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BS513" s="60"/>
      <c r="BT513" s="60"/>
      <c r="BU513" s="75"/>
      <c r="BV513" s="75"/>
      <c r="BW513" s="75"/>
      <c r="BX513" s="75"/>
      <c r="BY513" s="75"/>
      <c r="BZ513" s="75"/>
      <c r="CA513" s="75"/>
      <c r="CL513" s="60"/>
      <c r="CM513" s="60"/>
      <c r="CN513" s="60"/>
      <c r="CO513" s="60"/>
      <c r="CP513" s="60"/>
      <c r="CQ513" s="60"/>
      <c r="CR513" s="60"/>
      <c r="CS513" s="60"/>
      <c r="CT513" s="60"/>
      <c r="CU513" s="60"/>
      <c r="CV513" s="60"/>
      <c r="CW513" s="60"/>
      <c r="CX513" s="60"/>
      <c r="CY513" s="60"/>
      <c r="CZ513" s="60"/>
      <c r="DA513" s="60"/>
      <c r="DB513" s="60"/>
      <c r="DC513" s="60"/>
      <c r="DD513" s="60"/>
      <c r="DE513" s="60"/>
      <c r="DF513" s="60"/>
      <c r="DG513" s="60"/>
      <c r="DH513" s="60"/>
      <c r="DI513" s="60"/>
      <c r="DJ513" s="60"/>
      <c r="DK513" s="60"/>
      <c r="DL513" s="60"/>
      <c r="DM513" s="60"/>
      <c r="DN513" s="60"/>
      <c r="DO513" s="60"/>
      <c r="DP513" s="60"/>
    </row>
    <row r="514" spans="2:120">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BS514" s="60"/>
      <c r="BT514" s="60"/>
      <c r="BU514" s="75"/>
      <c r="BV514" s="75"/>
      <c r="BW514" s="75"/>
      <c r="BX514" s="75"/>
      <c r="BY514" s="75"/>
      <c r="BZ514" s="75"/>
      <c r="CA514" s="75"/>
      <c r="CL514" s="60"/>
      <c r="CM514" s="60"/>
      <c r="CN514" s="60"/>
      <c r="CO514" s="60"/>
      <c r="CP514" s="60"/>
      <c r="CQ514" s="60"/>
      <c r="CR514" s="60"/>
      <c r="CS514" s="60"/>
      <c r="CT514" s="60"/>
      <c r="CU514" s="60"/>
      <c r="CV514" s="60"/>
      <c r="CW514" s="60"/>
      <c r="CX514" s="60"/>
      <c r="CY514" s="60"/>
      <c r="CZ514" s="60"/>
      <c r="DA514" s="60"/>
      <c r="DB514" s="60"/>
      <c r="DC514" s="60"/>
      <c r="DD514" s="60"/>
      <c r="DE514" s="60"/>
      <c r="DF514" s="60"/>
      <c r="DG514" s="60"/>
      <c r="DH514" s="60"/>
      <c r="DI514" s="60"/>
      <c r="DJ514" s="60"/>
      <c r="DK514" s="60"/>
      <c r="DL514" s="60"/>
      <c r="DM514" s="60"/>
      <c r="DN514" s="60"/>
      <c r="DO514" s="60"/>
      <c r="DP514" s="60"/>
    </row>
    <row r="515" spans="2:120">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BS515" s="60"/>
      <c r="BT515" s="60"/>
      <c r="BU515" s="75"/>
      <c r="BV515" s="75"/>
      <c r="BW515" s="75"/>
      <c r="BX515" s="75"/>
      <c r="BY515" s="75"/>
      <c r="BZ515" s="75"/>
      <c r="CA515" s="75"/>
      <c r="CL515" s="60"/>
      <c r="CM515" s="60"/>
      <c r="CN515" s="60"/>
      <c r="CO515" s="60"/>
      <c r="CP515" s="60"/>
      <c r="CQ515" s="60"/>
      <c r="CR515" s="60"/>
      <c r="CS515" s="60"/>
      <c r="CT515" s="60"/>
      <c r="CU515" s="60"/>
      <c r="CV515" s="60"/>
      <c r="CW515" s="60"/>
      <c r="CX515" s="60"/>
      <c r="CY515" s="60"/>
      <c r="CZ515" s="60"/>
      <c r="DA515" s="60"/>
      <c r="DB515" s="60"/>
      <c r="DC515" s="60"/>
      <c r="DD515" s="60"/>
      <c r="DE515" s="60"/>
      <c r="DF515" s="60"/>
      <c r="DG515" s="60"/>
      <c r="DH515" s="60"/>
      <c r="DI515" s="60"/>
      <c r="DJ515" s="60"/>
      <c r="DK515" s="60"/>
      <c r="DL515" s="60"/>
      <c r="DM515" s="60"/>
      <c r="DN515" s="60"/>
      <c r="DO515" s="60"/>
      <c r="DP515" s="60"/>
    </row>
    <row r="516" spans="2:120">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BS516" s="60"/>
      <c r="BT516" s="60"/>
      <c r="BU516" s="75"/>
      <c r="BV516" s="75"/>
      <c r="BW516" s="75"/>
      <c r="BX516" s="75"/>
      <c r="BY516" s="75"/>
      <c r="BZ516" s="75"/>
      <c r="CA516" s="75"/>
      <c r="CL516" s="60"/>
      <c r="CM516" s="60"/>
      <c r="CN516" s="60"/>
      <c r="CO516" s="60"/>
      <c r="CP516" s="60"/>
      <c r="CQ516" s="60"/>
      <c r="CR516" s="60"/>
      <c r="CS516" s="60"/>
      <c r="CT516" s="60"/>
      <c r="CU516" s="60"/>
      <c r="CV516" s="60"/>
      <c r="CW516" s="60"/>
      <c r="CX516" s="60"/>
      <c r="CY516" s="60"/>
      <c r="CZ516" s="60"/>
      <c r="DA516" s="60"/>
      <c r="DB516" s="60"/>
      <c r="DC516" s="60"/>
      <c r="DD516" s="60"/>
      <c r="DE516" s="60"/>
      <c r="DF516" s="60"/>
      <c r="DG516" s="60"/>
      <c r="DH516" s="60"/>
      <c r="DI516" s="60"/>
      <c r="DJ516" s="60"/>
      <c r="DK516" s="60"/>
      <c r="DL516" s="60"/>
      <c r="DM516" s="60"/>
      <c r="DN516" s="60"/>
      <c r="DO516" s="60"/>
      <c r="DP516" s="60"/>
    </row>
    <row r="517" spans="2:120">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BS517" s="60"/>
      <c r="BT517" s="60"/>
      <c r="BU517" s="75"/>
      <c r="BV517" s="75"/>
      <c r="BW517" s="75"/>
      <c r="BX517" s="75"/>
      <c r="BY517" s="75"/>
      <c r="BZ517" s="75"/>
      <c r="CA517" s="75"/>
      <c r="CL517" s="60"/>
      <c r="CM517" s="60"/>
      <c r="CN517" s="60"/>
      <c r="CO517" s="60"/>
      <c r="CP517" s="60"/>
      <c r="CQ517" s="60"/>
      <c r="CR517" s="60"/>
      <c r="CS517" s="60"/>
      <c r="CT517" s="60"/>
      <c r="CU517" s="60"/>
      <c r="CV517" s="60"/>
      <c r="CW517" s="60"/>
      <c r="CX517" s="60"/>
      <c r="CY517" s="60"/>
      <c r="CZ517" s="60"/>
      <c r="DA517" s="60"/>
      <c r="DB517" s="60"/>
      <c r="DC517" s="60"/>
      <c r="DD517" s="60"/>
      <c r="DE517" s="60"/>
      <c r="DF517" s="60"/>
      <c r="DG517" s="60"/>
      <c r="DH517" s="60"/>
      <c r="DI517" s="60"/>
      <c r="DJ517" s="60"/>
      <c r="DK517" s="60"/>
      <c r="DL517" s="60"/>
      <c r="DM517" s="60"/>
      <c r="DN517" s="60"/>
      <c r="DO517" s="60"/>
      <c r="DP517" s="60"/>
    </row>
    <row r="518" spans="2:120">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BS518" s="60"/>
      <c r="BT518" s="60"/>
      <c r="BU518" s="75"/>
      <c r="BV518" s="75"/>
      <c r="BW518" s="75"/>
      <c r="BX518" s="75"/>
      <c r="BY518" s="75"/>
      <c r="BZ518" s="75"/>
      <c r="CA518" s="75"/>
      <c r="CL518" s="60"/>
      <c r="CM518" s="60"/>
      <c r="CN518" s="60"/>
      <c r="CO518" s="60"/>
      <c r="CP518" s="60"/>
      <c r="CQ518" s="60"/>
      <c r="CR518" s="60"/>
      <c r="CS518" s="60"/>
      <c r="CT518" s="60"/>
      <c r="CU518" s="60"/>
      <c r="CV518" s="60"/>
      <c r="CW518" s="60"/>
      <c r="CX518" s="60"/>
      <c r="CY518" s="60"/>
      <c r="CZ518" s="60"/>
      <c r="DA518" s="60"/>
      <c r="DB518" s="60"/>
      <c r="DC518" s="60"/>
      <c r="DD518" s="60"/>
      <c r="DE518" s="60"/>
      <c r="DF518" s="60"/>
      <c r="DG518" s="60"/>
      <c r="DH518" s="60"/>
      <c r="DI518" s="60"/>
      <c r="DJ518" s="60"/>
      <c r="DK518" s="60"/>
      <c r="DL518" s="60"/>
      <c r="DM518" s="60"/>
      <c r="DN518" s="60"/>
      <c r="DO518" s="60"/>
      <c r="DP518" s="60"/>
    </row>
    <row r="519" spans="2:120">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BS519" s="60"/>
      <c r="BT519" s="60"/>
      <c r="BU519" s="75"/>
      <c r="BV519" s="75"/>
      <c r="BW519" s="75"/>
      <c r="BX519" s="75"/>
      <c r="BY519" s="75"/>
      <c r="BZ519" s="75"/>
      <c r="CA519" s="75"/>
      <c r="CL519" s="60"/>
      <c r="CM519" s="60"/>
      <c r="CN519" s="60"/>
      <c r="CO519" s="60"/>
      <c r="CP519" s="60"/>
      <c r="CQ519" s="60"/>
      <c r="CR519" s="60"/>
      <c r="CS519" s="60"/>
      <c r="CT519" s="60"/>
      <c r="CU519" s="60"/>
      <c r="CV519" s="60"/>
      <c r="CW519" s="60"/>
      <c r="CX519" s="60"/>
      <c r="CY519" s="60"/>
      <c r="CZ519" s="60"/>
      <c r="DA519" s="60"/>
      <c r="DB519" s="60"/>
      <c r="DC519" s="60"/>
      <c r="DD519" s="60"/>
      <c r="DE519" s="60"/>
      <c r="DF519" s="60"/>
      <c r="DG519" s="60"/>
      <c r="DH519" s="60"/>
      <c r="DI519" s="60"/>
      <c r="DJ519" s="60"/>
      <c r="DK519" s="60"/>
      <c r="DL519" s="60"/>
      <c r="DM519" s="60"/>
      <c r="DN519" s="60"/>
      <c r="DO519" s="60"/>
      <c r="DP519" s="60"/>
    </row>
    <row r="520" spans="2:120">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BS520" s="60"/>
      <c r="BT520" s="60"/>
      <c r="BU520" s="75"/>
      <c r="BV520" s="75"/>
      <c r="BW520" s="75"/>
      <c r="BX520" s="75"/>
      <c r="BY520" s="75"/>
      <c r="BZ520" s="75"/>
      <c r="CA520" s="75"/>
      <c r="CL520" s="60"/>
      <c r="CM520" s="60"/>
      <c r="CN520" s="60"/>
      <c r="CO520" s="60"/>
      <c r="CP520" s="60"/>
      <c r="CQ520" s="60"/>
      <c r="CR520" s="60"/>
      <c r="CS520" s="60"/>
      <c r="CT520" s="60"/>
      <c r="CU520" s="60"/>
      <c r="CV520" s="60"/>
      <c r="CW520" s="60"/>
      <c r="CX520" s="60"/>
      <c r="CY520" s="60"/>
      <c r="CZ520" s="60"/>
      <c r="DA520" s="60"/>
      <c r="DB520" s="60"/>
      <c r="DC520" s="60"/>
      <c r="DD520" s="60"/>
      <c r="DE520" s="60"/>
      <c r="DF520" s="60"/>
      <c r="DG520" s="60"/>
      <c r="DH520" s="60"/>
      <c r="DI520" s="60"/>
      <c r="DJ520" s="60"/>
      <c r="DK520" s="60"/>
      <c r="DL520" s="60"/>
      <c r="DM520" s="60"/>
      <c r="DN520" s="60"/>
      <c r="DO520" s="60"/>
      <c r="DP520" s="60"/>
    </row>
    <row r="521" spans="2:120">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BS521" s="60"/>
      <c r="BT521" s="60"/>
      <c r="BU521" s="75"/>
      <c r="BV521" s="75"/>
      <c r="BW521" s="75"/>
      <c r="BX521" s="75"/>
      <c r="BY521" s="75"/>
      <c r="BZ521" s="75"/>
      <c r="CA521" s="75"/>
      <c r="CL521" s="60"/>
      <c r="CM521" s="60"/>
      <c r="CN521" s="60"/>
      <c r="CO521" s="60"/>
      <c r="CP521" s="60"/>
      <c r="CQ521" s="60"/>
      <c r="CR521" s="60"/>
      <c r="CS521" s="60"/>
      <c r="CT521" s="60"/>
      <c r="CU521" s="60"/>
      <c r="CV521" s="60"/>
      <c r="CW521" s="60"/>
      <c r="CX521" s="60"/>
      <c r="CY521" s="60"/>
      <c r="CZ521" s="60"/>
      <c r="DA521" s="60"/>
      <c r="DB521" s="60"/>
      <c r="DC521" s="60"/>
      <c r="DD521" s="60"/>
      <c r="DE521" s="60"/>
      <c r="DF521" s="60"/>
      <c r="DG521" s="60"/>
      <c r="DH521" s="60"/>
      <c r="DI521" s="60"/>
      <c r="DJ521" s="60"/>
      <c r="DK521" s="60"/>
      <c r="DL521" s="60"/>
      <c r="DM521" s="60"/>
      <c r="DN521" s="60"/>
      <c r="DO521" s="60"/>
      <c r="DP521" s="60"/>
    </row>
  </sheetData>
  <sheetProtection algorithmName="SHA-512" hashValue="tyb3nj2V7YEZPA5ouf08iGH5cBSvwgkZR3kqV0AwRFH7Na2Kmrjbyb0gH1VAciXrfVVy/06SADq6B/EU48hq8g==" saltValue="Rzcngusb8gK2xMXfXUbcvg==" spinCount="100000" sheet="1" objects="1" scenarios="1"/>
  <mergeCells count="187">
    <mergeCell ref="B6:AA6"/>
    <mergeCell ref="B7:AA7"/>
    <mergeCell ref="B8:AA8"/>
    <mergeCell ref="B9:AA9"/>
    <mergeCell ref="B10:AA10"/>
    <mergeCell ref="B11:AA11"/>
    <mergeCell ref="D1:T2"/>
    <mergeCell ref="U1:AA2"/>
    <mergeCell ref="D3:T3"/>
    <mergeCell ref="U3:Z3"/>
    <mergeCell ref="B4:AA4"/>
    <mergeCell ref="B5:AA5"/>
    <mergeCell ref="B18:AA18"/>
    <mergeCell ref="B19:AA19"/>
    <mergeCell ref="B20:L20"/>
    <mergeCell ref="N20:AB20"/>
    <mergeCell ref="B21:I21"/>
    <mergeCell ref="J21:L21"/>
    <mergeCell ref="O21:W21"/>
    <mergeCell ref="X21:Z21"/>
    <mergeCell ref="B12:AA12"/>
    <mergeCell ref="B13:AA13"/>
    <mergeCell ref="B14:AA14"/>
    <mergeCell ref="B15:AA15"/>
    <mergeCell ref="B16:AA16"/>
    <mergeCell ref="B17:AA17"/>
    <mergeCell ref="B22:I22"/>
    <mergeCell ref="J22:L22"/>
    <mergeCell ref="O22:W22"/>
    <mergeCell ref="X22:Z22"/>
    <mergeCell ref="B23:G23"/>
    <mergeCell ref="H23:I23"/>
    <mergeCell ref="J23:L23"/>
    <mergeCell ref="O23:W23"/>
    <mergeCell ref="X23:Z23"/>
    <mergeCell ref="B24:E24"/>
    <mergeCell ref="F24:I24"/>
    <mergeCell ref="J24:L24"/>
    <mergeCell ref="O24:W24"/>
    <mergeCell ref="X24:Z24"/>
    <mergeCell ref="B25:I25"/>
    <mergeCell ref="J25:L25"/>
    <mergeCell ref="O25:W25"/>
    <mergeCell ref="X25:Z25"/>
    <mergeCell ref="B28:I28"/>
    <mergeCell ref="J28:L28"/>
    <mergeCell ref="N28:AB28"/>
    <mergeCell ref="B29:I29"/>
    <mergeCell ref="J29:L29"/>
    <mergeCell ref="O29:W29"/>
    <mergeCell ref="X29:Z29"/>
    <mergeCell ref="B26:I26"/>
    <mergeCell ref="J26:L26"/>
    <mergeCell ref="O26:W26"/>
    <mergeCell ref="X26:Z26"/>
    <mergeCell ref="B27:I27"/>
    <mergeCell ref="J27:L27"/>
    <mergeCell ref="B32:I32"/>
    <mergeCell ref="J32:L32"/>
    <mergeCell ref="O32:W32"/>
    <mergeCell ref="X32:Z32"/>
    <mergeCell ref="B33:I33"/>
    <mergeCell ref="J33:L33"/>
    <mergeCell ref="B30:I30"/>
    <mergeCell ref="J30:L30"/>
    <mergeCell ref="O30:W30"/>
    <mergeCell ref="X30:Z30"/>
    <mergeCell ref="B31:I31"/>
    <mergeCell ref="J31:L31"/>
    <mergeCell ref="O31:W31"/>
    <mergeCell ref="X31:Z31"/>
    <mergeCell ref="B36:I36"/>
    <mergeCell ref="J36:L36"/>
    <mergeCell ref="O36:W36"/>
    <mergeCell ref="X36:Z36"/>
    <mergeCell ref="B37:I37"/>
    <mergeCell ref="J37:L37"/>
    <mergeCell ref="O37:W37"/>
    <mergeCell ref="X37:Z37"/>
    <mergeCell ref="B34:I34"/>
    <mergeCell ref="J34:L34"/>
    <mergeCell ref="N34:AB34"/>
    <mergeCell ref="B35:I35"/>
    <mergeCell ref="J35:L35"/>
    <mergeCell ref="O35:W35"/>
    <mergeCell ref="X35:Z35"/>
    <mergeCell ref="B40:I40"/>
    <mergeCell ref="J40:L40"/>
    <mergeCell ref="X40:Z40"/>
    <mergeCell ref="B41:I41"/>
    <mergeCell ref="J41:L41"/>
    <mergeCell ref="O41:W41"/>
    <mergeCell ref="X41:Z41"/>
    <mergeCell ref="B38:I38"/>
    <mergeCell ref="J38:L38"/>
    <mergeCell ref="O38:W38"/>
    <mergeCell ref="X38:Z38"/>
    <mergeCell ref="B39:I39"/>
    <mergeCell ref="J39:L39"/>
    <mergeCell ref="N39:AB39"/>
    <mergeCell ref="AH43:AV43"/>
    <mergeCell ref="BS43:BT43"/>
    <mergeCell ref="B44:I44"/>
    <mergeCell ref="J44:L44"/>
    <mergeCell ref="O44:W44"/>
    <mergeCell ref="X44:Z44"/>
    <mergeCell ref="AH44:AV44"/>
    <mergeCell ref="BS44:BT44"/>
    <mergeCell ref="B42:F42"/>
    <mergeCell ref="G42:I42"/>
    <mergeCell ref="J42:L42"/>
    <mergeCell ref="O42:W42"/>
    <mergeCell ref="X42:Z42"/>
    <mergeCell ref="B43:I43"/>
    <mergeCell ref="J43:L43"/>
    <mergeCell ref="O43:Z43"/>
    <mergeCell ref="B46:I46"/>
    <mergeCell ref="J46:L46"/>
    <mergeCell ref="O46:W46"/>
    <mergeCell ref="X46:Z46"/>
    <mergeCell ref="AH46:AV46"/>
    <mergeCell ref="BS46:BT46"/>
    <mergeCell ref="B45:I45"/>
    <mergeCell ref="J45:L45"/>
    <mergeCell ref="O45:W45"/>
    <mergeCell ref="X45:Z45"/>
    <mergeCell ref="AH45:AV45"/>
    <mergeCell ref="BS45:BT45"/>
    <mergeCell ref="B48:I48"/>
    <mergeCell ref="J48:L48"/>
    <mergeCell ref="O48:W48"/>
    <mergeCell ref="X48:Z48"/>
    <mergeCell ref="AH48:AV48"/>
    <mergeCell ref="BS48:BT48"/>
    <mergeCell ref="B47:I47"/>
    <mergeCell ref="J47:L47"/>
    <mergeCell ref="O47:W47"/>
    <mergeCell ref="X47:Z47"/>
    <mergeCell ref="AH47:AV47"/>
    <mergeCell ref="BS47:BT47"/>
    <mergeCell ref="B50:I50"/>
    <mergeCell ref="J50:L50"/>
    <mergeCell ref="O50:W50"/>
    <mergeCell ref="AH50:AV50"/>
    <mergeCell ref="BS50:BT50"/>
    <mergeCell ref="B49:I49"/>
    <mergeCell ref="J49:L49"/>
    <mergeCell ref="O49:W49"/>
    <mergeCell ref="X50:Z50"/>
    <mergeCell ref="AH49:AV49"/>
    <mergeCell ref="BS49:BT49"/>
    <mergeCell ref="X49:Z49"/>
    <mergeCell ref="A51:A58"/>
    <mergeCell ref="B51:I51"/>
    <mergeCell ref="J51:L51"/>
    <mergeCell ref="O51:W51"/>
    <mergeCell ref="X51:Z51"/>
    <mergeCell ref="AC51:AC58"/>
    <mergeCell ref="B53:I53"/>
    <mergeCell ref="J53:L53"/>
    <mergeCell ref="O53:W53"/>
    <mergeCell ref="X53:Z53"/>
    <mergeCell ref="B57:I57"/>
    <mergeCell ref="J57:L57"/>
    <mergeCell ref="O57:W57"/>
    <mergeCell ref="X57:Z57"/>
    <mergeCell ref="B55:I55"/>
    <mergeCell ref="J55:L55"/>
    <mergeCell ref="B56:I56"/>
    <mergeCell ref="J56:L56"/>
    <mergeCell ref="O56:W56"/>
    <mergeCell ref="X56:Z56"/>
    <mergeCell ref="O55:W55"/>
    <mergeCell ref="X55:Z55"/>
    <mergeCell ref="AH53:AV53"/>
    <mergeCell ref="BS53:BT53"/>
    <mergeCell ref="B54:I54"/>
    <mergeCell ref="J54:L54"/>
    <mergeCell ref="AH54:AV54"/>
    <mergeCell ref="BS54:BT54"/>
    <mergeCell ref="AH51:AV51"/>
    <mergeCell ref="BS51:BT51"/>
    <mergeCell ref="B52:I52"/>
    <mergeCell ref="J52:L52"/>
    <mergeCell ref="AH52:AV52"/>
    <mergeCell ref="BS52:BT52"/>
    <mergeCell ref="O54:Z54"/>
  </mergeCells>
  <conditionalFormatting sqref="J21:L21">
    <cfRule type="containsBlanks" dxfId="245" priority="33">
      <formula>LEN(TRIM(J21))=0</formula>
    </cfRule>
  </conditionalFormatting>
  <conditionalFormatting sqref="J22:L22">
    <cfRule type="containsBlanks" dxfId="244" priority="40">
      <formula>LEN(TRIM(J22))=0</formula>
    </cfRule>
  </conditionalFormatting>
  <conditionalFormatting sqref="J23:L28">
    <cfRule type="containsBlanks" dxfId="243" priority="32">
      <formula>LEN(TRIM(J23))=0</formula>
    </cfRule>
  </conditionalFormatting>
  <conditionalFormatting sqref="J29:L29">
    <cfRule type="containsBlanks" dxfId="242" priority="39">
      <formula>LEN(TRIM(J29))=0</formula>
    </cfRule>
  </conditionalFormatting>
  <conditionalFormatting sqref="J30:L31">
    <cfRule type="containsBlanks" dxfId="241" priority="31">
      <formula>LEN(TRIM(J30))=0</formula>
    </cfRule>
  </conditionalFormatting>
  <conditionalFormatting sqref="J32:L32">
    <cfRule type="containsBlanks" dxfId="240" priority="38">
      <formula>LEN(TRIM(J32))=0</formula>
    </cfRule>
  </conditionalFormatting>
  <conditionalFormatting sqref="J33:L33">
    <cfRule type="containsBlanks" dxfId="239" priority="30">
      <formula>LEN(TRIM(J33))=0</formula>
    </cfRule>
  </conditionalFormatting>
  <conditionalFormatting sqref="J34:L34">
    <cfRule type="containsBlanks" dxfId="238" priority="37">
      <formula>LEN(TRIM(J34))=0</formula>
    </cfRule>
  </conditionalFormatting>
  <conditionalFormatting sqref="J35:L35">
    <cfRule type="containsBlanks" dxfId="237" priority="29">
      <formula>LEN(TRIM(J35))=0</formula>
    </cfRule>
  </conditionalFormatting>
  <conditionalFormatting sqref="J36:L37">
    <cfRule type="containsBlanks" dxfId="236" priority="36">
      <formula>LEN(TRIM(J36))=0</formula>
    </cfRule>
  </conditionalFormatting>
  <conditionalFormatting sqref="J38:L41">
    <cfRule type="containsBlanks" dxfId="235" priority="28">
      <formula>LEN(TRIM(J38))=0</formula>
    </cfRule>
  </conditionalFormatting>
  <conditionalFormatting sqref="J42:L42">
    <cfRule type="containsBlanks" dxfId="234" priority="27">
      <formula>LEN(TRIM(J42))=0</formula>
    </cfRule>
  </conditionalFormatting>
  <conditionalFormatting sqref="J43:L56">
    <cfRule type="containsBlanks" dxfId="233" priority="25">
      <formula>LEN(TRIM(J43))=0</formula>
    </cfRule>
  </conditionalFormatting>
  <conditionalFormatting sqref="X21:Z21">
    <cfRule type="containsBlanks" dxfId="232" priority="35">
      <formula>LEN(TRIM(X21))=0</formula>
    </cfRule>
  </conditionalFormatting>
  <conditionalFormatting sqref="X22:Z25">
    <cfRule type="containsBlanks" dxfId="231" priority="24">
      <formula>LEN(TRIM(X22))=0</formula>
    </cfRule>
  </conditionalFormatting>
  <conditionalFormatting sqref="X29:Z31">
    <cfRule type="containsBlanks" dxfId="230" priority="23">
      <formula>LEN(TRIM(X29))=0</formula>
    </cfRule>
  </conditionalFormatting>
  <conditionalFormatting sqref="X35:Z36">
    <cfRule type="containsBlanks" dxfId="229" priority="22">
      <formula>LEN(TRIM(X35))=0</formula>
    </cfRule>
  </conditionalFormatting>
  <conditionalFormatting sqref="X40:Z42">
    <cfRule type="containsBlanks" dxfId="228" priority="5">
      <formula>LEN(TRIM(X40))=0</formula>
    </cfRule>
  </conditionalFormatting>
  <conditionalFormatting sqref="X44:Z46">
    <cfRule type="containsBlanks" dxfId="227" priority="2">
      <formula>LEN(TRIM(X44))=0</formula>
    </cfRule>
  </conditionalFormatting>
  <conditionalFormatting sqref="X47:Z47">
    <cfRule type="containsBlanks" dxfId="226" priority="4">
      <formula>LEN(TRIM(X47))=0</formula>
    </cfRule>
  </conditionalFormatting>
  <conditionalFormatting sqref="X50:Z50">
    <cfRule type="expression" priority="6">
      <formula>LEN($X$50:$Z$55)</formula>
    </cfRule>
  </conditionalFormatting>
  <conditionalFormatting sqref="X50:Z51">
    <cfRule type="containsBlanks" dxfId="225" priority="1">
      <formula>LEN(TRIM(X50))=0</formula>
    </cfRule>
  </conditionalFormatting>
  <conditionalFormatting sqref="X55:Z55">
    <cfRule type="containsBlanks" dxfId="224" priority="3">
      <formula>LEN(TRIM(X55))=0</formula>
    </cfRule>
  </conditionalFormatting>
  <dataValidations count="5">
    <dataValidation type="list" allowBlank="1" showInputMessage="1" showErrorMessage="1" sqref="M14:N14" xr:uid="{4509B67F-EA03-480F-B716-CD479CC81CDC}">
      <formula1>$AY$25:$AY$30</formula1>
    </dataValidation>
    <dataValidation type="list" allowBlank="1" showInputMessage="1" showErrorMessage="1" sqref="U14:AA14" xr:uid="{285DB9BD-78C7-4F0D-94F2-A10566BE30F2}">
      <formula1>$BL$30:$BL$34</formula1>
    </dataValidation>
    <dataValidation type="list" allowBlank="1" showInputMessage="1" showErrorMessage="1" sqref="B15:J15" xr:uid="{D26858C8-0E78-487F-A31E-373B2D0A8EEF}">
      <formula1>$BL$29:$BL$33</formula1>
    </dataValidation>
    <dataValidation type="list" allowBlank="1" showInputMessage="1" showErrorMessage="1" sqref="S9:AA9" xr:uid="{A397644F-16FE-4F4A-A74E-D13488DD1F18}">
      <formula1>$AY$67:$AY$71</formula1>
    </dataValidation>
    <dataValidation allowBlank="1" showInputMessage="1" showErrorMessage="1" promptTitle="Enter any unlisted expenses here" prompt="Please specify any additional expenses not included in the above categories._x000a_" sqref="B51:I56" xr:uid="{A0CA02AE-F3EE-462D-BE28-516029F5FD9F}"/>
  </dataValidations>
  <hyperlinks>
    <hyperlink ref="S7:Y7" r:id="rId1" display="Business Activity Codes" xr:uid="{65313229-1C9F-41A3-8C98-2F65F8798A6C}"/>
    <hyperlink ref="CD23:CK23" r:id="rId2" display="Payroll Processing Fee" xr:uid="{D7813076-6CC7-4C6B-91B6-86CCEAD980C8}"/>
    <hyperlink ref="CD35:CK35" r:id="rId3" display="Home Office ( Safe Harbor)" xr:uid="{C96A99F5-B856-4996-ABF7-CD90278E4A1D}"/>
    <hyperlink ref="U3" r:id="rId4" xr:uid="{0EED7A58-02A5-4280-B665-541D3B969233}"/>
    <hyperlink ref="B34:I34" r:id="rId5" display="Payroll Processing Fee" xr:uid="{C19FF865-8CFC-4759-9FF7-D924D79D8876}"/>
    <hyperlink ref="B49:I49" location="'Basic Information'!A1" display="Other Exp not listed Above" xr:uid="{F6729AA4-2F7B-4965-9D17-00F905AD4DCF}"/>
  </hyperlinks>
  <pageMargins left="0.25" right="0.25" top="0.25" bottom="0" header="0.05" footer="0"/>
  <pageSetup orientation="portrait" r:id="rId6"/>
  <headerFooter alignWithMargins="0"/>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CAFDF-19EF-4DDB-8D70-8795ED24E279}">
  <sheetPr>
    <tabColor theme="8" tint="0.39997558519241921"/>
  </sheetPr>
  <dimension ref="A1:GV521"/>
  <sheetViews>
    <sheetView zoomScale="115" zoomScaleNormal="115" workbookViewId="0">
      <selection activeCell="X21" sqref="X21:Z21"/>
    </sheetView>
  </sheetViews>
  <sheetFormatPr defaultRowHeight="12.75"/>
  <cols>
    <col min="1" max="1" width="3.5703125" style="74" customWidth="1"/>
    <col min="2" max="2" width="3.140625" style="74" customWidth="1"/>
    <col min="3" max="3" width="12.7109375" style="74" customWidth="1"/>
    <col min="4" max="6" width="3.140625" style="74" customWidth="1"/>
    <col min="7" max="8" width="2" style="74" customWidth="1"/>
    <col min="9" max="9" width="1.28515625" style="74" customWidth="1"/>
    <col min="10" max="11" width="3.140625" style="74" customWidth="1"/>
    <col min="12" max="12" width="7.140625" style="74" customWidth="1"/>
    <col min="13" max="13" width="1.7109375" style="74" customWidth="1"/>
    <col min="14" max="22" width="3.140625" style="74" customWidth="1"/>
    <col min="23" max="23" width="4.42578125" style="74" customWidth="1"/>
    <col min="24" max="24" width="3.140625" style="74" customWidth="1"/>
    <col min="25" max="25" width="5.42578125" style="74" customWidth="1"/>
    <col min="26" max="26" width="5.28515625" style="74" customWidth="1"/>
    <col min="27" max="27" width="3.140625" style="74" customWidth="1"/>
    <col min="28" max="28" width="1.42578125" style="74" customWidth="1"/>
    <col min="29" max="29" width="3.5703125" style="74" customWidth="1"/>
    <col min="30" max="30" width="5.7109375" style="60" hidden="1" customWidth="1"/>
    <col min="31" max="31" width="10.140625" style="60" hidden="1" customWidth="1"/>
    <col min="32" max="32" width="3.140625" style="60" hidden="1" customWidth="1"/>
    <col min="33" max="48" width="3.140625" style="60" customWidth="1"/>
    <col min="49" max="58" width="3.140625" style="60" hidden="1" customWidth="1"/>
    <col min="59" max="59" width="5.28515625" style="60" hidden="1" customWidth="1"/>
    <col min="60" max="66" width="3.140625" style="60" hidden="1" customWidth="1"/>
    <col min="67" max="70" width="9.140625" style="60" hidden="1" customWidth="1"/>
    <col min="71" max="72" width="9.140625" style="58"/>
    <col min="73" max="73" width="9.140625" style="68"/>
    <col min="74" max="79" width="9.140625" style="68" customWidth="1"/>
    <col min="80" max="81" width="9.140625" style="75" customWidth="1"/>
    <col min="82" max="84" width="9.140625" style="75"/>
    <col min="85" max="85" width="11.7109375" style="75" bestFit="1" customWidth="1"/>
    <col min="86" max="89" width="9.140625" style="75"/>
    <col min="90" max="196" width="9.140625" style="76"/>
    <col min="197" max="204" width="9.140625" style="77"/>
    <col min="205" max="16384" width="9.140625" style="74"/>
  </cols>
  <sheetData>
    <row r="1" spans="1:88" ht="10.5" customHeight="1">
      <c r="A1" s="58"/>
      <c r="B1" s="402"/>
      <c r="C1" s="403"/>
      <c r="D1" s="666" t="s">
        <v>82</v>
      </c>
      <c r="E1" s="666"/>
      <c r="F1" s="666"/>
      <c r="G1" s="666"/>
      <c r="H1" s="666"/>
      <c r="I1" s="666"/>
      <c r="J1" s="666"/>
      <c r="K1" s="666"/>
      <c r="L1" s="666"/>
      <c r="M1" s="666"/>
      <c r="N1" s="666"/>
      <c r="O1" s="666"/>
      <c r="P1" s="666"/>
      <c r="Q1" s="666"/>
      <c r="R1" s="666"/>
      <c r="S1" s="666"/>
      <c r="T1" s="666"/>
      <c r="U1" s="795">
        <v>46082</v>
      </c>
      <c r="V1" s="796"/>
      <c r="W1" s="796"/>
      <c r="X1" s="796"/>
      <c r="Y1" s="796"/>
      <c r="Z1" s="796"/>
      <c r="AA1" s="796"/>
      <c r="AB1" s="404"/>
      <c r="AC1" s="58"/>
      <c r="BS1" s="60"/>
      <c r="BT1" s="60"/>
      <c r="BU1" s="75"/>
      <c r="BV1" s="75"/>
      <c r="BW1" s="75"/>
      <c r="BX1" s="75"/>
      <c r="BY1" s="75"/>
      <c r="BZ1" s="75"/>
      <c r="CA1" s="75"/>
    </row>
    <row r="2" spans="1:88" ht="20.25" customHeight="1">
      <c r="A2" s="58"/>
      <c r="B2" s="405"/>
      <c r="C2" s="79"/>
      <c r="D2" s="667"/>
      <c r="E2" s="667"/>
      <c r="F2" s="667"/>
      <c r="G2" s="667"/>
      <c r="H2" s="667"/>
      <c r="I2" s="667"/>
      <c r="J2" s="667"/>
      <c r="K2" s="667"/>
      <c r="L2" s="667"/>
      <c r="M2" s="667"/>
      <c r="N2" s="667"/>
      <c r="O2" s="667"/>
      <c r="P2" s="667"/>
      <c r="Q2" s="667"/>
      <c r="R2" s="667"/>
      <c r="S2" s="667"/>
      <c r="T2" s="667"/>
      <c r="U2" s="797"/>
      <c r="V2" s="797"/>
      <c r="W2" s="797"/>
      <c r="X2" s="797"/>
      <c r="Y2" s="797"/>
      <c r="Z2" s="797"/>
      <c r="AA2" s="797"/>
      <c r="AB2" s="406"/>
      <c r="AC2" s="58"/>
      <c r="AH2" s="80"/>
      <c r="AI2" s="80"/>
      <c r="AJ2" s="80"/>
      <c r="AK2" s="80"/>
      <c r="AL2" s="80"/>
      <c r="AM2" s="80"/>
      <c r="AN2" s="80"/>
      <c r="AO2" s="80"/>
      <c r="AP2" s="80"/>
      <c r="AQ2" s="80"/>
      <c r="AR2" s="80"/>
      <c r="AS2" s="80"/>
      <c r="AT2" s="80"/>
      <c r="AU2" s="80"/>
      <c r="BL2" s="62" t="s">
        <v>83</v>
      </c>
      <c r="BS2" s="60"/>
      <c r="BT2" s="60"/>
      <c r="BU2" s="75"/>
      <c r="BV2" s="75"/>
      <c r="BW2" s="75"/>
      <c r="BX2" s="75"/>
      <c r="BY2" s="75"/>
      <c r="BZ2" s="75"/>
      <c r="CA2" s="75"/>
    </row>
    <row r="3" spans="1:88" ht="20.25" customHeight="1">
      <c r="A3" s="58"/>
      <c r="B3" s="407"/>
      <c r="C3" s="82"/>
      <c r="D3" s="668" t="s">
        <v>84</v>
      </c>
      <c r="E3" s="669"/>
      <c r="F3" s="669"/>
      <c r="G3" s="669"/>
      <c r="H3" s="669"/>
      <c r="I3" s="669"/>
      <c r="J3" s="669"/>
      <c r="K3" s="669"/>
      <c r="L3" s="669"/>
      <c r="M3" s="669"/>
      <c r="N3" s="669"/>
      <c r="O3" s="669"/>
      <c r="P3" s="669"/>
      <c r="Q3" s="669"/>
      <c r="R3" s="669"/>
      <c r="S3" s="669"/>
      <c r="T3" s="669"/>
      <c r="U3" s="798" t="s">
        <v>325</v>
      </c>
      <c r="V3" s="799"/>
      <c r="W3" s="799"/>
      <c r="X3" s="799"/>
      <c r="Y3" s="799"/>
      <c r="Z3" s="799"/>
      <c r="AA3" s="210"/>
      <c r="AB3" s="408"/>
      <c r="AC3" s="58"/>
      <c r="AH3" s="80"/>
      <c r="AI3" s="80"/>
      <c r="AJ3" s="80"/>
      <c r="AK3" s="80"/>
      <c r="AL3" s="80"/>
      <c r="AM3" s="80"/>
      <c r="AN3" s="80"/>
      <c r="AO3" s="80"/>
      <c r="AP3" s="80"/>
      <c r="AQ3" s="80"/>
      <c r="AR3" s="80"/>
      <c r="AS3" s="80"/>
      <c r="AT3" s="80"/>
      <c r="AU3" s="80"/>
      <c r="AY3" s="62" t="s">
        <v>65</v>
      </c>
      <c r="BL3" s="60" t="s">
        <v>221</v>
      </c>
      <c r="BS3" s="60"/>
      <c r="BT3" s="60"/>
      <c r="BU3" s="75"/>
      <c r="BV3" s="75"/>
      <c r="BW3" s="75"/>
      <c r="BX3" s="75"/>
      <c r="BY3" s="75"/>
      <c r="BZ3" s="75"/>
      <c r="CA3" s="75"/>
    </row>
    <row r="4" spans="1:88" ht="4.5" hidden="1" customHeight="1">
      <c r="A4" s="58"/>
      <c r="B4" s="696"/>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409"/>
      <c r="AC4" s="58"/>
      <c r="AY4" s="62" t="s">
        <v>66</v>
      </c>
      <c r="BL4" s="62" t="s">
        <v>85</v>
      </c>
      <c r="BS4" s="60"/>
      <c r="BT4" s="60"/>
      <c r="BU4" s="75"/>
      <c r="BV4" s="75"/>
      <c r="BW4" s="75"/>
      <c r="BX4" s="75"/>
      <c r="BY4" s="75"/>
      <c r="BZ4" s="75"/>
      <c r="CA4" s="75"/>
    </row>
    <row r="5" spans="1:88" ht="16.5" hidden="1" customHeight="1">
      <c r="A5" s="58"/>
      <c r="B5" s="696" t="s">
        <v>86</v>
      </c>
      <c r="C5" s="697"/>
      <c r="D5" s="697" t="s">
        <v>217</v>
      </c>
      <c r="E5" s="697"/>
      <c r="F5" s="697"/>
      <c r="G5" s="697"/>
      <c r="H5" s="697"/>
      <c r="I5" s="697"/>
      <c r="J5" s="697"/>
      <c r="K5" s="697"/>
      <c r="L5" s="697"/>
      <c r="M5" s="697"/>
      <c r="N5" s="697"/>
      <c r="O5" s="697" t="s">
        <v>67</v>
      </c>
      <c r="P5" s="697"/>
      <c r="Q5" s="697"/>
      <c r="R5" s="697"/>
      <c r="S5" s="697"/>
      <c r="T5" s="697"/>
      <c r="U5" s="697" t="s">
        <v>87</v>
      </c>
      <c r="V5" s="697"/>
      <c r="W5" s="697"/>
      <c r="X5" s="697"/>
      <c r="Y5" s="697"/>
      <c r="Z5" s="697"/>
      <c r="AA5" s="697"/>
      <c r="AB5" s="409"/>
      <c r="AC5" s="58"/>
      <c r="AF5" s="83">
        <f>Q5</f>
        <v>0</v>
      </c>
      <c r="AG5" s="61"/>
      <c r="AH5" s="61"/>
      <c r="AY5" s="60" t="s">
        <v>88</v>
      </c>
      <c r="BL5" s="60" t="s">
        <v>89</v>
      </c>
      <c r="BS5" s="60"/>
      <c r="BT5" s="60"/>
      <c r="BU5" s="75"/>
      <c r="BV5" s="75"/>
      <c r="BW5" s="75"/>
      <c r="BX5" s="75"/>
      <c r="BY5" s="75"/>
      <c r="BZ5" s="75"/>
      <c r="CA5" s="75"/>
    </row>
    <row r="6" spans="1:88" ht="4.5" hidden="1" customHeight="1">
      <c r="A6" s="58"/>
      <c r="B6" s="696"/>
      <c r="C6" s="697"/>
      <c r="D6" s="697"/>
      <c r="E6" s="697"/>
      <c r="F6" s="697"/>
      <c r="G6" s="697"/>
      <c r="H6" s="697"/>
      <c r="I6" s="697"/>
      <c r="J6" s="697"/>
      <c r="K6" s="697"/>
      <c r="L6" s="697"/>
      <c r="M6" s="697"/>
      <c r="N6" s="697"/>
      <c r="O6" s="697"/>
      <c r="P6" s="697"/>
      <c r="Q6" s="697"/>
      <c r="R6" s="697"/>
      <c r="S6" s="697"/>
      <c r="T6" s="697"/>
      <c r="U6" s="697"/>
      <c r="V6" s="697"/>
      <c r="W6" s="697"/>
      <c r="X6" s="697"/>
      <c r="Y6" s="697"/>
      <c r="Z6" s="697"/>
      <c r="AA6" s="697"/>
      <c r="AB6" s="409"/>
      <c r="AC6" s="58"/>
      <c r="BL6" s="60" t="s">
        <v>220</v>
      </c>
      <c r="BS6" s="60"/>
      <c r="BT6" s="60"/>
      <c r="BU6" s="75"/>
      <c r="BV6" s="75"/>
      <c r="BW6" s="75"/>
      <c r="BX6" s="75"/>
      <c r="BY6" s="75"/>
      <c r="BZ6" s="75"/>
      <c r="CA6" s="75"/>
    </row>
    <row r="7" spans="1:88" ht="15" hidden="1" customHeight="1">
      <c r="A7" s="58"/>
      <c r="B7" s="696" t="s">
        <v>83</v>
      </c>
      <c r="C7" s="697"/>
      <c r="D7" s="697"/>
      <c r="E7" s="697"/>
      <c r="F7" s="697"/>
      <c r="G7" s="697"/>
      <c r="H7" s="697"/>
      <c r="I7" s="697"/>
      <c r="J7" s="697" t="s">
        <v>90</v>
      </c>
      <c r="K7" s="697"/>
      <c r="L7" s="697"/>
      <c r="M7" s="697"/>
      <c r="N7" s="697"/>
      <c r="O7" s="697"/>
      <c r="P7" s="697"/>
      <c r="Q7" s="697"/>
      <c r="R7" s="697"/>
      <c r="S7" s="697" t="s">
        <v>91</v>
      </c>
      <c r="T7" s="697"/>
      <c r="U7" s="697"/>
      <c r="V7" s="697"/>
      <c r="W7" s="697"/>
      <c r="X7" s="697"/>
      <c r="Y7" s="697"/>
      <c r="Z7" s="697"/>
      <c r="AA7" s="697"/>
      <c r="AB7" s="409"/>
      <c r="AC7" s="58"/>
      <c r="BS7" s="60"/>
      <c r="BT7" s="60"/>
      <c r="BU7" s="75"/>
      <c r="BV7" s="75"/>
      <c r="BW7" s="75"/>
      <c r="BX7" s="75"/>
      <c r="BY7" s="75"/>
      <c r="BZ7" s="75"/>
      <c r="CA7" s="75"/>
    </row>
    <row r="8" spans="1:88" ht="9" hidden="1" customHeight="1">
      <c r="A8" s="58"/>
      <c r="B8" s="696"/>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409"/>
      <c r="AC8" s="58"/>
      <c r="BS8" s="60"/>
      <c r="BT8" s="60"/>
      <c r="BU8" s="75"/>
      <c r="BV8" s="75"/>
      <c r="BW8" s="75"/>
      <c r="BX8" s="75"/>
      <c r="BY8" s="75"/>
      <c r="BZ8" s="75"/>
      <c r="CA8" s="75"/>
    </row>
    <row r="9" spans="1:88" ht="16.5" hidden="1" customHeight="1">
      <c r="A9" s="58"/>
      <c r="B9" s="696" t="s">
        <v>227</v>
      </c>
      <c r="C9" s="697"/>
      <c r="D9" s="697"/>
      <c r="E9" s="697"/>
      <c r="F9" s="697"/>
      <c r="G9" s="697"/>
      <c r="H9" s="697"/>
      <c r="I9" s="697"/>
      <c r="J9" s="697"/>
      <c r="K9" s="697"/>
      <c r="L9" s="697"/>
      <c r="M9" s="697"/>
      <c r="N9" s="697"/>
      <c r="O9" s="697"/>
      <c r="P9" s="697"/>
      <c r="Q9" s="697"/>
      <c r="R9" s="697"/>
      <c r="S9" s="697" t="s">
        <v>222</v>
      </c>
      <c r="T9" s="697"/>
      <c r="U9" s="697"/>
      <c r="V9" s="697"/>
      <c r="W9" s="697"/>
      <c r="X9" s="697"/>
      <c r="Y9" s="697"/>
      <c r="Z9" s="697"/>
      <c r="AA9" s="697"/>
      <c r="AB9" s="409"/>
      <c r="AC9" s="58"/>
      <c r="BS9" s="60"/>
      <c r="BT9" s="60"/>
      <c r="BU9" s="75"/>
      <c r="BV9" s="75"/>
      <c r="BW9" s="75"/>
      <c r="BX9" s="75"/>
      <c r="BY9" s="75"/>
      <c r="BZ9" s="75"/>
      <c r="CA9" s="75"/>
    </row>
    <row r="10" spans="1:88" ht="7.5" hidden="1" customHeight="1">
      <c r="A10" s="58"/>
      <c r="B10" s="696"/>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409"/>
      <c r="AC10" s="58"/>
      <c r="AY10" s="60" t="s">
        <v>92</v>
      </c>
      <c r="BL10" s="60" t="s">
        <v>93</v>
      </c>
      <c r="BS10" s="60"/>
      <c r="BT10" s="60"/>
      <c r="BU10" s="75"/>
      <c r="BV10" s="75"/>
      <c r="BW10" s="75"/>
      <c r="BX10" s="75"/>
      <c r="BY10" s="75"/>
      <c r="BZ10" s="75"/>
      <c r="CA10" s="75"/>
    </row>
    <row r="11" spans="1:88" ht="15" hidden="1" customHeight="1">
      <c r="A11" s="58"/>
      <c r="B11" s="696" t="s">
        <v>94</v>
      </c>
      <c r="C11" s="697"/>
      <c r="D11" s="697"/>
      <c r="E11" s="697"/>
      <c r="F11" s="697"/>
      <c r="G11" s="697"/>
      <c r="H11" s="697"/>
      <c r="I11" s="697"/>
      <c r="J11" s="697" t="s">
        <v>95</v>
      </c>
      <c r="K11" s="697"/>
      <c r="L11" s="697"/>
      <c r="M11" s="697"/>
      <c r="N11" s="697"/>
      <c r="O11" s="697"/>
      <c r="P11" s="697"/>
      <c r="Q11" s="697"/>
      <c r="R11" s="697"/>
      <c r="S11" s="697"/>
      <c r="T11" s="697"/>
      <c r="U11" s="697"/>
      <c r="V11" s="697"/>
      <c r="W11" s="697"/>
      <c r="X11" s="697"/>
      <c r="Y11" s="697"/>
      <c r="Z11" s="697"/>
      <c r="AA11" s="697"/>
      <c r="AB11" s="409"/>
      <c r="AC11" s="58"/>
      <c r="BL11" s="60" t="s">
        <v>96</v>
      </c>
      <c r="BS11" s="60"/>
      <c r="BT11" s="60"/>
      <c r="BU11" s="75"/>
      <c r="BV11" s="75"/>
      <c r="BW11" s="75"/>
      <c r="BX11" s="75"/>
      <c r="BY11" s="75"/>
      <c r="BZ11" s="75"/>
      <c r="CA11" s="75"/>
      <c r="CJ11" s="75" t="s">
        <v>44</v>
      </c>
    </row>
    <row r="12" spans="1:88" ht="4.5" hidden="1" customHeight="1">
      <c r="A12" s="58"/>
      <c r="B12" s="696"/>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409"/>
      <c r="AC12" s="58"/>
      <c r="BL12" s="60" t="s">
        <v>97</v>
      </c>
      <c r="BS12" s="60"/>
      <c r="BT12" s="60"/>
      <c r="BU12" s="75"/>
      <c r="BV12" s="75"/>
      <c r="BW12" s="75"/>
      <c r="BX12" s="75"/>
      <c r="BY12" s="75"/>
      <c r="BZ12" s="75"/>
      <c r="CA12" s="75"/>
    </row>
    <row r="13" spans="1:88" ht="15.75" hidden="1" customHeight="1">
      <c r="A13" s="58"/>
      <c r="B13" s="696" t="s">
        <v>98</v>
      </c>
      <c r="C13" s="697" t="s">
        <v>99</v>
      </c>
      <c r="D13" s="697"/>
      <c r="E13" s="697"/>
      <c r="F13" s="697"/>
      <c r="G13" s="697"/>
      <c r="H13" s="697"/>
      <c r="I13" s="697" t="s">
        <v>218</v>
      </c>
      <c r="J13" s="697"/>
      <c r="K13" s="697"/>
      <c r="L13" s="697"/>
      <c r="M13" s="697" t="s">
        <v>219</v>
      </c>
      <c r="N13" s="697"/>
      <c r="O13" s="697"/>
      <c r="P13" s="697"/>
      <c r="Q13" s="697"/>
      <c r="R13" s="697"/>
      <c r="S13" s="697"/>
      <c r="T13" s="697" t="s">
        <v>99</v>
      </c>
      <c r="U13" s="697"/>
      <c r="V13" s="697"/>
      <c r="W13" s="697"/>
      <c r="X13" s="697"/>
      <c r="Y13" s="697"/>
      <c r="Z13" s="697"/>
      <c r="AA13" s="697"/>
      <c r="AB13" s="409"/>
      <c r="AC13" s="58"/>
      <c r="BL13" s="60" t="s">
        <v>92</v>
      </c>
      <c r="BS13" s="60"/>
      <c r="BT13" s="60"/>
      <c r="BU13" s="75"/>
      <c r="BV13" s="75"/>
      <c r="BW13" s="75"/>
      <c r="BX13" s="75"/>
      <c r="BY13" s="75"/>
      <c r="BZ13" s="75"/>
      <c r="CA13" s="75"/>
    </row>
    <row r="14" spans="1:88" ht="5.25" hidden="1" customHeight="1">
      <c r="A14" s="58"/>
      <c r="B14" s="696"/>
      <c r="C14" s="697"/>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409"/>
      <c r="AC14" s="58"/>
      <c r="BL14" s="60" t="s">
        <v>100</v>
      </c>
      <c r="BS14" s="60"/>
      <c r="BT14" s="60"/>
      <c r="BU14" s="75"/>
      <c r="BV14" s="75"/>
      <c r="BW14" s="75"/>
      <c r="BX14" s="75"/>
      <c r="BY14" s="75"/>
      <c r="BZ14" s="75"/>
      <c r="CA14" s="75"/>
    </row>
    <row r="15" spans="1:88" ht="15.75" hidden="1" customHeight="1">
      <c r="A15" s="58"/>
      <c r="B15" s="696" t="s">
        <v>101</v>
      </c>
      <c r="C15" s="697"/>
      <c r="D15" s="697"/>
      <c r="E15" s="697"/>
      <c r="F15" s="697"/>
      <c r="G15" s="697"/>
      <c r="H15" s="697"/>
      <c r="I15" s="697"/>
      <c r="J15" s="697"/>
      <c r="K15" s="697" t="s">
        <v>102</v>
      </c>
      <c r="L15" s="697"/>
      <c r="M15" s="697"/>
      <c r="N15" s="697"/>
      <c r="O15" s="697"/>
      <c r="P15" s="697"/>
      <c r="Q15" s="697"/>
      <c r="R15" s="697"/>
      <c r="S15" s="697"/>
      <c r="T15" s="697"/>
      <c r="U15" s="697"/>
      <c r="V15" s="697"/>
      <c r="W15" s="697"/>
      <c r="X15" s="697"/>
      <c r="Y15" s="697"/>
      <c r="Z15" s="697"/>
      <c r="AA15" s="697"/>
      <c r="AB15" s="409"/>
      <c r="AC15" s="58"/>
      <c r="BS15" s="60"/>
      <c r="BT15" s="60"/>
      <c r="BU15" s="75"/>
      <c r="BV15" s="75"/>
      <c r="BW15" s="75"/>
      <c r="BX15" s="75"/>
      <c r="BY15" s="75"/>
      <c r="BZ15" s="75"/>
      <c r="CA15" s="75"/>
    </row>
    <row r="16" spans="1:88" ht="5.25" hidden="1" customHeight="1">
      <c r="A16" s="58"/>
      <c r="B16" s="696"/>
      <c r="C16" s="697"/>
      <c r="D16" s="697"/>
      <c r="E16" s="697"/>
      <c r="F16" s="697"/>
      <c r="G16" s="697"/>
      <c r="H16" s="697"/>
      <c r="I16" s="697"/>
      <c r="J16" s="697"/>
      <c r="K16" s="697"/>
      <c r="L16" s="697"/>
      <c r="M16" s="697"/>
      <c r="N16" s="697"/>
      <c r="O16" s="697"/>
      <c r="P16" s="697"/>
      <c r="Q16" s="697"/>
      <c r="R16" s="697"/>
      <c r="S16" s="697"/>
      <c r="T16" s="697"/>
      <c r="U16" s="697"/>
      <c r="V16" s="697"/>
      <c r="W16" s="697"/>
      <c r="X16" s="697"/>
      <c r="Y16" s="697"/>
      <c r="Z16" s="697"/>
      <c r="AA16" s="697"/>
      <c r="AB16" s="409"/>
      <c r="AC16" s="58"/>
      <c r="BS16" s="60"/>
      <c r="BT16" s="60"/>
      <c r="BU16" s="75"/>
      <c r="BV16" s="75"/>
      <c r="BW16" s="75"/>
      <c r="BX16" s="75"/>
      <c r="BY16" s="75"/>
      <c r="BZ16" s="75"/>
      <c r="CA16" s="75"/>
    </row>
    <row r="17" spans="1:204" s="107" customFormat="1" ht="15" hidden="1" customHeight="1">
      <c r="A17" s="72"/>
      <c r="B17" s="696"/>
      <c r="C17" s="697" t="s">
        <v>103</v>
      </c>
      <c r="D17" s="697"/>
      <c r="E17" s="697"/>
      <c r="F17" s="697"/>
      <c r="G17" s="697"/>
      <c r="H17" s="697"/>
      <c r="I17" s="697"/>
      <c r="J17" s="697"/>
      <c r="K17" s="697"/>
      <c r="L17" s="697" t="s">
        <v>104</v>
      </c>
      <c r="M17" s="697"/>
      <c r="N17" s="697"/>
      <c r="O17" s="697"/>
      <c r="P17" s="697"/>
      <c r="Q17" s="697"/>
      <c r="R17" s="697"/>
      <c r="S17" s="697" t="s">
        <v>105</v>
      </c>
      <c r="T17" s="697"/>
      <c r="U17" s="697"/>
      <c r="V17" s="697"/>
      <c r="W17" s="697"/>
      <c r="X17" s="697"/>
      <c r="Y17" s="697"/>
      <c r="Z17" s="697"/>
      <c r="AA17" s="697"/>
      <c r="AB17" s="409"/>
      <c r="AC17" s="72"/>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75"/>
      <c r="BV17" s="75"/>
      <c r="BW17" s="75"/>
      <c r="BX17" s="75"/>
      <c r="BY17" s="75"/>
      <c r="BZ17" s="75"/>
      <c r="CA17" s="75"/>
      <c r="CB17" s="75"/>
      <c r="CC17" s="75"/>
      <c r="CD17" s="75"/>
      <c r="CE17" s="75"/>
      <c r="CF17" s="75"/>
      <c r="CG17" s="75"/>
      <c r="CH17" s="75"/>
      <c r="CI17" s="75"/>
      <c r="CJ17" s="75"/>
      <c r="CK17" s="75"/>
      <c r="CL17" s="76"/>
      <c r="CM17" s="76"/>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6"/>
      <c r="GP17" s="106"/>
      <c r="GQ17" s="106"/>
      <c r="GR17" s="106"/>
      <c r="GS17" s="106"/>
      <c r="GT17" s="106"/>
      <c r="GU17" s="106"/>
      <c r="GV17" s="106"/>
    </row>
    <row r="18" spans="1:204" s="107" customFormat="1" ht="15" customHeight="1">
      <c r="A18" s="72"/>
      <c r="B18" s="698" t="s">
        <v>494</v>
      </c>
      <c r="C18" s="699"/>
      <c r="D18" s="699"/>
      <c r="E18" s="699"/>
      <c r="F18" s="699"/>
      <c r="G18" s="699"/>
      <c r="H18" s="699"/>
      <c r="I18" s="699"/>
      <c r="J18" s="699"/>
      <c r="K18" s="699"/>
      <c r="L18" s="699"/>
      <c r="M18" s="699"/>
      <c r="N18" s="699"/>
      <c r="O18" s="699"/>
      <c r="P18" s="699"/>
      <c r="Q18" s="699"/>
      <c r="R18" s="699"/>
      <c r="S18" s="699"/>
      <c r="T18" s="699"/>
      <c r="U18" s="699"/>
      <c r="V18" s="699"/>
      <c r="W18" s="699"/>
      <c r="X18" s="699"/>
      <c r="Y18" s="699"/>
      <c r="Z18" s="699"/>
      <c r="AA18" s="699"/>
      <c r="AB18" s="419"/>
      <c r="AC18" s="72"/>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75"/>
      <c r="BV18" s="75"/>
      <c r="BW18" s="75"/>
      <c r="BX18" s="75"/>
      <c r="BY18" s="75"/>
      <c r="BZ18" s="75"/>
      <c r="CA18" s="75"/>
      <c r="CB18" s="75"/>
      <c r="CC18" s="75"/>
      <c r="CD18" s="75"/>
      <c r="CE18" s="75"/>
      <c r="CF18" s="75"/>
      <c r="CG18" s="75"/>
      <c r="CH18" s="75"/>
      <c r="CI18" s="75"/>
      <c r="CJ18" s="75"/>
      <c r="CK18" s="75"/>
      <c r="CL18" s="76"/>
      <c r="CM18" s="76"/>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6"/>
      <c r="GP18" s="106"/>
      <c r="GQ18" s="106"/>
      <c r="GR18" s="106"/>
      <c r="GS18" s="106"/>
      <c r="GT18" s="106"/>
      <c r="GU18" s="106"/>
      <c r="GV18" s="106"/>
    </row>
    <row r="19" spans="1:204" ht="15" hidden="1" customHeight="1">
      <c r="A19" s="58"/>
      <c r="B19" s="696" t="s">
        <v>106</v>
      </c>
      <c r="C19" s="697"/>
      <c r="D19" s="697"/>
      <c r="E19" s="697"/>
      <c r="F19" s="697"/>
      <c r="G19" s="697"/>
      <c r="H19" s="697"/>
      <c r="I19" s="697"/>
      <c r="J19" s="697"/>
      <c r="K19" s="697"/>
      <c r="L19" s="697"/>
      <c r="M19" s="697"/>
      <c r="N19" s="697"/>
      <c r="O19" s="697"/>
      <c r="P19" s="697"/>
      <c r="Q19" s="697"/>
      <c r="R19" s="697"/>
      <c r="S19" s="697"/>
      <c r="T19" s="697"/>
      <c r="U19" s="697"/>
      <c r="V19" s="697"/>
      <c r="W19" s="697"/>
      <c r="X19" s="697"/>
      <c r="Y19" s="697"/>
      <c r="Z19" s="697"/>
      <c r="AA19" s="697"/>
      <c r="AB19" s="410"/>
      <c r="AC19" s="58"/>
      <c r="BL19" s="60" t="s">
        <v>44</v>
      </c>
      <c r="BS19" s="60"/>
      <c r="BT19" s="60"/>
      <c r="BU19" s="75"/>
      <c r="BV19" s="75"/>
      <c r="BW19" s="75"/>
      <c r="BX19" s="75"/>
      <c r="BY19" s="75"/>
      <c r="BZ19" s="75"/>
      <c r="CA19" s="75"/>
    </row>
    <row r="20" spans="1:204" ht="15" customHeight="1">
      <c r="A20" s="58"/>
      <c r="B20" s="690" t="s">
        <v>107</v>
      </c>
      <c r="C20" s="691"/>
      <c r="D20" s="691"/>
      <c r="E20" s="691"/>
      <c r="F20" s="691"/>
      <c r="G20" s="691"/>
      <c r="H20" s="691"/>
      <c r="I20" s="691"/>
      <c r="J20" s="691"/>
      <c r="K20" s="691"/>
      <c r="L20" s="691"/>
      <c r="M20" s="417"/>
      <c r="N20" s="694" t="s">
        <v>115</v>
      </c>
      <c r="O20" s="694"/>
      <c r="P20" s="694"/>
      <c r="Q20" s="694"/>
      <c r="R20" s="694"/>
      <c r="S20" s="694"/>
      <c r="T20" s="694"/>
      <c r="U20" s="694"/>
      <c r="V20" s="694"/>
      <c r="W20" s="694"/>
      <c r="X20" s="694"/>
      <c r="Y20" s="694"/>
      <c r="Z20" s="694"/>
      <c r="AA20" s="694"/>
      <c r="AB20" s="695"/>
      <c r="AC20" s="58"/>
      <c r="BS20" s="60"/>
      <c r="BT20" s="60"/>
      <c r="BU20" s="75"/>
      <c r="BV20" s="75"/>
      <c r="BW20" s="75"/>
      <c r="BX20" s="75"/>
      <c r="BY20" s="75"/>
      <c r="BZ20" s="75"/>
      <c r="CA20" s="75"/>
    </row>
    <row r="21" spans="1:204" ht="15" customHeight="1">
      <c r="A21" s="58"/>
      <c r="B21" s="670" t="s">
        <v>329</v>
      </c>
      <c r="C21" s="671"/>
      <c r="D21" s="671"/>
      <c r="E21" s="671"/>
      <c r="F21" s="671"/>
      <c r="G21" s="671"/>
      <c r="H21" s="671"/>
      <c r="I21" s="672"/>
      <c r="J21" s="1036"/>
      <c r="K21" s="1037"/>
      <c r="L21" s="1038"/>
      <c r="M21" s="58"/>
      <c r="N21" s="85"/>
      <c r="O21" s="676" t="s">
        <v>118</v>
      </c>
      <c r="P21" s="677"/>
      <c r="Q21" s="677"/>
      <c r="R21" s="677"/>
      <c r="S21" s="677"/>
      <c r="T21" s="677"/>
      <c r="U21" s="677"/>
      <c r="V21" s="677"/>
      <c r="W21" s="678"/>
      <c r="X21" s="1036"/>
      <c r="Y21" s="1037"/>
      <c r="Z21" s="1038"/>
      <c r="AA21" s="114"/>
      <c r="AB21" s="410"/>
      <c r="AC21" s="58"/>
      <c r="BL21" s="60" t="s">
        <v>65</v>
      </c>
      <c r="BS21" s="60"/>
      <c r="BT21" s="60"/>
      <c r="BU21" s="75"/>
      <c r="BV21" s="75"/>
      <c r="BW21" s="75"/>
      <c r="BX21" s="75"/>
      <c r="BY21" s="75"/>
      <c r="BZ21" s="75"/>
      <c r="CA21" s="75"/>
    </row>
    <row r="22" spans="1:204" ht="15" customHeight="1">
      <c r="A22" s="58"/>
      <c r="B22" s="682" t="s">
        <v>308</v>
      </c>
      <c r="C22" s="683"/>
      <c r="D22" s="683"/>
      <c r="E22" s="683"/>
      <c r="F22" s="683"/>
      <c r="G22" s="683"/>
      <c r="H22" s="683"/>
      <c r="I22" s="684"/>
      <c r="J22" s="1036"/>
      <c r="K22" s="1037"/>
      <c r="L22" s="1038"/>
      <c r="M22" s="58"/>
      <c r="N22" s="85"/>
      <c r="O22" s="685" t="s">
        <v>393</v>
      </c>
      <c r="P22" s="686"/>
      <c r="Q22" s="686"/>
      <c r="R22" s="686"/>
      <c r="S22" s="686"/>
      <c r="T22" s="686"/>
      <c r="U22" s="686"/>
      <c r="V22" s="686"/>
      <c r="W22" s="687"/>
      <c r="X22" s="1036"/>
      <c r="Y22" s="1037"/>
      <c r="Z22" s="1038"/>
      <c r="AA22" s="415"/>
      <c r="AB22" s="410"/>
      <c r="AC22" s="58"/>
      <c r="BL22" s="60" t="s">
        <v>109</v>
      </c>
      <c r="BS22" s="60"/>
      <c r="BT22" s="60"/>
      <c r="BU22" s="75"/>
      <c r="BV22" s="75"/>
      <c r="BW22" s="75"/>
      <c r="BX22" s="75"/>
      <c r="BY22" s="75"/>
      <c r="BZ22" s="75"/>
      <c r="CA22" s="75"/>
    </row>
    <row r="23" spans="1:204" ht="15" customHeight="1">
      <c r="A23" s="58"/>
      <c r="B23" s="670" t="s">
        <v>309</v>
      </c>
      <c r="C23" s="671"/>
      <c r="D23" s="671"/>
      <c r="E23" s="671"/>
      <c r="F23" s="671"/>
      <c r="G23" s="671"/>
      <c r="H23" s="727" t="s">
        <v>44</v>
      </c>
      <c r="I23" s="728"/>
      <c r="J23" s="1036"/>
      <c r="K23" s="1037"/>
      <c r="L23" s="1038"/>
      <c r="M23" s="58"/>
      <c r="N23" s="58"/>
      <c r="O23" s="670" t="s">
        <v>394</v>
      </c>
      <c r="P23" s="671"/>
      <c r="Q23" s="671"/>
      <c r="R23" s="671"/>
      <c r="S23" s="671"/>
      <c r="T23" s="671"/>
      <c r="U23" s="671"/>
      <c r="V23" s="671"/>
      <c r="W23" s="672"/>
      <c r="X23" s="1036"/>
      <c r="Y23" s="1037"/>
      <c r="Z23" s="1038"/>
      <c r="AA23" s="114"/>
      <c r="AB23" s="410"/>
      <c r="AC23" s="58"/>
      <c r="BL23" s="60" t="s">
        <v>100</v>
      </c>
      <c r="BS23" s="60"/>
      <c r="BT23" s="60"/>
      <c r="BU23" s="75"/>
      <c r="BV23" s="75"/>
      <c r="BW23" s="75"/>
      <c r="BX23" s="75"/>
      <c r="BY23" s="75"/>
      <c r="BZ23" s="75"/>
      <c r="CA23" s="75"/>
    </row>
    <row r="24" spans="1:204" ht="15" customHeight="1">
      <c r="A24" s="58"/>
      <c r="B24" s="730" t="s">
        <v>366</v>
      </c>
      <c r="C24" s="729"/>
      <c r="D24" s="729"/>
      <c r="E24" s="608"/>
      <c r="F24" s="607">
        <f>J24/2</f>
        <v>0</v>
      </c>
      <c r="G24" s="729"/>
      <c r="H24" s="729"/>
      <c r="I24" s="608"/>
      <c r="J24" s="1036"/>
      <c r="K24" s="1037"/>
      <c r="L24" s="1038"/>
      <c r="M24" s="58"/>
      <c r="N24" s="58"/>
      <c r="O24" s="670" t="s">
        <v>395</v>
      </c>
      <c r="P24" s="671"/>
      <c r="Q24" s="671"/>
      <c r="R24" s="671"/>
      <c r="S24" s="671"/>
      <c r="T24" s="671"/>
      <c r="U24" s="671"/>
      <c r="V24" s="671"/>
      <c r="W24" s="672"/>
      <c r="X24" s="1036"/>
      <c r="Y24" s="1037"/>
      <c r="Z24" s="1038"/>
      <c r="AA24" s="114"/>
      <c r="AB24" s="410"/>
      <c r="AC24" s="58"/>
      <c r="AY24" s="60" t="s">
        <v>90</v>
      </c>
      <c r="BS24" s="60"/>
      <c r="BT24" s="60"/>
      <c r="BU24" s="75"/>
      <c r="BV24" s="75"/>
      <c r="BW24" s="75"/>
      <c r="BX24" s="75"/>
      <c r="BY24" s="75"/>
      <c r="BZ24" s="75"/>
      <c r="CA24" s="75"/>
    </row>
    <row r="25" spans="1:204" ht="15" customHeight="1">
      <c r="A25" s="58"/>
      <c r="B25" s="670" t="s">
        <v>365</v>
      </c>
      <c r="C25" s="671"/>
      <c r="D25" s="671"/>
      <c r="E25" s="671"/>
      <c r="F25" s="671"/>
      <c r="G25" s="671"/>
      <c r="H25" s="671" t="s">
        <v>44</v>
      </c>
      <c r="I25" s="672"/>
      <c r="J25" s="1036"/>
      <c r="K25" s="1037"/>
      <c r="L25" s="1038"/>
      <c r="M25" s="58"/>
      <c r="N25" s="58"/>
      <c r="O25" s="730">
        <f>'2026 YTD'!O25</f>
        <v>0</v>
      </c>
      <c r="P25" s="815"/>
      <c r="Q25" s="815"/>
      <c r="R25" s="815"/>
      <c r="S25" s="815"/>
      <c r="T25" s="815"/>
      <c r="U25" s="815"/>
      <c r="V25" s="815"/>
      <c r="W25" s="816"/>
      <c r="X25" s="1036"/>
      <c r="Y25" s="1037"/>
      <c r="Z25" s="1038"/>
      <c r="AA25" s="114"/>
      <c r="AB25" s="410"/>
      <c r="AC25" s="58"/>
      <c r="AY25" s="60" t="s">
        <v>110</v>
      </c>
      <c r="BL25" s="60" t="s">
        <v>65</v>
      </c>
      <c r="BS25" s="60"/>
      <c r="BT25" s="60"/>
      <c r="BU25" s="75"/>
      <c r="BV25" s="75"/>
      <c r="BW25" s="75"/>
      <c r="BX25" s="75"/>
      <c r="BY25" s="75"/>
      <c r="BZ25" s="75"/>
      <c r="CA25" s="75"/>
    </row>
    <row r="26" spans="1:204" ht="15" customHeight="1">
      <c r="A26" s="58"/>
      <c r="B26" s="670" t="s">
        <v>207</v>
      </c>
      <c r="C26" s="671"/>
      <c r="D26" s="671"/>
      <c r="E26" s="671"/>
      <c r="F26" s="671"/>
      <c r="G26" s="671"/>
      <c r="H26" s="671"/>
      <c r="I26" s="704"/>
      <c r="J26" s="1036"/>
      <c r="K26" s="1037"/>
      <c r="L26" s="1038"/>
      <c r="M26" s="58"/>
      <c r="N26" s="58"/>
      <c r="O26" s="705" t="s">
        <v>123</v>
      </c>
      <c r="P26" s="706"/>
      <c r="Q26" s="706"/>
      <c r="R26" s="706"/>
      <c r="S26" s="706"/>
      <c r="T26" s="706"/>
      <c r="U26" s="706"/>
      <c r="V26" s="706"/>
      <c r="W26" s="707"/>
      <c r="X26" s="708">
        <f>X21-X22+X23+X24+X25</f>
        <v>0</v>
      </c>
      <c r="Y26" s="709"/>
      <c r="Z26" s="710"/>
      <c r="AA26" s="114"/>
      <c r="AB26" s="410"/>
      <c r="AC26" s="58"/>
      <c r="AY26" s="60" t="s">
        <v>112</v>
      </c>
      <c r="BL26" s="60" t="s">
        <v>66</v>
      </c>
      <c r="BS26" s="60"/>
      <c r="BT26" s="60"/>
      <c r="BU26" s="75"/>
      <c r="BV26" s="75"/>
      <c r="BW26" s="75"/>
      <c r="BX26" s="75"/>
      <c r="BY26" s="75"/>
      <c r="BZ26" s="75"/>
      <c r="CA26" s="75"/>
    </row>
    <row r="27" spans="1:204" ht="15" customHeight="1">
      <c r="A27" s="58"/>
      <c r="B27" s="670" t="s">
        <v>111</v>
      </c>
      <c r="C27" s="671"/>
      <c r="D27" s="671"/>
      <c r="E27" s="671"/>
      <c r="F27" s="671"/>
      <c r="G27" s="671"/>
      <c r="H27" s="671"/>
      <c r="I27" s="704"/>
      <c r="J27" s="1036"/>
      <c r="K27" s="1037"/>
      <c r="L27" s="1038"/>
      <c r="M27" s="58"/>
      <c r="N27" s="58"/>
      <c r="O27" s="58"/>
      <c r="P27" s="58"/>
      <c r="Q27" s="58"/>
      <c r="R27" s="58"/>
      <c r="S27" s="58"/>
      <c r="T27" s="58"/>
      <c r="U27" s="58"/>
      <c r="V27" s="58"/>
      <c r="W27" s="58"/>
      <c r="X27" s="58"/>
      <c r="Y27" s="58"/>
      <c r="Z27" s="58"/>
      <c r="AA27" s="58"/>
      <c r="AB27" s="410"/>
      <c r="AC27" s="58"/>
      <c r="AY27" s="60" t="s">
        <v>113</v>
      </c>
      <c r="BG27" s="60">
        <f>J47*5</f>
        <v>0</v>
      </c>
      <c r="BL27" s="60" t="s">
        <v>100</v>
      </c>
      <c r="BS27" s="60"/>
      <c r="BT27" s="60"/>
      <c r="BU27" s="75"/>
      <c r="BV27" s="75"/>
      <c r="BW27" s="75"/>
      <c r="BX27" s="75"/>
      <c r="BY27" s="75"/>
      <c r="BZ27" s="75"/>
      <c r="CA27" s="75"/>
    </row>
    <row r="28" spans="1:204" ht="15" customHeight="1">
      <c r="A28" s="58"/>
      <c r="B28" s="670" t="s">
        <v>310</v>
      </c>
      <c r="C28" s="671"/>
      <c r="D28" s="671"/>
      <c r="E28" s="671"/>
      <c r="F28" s="671"/>
      <c r="G28" s="671"/>
      <c r="H28" s="671"/>
      <c r="I28" s="704"/>
      <c r="J28" s="1036"/>
      <c r="K28" s="1037"/>
      <c r="L28" s="1038"/>
      <c r="M28" s="417"/>
      <c r="N28" s="712" t="s">
        <v>255</v>
      </c>
      <c r="O28" s="712"/>
      <c r="P28" s="712"/>
      <c r="Q28" s="712"/>
      <c r="R28" s="712"/>
      <c r="S28" s="712"/>
      <c r="T28" s="712"/>
      <c r="U28" s="712"/>
      <c r="V28" s="712"/>
      <c r="W28" s="712"/>
      <c r="X28" s="712"/>
      <c r="Y28" s="712"/>
      <c r="Z28" s="712"/>
      <c r="AA28" s="712"/>
      <c r="AB28" s="713"/>
      <c r="AC28" s="58"/>
      <c r="AY28" s="60" t="s">
        <v>116</v>
      </c>
      <c r="BG28" s="60">
        <v>1500</v>
      </c>
      <c r="BS28" s="60"/>
      <c r="BT28" s="60"/>
      <c r="BU28" s="75"/>
      <c r="BV28" s="75"/>
      <c r="BW28" s="75"/>
      <c r="BX28" s="75"/>
      <c r="BY28" s="75"/>
      <c r="BZ28" s="75"/>
      <c r="CA28" s="75"/>
    </row>
    <row r="29" spans="1:204" ht="15" customHeight="1">
      <c r="A29" s="58"/>
      <c r="B29" s="682" t="s">
        <v>114</v>
      </c>
      <c r="C29" s="683"/>
      <c r="D29" s="683"/>
      <c r="E29" s="683"/>
      <c r="F29" s="683"/>
      <c r="G29" s="683"/>
      <c r="H29" s="683"/>
      <c r="I29" s="714"/>
      <c r="J29" s="1036"/>
      <c r="K29" s="1037"/>
      <c r="L29" s="1038"/>
      <c r="M29" s="58"/>
      <c r="N29" s="58" t="s">
        <v>44</v>
      </c>
      <c r="O29" s="715" t="s">
        <v>536</v>
      </c>
      <c r="P29" s="716"/>
      <c r="Q29" s="716"/>
      <c r="R29" s="716"/>
      <c r="S29" s="716"/>
      <c r="T29" s="716"/>
      <c r="U29" s="716"/>
      <c r="V29" s="716"/>
      <c r="W29" s="717"/>
      <c r="X29" s="1036">
        <f>'Feb 2026 '!X32</f>
        <v>0</v>
      </c>
      <c r="Y29" s="1037"/>
      <c r="Z29" s="1038"/>
      <c r="AA29" s="399"/>
      <c r="AB29" s="410"/>
      <c r="AC29" s="58"/>
      <c r="AY29" s="60" t="s">
        <v>119</v>
      </c>
      <c r="BL29" s="60" t="s">
        <v>101</v>
      </c>
      <c r="BS29" s="60"/>
      <c r="BT29" s="60"/>
      <c r="BU29" s="75"/>
      <c r="BV29" s="75"/>
      <c r="BW29" s="75"/>
      <c r="BX29" s="75"/>
      <c r="BY29" s="75"/>
      <c r="BZ29" s="75"/>
      <c r="CA29" s="75"/>
    </row>
    <row r="30" spans="1:204" ht="15" customHeight="1">
      <c r="A30" s="58"/>
      <c r="B30" s="670" t="s">
        <v>117</v>
      </c>
      <c r="C30" s="671"/>
      <c r="D30" s="671"/>
      <c r="E30" s="671"/>
      <c r="F30" s="671"/>
      <c r="G30" s="671"/>
      <c r="H30" s="671"/>
      <c r="I30" s="704"/>
      <c r="J30" s="1036"/>
      <c r="K30" s="1037"/>
      <c r="L30" s="1038"/>
      <c r="M30" s="58"/>
      <c r="N30" s="58" t="s">
        <v>44</v>
      </c>
      <c r="O30" s="715" t="s">
        <v>320</v>
      </c>
      <c r="P30" s="716"/>
      <c r="Q30" s="716"/>
      <c r="R30" s="716"/>
      <c r="S30" s="716"/>
      <c r="T30" s="716"/>
      <c r="U30" s="716"/>
      <c r="V30" s="716"/>
      <c r="W30" s="717"/>
      <c r="X30" s="1036"/>
      <c r="Y30" s="1037"/>
      <c r="Z30" s="1038"/>
      <c r="AA30" s="399"/>
      <c r="AB30" s="410"/>
      <c r="AC30" s="58"/>
      <c r="BL30" s="60" t="s">
        <v>121</v>
      </c>
      <c r="BS30" s="60"/>
      <c r="BT30" s="60"/>
      <c r="BU30" s="75"/>
      <c r="BV30" s="75"/>
      <c r="BW30" s="75"/>
      <c r="BX30" s="75"/>
      <c r="BY30" s="75"/>
      <c r="BZ30" s="75"/>
      <c r="CA30" s="75"/>
    </row>
    <row r="31" spans="1:204" ht="15" customHeight="1">
      <c r="A31" s="58"/>
      <c r="B31" s="670" t="s">
        <v>311</v>
      </c>
      <c r="C31" s="671"/>
      <c r="D31" s="671">
        <v>0</v>
      </c>
      <c r="E31" s="671"/>
      <c r="F31" s="671"/>
      <c r="G31" s="671"/>
      <c r="H31" s="671"/>
      <c r="I31" s="704"/>
      <c r="J31" s="1036"/>
      <c r="K31" s="1037"/>
      <c r="L31" s="1038"/>
      <c r="M31" s="58"/>
      <c r="N31" s="58" t="s">
        <v>44</v>
      </c>
      <c r="O31" s="670" t="s">
        <v>537</v>
      </c>
      <c r="P31" s="671"/>
      <c r="Q31" s="671"/>
      <c r="R31" s="671"/>
      <c r="S31" s="671"/>
      <c r="T31" s="671"/>
      <c r="U31" s="671"/>
      <c r="V31" s="671"/>
      <c r="W31" s="704"/>
      <c r="X31" s="1036"/>
      <c r="Y31" s="1037"/>
      <c r="Z31" s="1038"/>
      <c r="AA31" s="399"/>
      <c r="AB31" s="410"/>
      <c r="AC31" s="58"/>
      <c r="BL31" s="60" t="s">
        <v>122</v>
      </c>
      <c r="BS31" s="60"/>
      <c r="BT31" s="60"/>
      <c r="BU31" s="75"/>
      <c r="BV31" s="75"/>
      <c r="BW31" s="75"/>
      <c r="BX31" s="75"/>
      <c r="BY31" s="75"/>
      <c r="BZ31" s="75"/>
      <c r="CA31" s="75"/>
    </row>
    <row r="32" spans="1:204" ht="15" customHeight="1">
      <c r="A32" s="58"/>
      <c r="B32" s="682" t="s">
        <v>208</v>
      </c>
      <c r="C32" s="683"/>
      <c r="D32" s="683"/>
      <c r="E32" s="683"/>
      <c r="F32" s="683"/>
      <c r="G32" s="683"/>
      <c r="H32" s="683"/>
      <c r="I32" s="714"/>
      <c r="J32" s="1036"/>
      <c r="K32" s="1037"/>
      <c r="L32" s="1038"/>
      <c r="M32" s="58"/>
      <c r="N32" s="70"/>
      <c r="O32" s="721" t="s">
        <v>321</v>
      </c>
      <c r="P32" s="722"/>
      <c r="Q32" s="722"/>
      <c r="R32" s="722"/>
      <c r="S32" s="722"/>
      <c r="T32" s="722"/>
      <c r="U32" s="722"/>
      <c r="V32" s="722"/>
      <c r="W32" s="723"/>
      <c r="X32" s="724">
        <f>X29+X30-X31</f>
        <v>0</v>
      </c>
      <c r="Y32" s="725"/>
      <c r="Z32" s="726"/>
      <c r="AA32" s="70"/>
      <c r="AB32" s="411"/>
      <c r="AC32" s="58"/>
      <c r="BL32" s="60" t="s">
        <v>124</v>
      </c>
      <c r="BS32" s="60"/>
      <c r="BT32" s="60"/>
      <c r="BU32" s="75"/>
      <c r="BV32" s="75"/>
      <c r="BW32" s="75"/>
      <c r="BX32" s="75"/>
      <c r="BY32" s="75"/>
      <c r="BZ32" s="75"/>
      <c r="CA32" s="75"/>
    </row>
    <row r="33" spans="1:88" ht="15" customHeight="1">
      <c r="A33" s="58"/>
      <c r="B33" s="670" t="s">
        <v>312</v>
      </c>
      <c r="C33" s="671"/>
      <c r="D33" s="671"/>
      <c r="E33" s="671"/>
      <c r="F33" s="671"/>
      <c r="G33" s="671"/>
      <c r="H33" s="671"/>
      <c r="I33" s="704"/>
      <c r="J33" s="1036"/>
      <c r="K33" s="1037"/>
      <c r="L33" s="1038"/>
      <c r="M33" s="58"/>
      <c r="N33" s="58"/>
      <c r="O33" s="58"/>
      <c r="P33" s="58"/>
      <c r="Q33" s="58"/>
      <c r="R33" s="58"/>
      <c r="S33" s="58"/>
      <c r="T33" s="58"/>
      <c r="U33" s="58"/>
      <c r="V33" s="58"/>
      <c r="W33" s="58"/>
      <c r="X33" s="58"/>
      <c r="Y33" s="58"/>
      <c r="Z33" s="58"/>
      <c r="AA33" s="58"/>
      <c r="AB33" s="410"/>
      <c r="AC33" s="58"/>
      <c r="BL33" s="60" t="s">
        <v>125</v>
      </c>
      <c r="BS33" s="60"/>
      <c r="BT33" s="60"/>
      <c r="BU33" s="75"/>
      <c r="BV33" s="75"/>
      <c r="BW33" s="75"/>
      <c r="BX33" s="75"/>
      <c r="BY33" s="75"/>
      <c r="BZ33" s="75"/>
      <c r="CA33" s="75"/>
    </row>
    <row r="34" spans="1:88" ht="15" customHeight="1">
      <c r="A34" s="58"/>
      <c r="B34" s="735" t="s">
        <v>126</v>
      </c>
      <c r="C34" s="736"/>
      <c r="D34" s="736"/>
      <c r="E34" s="736"/>
      <c r="F34" s="736"/>
      <c r="G34" s="736"/>
      <c r="H34" s="736"/>
      <c r="I34" s="737"/>
      <c r="J34" s="1036"/>
      <c r="K34" s="1037"/>
      <c r="L34" s="1037"/>
      <c r="M34" s="417"/>
      <c r="N34" s="739" t="s">
        <v>127</v>
      </c>
      <c r="O34" s="739"/>
      <c r="P34" s="739"/>
      <c r="Q34" s="739"/>
      <c r="R34" s="739"/>
      <c r="S34" s="739"/>
      <c r="T34" s="739"/>
      <c r="U34" s="739"/>
      <c r="V34" s="739"/>
      <c r="W34" s="739"/>
      <c r="X34" s="739"/>
      <c r="Y34" s="739"/>
      <c r="Z34" s="739"/>
      <c r="AA34" s="739"/>
      <c r="AB34" s="740"/>
      <c r="AC34" s="58"/>
      <c r="BS34" s="60"/>
      <c r="BT34" s="60"/>
      <c r="BU34" s="75"/>
      <c r="BV34" s="75"/>
      <c r="BW34" s="75"/>
      <c r="BX34" s="75"/>
      <c r="BY34" s="75"/>
      <c r="BZ34" s="75"/>
      <c r="CA34" s="75"/>
    </row>
    <row r="35" spans="1:88" ht="15" customHeight="1">
      <c r="A35" s="58"/>
      <c r="B35" s="670" t="s">
        <v>313</v>
      </c>
      <c r="C35" s="671"/>
      <c r="D35" s="671"/>
      <c r="E35" s="671"/>
      <c r="F35" s="671"/>
      <c r="G35" s="671"/>
      <c r="H35" s="671"/>
      <c r="I35" s="704"/>
      <c r="J35" s="1036"/>
      <c r="K35" s="1037"/>
      <c r="L35" s="1038"/>
      <c r="M35" s="58"/>
      <c r="N35" s="58"/>
      <c r="O35" s="670" t="s">
        <v>128</v>
      </c>
      <c r="P35" s="671"/>
      <c r="Q35" s="671"/>
      <c r="R35" s="671"/>
      <c r="S35" s="671"/>
      <c r="T35" s="671"/>
      <c r="U35" s="671"/>
      <c r="V35" s="671"/>
      <c r="W35" s="704"/>
      <c r="X35" s="1036"/>
      <c r="Y35" s="1037"/>
      <c r="Z35" s="1038"/>
      <c r="AA35" s="400">
        <f>X35</f>
        <v>0</v>
      </c>
      <c r="AB35" s="410"/>
      <c r="AC35" s="58"/>
      <c r="BS35" s="60"/>
      <c r="BT35" s="60"/>
      <c r="BU35" s="75"/>
      <c r="BV35" s="75"/>
      <c r="BW35" s="75"/>
      <c r="BX35" s="75"/>
      <c r="BY35" s="75"/>
      <c r="BZ35" s="75"/>
      <c r="CA35" s="75"/>
    </row>
    <row r="36" spans="1:88" ht="15" customHeight="1">
      <c r="A36" s="58"/>
      <c r="B36" s="741" t="s">
        <v>314</v>
      </c>
      <c r="C36" s="742"/>
      <c r="D36" s="742"/>
      <c r="E36" s="742"/>
      <c r="F36" s="742"/>
      <c r="G36" s="743"/>
      <c r="H36" s="743"/>
      <c r="I36" s="744"/>
      <c r="J36" s="1036"/>
      <c r="K36" s="1037"/>
      <c r="L36" s="1038"/>
      <c r="M36" s="58"/>
      <c r="N36" s="58"/>
      <c r="O36" s="745" t="s">
        <v>322</v>
      </c>
      <c r="P36" s="746"/>
      <c r="Q36" s="746"/>
      <c r="R36" s="746"/>
      <c r="S36" s="746"/>
      <c r="T36" s="746"/>
      <c r="U36" s="746"/>
      <c r="V36" s="746"/>
      <c r="W36" s="747"/>
      <c r="X36" s="1036"/>
      <c r="Y36" s="1037"/>
      <c r="Z36" s="1038"/>
      <c r="AA36" s="400">
        <f>X36</f>
        <v>0</v>
      </c>
      <c r="AB36" s="410"/>
      <c r="AC36" s="58"/>
      <c r="BS36" s="60"/>
      <c r="BT36" s="60"/>
      <c r="BU36" s="75"/>
      <c r="BV36" s="75"/>
      <c r="BW36" s="75"/>
      <c r="BX36" s="75"/>
      <c r="BY36" s="75"/>
      <c r="BZ36" s="75"/>
      <c r="CA36" s="75"/>
    </row>
    <row r="37" spans="1:88" ht="15" customHeight="1">
      <c r="A37" s="58"/>
      <c r="B37" s="682" t="s">
        <v>130</v>
      </c>
      <c r="C37" s="683"/>
      <c r="D37" s="683"/>
      <c r="E37" s="683"/>
      <c r="F37" s="683"/>
      <c r="G37" s="683"/>
      <c r="H37" s="683"/>
      <c r="I37" s="714"/>
      <c r="J37" s="1036"/>
      <c r="K37" s="1037"/>
      <c r="L37" s="1038"/>
      <c r="M37" s="58"/>
      <c r="N37" s="58"/>
      <c r="O37" s="734" t="s">
        <v>131</v>
      </c>
      <c r="P37" s="671"/>
      <c r="Q37" s="671"/>
      <c r="R37" s="671"/>
      <c r="S37" s="671"/>
      <c r="T37" s="671"/>
      <c r="U37" s="671"/>
      <c r="V37" s="671"/>
      <c r="W37" s="704"/>
      <c r="X37" s="731">
        <f>SUM(X35:Z36)</f>
        <v>0</v>
      </c>
      <c r="Y37" s="732"/>
      <c r="Z37" s="733"/>
      <c r="AA37" s="58"/>
      <c r="AB37" s="410"/>
      <c r="AC37" s="58"/>
      <c r="BS37" s="60"/>
      <c r="BT37" s="60"/>
      <c r="BU37" s="75"/>
      <c r="BV37" s="75"/>
      <c r="BW37" s="75"/>
      <c r="BX37" s="75"/>
      <c r="BY37" s="75"/>
      <c r="BZ37" s="75"/>
      <c r="CA37" s="75"/>
    </row>
    <row r="38" spans="1:88" ht="15" customHeight="1">
      <c r="A38" s="58"/>
      <c r="B38" s="670" t="s">
        <v>271</v>
      </c>
      <c r="C38" s="671"/>
      <c r="D38" s="671"/>
      <c r="E38" s="671"/>
      <c r="F38" s="671"/>
      <c r="G38" s="671"/>
      <c r="H38" s="671"/>
      <c r="I38" s="704"/>
      <c r="J38" s="1036"/>
      <c r="K38" s="1037"/>
      <c r="L38" s="1038"/>
      <c r="M38" s="58"/>
      <c r="N38" s="58"/>
      <c r="O38" s="757" t="s">
        <v>44</v>
      </c>
      <c r="P38" s="671"/>
      <c r="Q38" s="671"/>
      <c r="R38" s="671"/>
      <c r="S38" s="671"/>
      <c r="T38" s="671"/>
      <c r="U38" s="671"/>
      <c r="V38" s="671"/>
      <c r="W38" s="671"/>
      <c r="X38" s="758" t="s">
        <v>44</v>
      </c>
      <c r="Y38" s="759"/>
      <c r="Z38" s="759"/>
      <c r="AA38" s="108"/>
      <c r="AB38" s="410"/>
      <c r="AC38" s="58"/>
      <c r="BS38" s="60"/>
      <c r="BT38" s="60"/>
      <c r="BU38" s="75"/>
      <c r="BV38" s="75"/>
      <c r="BW38" s="75"/>
      <c r="BX38" s="75"/>
      <c r="BY38" s="75"/>
      <c r="BZ38" s="75"/>
      <c r="CA38" s="75"/>
    </row>
    <row r="39" spans="1:88" ht="15" customHeight="1">
      <c r="A39" s="58"/>
      <c r="B39" s="670" t="s">
        <v>133</v>
      </c>
      <c r="C39" s="671"/>
      <c r="D39" s="671"/>
      <c r="E39" s="671"/>
      <c r="F39" s="671"/>
      <c r="G39" s="671"/>
      <c r="H39" s="671"/>
      <c r="I39" s="704"/>
      <c r="J39" s="1036"/>
      <c r="K39" s="1037"/>
      <c r="L39" s="1037"/>
      <c r="M39" s="417"/>
      <c r="N39" s="761" t="s">
        <v>134</v>
      </c>
      <c r="O39" s="761"/>
      <c r="P39" s="761"/>
      <c r="Q39" s="761"/>
      <c r="R39" s="761"/>
      <c r="S39" s="761"/>
      <c r="T39" s="761"/>
      <c r="U39" s="761"/>
      <c r="V39" s="761"/>
      <c r="W39" s="761"/>
      <c r="X39" s="761"/>
      <c r="Y39" s="761"/>
      <c r="Z39" s="761"/>
      <c r="AA39" s="761"/>
      <c r="AB39" s="762"/>
      <c r="AC39" s="58"/>
      <c r="BS39" s="60"/>
      <c r="BT39" s="60"/>
      <c r="BU39" s="75"/>
      <c r="BV39" s="75"/>
      <c r="BW39" s="75"/>
      <c r="BX39" s="75"/>
      <c r="BY39" s="75"/>
      <c r="BZ39" s="75"/>
      <c r="CA39" s="75"/>
      <c r="CJ39" s="75" t="s">
        <v>44</v>
      </c>
    </row>
    <row r="40" spans="1:88" ht="15" customHeight="1">
      <c r="A40" s="58"/>
      <c r="B40" s="670" t="s">
        <v>132</v>
      </c>
      <c r="C40" s="671"/>
      <c r="D40" s="671"/>
      <c r="E40" s="671"/>
      <c r="F40" s="671"/>
      <c r="G40" s="671"/>
      <c r="H40" s="671"/>
      <c r="I40" s="704"/>
      <c r="J40" s="1036"/>
      <c r="K40" s="1037"/>
      <c r="L40" s="1038"/>
      <c r="M40" s="71"/>
      <c r="N40" s="71"/>
      <c r="O40" s="397" t="s">
        <v>527</v>
      </c>
      <c r="P40" s="110"/>
      <c r="Q40" s="398"/>
      <c r="R40" s="110"/>
      <c r="S40" s="110"/>
      <c r="T40" s="110"/>
      <c r="U40" s="110"/>
      <c r="V40" s="110"/>
      <c r="W40" s="111"/>
      <c r="X40" s="873"/>
      <c r="Y40" s="874"/>
      <c r="Z40" s="875"/>
      <c r="AA40" s="401"/>
      <c r="AB40" s="412"/>
      <c r="AC40" s="71">
        <f>X40</f>
        <v>0</v>
      </c>
      <c r="AD40" s="129">
        <v>1500</v>
      </c>
      <c r="AE40" s="129"/>
      <c r="AF40" s="129"/>
      <c r="BS40" s="60"/>
      <c r="BT40" s="60"/>
      <c r="BU40" s="75"/>
      <c r="BV40" s="75"/>
      <c r="BW40" s="75"/>
      <c r="BX40" s="75"/>
      <c r="BY40" s="75"/>
      <c r="BZ40" s="75"/>
      <c r="CA40" s="75"/>
      <c r="CD40" s="61"/>
      <c r="CE40" s="61"/>
      <c r="CF40" s="61"/>
      <c r="CG40" s="61"/>
    </row>
    <row r="41" spans="1:88" ht="15" customHeight="1">
      <c r="A41" s="58"/>
      <c r="B41" s="670" t="s">
        <v>137</v>
      </c>
      <c r="C41" s="671"/>
      <c r="D41" s="671"/>
      <c r="E41" s="671"/>
      <c r="F41" s="671"/>
      <c r="G41" s="671"/>
      <c r="H41" s="671"/>
      <c r="I41" s="704"/>
      <c r="J41" s="1036"/>
      <c r="K41" s="1037"/>
      <c r="L41" s="1038"/>
      <c r="M41" s="71"/>
      <c r="N41" s="71"/>
      <c r="O41" s="750" t="s">
        <v>138</v>
      </c>
      <c r="P41" s="671"/>
      <c r="Q41" s="671"/>
      <c r="R41" s="671"/>
      <c r="S41" s="671"/>
      <c r="T41" s="671"/>
      <c r="U41" s="671"/>
      <c r="V41" s="671"/>
      <c r="W41" s="704"/>
      <c r="X41" s="873"/>
      <c r="Y41" s="874"/>
      <c r="Z41" s="875"/>
      <c r="AA41" s="112"/>
      <c r="AB41" s="413"/>
      <c r="AC41" s="71"/>
      <c r="AD41" s="129">
        <f>J48*5</f>
        <v>0</v>
      </c>
      <c r="AE41" s="129"/>
      <c r="AF41" s="129"/>
      <c r="BS41" s="60"/>
      <c r="BT41" s="60"/>
      <c r="BU41" s="75"/>
      <c r="BV41" s="75"/>
      <c r="BW41" s="75"/>
      <c r="BX41" s="75"/>
      <c r="BY41" s="75"/>
      <c r="BZ41" s="75"/>
      <c r="CA41" s="75"/>
      <c r="CD41" s="61" t="s">
        <v>139</v>
      </c>
      <c r="CE41" s="61"/>
      <c r="CF41" s="61"/>
      <c r="CG41" s="113">
        <f>J50</f>
        <v>0</v>
      </c>
    </row>
    <row r="42" spans="1:88" ht="15" customHeight="1">
      <c r="A42" s="58"/>
      <c r="B42" s="764" t="s">
        <v>140</v>
      </c>
      <c r="C42" s="765"/>
      <c r="D42" s="765"/>
      <c r="E42" s="765"/>
      <c r="F42" s="765"/>
      <c r="G42" s="683"/>
      <c r="H42" s="671"/>
      <c r="I42" s="672"/>
      <c r="J42" s="1036"/>
      <c r="K42" s="1037"/>
      <c r="L42" s="1038"/>
      <c r="M42" s="71"/>
      <c r="N42" s="71"/>
      <c r="O42" s="764" t="s">
        <v>141</v>
      </c>
      <c r="P42" s="683"/>
      <c r="Q42" s="683"/>
      <c r="R42" s="683"/>
      <c r="S42" s="683"/>
      <c r="T42" s="683"/>
      <c r="U42" s="683"/>
      <c r="V42" s="683"/>
      <c r="W42" s="714"/>
      <c r="X42" s="873"/>
      <c r="Y42" s="874"/>
      <c r="Z42" s="875"/>
      <c r="AA42" s="112"/>
      <c r="AB42" s="410"/>
      <c r="AC42" s="71"/>
      <c r="AD42" s="129"/>
      <c r="AE42" s="129"/>
      <c r="AF42" s="129"/>
      <c r="BS42" s="60"/>
      <c r="BT42" s="60"/>
      <c r="BU42" s="75"/>
      <c r="BV42" s="75"/>
      <c r="BW42" s="75"/>
      <c r="BX42" s="75"/>
      <c r="BY42" s="75"/>
      <c r="BZ42" s="75"/>
      <c r="CA42" s="75"/>
      <c r="CD42" s="61" t="s">
        <v>107</v>
      </c>
      <c r="CE42" s="61"/>
      <c r="CF42" s="61"/>
      <c r="CG42" s="113">
        <f>SUM(J50:L56)</f>
        <v>0</v>
      </c>
    </row>
    <row r="43" spans="1:88" ht="15" customHeight="1">
      <c r="A43" s="58"/>
      <c r="B43" s="670" t="s">
        <v>142</v>
      </c>
      <c r="C43" s="671"/>
      <c r="D43" s="671"/>
      <c r="E43" s="671"/>
      <c r="F43" s="671"/>
      <c r="G43" s="671"/>
      <c r="H43" s="671"/>
      <c r="I43" s="704"/>
      <c r="J43" s="1036"/>
      <c r="K43" s="1037"/>
      <c r="L43" s="1038"/>
      <c r="M43" s="71"/>
      <c r="N43" s="71"/>
      <c r="O43" s="730" t="s">
        <v>528</v>
      </c>
      <c r="P43" s="729"/>
      <c r="Q43" s="729"/>
      <c r="R43" s="729"/>
      <c r="S43" s="729"/>
      <c r="T43" s="729"/>
      <c r="U43" s="729"/>
      <c r="V43" s="729"/>
      <c r="W43" s="729"/>
      <c r="X43" s="729"/>
      <c r="Y43" s="729"/>
      <c r="Z43" s="608"/>
      <c r="AA43" s="112"/>
      <c r="AB43" s="410"/>
      <c r="AC43" s="71"/>
      <c r="AD43" s="129"/>
      <c r="AE43" s="129"/>
      <c r="AF43" s="129"/>
      <c r="AH43" s="763"/>
      <c r="AI43" s="763"/>
      <c r="AJ43" s="763"/>
      <c r="AK43" s="763"/>
      <c r="AL43" s="763"/>
      <c r="AM43" s="763"/>
      <c r="AN43" s="763"/>
      <c r="AO43" s="763"/>
      <c r="AP43" s="763"/>
      <c r="AQ43" s="763"/>
      <c r="AR43" s="763"/>
      <c r="AS43" s="763"/>
      <c r="AT43" s="763"/>
      <c r="AU43" s="763"/>
      <c r="AV43" s="763"/>
      <c r="BS43" s="763"/>
      <c r="BT43" s="763"/>
      <c r="BU43" s="75"/>
      <c r="BV43" s="75"/>
      <c r="BW43" s="75"/>
      <c r="BX43" s="75"/>
      <c r="BY43" s="75"/>
      <c r="BZ43" s="75"/>
      <c r="CA43" s="75"/>
      <c r="CD43" s="61" t="s">
        <v>131</v>
      </c>
      <c r="CE43" s="61"/>
      <c r="CF43" s="61"/>
      <c r="CG43" s="61">
        <f>X37</f>
        <v>0</v>
      </c>
    </row>
    <row r="44" spans="1:88" ht="15" customHeight="1">
      <c r="A44" s="58"/>
      <c r="B44" s="670" t="s">
        <v>315</v>
      </c>
      <c r="C44" s="671"/>
      <c r="D44" s="671"/>
      <c r="E44" s="671"/>
      <c r="F44" s="671"/>
      <c r="G44" s="671"/>
      <c r="H44" s="671"/>
      <c r="I44" s="704"/>
      <c r="J44" s="1036"/>
      <c r="K44" s="1037"/>
      <c r="L44" s="1038"/>
      <c r="M44" s="71"/>
      <c r="N44" s="71"/>
      <c r="O44" s="764" t="s">
        <v>529</v>
      </c>
      <c r="P44" s="683"/>
      <c r="Q44" s="683"/>
      <c r="R44" s="683"/>
      <c r="S44" s="683"/>
      <c r="T44" s="683"/>
      <c r="U44" s="683"/>
      <c r="V44" s="683"/>
      <c r="W44" s="714"/>
      <c r="X44" s="873"/>
      <c r="Y44" s="874"/>
      <c r="Z44" s="875"/>
      <c r="AA44" s="482">
        <f>X40*0.25</f>
        <v>0</v>
      </c>
      <c r="AB44" s="483"/>
      <c r="AC44" s="71">
        <f>X47</f>
        <v>0</v>
      </c>
      <c r="AF44" s="62" t="s">
        <v>44</v>
      </c>
      <c r="AH44" s="748"/>
      <c r="AI44" s="748"/>
      <c r="AJ44" s="748"/>
      <c r="AK44" s="748"/>
      <c r="AL44" s="748"/>
      <c r="AM44" s="748"/>
      <c r="AN44" s="748"/>
      <c r="AO44" s="748"/>
      <c r="AP44" s="748"/>
      <c r="AQ44" s="748"/>
      <c r="AR44" s="748"/>
      <c r="AS44" s="748"/>
      <c r="AT44" s="748"/>
      <c r="AU44" s="748"/>
      <c r="AV44" s="748"/>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749"/>
      <c r="BT44" s="749"/>
      <c r="BU44" s="75"/>
      <c r="BV44" s="75"/>
      <c r="BW44" s="75"/>
      <c r="BX44" s="75"/>
      <c r="BY44" s="75"/>
      <c r="BZ44" s="75"/>
      <c r="CA44" s="75"/>
      <c r="CD44" s="61" t="s">
        <v>136</v>
      </c>
      <c r="CE44" s="61"/>
      <c r="CF44" s="61"/>
      <c r="CG44" s="61">
        <f>X40</f>
        <v>0</v>
      </c>
    </row>
    <row r="45" spans="1:88" ht="15" customHeight="1">
      <c r="A45" s="58"/>
      <c r="B45" s="670" t="s">
        <v>397</v>
      </c>
      <c r="C45" s="671"/>
      <c r="D45" s="671"/>
      <c r="E45" s="671"/>
      <c r="F45" s="671"/>
      <c r="G45" s="671"/>
      <c r="H45" s="671"/>
      <c r="I45" s="704"/>
      <c r="J45" s="1036"/>
      <c r="K45" s="1037"/>
      <c r="L45" s="1038"/>
      <c r="M45" s="71">
        <f>MIN(AD40,AD41)</f>
        <v>0</v>
      </c>
      <c r="N45" s="71"/>
      <c r="O45" s="764" t="s">
        <v>530</v>
      </c>
      <c r="P45" s="683"/>
      <c r="Q45" s="683"/>
      <c r="R45" s="683"/>
      <c r="S45" s="683"/>
      <c r="T45" s="683"/>
      <c r="U45" s="683"/>
      <c r="V45" s="683"/>
      <c r="W45" s="714"/>
      <c r="X45" s="873"/>
      <c r="Y45" s="874"/>
      <c r="Z45" s="875"/>
      <c r="AA45" s="484">
        <f>X41*0.25</f>
        <v>0</v>
      </c>
      <c r="AB45" s="483"/>
      <c r="AC45" s="58"/>
      <c r="AF45" s="62" t="s">
        <v>44</v>
      </c>
      <c r="AH45" s="748"/>
      <c r="AI45" s="748"/>
      <c r="AJ45" s="748"/>
      <c r="AK45" s="748"/>
      <c r="AL45" s="748"/>
      <c r="AM45" s="748"/>
      <c r="AN45" s="748"/>
      <c r="AO45" s="748"/>
      <c r="AP45" s="748"/>
      <c r="AQ45" s="748"/>
      <c r="AR45" s="748"/>
      <c r="AS45" s="748"/>
      <c r="AT45" s="748"/>
      <c r="AU45" s="748"/>
      <c r="AV45" s="748"/>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749"/>
      <c r="BT45" s="749"/>
      <c r="BU45" s="75"/>
      <c r="BV45" s="75"/>
      <c r="BW45" s="75"/>
      <c r="BX45" s="75"/>
      <c r="BY45" s="75"/>
      <c r="BZ45" s="75"/>
      <c r="CA45" s="75"/>
      <c r="CD45" s="61" t="s">
        <v>145</v>
      </c>
      <c r="CE45" s="61"/>
      <c r="CF45" s="61"/>
      <c r="CG45" s="113">
        <f>X41+X42+X43</f>
        <v>0</v>
      </c>
    </row>
    <row r="46" spans="1:88" ht="15" customHeight="1">
      <c r="A46" s="58"/>
      <c r="B46" s="670" t="s">
        <v>147</v>
      </c>
      <c r="C46" s="671"/>
      <c r="D46" s="671"/>
      <c r="E46" s="671"/>
      <c r="F46" s="671"/>
      <c r="G46" s="671"/>
      <c r="H46" s="671"/>
      <c r="I46" s="704"/>
      <c r="J46" s="1036"/>
      <c r="K46" s="1037"/>
      <c r="L46" s="1038"/>
      <c r="M46" s="71"/>
      <c r="N46" s="71"/>
      <c r="O46" s="767" t="s">
        <v>531</v>
      </c>
      <c r="P46" s="768"/>
      <c r="Q46" s="768"/>
      <c r="R46" s="768"/>
      <c r="S46" s="768"/>
      <c r="T46" s="768"/>
      <c r="U46" s="768"/>
      <c r="V46" s="768"/>
      <c r="W46" s="769"/>
      <c r="X46" s="1042">
        <f>AA47+AA46</f>
        <v>0</v>
      </c>
      <c r="Y46" s="1043"/>
      <c r="Z46" s="1044"/>
      <c r="AA46" s="400">
        <f>IF(X44&gt;0,MIN(X44,AA44),0)</f>
        <v>0</v>
      </c>
      <c r="AB46" s="483"/>
      <c r="AC46" s="58"/>
      <c r="AH46" s="766"/>
      <c r="AI46" s="766"/>
      <c r="AJ46" s="766"/>
      <c r="AK46" s="766"/>
      <c r="AL46" s="766"/>
      <c r="AM46" s="766"/>
      <c r="AN46" s="766"/>
      <c r="AO46" s="766"/>
      <c r="AP46" s="766"/>
      <c r="AQ46" s="766"/>
      <c r="AR46" s="766"/>
      <c r="AS46" s="766"/>
      <c r="AT46" s="766"/>
      <c r="AU46" s="766"/>
      <c r="AV46" s="766"/>
      <c r="BS46" s="766"/>
      <c r="BT46" s="766"/>
      <c r="BU46" s="75"/>
      <c r="BV46" s="75"/>
      <c r="BW46" s="75"/>
      <c r="BX46" s="75"/>
      <c r="BY46" s="75"/>
      <c r="BZ46" s="75"/>
      <c r="CA46" s="75"/>
      <c r="CD46" s="61" t="s">
        <v>146</v>
      </c>
      <c r="CE46" s="61"/>
      <c r="CF46" s="61"/>
      <c r="CG46" s="113">
        <f>X54</f>
        <v>0</v>
      </c>
    </row>
    <row r="47" spans="1:88" ht="15" customHeight="1">
      <c r="A47" s="58"/>
      <c r="B47" s="670" t="s">
        <v>318</v>
      </c>
      <c r="C47" s="671"/>
      <c r="D47" s="671"/>
      <c r="E47" s="671"/>
      <c r="F47" s="671"/>
      <c r="G47" s="671"/>
      <c r="H47" s="671"/>
      <c r="I47" s="704"/>
      <c r="J47" s="1036"/>
      <c r="K47" s="1037"/>
      <c r="L47" s="1038"/>
      <c r="M47" s="71"/>
      <c r="N47" s="71"/>
      <c r="O47" s="767" t="s">
        <v>143</v>
      </c>
      <c r="P47" s="768"/>
      <c r="Q47" s="768"/>
      <c r="R47" s="768"/>
      <c r="S47" s="768"/>
      <c r="T47" s="768"/>
      <c r="U47" s="768"/>
      <c r="V47" s="768"/>
      <c r="W47" s="769"/>
      <c r="X47" s="782"/>
      <c r="Y47" s="783"/>
      <c r="Z47" s="784"/>
      <c r="AA47" s="400">
        <f>IF(X45&gt;0,MIN(X45,AA45),0)</f>
        <v>0</v>
      </c>
      <c r="AB47" s="410"/>
      <c r="AC47" s="58"/>
      <c r="AH47" s="753"/>
      <c r="AI47" s="753"/>
      <c r="AJ47" s="753"/>
      <c r="AK47" s="753"/>
      <c r="AL47" s="753"/>
      <c r="AM47" s="753"/>
      <c r="AN47" s="753"/>
      <c r="AO47" s="753"/>
      <c r="AP47" s="753"/>
      <c r="AQ47" s="753"/>
      <c r="AR47" s="753"/>
      <c r="AS47" s="753"/>
      <c r="AT47" s="753"/>
      <c r="AU47" s="753"/>
      <c r="AV47" s="753"/>
      <c r="BS47" s="700"/>
      <c r="BT47" s="700"/>
      <c r="BU47" s="75"/>
      <c r="BV47" s="75"/>
      <c r="BW47" s="75"/>
      <c r="BX47" s="75"/>
      <c r="BY47" s="75"/>
      <c r="BZ47" s="75"/>
      <c r="CA47" s="75"/>
      <c r="CD47" s="61"/>
      <c r="CE47" s="61"/>
      <c r="CF47" s="61"/>
      <c r="CG47" s="61"/>
    </row>
    <row r="48" spans="1:88" ht="15" customHeight="1">
      <c r="A48" s="58"/>
      <c r="B48" s="670" t="s">
        <v>148</v>
      </c>
      <c r="C48" s="671"/>
      <c r="D48" s="671"/>
      <c r="E48" s="671"/>
      <c r="F48" s="671"/>
      <c r="G48" s="671"/>
      <c r="H48" s="671"/>
      <c r="I48" s="704"/>
      <c r="J48" s="1036"/>
      <c r="K48" s="1037"/>
      <c r="L48" s="1038"/>
      <c r="M48" s="71" t="e">
        <f>J48/J47</f>
        <v>#DIV/0!</v>
      </c>
      <c r="N48" s="71"/>
      <c r="O48" s="754" t="s">
        <v>144</v>
      </c>
      <c r="P48" s="755"/>
      <c r="Q48" s="755"/>
      <c r="R48" s="755"/>
      <c r="S48" s="755"/>
      <c r="T48" s="755"/>
      <c r="U48" s="755"/>
      <c r="V48" s="755"/>
      <c r="W48" s="756"/>
      <c r="X48" s="806">
        <f>SUM(X40:Z42)+X46</f>
        <v>0</v>
      </c>
      <c r="Y48" s="807"/>
      <c r="Z48" s="808"/>
      <c r="AA48" s="485"/>
      <c r="AB48" s="410"/>
      <c r="AC48" s="58"/>
      <c r="AH48" s="753"/>
      <c r="AI48" s="753"/>
      <c r="AJ48" s="753"/>
      <c r="AK48" s="753"/>
      <c r="AL48" s="753"/>
      <c r="AM48" s="753"/>
      <c r="AN48" s="753"/>
      <c r="AO48" s="753"/>
      <c r="AP48" s="753"/>
      <c r="AQ48" s="753"/>
      <c r="AR48" s="753"/>
      <c r="AS48" s="753"/>
      <c r="AT48" s="753"/>
      <c r="AU48" s="753"/>
      <c r="AV48" s="753"/>
      <c r="BS48" s="700"/>
      <c r="BT48" s="700"/>
      <c r="BU48" s="75"/>
      <c r="BV48" s="75"/>
      <c r="BW48" s="75"/>
      <c r="BX48" s="75"/>
      <c r="BY48" s="75"/>
      <c r="BZ48" s="75"/>
      <c r="CA48" s="75"/>
      <c r="CD48" s="75" t="s">
        <v>44</v>
      </c>
    </row>
    <row r="49" spans="1:120" ht="15" customHeight="1">
      <c r="A49" s="58"/>
      <c r="B49" s="770" t="s">
        <v>319</v>
      </c>
      <c r="C49" s="771"/>
      <c r="D49" s="771"/>
      <c r="E49" s="771"/>
      <c r="F49" s="771"/>
      <c r="G49" s="771"/>
      <c r="H49" s="771"/>
      <c r="I49" s="772"/>
      <c r="J49" s="1036"/>
      <c r="K49" s="1037"/>
      <c r="L49" s="1038"/>
      <c r="M49" s="71"/>
      <c r="N49" s="71"/>
      <c r="O49" s="730" t="s">
        <v>328</v>
      </c>
      <c r="P49" s="815"/>
      <c r="Q49" s="815"/>
      <c r="R49" s="815"/>
      <c r="S49" s="815"/>
      <c r="T49" s="815"/>
      <c r="U49" s="815"/>
      <c r="V49" s="815"/>
      <c r="W49" s="816"/>
      <c r="X49" s="1045">
        <f>MIN(AA50,AA51)</f>
        <v>0</v>
      </c>
      <c r="Y49" s="626"/>
      <c r="Z49" s="627"/>
      <c r="AA49" s="112"/>
      <c r="AB49" s="410"/>
      <c r="AC49" s="58"/>
      <c r="AH49" s="753"/>
      <c r="AI49" s="753"/>
      <c r="AJ49" s="753"/>
      <c r="AK49" s="753"/>
      <c r="AL49" s="753"/>
      <c r="AM49" s="753"/>
      <c r="AN49" s="753"/>
      <c r="AO49" s="753"/>
      <c r="AP49" s="753"/>
      <c r="AQ49" s="753"/>
      <c r="AR49" s="753"/>
      <c r="AS49" s="753"/>
      <c r="AT49" s="753"/>
      <c r="AU49" s="753"/>
      <c r="AV49" s="753"/>
      <c r="BS49" s="700"/>
      <c r="BT49" s="700"/>
      <c r="BU49" s="75"/>
      <c r="BV49" s="75"/>
      <c r="BW49" s="75"/>
      <c r="BX49" s="75"/>
      <c r="BY49" s="75"/>
      <c r="BZ49" s="75"/>
      <c r="CA49" s="75"/>
    </row>
    <row r="50" spans="1:120" ht="15" customHeight="1">
      <c r="A50" s="58"/>
      <c r="B50" s="770" t="s">
        <v>151</v>
      </c>
      <c r="C50" s="771"/>
      <c r="D50" s="771"/>
      <c r="E50" s="771"/>
      <c r="F50" s="771"/>
      <c r="G50" s="771"/>
      <c r="H50" s="771"/>
      <c r="I50" s="772"/>
      <c r="J50" s="1036"/>
      <c r="K50" s="1037"/>
      <c r="L50" s="1038"/>
      <c r="M50" s="71"/>
      <c r="N50" s="460"/>
      <c r="O50" s="779" t="s">
        <v>316</v>
      </c>
      <c r="P50" s="780"/>
      <c r="Q50" s="780"/>
      <c r="R50" s="780"/>
      <c r="S50" s="780"/>
      <c r="T50" s="780"/>
      <c r="U50" s="780"/>
      <c r="V50" s="780"/>
      <c r="W50" s="781"/>
      <c r="X50" s="806">
        <f>MIN(AA50,AA51)</f>
        <v>0</v>
      </c>
      <c r="Y50" s="807"/>
      <c r="Z50" s="808"/>
      <c r="AA50" s="112">
        <v>1500</v>
      </c>
      <c r="AB50" s="410"/>
      <c r="AC50" s="58"/>
      <c r="AH50" s="753"/>
      <c r="AI50" s="753"/>
      <c r="AJ50" s="753"/>
      <c r="AK50" s="753"/>
      <c r="AL50" s="753"/>
      <c r="AM50" s="753"/>
      <c r="AN50" s="753"/>
      <c r="AO50" s="753"/>
      <c r="AP50" s="753"/>
      <c r="AQ50" s="753"/>
      <c r="AR50" s="753"/>
      <c r="AS50" s="753"/>
      <c r="AT50" s="753"/>
      <c r="AU50" s="753"/>
      <c r="AV50" s="753"/>
      <c r="BS50" s="700"/>
      <c r="BT50" s="700"/>
      <c r="BU50" s="75"/>
      <c r="BV50" s="75"/>
      <c r="BW50" s="75"/>
      <c r="BX50" s="75"/>
      <c r="BY50" s="75"/>
      <c r="BZ50" s="75"/>
      <c r="CA50" s="75"/>
    </row>
    <row r="51" spans="1:120" ht="15" customHeight="1">
      <c r="A51" s="789"/>
      <c r="B51" s="770" t="s">
        <v>331</v>
      </c>
      <c r="C51" s="771"/>
      <c r="D51" s="771"/>
      <c r="E51" s="771"/>
      <c r="F51" s="771"/>
      <c r="G51" s="771"/>
      <c r="H51" s="771"/>
      <c r="I51" s="772"/>
      <c r="J51" s="1036"/>
      <c r="K51" s="1037"/>
      <c r="L51" s="1038"/>
      <c r="M51" s="71"/>
      <c r="N51" s="71"/>
      <c r="O51" s="779" t="s">
        <v>317</v>
      </c>
      <c r="P51" s="780"/>
      <c r="Q51" s="780"/>
      <c r="R51" s="780"/>
      <c r="S51" s="780"/>
      <c r="T51" s="780"/>
      <c r="U51" s="780"/>
      <c r="V51" s="780"/>
      <c r="W51" s="781"/>
      <c r="X51" s="782"/>
      <c r="Y51" s="783"/>
      <c r="Z51" s="784"/>
      <c r="AA51" s="205">
        <f>X51*5</f>
        <v>0</v>
      </c>
      <c r="AB51" s="413"/>
      <c r="AC51" s="789"/>
      <c r="AH51" s="753"/>
      <c r="AI51" s="753"/>
      <c r="AJ51" s="753"/>
      <c r="AK51" s="753"/>
      <c r="AL51" s="753"/>
      <c r="AM51" s="753"/>
      <c r="AN51" s="753"/>
      <c r="AO51" s="753"/>
      <c r="AP51" s="753"/>
      <c r="AQ51" s="753"/>
      <c r="AR51" s="753"/>
      <c r="AS51" s="753"/>
      <c r="AT51" s="753"/>
      <c r="AU51" s="753"/>
      <c r="AV51" s="753"/>
      <c r="BS51" s="700"/>
      <c r="BT51" s="700"/>
      <c r="BU51" s="75"/>
      <c r="BV51" s="75"/>
      <c r="BW51" s="75"/>
      <c r="BX51" s="75"/>
      <c r="BY51" s="75"/>
      <c r="BZ51" s="75"/>
      <c r="CA51" s="75"/>
    </row>
    <row r="52" spans="1:120" ht="15" customHeight="1">
      <c r="A52" s="790"/>
      <c r="B52" s="770">
        <f>'2026 YTD'!B52</f>
        <v>0</v>
      </c>
      <c r="C52" s="771"/>
      <c r="D52" s="771"/>
      <c r="E52" s="771"/>
      <c r="F52" s="771"/>
      <c r="G52" s="771"/>
      <c r="H52" s="771"/>
      <c r="I52" s="772"/>
      <c r="J52" s="1036"/>
      <c r="K52" s="1037"/>
      <c r="L52" s="1038"/>
      <c r="M52" s="71"/>
      <c r="N52" s="71"/>
      <c r="O52" s="58"/>
      <c r="P52" s="58"/>
      <c r="Q52" s="58"/>
      <c r="R52" s="58"/>
      <c r="S52" s="58"/>
      <c r="T52" s="58"/>
      <c r="U52" s="58"/>
      <c r="V52" s="58"/>
      <c r="W52" s="58"/>
      <c r="X52" s="58"/>
      <c r="Y52" s="58"/>
      <c r="Z52" s="58"/>
      <c r="AA52" s="71"/>
      <c r="AB52" s="413"/>
      <c r="AC52" s="790"/>
      <c r="AH52" s="753"/>
      <c r="AI52" s="753"/>
      <c r="AJ52" s="753"/>
      <c r="AK52" s="753"/>
      <c r="AL52" s="753"/>
      <c r="AM52" s="753"/>
      <c r="AN52" s="753"/>
      <c r="AO52" s="753"/>
      <c r="AP52" s="753"/>
      <c r="AQ52" s="753"/>
      <c r="AR52" s="753"/>
      <c r="AS52" s="753"/>
      <c r="AT52" s="753"/>
      <c r="AU52" s="753"/>
      <c r="AV52" s="753"/>
      <c r="BS52" s="785"/>
      <c r="BT52" s="785"/>
      <c r="BU52" s="75"/>
      <c r="BV52" s="75"/>
      <c r="BW52" s="75"/>
      <c r="BX52" s="75"/>
      <c r="BY52" s="75"/>
      <c r="BZ52" s="75"/>
      <c r="CA52" s="75"/>
    </row>
    <row r="53" spans="1:120" ht="15" customHeight="1">
      <c r="A53" s="790"/>
      <c r="B53" s="770">
        <f>'2026 YTD'!B53</f>
        <v>0</v>
      </c>
      <c r="C53" s="771"/>
      <c r="D53" s="771"/>
      <c r="E53" s="771"/>
      <c r="F53" s="771"/>
      <c r="G53" s="771"/>
      <c r="H53" s="771"/>
      <c r="I53" s="772"/>
      <c r="J53" s="1036"/>
      <c r="K53" s="1037"/>
      <c r="L53" s="1038"/>
      <c r="M53" s="71"/>
      <c r="N53" s="71"/>
      <c r="O53" s="773" t="s">
        <v>146</v>
      </c>
      <c r="P53" s="774"/>
      <c r="Q53" s="774"/>
      <c r="R53" s="774"/>
      <c r="S53" s="774"/>
      <c r="T53" s="774"/>
      <c r="U53" s="774"/>
      <c r="V53" s="774"/>
      <c r="W53" s="775"/>
      <c r="X53" s="776">
        <f>X26-J57</f>
        <v>0</v>
      </c>
      <c r="Y53" s="777"/>
      <c r="Z53" s="778"/>
      <c r="AA53" s="71"/>
      <c r="AB53" s="413"/>
      <c r="AC53" s="790"/>
      <c r="AD53" s="125"/>
      <c r="AH53" s="753"/>
      <c r="AI53" s="753"/>
      <c r="AJ53" s="753"/>
      <c r="AK53" s="753"/>
      <c r="AL53" s="753"/>
      <c r="AM53" s="753"/>
      <c r="AN53" s="753"/>
      <c r="AO53" s="753"/>
      <c r="AP53" s="753"/>
      <c r="AQ53" s="753"/>
      <c r="AR53" s="753"/>
      <c r="AS53" s="753"/>
      <c r="AT53" s="753"/>
      <c r="AU53" s="753"/>
      <c r="AV53" s="753"/>
      <c r="BS53" s="700"/>
      <c r="BT53" s="700"/>
      <c r="BU53" s="75"/>
      <c r="BV53" s="75"/>
      <c r="BW53" s="75"/>
      <c r="BX53" s="75"/>
      <c r="BY53" s="75"/>
      <c r="BZ53" s="75"/>
      <c r="CA53" s="75"/>
    </row>
    <row r="54" spans="1:120" ht="15" customHeight="1">
      <c r="A54" s="790"/>
      <c r="B54" s="770">
        <f>'2026 YTD'!B54</f>
        <v>0</v>
      </c>
      <c r="C54" s="771"/>
      <c r="D54" s="771"/>
      <c r="E54" s="771"/>
      <c r="F54" s="771"/>
      <c r="G54" s="771"/>
      <c r="H54" s="771"/>
      <c r="I54" s="772"/>
      <c r="J54" s="1036"/>
      <c r="K54" s="1037"/>
      <c r="L54" s="1038"/>
      <c r="M54" s="71"/>
      <c r="N54" s="71" t="s">
        <v>150</v>
      </c>
      <c r="O54" s="820" t="s">
        <v>464</v>
      </c>
      <c r="P54" s="820"/>
      <c r="Q54" s="820"/>
      <c r="R54" s="820"/>
      <c r="S54" s="820"/>
      <c r="T54" s="820"/>
      <c r="U54" s="820"/>
      <c r="V54" s="820">
        <v>0</v>
      </c>
      <c r="W54" s="820"/>
      <c r="X54" s="821"/>
      <c r="Y54" s="821"/>
      <c r="Z54" s="821"/>
      <c r="AA54" s="460"/>
      <c r="AB54" s="410"/>
      <c r="AC54" s="790">
        <f>X53</f>
        <v>0</v>
      </c>
      <c r="AD54" s="125"/>
      <c r="AE54" s="75">
        <v>0</v>
      </c>
      <c r="AF54" s="75"/>
      <c r="AH54" s="753"/>
      <c r="AI54" s="753"/>
      <c r="AJ54" s="753"/>
      <c r="AK54" s="753"/>
      <c r="AL54" s="753"/>
      <c r="AM54" s="753"/>
      <c r="AN54" s="753"/>
      <c r="AO54" s="753"/>
      <c r="AP54" s="753"/>
      <c r="AQ54" s="794"/>
      <c r="AR54" s="794"/>
      <c r="AS54" s="794"/>
      <c r="AT54" s="794"/>
      <c r="AU54" s="794"/>
      <c r="AV54" s="794"/>
      <c r="BS54" s="700"/>
      <c r="BT54" s="700"/>
      <c r="BU54" s="75"/>
      <c r="BV54" s="75"/>
      <c r="BW54" s="75"/>
      <c r="BX54" s="75"/>
      <c r="BY54" s="75"/>
      <c r="BZ54" s="75"/>
      <c r="CA54" s="75"/>
    </row>
    <row r="55" spans="1:120" ht="15" customHeight="1">
      <c r="A55" s="790"/>
      <c r="B55" s="770">
        <f>'2026 YTD'!B55</f>
        <v>0</v>
      </c>
      <c r="C55" s="771"/>
      <c r="D55" s="771"/>
      <c r="E55" s="771"/>
      <c r="F55" s="771"/>
      <c r="G55" s="771"/>
      <c r="H55" s="771"/>
      <c r="I55" s="772"/>
      <c r="J55" s="1036"/>
      <c r="K55" s="1037"/>
      <c r="L55" s="1038"/>
      <c r="M55" s="71"/>
      <c r="N55" s="71"/>
      <c r="O55" s="779" t="s">
        <v>532</v>
      </c>
      <c r="P55" s="780"/>
      <c r="Q55" s="780"/>
      <c r="R55" s="780"/>
      <c r="S55" s="780"/>
      <c r="T55" s="780"/>
      <c r="U55" s="780"/>
      <c r="V55" s="780"/>
      <c r="W55" s="780"/>
      <c r="X55" s="782"/>
      <c r="Y55" s="783"/>
      <c r="Z55" s="784"/>
      <c r="AA55" s="71"/>
      <c r="AB55" s="413"/>
      <c r="AC55" s="790"/>
      <c r="AD55" s="126"/>
      <c r="AE55" s="124">
        <f>X54*V55</f>
        <v>0</v>
      </c>
      <c r="AF55" s="75"/>
      <c r="BS55" s="60"/>
      <c r="BT55" s="60"/>
      <c r="BU55" s="75"/>
      <c r="BV55" s="75"/>
      <c r="BW55" s="75"/>
      <c r="BX55" s="75"/>
      <c r="BY55" s="75"/>
      <c r="BZ55" s="75"/>
      <c r="CA55" s="75"/>
    </row>
    <row r="56" spans="1:120" ht="15" customHeight="1" thickBot="1">
      <c r="A56" s="790"/>
      <c r="B56" s="770">
        <f>'2026 YTD'!B56</f>
        <v>0</v>
      </c>
      <c r="C56" s="771"/>
      <c r="D56" s="771"/>
      <c r="E56" s="771"/>
      <c r="F56" s="771"/>
      <c r="G56" s="771"/>
      <c r="H56" s="771"/>
      <c r="I56" s="772"/>
      <c r="J56" s="1036"/>
      <c r="K56" s="1037"/>
      <c r="L56" s="1038"/>
      <c r="M56" s="71"/>
      <c r="N56" s="71"/>
      <c r="O56" s="791" t="s">
        <v>465</v>
      </c>
      <c r="P56" s="792"/>
      <c r="Q56" s="792"/>
      <c r="R56" s="792"/>
      <c r="S56" s="792"/>
      <c r="T56" s="792"/>
      <c r="U56" s="792"/>
      <c r="V56" s="792" t="e">
        <f>#REF!</f>
        <v>#REF!</v>
      </c>
      <c r="W56" s="793">
        <v>0.18</v>
      </c>
      <c r="X56" s="809"/>
      <c r="Y56" s="810"/>
      <c r="Z56" s="811"/>
      <c r="AA56" s="71"/>
      <c r="AB56" s="413"/>
      <c r="AC56" s="790"/>
      <c r="AD56" s="126">
        <f>X54*0.8</f>
        <v>0</v>
      </c>
      <c r="AE56" s="124" t="e">
        <f>(AD56+X40-X44)*V56</f>
        <v>#REF!</v>
      </c>
      <c r="AF56" s="75"/>
      <c r="BS56" s="60"/>
      <c r="BT56" s="60"/>
      <c r="BU56" s="75"/>
      <c r="BV56" s="75"/>
      <c r="BW56" s="75"/>
      <c r="BX56" s="75"/>
      <c r="BY56" s="75"/>
      <c r="BZ56" s="75"/>
      <c r="CA56" s="75"/>
    </row>
    <row r="57" spans="1:120" ht="15" customHeight="1" thickTop="1">
      <c r="A57" s="790"/>
      <c r="B57" s="803" t="s">
        <v>152</v>
      </c>
      <c r="C57" s="804"/>
      <c r="D57" s="804"/>
      <c r="E57" s="804"/>
      <c r="F57" s="804"/>
      <c r="G57" s="804"/>
      <c r="H57" s="804"/>
      <c r="I57" s="805"/>
      <c r="J57" s="812">
        <f>SUM(J21:L56)-F24+X32+X37+X48+X49+X55</f>
        <v>0</v>
      </c>
      <c r="K57" s="813"/>
      <c r="L57" s="814"/>
      <c r="M57" s="71"/>
      <c r="N57" s="71"/>
      <c r="O57" s="791" t="s">
        <v>466</v>
      </c>
      <c r="P57" s="792"/>
      <c r="Q57" s="792"/>
      <c r="R57" s="792"/>
      <c r="S57" s="792"/>
      <c r="T57" s="792"/>
      <c r="U57" s="792"/>
      <c r="V57" s="792">
        <v>0</v>
      </c>
      <c r="W57" s="793">
        <v>4.9500000000000002E-2</v>
      </c>
      <c r="X57" s="800">
        <f>X53-X56</f>
        <v>0</v>
      </c>
      <c r="Y57" s="801">
        <f>(X53*0.8)-X47*W57</f>
        <v>0</v>
      </c>
      <c r="Z57" s="802"/>
      <c r="AA57" s="71"/>
      <c r="AB57" s="413"/>
      <c r="AC57" s="790"/>
      <c r="AD57" s="75"/>
      <c r="AE57" s="75">
        <f>(AD56+X40-X44)*V57</f>
        <v>0</v>
      </c>
      <c r="AF57" s="75"/>
      <c r="BS57" s="60"/>
      <c r="BT57" s="60"/>
      <c r="BU57" s="75"/>
      <c r="BV57" s="75"/>
      <c r="BW57" s="75"/>
      <c r="BX57" s="75"/>
      <c r="BY57" s="75"/>
      <c r="BZ57" s="75"/>
      <c r="CA57" s="75"/>
    </row>
    <row r="58" spans="1:120" ht="10.5" customHeight="1">
      <c r="A58" s="790"/>
      <c r="B58" s="397"/>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486"/>
      <c r="AB58" s="414"/>
      <c r="AC58" s="790"/>
      <c r="AD58" s="75"/>
      <c r="AE58" s="75"/>
      <c r="AF58" s="75"/>
      <c r="BS58" s="60"/>
      <c r="BT58" s="60"/>
      <c r="BU58" s="75"/>
      <c r="BV58" s="75"/>
      <c r="BW58" s="75"/>
      <c r="BX58" s="75"/>
      <c r="BY58" s="75"/>
      <c r="BZ58" s="75"/>
      <c r="CA58" s="75"/>
    </row>
    <row r="59" spans="1:120">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BS59" s="60"/>
      <c r="BT59" s="60"/>
      <c r="BU59" s="75"/>
      <c r="BV59" s="75"/>
      <c r="BW59" s="75"/>
      <c r="BX59" s="75"/>
      <c r="BY59" s="75"/>
      <c r="BZ59" s="75"/>
      <c r="CA59" s="75"/>
    </row>
    <row r="60" spans="1:120">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BS60" s="60"/>
      <c r="BT60" s="60"/>
      <c r="BU60" s="75"/>
      <c r="BV60" s="75"/>
      <c r="BW60" s="75"/>
      <c r="BX60" s="75"/>
      <c r="BY60" s="75"/>
      <c r="BZ60" s="75"/>
      <c r="CA60" s="75"/>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row>
    <row r="61" spans="1:120">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BS61" s="60"/>
      <c r="BT61" s="60"/>
      <c r="BU61" s="75"/>
      <c r="BV61" s="75"/>
      <c r="BW61" s="75"/>
      <c r="BX61" s="75"/>
      <c r="BY61" s="75"/>
      <c r="BZ61" s="75"/>
      <c r="CA61" s="75"/>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row>
    <row r="62" spans="1:120">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BS62" s="60"/>
      <c r="BT62" s="60"/>
      <c r="BU62" s="75"/>
      <c r="BV62" s="75"/>
      <c r="BW62" s="75"/>
      <c r="BX62" s="75"/>
      <c r="BY62" s="75"/>
      <c r="BZ62" s="75"/>
      <c r="CA62" s="75"/>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row>
    <row r="63" spans="1:120">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BS63" s="60"/>
      <c r="BT63" s="60"/>
      <c r="BU63" s="75"/>
      <c r="BV63" s="75"/>
      <c r="BW63" s="75"/>
      <c r="BX63" s="75"/>
      <c r="BY63" s="75"/>
      <c r="BZ63" s="75"/>
      <c r="CA63" s="75"/>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row>
    <row r="64" spans="1:120">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BS64" s="60"/>
      <c r="BT64" s="60"/>
      <c r="BU64" s="75"/>
      <c r="BV64" s="75"/>
      <c r="BW64" s="75"/>
      <c r="BX64" s="75"/>
      <c r="BY64" s="75"/>
      <c r="BZ64" s="75"/>
      <c r="CA64" s="75"/>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row>
    <row r="65" spans="1:120">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BS65" s="60"/>
      <c r="BT65" s="60"/>
      <c r="BU65" s="75"/>
      <c r="BV65" s="75"/>
      <c r="BW65" s="75"/>
      <c r="BX65" s="75"/>
      <c r="BY65" s="75"/>
      <c r="BZ65" s="75"/>
      <c r="CA65" s="75"/>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row>
    <row r="66" spans="1:120">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BS66" s="60"/>
      <c r="BT66" s="60"/>
      <c r="BU66" s="75"/>
      <c r="BV66" s="75"/>
      <c r="BW66" s="75"/>
      <c r="BX66" s="75"/>
      <c r="BY66" s="75"/>
      <c r="BZ66" s="75"/>
      <c r="CA66" s="75"/>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row>
    <row r="67" spans="1:120">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Y67" s="60" t="s">
        <v>226</v>
      </c>
      <c r="BS67" s="60"/>
      <c r="BT67" s="60"/>
      <c r="BU67" s="75"/>
      <c r="BV67" s="75"/>
      <c r="BW67" s="75"/>
      <c r="BX67" s="75"/>
      <c r="BY67" s="75"/>
      <c r="BZ67" s="75"/>
      <c r="CA67" s="75"/>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row>
    <row r="68" spans="1:120">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Y68" s="60" t="s">
        <v>222</v>
      </c>
      <c r="BS68" s="60"/>
      <c r="BT68" s="60"/>
      <c r="BU68" s="75"/>
      <c r="BV68" s="75"/>
      <c r="BW68" s="75"/>
      <c r="BX68" s="75"/>
      <c r="BY68" s="75"/>
      <c r="BZ68" s="75"/>
      <c r="CA68" s="75"/>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row>
    <row r="69" spans="1:120">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Y69" s="60" t="s">
        <v>223</v>
      </c>
      <c r="BS69" s="60"/>
      <c r="BT69" s="60"/>
      <c r="BU69" s="75"/>
      <c r="BV69" s="75"/>
      <c r="BW69" s="75"/>
      <c r="BX69" s="75"/>
      <c r="BY69" s="75"/>
      <c r="BZ69" s="75"/>
      <c r="CA69" s="75"/>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row>
    <row r="70" spans="1:120">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Y70" s="60" t="s">
        <v>224</v>
      </c>
      <c r="BS70" s="60"/>
      <c r="BT70" s="60"/>
      <c r="BU70" s="75"/>
      <c r="BV70" s="75"/>
      <c r="BW70" s="75"/>
      <c r="BX70" s="75"/>
      <c r="BY70" s="75"/>
      <c r="BZ70" s="75"/>
      <c r="CA70" s="75"/>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row>
    <row r="71" spans="1:120">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Y71" s="60" t="s">
        <v>225</v>
      </c>
      <c r="BS71" s="60"/>
      <c r="BT71" s="60"/>
      <c r="BU71" s="75"/>
      <c r="BV71" s="75"/>
      <c r="BW71" s="75"/>
      <c r="BX71" s="75"/>
      <c r="BY71" s="75"/>
      <c r="BZ71" s="75"/>
      <c r="CA71" s="75"/>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row>
    <row r="72" spans="1:120">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BS72" s="60"/>
      <c r="BT72" s="60"/>
      <c r="BU72" s="75"/>
      <c r="BV72" s="75"/>
      <c r="BW72" s="75"/>
      <c r="BX72" s="75"/>
      <c r="BY72" s="75"/>
      <c r="BZ72" s="75"/>
      <c r="CA72" s="75"/>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row>
    <row r="73" spans="1:120">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BS73" s="60"/>
      <c r="BT73" s="60"/>
      <c r="BU73" s="75"/>
      <c r="BV73" s="75"/>
      <c r="BW73" s="75"/>
      <c r="BX73" s="75"/>
      <c r="BY73" s="75"/>
      <c r="BZ73" s="75"/>
      <c r="CA73" s="75"/>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row>
    <row r="74" spans="1:120">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BS74" s="60"/>
      <c r="BT74" s="60"/>
      <c r="BU74" s="75"/>
      <c r="BV74" s="75"/>
      <c r="BW74" s="75"/>
      <c r="BX74" s="75"/>
      <c r="BY74" s="75"/>
      <c r="BZ74" s="75"/>
      <c r="CA74" s="75"/>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row>
    <row r="75" spans="1:120">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BS75" s="60"/>
      <c r="BT75" s="60"/>
      <c r="BU75" s="75"/>
      <c r="BV75" s="75"/>
      <c r="BW75" s="75"/>
      <c r="BX75" s="75"/>
      <c r="BY75" s="75"/>
      <c r="BZ75" s="75"/>
      <c r="CA75" s="75"/>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row>
    <row r="76" spans="1:120">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BS76" s="60"/>
      <c r="BT76" s="60"/>
      <c r="BU76" s="75"/>
      <c r="BV76" s="75"/>
      <c r="BW76" s="75"/>
      <c r="BX76" s="75"/>
      <c r="BY76" s="75"/>
      <c r="BZ76" s="75"/>
      <c r="CA76" s="75"/>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row>
    <row r="77" spans="1:120">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BS77" s="60"/>
      <c r="BT77" s="60"/>
      <c r="BU77" s="75"/>
      <c r="BV77" s="75"/>
      <c r="BW77" s="75"/>
      <c r="BX77" s="75"/>
      <c r="BY77" s="75"/>
      <c r="BZ77" s="75"/>
      <c r="CA77" s="75"/>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row>
    <row r="78" spans="1:120">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BS78" s="60"/>
      <c r="BT78" s="60"/>
      <c r="BU78" s="75"/>
      <c r="BV78" s="75"/>
      <c r="BW78" s="75"/>
      <c r="BX78" s="75"/>
      <c r="BY78" s="75"/>
      <c r="BZ78" s="75"/>
      <c r="CA78" s="75"/>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row>
    <row r="79" spans="1:120">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BS79" s="60"/>
      <c r="BT79" s="60"/>
      <c r="BU79" s="75"/>
      <c r="BV79" s="75"/>
      <c r="BW79" s="75"/>
      <c r="BX79" s="75"/>
      <c r="BY79" s="75"/>
      <c r="BZ79" s="75"/>
      <c r="CA79" s="75"/>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row>
    <row r="80" spans="1:120">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BS80" s="60"/>
      <c r="BT80" s="60"/>
      <c r="BU80" s="75"/>
      <c r="BV80" s="75"/>
      <c r="BW80" s="75"/>
      <c r="BX80" s="75"/>
      <c r="BY80" s="75"/>
      <c r="BZ80" s="75"/>
      <c r="CA80" s="75"/>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row>
    <row r="81" spans="1:120">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BS81" s="60"/>
      <c r="BT81" s="60"/>
      <c r="BU81" s="75"/>
      <c r="BV81" s="75"/>
      <c r="BW81" s="75"/>
      <c r="BX81" s="75"/>
      <c r="BY81" s="75"/>
      <c r="BZ81" s="75"/>
      <c r="CA81" s="75"/>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row>
    <row r="82" spans="1:120">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BS82" s="60"/>
      <c r="BT82" s="60"/>
      <c r="BU82" s="75"/>
      <c r="BV82" s="75"/>
      <c r="BW82" s="75"/>
      <c r="BX82" s="75"/>
      <c r="BY82" s="75"/>
      <c r="BZ82" s="75"/>
      <c r="CA82" s="75"/>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row>
    <row r="83" spans="1:120">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BS83" s="60"/>
      <c r="BT83" s="60"/>
      <c r="BU83" s="75"/>
      <c r="BV83" s="75"/>
      <c r="BW83" s="75"/>
      <c r="BX83" s="75"/>
      <c r="BY83" s="75"/>
      <c r="BZ83" s="75"/>
      <c r="CA83" s="75"/>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row>
    <row r="84" spans="1:120">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BS84" s="60"/>
      <c r="BT84" s="60"/>
      <c r="BU84" s="75"/>
      <c r="BV84" s="75"/>
      <c r="BW84" s="75"/>
      <c r="BX84" s="75"/>
      <c r="BY84" s="75"/>
      <c r="BZ84" s="75"/>
      <c r="CA84" s="75"/>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row>
    <row r="85" spans="1:120">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BS85" s="60"/>
      <c r="BT85" s="60"/>
      <c r="BU85" s="75"/>
      <c r="BV85" s="75"/>
      <c r="BW85" s="75"/>
      <c r="BX85" s="75"/>
      <c r="BY85" s="75"/>
      <c r="BZ85" s="75"/>
      <c r="CA85" s="75"/>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row>
    <row r="86" spans="1:120">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BS86" s="60"/>
      <c r="BT86" s="60"/>
      <c r="BU86" s="75"/>
      <c r="BV86" s="75"/>
      <c r="BW86" s="75"/>
      <c r="BX86" s="75"/>
      <c r="BY86" s="75"/>
      <c r="BZ86" s="75"/>
      <c r="CA86" s="75"/>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row>
    <row r="87" spans="1:120">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BS87" s="60"/>
      <c r="BT87" s="60"/>
      <c r="BU87" s="75"/>
      <c r="BV87" s="75"/>
      <c r="BW87" s="75"/>
      <c r="BX87" s="75"/>
      <c r="BY87" s="75"/>
      <c r="BZ87" s="75"/>
      <c r="CA87" s="75"/>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row>
    <row r="88" spans="1:120">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BS88" s="60"/>
      <c r="BT88" s="60"/>
      <c r="BU88" s="75"/>
      <c r="BV88" s="75"/>
      <c r="BW88" s="75"/>
      <c r="BX88" s="75"/>
      <c r="BY88" s="75"/>
      <c r="BZ88" s="75"/>
      <c r="CA88" s="75"/>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row>
    <row r="89" spans="1:120">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BS89" s="60"/>
      <c r="BT89" s="60"/>
      <c r="BU89" s="75"/>
      <c r="BV89" s="75"/>
      <c r="BW89" s="75"/>
      <c r="BX89" s="75"/>
      <c r="BY89" s="75"/>
      <c r="BZ89" s="75"/>
      <c r="CA89" s="75"/>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row>
    <row r="90" spans="1:120">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BS90" s="60"/>
      <c r="BT90" s="60"/>
      <c r="BU90" s="75"/>
      <c r="BV90" s="75"/>
      <c r="BW90" s="75"/>
      <c r="BX90" s="75"/>
      <c r="BY90" s="75"/>
      <c r="BZ90" s="75"/>
      <c r="CA90" s="75"/>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row>
    <row r="91" spans="1:120">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BS91" s="60"/>
      <c r="BT91" s="60"/>
      <c r="BU91" s="75"/>
      <c r="BV91" s="75"/>
      <c r="BW91" s="75"/>
      <c r="BX91" s="75"/>
      <c r="BY91" s="75"/>
      <c r="BZ91" s="75"/>
      <c r="CA91" s="75"/>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row>
    <row r="92" spans="1:120">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BS92" s="60"/>
      <c r="BT92" s="60"/>
      <c r="BU92" s="75"/>
      <c r="BV92" s="75"/>
      <c r="BW92" s="75"/>
      <c r="BX92" s="75"/>
      <c r="BY92" s="75"/>
      <c r="BZ92" s="75"/>
      <c r="CA92" s="75"/>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row>
    <row r="93" spans="1:120">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BS93" s="60"/>
      <c r="BT93" s="60"/>
      <c r="BU93" s="75"/>
      <c r="BV93" s="75"/>
      <c r="BW93" s="75"/>
      <c r="BX93" s="75"/>
      <c r="BY93" s="75"/>
      <c r="BZ93" s="75"/>
      <c r="CA93" s="75"/>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row>
    <row r="94" spans="1:120">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BS94" s="60"/>
      <c r="BT94" s="60"/>
      <c r="BU94" s="75"/>
      <c r="BV94" s="75"/>
      <c r="BW94" s="75"/>
      <c r="BX94" s="75"/>
      <c r="BY94" s="75"/>
      <c r="BZ94" s="75"/>
      <c r="CA94" s="75"/>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row>
    <row r="95" spans="1:120">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BS95" s="60"/>
      <c r="BT95" s="60"/>
      <c r="BU95" s="75"/>
      <c r="BV95" s="75"/>
      <c r="BW95" s="75"/>
      <c r="BX95" s="75"/>
      <c r="BY95" s="75"/>
      <c r="BZ95" s="75"/>
      <c r="CA95" s="75"/>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row>
    <row r="96" spans="1:120">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BS96" s="60"/>
      <c r="BT96" s="60"/>
      <c r="BU96" s="75"/>
      <c r="BV96" s="75"/>
      <c r="BW96" s="75"/>
      <c r="BX96" s="75"/>
      <c r="BY96" s="75"/>
      <c r="BZ96" s="75"/>
      <c r="CA96" s="75"/>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0"/>
      <c r="DJ96" s="60"/>
      <c r="DK96" s="60"/>
      <c r="DL96" s="60"/>
      <c r="DM96" s="60"/>
      <c r="DN96" s="60"/>
      <c r="DO96" s="60"/>
      <c r="DP96" s="60"/>
    </row>
    <row r="97" spans="1:120">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BS97" s="60"/>
      <c r="BT97" s="60"/>
      <c r="BU97" s="75"/>
      <c r="BV97" s="75"/>
      <c r="BW97" s="75"/>
      <c r="BX97" s="75"/>
      <c r="BY97" s="75"/>
      <c r="BZ97" s="75"/>
      <c r="CA97" s="75"/>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row>
    <row r="98" spans="1:120">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BS98" s="60"/>
      <c r="BT98" s="60"/>
      <c r="BU98" s="75"/>
      <c r="BV98" s="75"/>
      <c r="BW98" s="75"/>
      <c r="BX98" s="75"/>
      <c r="BY98" s="75"/>
      <c r="BZ98" s="75"/>
      <c r="CA98" s="75"/>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0"/>
      <c r="DJ98" s="60"/>
      <c r="DK98" s="60"/>
      <c r="DL98" s="60"/>
      <c r="DM98" s="60"/>
      <c r="DN98" s="60"/>
      <c r="DO98" s="60"/>
      <c r="DP98" s="60"/>
    </row>
    <row r="99" spans="1:120">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BS99" s="60"/>
      <c r="BT99" s="60"/>
      <c r="BU99" s="75"/>
      <c r="BV99" s="75"/>
      <c r="BW99" s="75"/>
      <c r="BX99" s="75"/>
      <c r="BY99" s="75"/>
      <c r="BZ99" s="75"/>
      <c r="CA99" s="75"/>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row>
    <row r="100" spans="1:120">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BS100" s="60"/>
      <c r="BT100" s="60"/>
      <c r="BU100" s="75"/>
      <c r="BV100" s="75"/>
      <c r="BW100" s="75"/>
      <c r="BX100" s="75"/>
      <c r="BY100" s="75"/>
      <c r="BZ100" s="75"/>
      <c r="CA100" s="75"/>
      <c r="CL100" s="60"/>
      <c r="CM100" s="60"/>
      <c r="CN100" s="60"/>
      <c r="CO100" s="60"/>
      <c r="CP100" s="60"/>
      <c r="CQ100" s="60"/>
      <c r="CR100" s="60"/>
      <c r="CS100" s="60"/>
      <c r="CT100" s="60"/>
      <c r="CU100" s="60"/>
      <c r="CV100" s="60"/>
      <c r="CW100" s="60"/>
      <c r="CX100" s="60"/>
      <c r="CY100" s="60"/>
      <c r="CZ100" s="60"/>
      <c r="DA100" s="60"/>
      <c r="DB100" s="60"/>
      <c r="DC100" s="60"/>
      <c r="DD100" s="60"/>
      <c r="DE100" s="60"/>
      <c r="DF100" s="60"/>
      <c r="DG100" s="60"/>
      <c r="DH100" s="60"/>
      <c r="DI100" s="60"/>
      <c r="DJ100" s="60"/>
      <c r="DK100" s="60"/>
      <c r="DL100" s="60"/>
      <c r="DM100" s="60"/>
      <c r="DN100" s="60"/>
      <c r="DO100" s="60"/>
      <c r="DP100" s="60"/>
    </row>
    <row r="101" spans="1:120">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BS101" s="60"/>
      <c r="BT101" s="60"/>
      <c r="BU101" s="75"/>
      <c r="BV101" s="75"/>
      <c r="BW101" s="75"/>
      <c r="BX101" s="75"/>
      <c r="BY101" s="75"/>
      <c r="BZ101" s="75"/>
      <c r="CA101" s="75"/>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60"/>
      <c r="DJ101" s="60"/>
      <c r="DK101" s="60"/>
      <c r="DL101" s="60"/>
      <c r="DM101" s="60"/>
      <c r="DN101" s="60"/>
      <c r="DO101" s="60"/>
      <c r="DP101" s="60"/>
    </row>
    <row r="102" spans="1:120">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BS102" s="60"/>
      <c r="BT102" s="60"/>
      <c r="BU102" s="75"/>
      <c r="BV102" s="75"/>
      <c r="BW102" s="75"/>
      <c r="BX102" s="75"/>
      <c r="BY102" s="75"/>
      <c r="BZ102" s="75"/>
      <c r="CA102" s="75"/>
      <c r="CL102" s="60"/>
      <c r="CM102" s="60"/>
      <c r="CN102" s="60"/>
      <c r="CO102" s="60"/>
      <c r="CP102" s="60"/>
      <c r="CQ102" s="60"/>
      <c r="CR102" s="60"/>
      <c r="CS102" s="60"/>
      <c r="CT102" s="60"/>
      <c r="CU102" s="60"/>
      <c r="CV102" s="60"/>
      <c r="CW102" s="60"/>
      <c r="CX102" s="60"/>
      <c r="CY102" s="60"/>
      <c r="CZ102" s="60"/>
      <c r="DA102" s="60"/>
      <c r="DB102" s="60"/>
      <c r="DC102" s="60"/>
      <c r="DD102" s="60"/>
      <c r="DE102" s="60"/>
      <c r="DF102" s="60"/>
      <c r="DG102" s="60"/>
      <c r="DH102" s="60"/>
      <c r="DI102" s="60"/>
      <c r="DJ102" s="60"/>
      <c r="DK102" s="60"/>
      <c r="DL102" s="60"/>
      <c r="DM102" s="60"/>
      <c r="DN102" s="60"/>
      <c r="DO102" s="60"/>
      <c r="DP102" s="60"/>
    </row>
    <row r="103" spans="1:120">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BS103" s="60"/>
      <c r="BT103" s="60"/>
      <c r="BU103" s="75"/>
      <c r="BV103" s="75"/>
      <c r="BW103" s="75"/>
      <c r="BX103" s="75"/>
      <c r="BY103" s="75"/>
      <c r="BZ103" s="75"/>
      <c r="CA103" s="75"/>
      <c r="CL103" s="60"/>
      <c r="CM103" s="60"/>
      <c r="CN103" s="60"/>
      <c r="CO103" s="60"/>
      <c r="CP103" s="60"/>
      <c r="CQ103" s="60"/>
      <c r="CR103" s="60"/>
      <c r="CS103" s="60"/>
      <c r="CT103" s="60"/>
      <c r="CU103" s="60"/>
      <c r="CV103" s="60"/>
      <c r="CW103" s="60"/>
      <c r="CX103" s="60"/>
      <c r="CY103" s="60"/>
      <c r="CZ103" s="60"/>
      <c r="DA103" s="60"/>
      <c r="DB103" s="60"/>
      <c r="DC103" s="60"/>
      <c r="DD103" s="60"/>
      <c r="DE103" s="60"/>
      <c r="DF103" s="60"/>
      <c r="DG103" s="60"/>
      <c r="DH103" s="60"/>
      <c r="DI103" s="60"/>
      <c r="DJ103" s="60"/>
      <c r="DK103" s="60"/>
      <c r="DL103" s="60"/>
      <c r="DM103" s="60"/>
      <c r="DN103" s="60"/>
      <c r="DO103" s="60"/>
      <c r="DP103" s="60"/>
    </row>
    <row r="104" spans="1:120">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BS104" s="60"/>
      <c r="BT104" s="60"/>
      <c r="BU104" s="75"/>
      <c r="BV104" s="75"/>
      <c r="BW104" s="75"/>
      <c r="BX104" s="75"/>
      <c r="BY104" s="75"/>
      <c r="BZ104" s="75"/>
      <c r="CA104" s="75"/>
      <c r="CL104" s="60"/>
      <c r="CM104" s="60"/>
      <c r="CN104" s="60"/>
      <c r="CO104" s="60"/>
      <c r="CP104" s="60"/>
      <c r="CQ104" s="60"/>
      <c r="CR104" s="60"/>
      <c r="CS104" s="60"/>
      <c r="CT104" s="60"/>
      <c r="CU104" s="60"/>
      <c r="CV104" s="60"/>
      <c r="CW104" s="60"/>
      <c r="CX104" s="60"/>
      <c r="CY104" s="60"/>
      <c r="CZ104" s="60"/>
      <c r="DA104" s="60"/>
      <c r="DB104" s="60"/>
      <c r="DC104" s="60"/>
      <c r="DD104" s="60"/>
      <c r="DE104" s="60"/>
      <c r="DF104" s="60"/>
      <c r="DG104" s="60"/>
      <c r="DH104" s="60"/>
      <c r="DI104" s="60"/>
      <c r="DJ104" s="60"/>
      <c r="DK104" s="60"/>
      <c r="DL104" s="60"/>
      <c r="DM104" s="60"/>
      <c r="DN104" s="60"/>
      <c r="DO104" s="60"/>
      <c r="DP104" s="60"/>
    </row>
    <row r="105" spans="1:120">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BS105" s="60"/>
      <c r="BT105" s="60"/>
      <c r="BU105" s="75"/>
      <c r="BV105" s="75"/>
      <c r="BW105" s="75"/>
      <c r="BX105" s="75"/>
      <c r="BY105" s="75"/>
      <c r="BZ105" s="75"/>
      <c r="CA105" s="75"/>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0"/>
      <c r="DJ105" s="60"/>
      <c r="DK105" s="60"/>
      <c r="DL105" s="60"/>
      <c r="DM105" s="60"/>
      <c r="DN105" s="60"/>
      <c r="DO105" s="60"/>
      <c r="DP105" s="60"/>
    </row>
    <row r="106" spans="1:120">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BS106" s="60"/>
      <c r="BT106" s="60"/>
      <c r="BU106" s="75"/>
      <c r="BV106" s="75"/>
      <c r="BW106" s="75"/>
      <c r="BX106" s="75"/>
      <c r="BY106" s="75"/>
      <c r="BZ106" s="75"/>
      <c r="CA106" s="75"/>
      <c r="CL106" s="60"/>
      <c r="CM106" s="60"/>
      <c r="CN106" s="60"/>
      <c r="CO106" s="60"/>
      <c r="CP106" s="60"/>
      <c r="CQ106" s="60"/>
      <c r="CR106" s="60"/>
      <c r="CS106" s="60"/>
      <c r="CT106" s="60"/>
      <c r="CU106" s="60"/>
      <c r="CV106" s="60"/>
      <c r="CW106" s="60"/>
      <c r="CX106" s="60"/>
      <c r="CY106" s="60"/>
      <c r="CZ106" s="60"/>
      <c r="DA106" s="60"/>
      <c r="DB106" s="60"/>
      <c r="DC106" s="60"/>
      <c r="DD106" s="60"/>
      <c r="DE106" s="60"/>
      <c r="DF106" s="60"/>
      <c r="DG106" s="60"/>
      <c r="DH106" s="60"/>
      <c r="DI106" s="60"/>
      <c r="DJ106" s="60"/>
      <c r="DK106" s="60"/>
      <c r="DL106" s="60"/>
      <c r="DM106" s="60"/>
      <c r="DN106" s="60"/>
      <c r="DO106" s="60"/>
      <c r="DP106" s="60"/>
    </row>
    <row r="107" spans="1:120">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BS107" s="60"/>
      <c r="BT107" s="60"/>
      <c r="BU107" s="75"/>
      <c r="BV107" s="75"/>
      <c r="BW107" s="75"/>
      <c r="BX107" s="75"/>
      <c r="BY107" s="75"/>
      <c r="BZ107" s="75"/>
      <c r="CA107" s="75"/>
      <c r="CL107" s="60"/>
      <c r="CM107" s="60"/>
      <c r="CN107" s="60"/>
      <c r="CO107" s="60"/>
      <c r="CP107" s="60"/>
      <c r="CQ107" s="60"/>
      <c r="CR107" s="60"/>
      <c r="CS107" s="60"/>
      <c r="CT107" s="60"/>
      <c r="CU107" s="60"/>
      <c r="CV107" s="60"/>
      <c r="CW107" s="60"/>
      <c r="CX107" s="60"/>
      <c r="CY107" s="60"/>
      <c r="CZ107" s="60"/>
      <c r="DA107" s="60"/>
      <c r="DB107" s="60"/>
      <c r="DC107" s="60"/>
      <c r="DD107" s="60"/>
      <c r="DE107" s="60"/>
      <c r="DF107" s="60"/>
      <c r="DG107" s="60"/>
      <c r="DH107" s="60"/>
      <c r="DI107" s="60"/>
      <c r="DJ107" s="60"/>
      <c r="DK107" s="60"/>
      <c r="DL107" s="60"/>
      <c r="DM107" s="60"/>
      <c r="DN107" s="60"/>
      <c r="DO107" s="60"/>
      <c r="DP107" s="60"/>
    </row>
    <row r="108" spans="1:120">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BS108" s="60"/>
      <c r="BT108" s="60"/>
      <c r="BU108" s="75"/>
      <c r="BV108" s="75"/>
      <c r="BW108" s="75"/>
      <c r="BX108" s="75"/>
      <c r="BY108" s="75"/>
      <c r="BZ108" s="75"/>
      <c r="CA108" s="75"/>
      <c r="CL108" s="60"/>
      <c r="CM108" s="60"/>
      <c r="CN108" s="60"/>
      <c r="CO108" s="60"/>
      <c r="CP108" s="60"/>
      <c r="CQ108" s="60"/>
      <c r="CR108" s="60"/>
      <c r="CS108" s="60"/>
      <c r="CT108" s="60"/>
      <c r="CU108" s="60"/>
      <c r="CV108" s="60"/>
      <c r="CW108" s="60"/>
      <c r="CX108" s="60"/>
      <c r="CY108" s="60"/>
      <c r="CZ108" s="60"/>
      <c r="DA108" s="60"/>
      <c r="DB108" s="60"/>
      <c r="DC108" s="60"/>
      <c r="DD108" s="60"/>
      <c r="DE108" s="60"/>
      <c r="DF108" s="60"/>
      <c r="DG108" s="60"/>
      <c r="DH108" s="60"/>
      <c r="DI108" s="60"/>
      <c r="DJ108" s="60"/>
      <c r="DK108" s="60"/>
      <c r="DL108" s="60"/>
      <c r="DM108" s="60"/>
      <c r="DN108" s="60"/>
      <c r="DO108" s="60"/>
      <c r="DP108" s="60"/>
    </row>
    <row r="109" spans="1:120">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BS109" s="60"/>
      <c r="BT109" s="60"/>
      <c r="BU109" s="75"/>
      <c r="BV109" s="75"/>
      <c r="BW109" s="75"/>
      <c r="BX109" s="75"/>
      <c r="BY109" s="75"/>
      <c r="BZ109" s="75"/>
      <c r="CA109" s="75"/>
      <c r="CL109" s="60"/>
      <c r="CM109" s="60"/>
      <c r="CN109" s="60"/>
      <c r="CO109" s="60"/>
      <c r="CP109" s="60"/>
      <c r="CQ109" s="60"/>
      <c r="CR109" s="60"/>
      <c r="CS109" s="60"/>
      <c r="CT109" s="60"/>
      <c r="CU109" s="60"/>
      <c r="CV109" s="60"/>
      <c r="CW109" s="60"/>
      <c r="CX109" s="60"/>
      <c r="CY109" s="60"/>
      <c r="CZ109" s="60"/>
      <c r="DA109" s="60"/>
      <c r="DB109" s="60"/>
      <c r="DC109" s="60"/>
      <c r="DD109" s="60"/>
      <c r="DE109" s="60"/>
      <c r="DF109" s="60"/>
      <c r="DG109" s="60"/>
      <c r="DH109" s="60"/>
      <c r="DI109" s="60"/>
      <c r="DJ109" s="60"/>
      <c r="DK109" s="60"/>
      <c r="DL109" s="60"/>
      <c r="DM109" s="60"/>
      <c r="DN109" s="60"/>
      <c r="DO109" s="60"/>
      <c r="DP109" s="60"/>
    </row>
    <row r="110" spans="1:120">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BS110" s="60"/>
      <c r="BT110" s="60"/>
      <c r="BU110" s="75"/>
      <c r="BV110" s="75"/>
      <c r="BW110" s="75"/>
      <c r="BX110" s="75"/>
      <c r="BY110" s="75"/>
      <c r="BZ110" s="75"/>
      <c r="CA110" s="75"/>
      <c r="CL110" s="60"/>
      <c r="CM110" s="60"/>
      <c r="CN110" s="60"/>
      <c r="CO110" s="60"/>
      <c r="CP110" s="60"/>
      <c r="CQ110" s="60"/>
      <c r="CR110" s="60"/>
      <c r="CS110" s="60"/>
      <c r="CT110" s="60"/>
      <c r="CU110" s="60"/>
      <c r="CV110" s="60"/>
      <c r="CW110" s="60"/>
      <c r="CX110" s="60"/>
      <c r="CY110" s="60"/>
      <c r="CZ110" s="60"/>
      <c r="DA110" s="60"/>
      <c r="DB110" s="60"/>
      <c r="DC110" s="60"/>
      <c r="DD110" s="60"/>
      <c r="DE110" s="60"/>
      <c r="DF110" s="60"/>
      <c r="DG110" s="60"/>
      <c r="DH110" s="60"/>
      <c r="DI110" s="60"/>
      <c r="DJ110" s="60"/>
      <c r="DK110" s="60"/>
      <c r="DL110" s="60"/>
      <c r="DM110" s="60"/>
      <c r="DN110" s="60"/>
      <c r="DO110" s="60"/>
      <c r="DP110" s="60"/>
    </row>
    <row r="111" spans="1:120">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BS111" s="60"/>
      <c r="BT111" s="60"/>
      <c r="BU111" s="75"/>
      <c r="BV111" s="75"/>
      <c r="BW111" s="75"/>
      <c r="BX111" s="75"/>
      <c r="BY111" s="75"/>
      <c r="BZ111" s="75"/>
      <c r="CA111" s="75"/>
      <c r="CL111" s="60"/>
      <c r="CM111" s="60"/>
      <c r="CN111" s="60"/>
      <c r="CO111" s="60"/>
      <c r="CP111" s="60"/>
      <c r="CQ111" s="60"/>
      <c r="CR111" s="60"/>
      <c r="CS111" s="60"/>
      <c r="CT111" s="60"/>
      <c r="CU111" s="60"/>
      <c r="CV111" s="60"/>
      <c r="CW111" s="60"/>
      <c r="CX111" s="60"/>
      <c r="CY111" s="60"/>
      <c r="CZ111" s="60"/>
      <c r="DA111" s="60"/>
      <c r="DB111" s="60"/>
      <c r="DC111" s="60"/>
      <c r="DD111" s="60"/>
      <c r="DE111" s="60"/>
      <c r="DF111" s="60"/>
      <c r="DG111" s="60"/>
      <c r="DH111" s="60"/>
      <c r="DI111" s="60"/>
      <c r="DJ111" s="60"/>
      <c r="DK111" s="60"/>
      <c r="DL111" s="60"/>
      <c r="DM111" s="60"/>
      <c r="DN111" s="60"/>
      <c r="DO111" s="60"/>
      <c r="DP111" s="60"/>
    </row>
    <row r="112" spans="1:120">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BS112" s="60"/>
      <c r="BT112" s="60"/>
      <c r="BU112" s="75"/>
      <c r="BV112" s="75"/>
      <c r="BW112" s="75"/>
      <c r="BX112" s="75"/>
      <c r="BY112" s="75"/>
      <c r="BZ112" s="75"/>
      <c r="CA112" s="75"/>
      <c r="CL112" s="60"/>
      <c r="CM112" s="60"/>
      <c r="CN112" s="60"/>
      <c r="CO112" s="60"/>
      <c r="CP112" s="60"/>
      <c r="CQ112" s="60"/>
      <c r="CR112" s="60"/>
      <c r="CS112" s="60"/>
      <c r="CT112" s="60"/>
      <c r="CU112" s="60"/>
      <c r="CV112" s="60"/>
      <c r="CW112" s="60"/>
      <c r="CX112" s="60"/>
      <c r="CY112" s="60"/>
      <c r="CZ112" s="60"/>
      <c r="DA112" s="60"/>
      <c r="DB112" s="60"/>
      <c r="DC112" s="60"/>
      <c r="DD112" s="60"/>
      <c r="DE112" s="60"/>
      <c r="DF112" s="60"/>
      <c r="DG112" s="60"/>
      <c r="DH112" s="60"/>
      <c r="DI112" s="60"/>
      <c r="DJ112" s="60"/>
      <c r="DK112" s="60"/>
      <c r="DL112" s="60"/>
      <c r="DM112" s="60"/>
      <c r="DN112" s="60"/>
      <c r="DO112" s="60"/>
      <c r="DP112" s="60"/>
    </row>
    <row r="113" spans="1:120">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BS113" s="60"/>
      <c r="BT113" s="60"/>
      <c r="BU113" s="75"/>
      <c r="BV113" s="75"/>
      <c r="BW113" s="75"/>
      <c r="BX113" s="75"/>
      <c r="BY113" s="75"/>
      <c r="BZ113" s="75"/>
      <c r="CA113" s="75"/>
      <c r="CL113" s="60"/>
      <c r="CM113" s="60"/>
      <c r="CN113" s="60"/>
      <c r="CO113" s="60"/>
      <c r="CP113" s="60"/>
      <c r="CQ113" s="60"/>
      <c r="CR113" s="60"/>
      <c r="CS113" s="60"/>
      <c r="CT113" s="60"/>
      <c r="CU113" s="60"/>
      <c r="CV113" s="60"/>
      <c r="CW113" s="60"/>
      <c r="CX113" s="60"/>
      <c r="CY113" s="60"/>
      <c r="CZ113" s="60"/>
      <c r="DA113" s="60"/>
      <c r="DB113" s="60"/>
      <c r="DC113" s="60"/>
      <c r="DD113" s="60"/>
      <c r="DE113" s="60"/>
      <c r="DF113" s="60"/>
      <c r="DG113" s="60"/>
      <c r="DH113" s="60"/>
      <c r="DI113" s="60"/>
      <c r="DJ113" s="60"/>
      <c r="DK113" s="60"/>
      <c r="DL113" s="60"/>
      <c r="DM113" s="60"/>
      <c r="DN113" s="60"/>
      <c r="DO113" s="60"/>
      <c r="DP113" s="60"/>
    </row>
    <row r="114" spans="1:120">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BS114" s="60"/>
      <c r="BT114" s="60"/>
      <c r="BU114" s="75"/>
      <c r="BV114" s="75"/>
      <c r="BW114" s="75"/>
      <c r="BX114" s="75"/>
      <c r="BY114" s="75"/>
      <c r="BZ114" s="75"/>
      <c r="CA114" s="75"/>
      <c r="CL114" s="60"/>
      <c r="CM114" s="60"/>
      <c r="CN114" s="60"/>
      <c r="CO114" s="60"/>
      <c r="CP114" s="60"/>
      <c r="CQ114" s="60"/>
      <c r="CR114" s="60"/>
      <c r="CS114" s="60"/>
      <c r="CT114" s="60"/>
      <c r="CU114" s="60"/>
      <c r="CV114" s="60"/>
      <c r="CW114" s="60"/>
      <c r="CX114" s="60"/>
      <c r="CY114" s="60"/>
      <c r="CZ114" s="60"/>
      <c r="DA114" s="60"/>
      <c r="DB114" s="60"/>
      <c r="DC114" s="60"/>
      <c r="DD114" s="60"/>
      <c r="DE114" s="60"/>
      <c r="DF114" s="60"/>
      <c r="DG114" s="60"/>
      <c r="DH114" s="60"/>
      <c r="DI114" s="60"/>
      <c r="DJ114" s="60"/>
      <c r="DK114" s="60"/>
      <c r="DL114" s="60"/>
      <c r="DM114" s="60"/>
      <c r="DN114" s="60"/>
      <c r="DO114" s="60"/>
      <c r="DP114" s="60"/>
    </row>
    <row r="115" spans="1:120">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BS115" s="60"/>
      <c r="BT115" s="60"/>
      <c r="BU115" s="75"/>
      <c r="BV115" s="75"/>
      <c r="BW115" s="75"/>
      <c r="BX115" s="75"/>
      <c r="BY115" s="75"/>
      <c r="BZ115" s="75"/>
      <c r="CA115" s="75"/>
      <c r="CL115" s="60"/>
      <c r="CM115" s="60"/>
      <c r="CN115" s="60"/>
      <c r="CO115" s="60"/>
      <c r="CP115" s="60"/>
      <c r="CQ115" s="60"/>
      <c r="CR115" s="60"/>
      <c r="CS115" s="60"/>
      <c r="CT115" s="60"/>
      <c r="CU115" s="60"/>
      <c r="CV115" s="60"/>
      <c r="CW115" s="60"/>
      <c r="CX115" s="60"/>
      <c r="CY115" s="60"/>
      <c r="CZ115" s="60"/>
      <c r="DA115" s="60"/>
      <c r="DB115" s="60"/>
      <c r="DC115" s="60"/>
      <c r="DD115" s="60"/>
      <c r="DE115" s="60"/>
      <c r="DF115" s="60"/>
      <c r="DG115" s="60"/>
      <c r="DH115" s="60"/>
      <c r="DI115" s="60"/>
      <c r="DJ115" s="60"/>
      <c r="DK115" s="60"/>
      <c r="DL115" s="60"/>
      <c r="DM115" s="60"/>
      <c r="DN115" s="60"/>
      <c r="DO115" s="60"/>
      <c r="DP115" s="60"/>
    </row>
    <row r="116" spans="1:120">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BS116" s="60"/>
      <c r="BT116" s="60"/>
      <c r="BU116" s="75"/>
      <c r="BV116" s="75"/>
      <c r="BW116" s="75"/>
      <c r="BX116" s="75"/>
      <c r="BY116" s="75"/>
      <c r="BZ116" s="75"/>
      <c r="CA116" s="75"/>
      <c r="CL116" s="60"/>
      <c r="CM116" s="60"/>
      <c r="CN116" s="60"/>
      <c r="CO116" s="60"/>
      <c r="CP116" s="60"/>
      <c r="CQ116" s="60"/>
      <c r="CR116" s="60"/>
      <c r="CS116" s="60"/>
      <c r="CT116" s="60"/>
      <c r="CU116" s="60"/>
      <c r="CV116" s="60"/>
      <c r="CW116" s="60"/>
      <c r="CX116" s="60"/>
      <c r="CY116" s="60"/>
      <c r="CZ116" s="60"/>
      <c r="DA116" s="60"/>
      <c r="DB116" s="60"/>
      <c r="DC116" s="60"/>
      <c r="DD116" s="60"/>
      <c r="DE116" s="60"/>
      <c r="DF116" s="60"/>
      <c r="DG116" s="60"/>
      <c r="DH116" s="60"/>
      <c r="DI116" s="60"/>
      <c r="DJ116" s="60"/>
      <c r="DK116" s="60"/>
      <c r="DL116" s="60"/>
      <c r="DM116" s="60"/>
      <c r="DN116" s="60"/>
      <c r="DO116" s="60"/>
      <c r="DP116" s="60"/>
    </row>
    <row r="117" spans="1:120">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BS117" s="60"/>
      <c r="BT117" s="60"/>
      <c r="BU117" s="75"/>
      <c r="BV117" s="75"/>
      <c r="BW117" s="75"/>
      <c r="BX117" s="75"/>
      <c r="BY117" s="75"/>
      <c r="BZ117" s="75"/>
      <c r="CA117" s="75"/>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row>
    <row r="118" spans="1:120">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BS118" s="60"/>
      <c r="BT118" s="60"/>
      <c r="BU118" s="75"/>
      <c r="BV118" s="75"/>
      <c r="BW118" s="75"/>
      <c r="BX118" s="75"/>
      <c r="BY118" s="75"/>
      <c r="BZ118" s="75"/>
      <c r="CA118" s="75"/>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0"/>
      <c r="DJ118" s="60"/>
      <c r="DK118" s="60"/>
      <c r="DL118" s="60"/>
      <c r="DM118" s="60"/>
      <c r="DN118" s="60"/>
      <c r="DO118" s="60"/>
      <c r="DP118" s="60"/>
    </row>
    <row r="119" spans="1:120">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BS119" s="60"/>
      <c r="BT119" s="60"/>
      <c r="BU119" s="75"/>
      <c r="BV119" s="75"/>
      <c r="BW119" s="75"/>
      <c r="BX119" s="75"/>
      <c r="BY119" s="75"/>
      <c r="BZ119" s="75"/>
      <c r="CA119" s="75"/>
      <c r="CL119" s="60"/>
      <c r="CM119" s="60"/>
      <c r="CN119" s="60"/>
      <c r="CO119" s="60"/>
      <c r="CP119" s="60"/>
      <c r="CQ119" s="60"/>
      <c r="CR119" s="60"/>
      <c r="CS119" s="60"/>
      <c r="CT119" s="60"/>
      <c r="CU119" s="60"/>
      <c r="CV119" s="60"/>
      <c r="CW119" s="60"/>
      <c r="CX119" s="60"/>
      <c r="CY119" s="60"/>
      <c r="CZ119" s="60"/>
      <c r="DA119" s="60"/>
      <c r="DB119" s="60"/>
      <c r="DC119" s="60"/>
      <c r="DD119" s="60"/>
      <c r="DE119" s="60"/>
      <c r="DF119" s="60"/>
      <c r="DG119" s="60"/>
      <c r="DH119" s="60"/>
      <c r="DI119" s="60"/>
      <c r="DJ119" s="60"/>
      <c r="DK119" s="60"/>
      <c r="DL119" s="60"/>
      <c r="DM119" s="60"/>
      <c r="DN119" s="60"/>
      <c r="DO119" s="60"/>
      <c r="DP119" s="60"/>
    </row>
    <row r="120" spans="1:120">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BS120" s="60"/>
      <c r="BT120" s="60"/>
      <c r="BU120" s="75"/>
      <c r="BV120" s="75"/>
      <c r="BW120" s="75"/>
      <c r="BX120" s="75"/>
      <c r="BY120" s="75"/>
      <c r="BZ120" s="75"/>
      <c r="CA120" s="75"/>
      <c r="CL120" s="60"/>
      <c r="CM120" s="60"/>
      <c r="CN120" s="60"/>
      <c r="CO120" s="60"/>
      <c r="CP120" s="60"/>
      <c r="CQ120" s="60"/>
      <c r="CR120" s="60"/>
      <c r="CS120" s="60"/>
      <c r="CT120" s="60"/>
      <c r="CU120" s="60"/>
      <c r="CV120" s="60"/>
      <c r="CW120" s="60"/>
      <c r="CX120" s="60"/>
      <c r="CY120" s="60"/>
      <c r="CZ120" s="60"/>
      <c r="DA120" s="60"/>
      <c r="DB120" s="60"/>
      <c r="DC120" s="60"/>
      <c r="DD120" s="60"/>
      <c r="DE120" s="60"/>
      <c r="DF120" s="60"/>
      <c r="DG120" s="60"/>
      <c r="DH120" s="60"/>
      <c r="DI120" s="60"/>
      <c r="DJ120" s="60"/>
      <c r="DK120" s="60"/>
      <c r="DL120" s="60"/>
      <c r="DM120" s="60"/>
      <c r="DN120" s="60"/>
      <c r="DO120" s="60"/>
      <c r="DP120" s="60"/>
    </row>
    <row r="121" spans="1:120">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BS121" s="60"/>
      <c r="BT121" s="60"/>
      <c r="BU121" s="75"/>
      <c r="BV121" s="75"/>
      <c r="BW121" s="75"/>
      <c r="BX121" s="75"/>
      <c r="BY121" s="75"/>
      <c r="BZ121" s="75"/>
      <c r="CA121" s="75"/>
      <c r="CL121" s="60"/>
      <c r="CM121" s="60"/>
      <c r="CN121" s="60"/>
      <c r="CO121" s="60"/>
      <c r="CP121" s="60"/>
      <c r="CQ121" s="60"/>
      <c r="CR121" s="60"/>
      <c r="CS121" s="60"/>
      <c r="CT121" s="60"/>
      <c r="CU121" s="60"/>
      <c r="CV121" s="60"/>
      <c r="CW121" s="60"/>
      <c r="CX121" s="60"/>
      <c r="CY121" s="60"/>
      <c r="CZ121" s="60"/>
      <c r="DA121" s="60"/>
      <c r="DB121" s="60"/>
      <c r="DC121" s="60"/>
      <c r="DD121" s="60"/>
      <c r="DE121" s="60"/>
      <c r="DF121" s="60"/>
      <c r="DG121" s="60"/>
      <c r="DH121" s="60"/>
      <c r="DI121" s="60"/>
      <c r="DJ121" s="60"/>
      <c r="DK121" s="60"/>
      <c r="DL121" s="60"/>
      <c r="DM121" s="60"/>
      <c r="DN121" s="60"/>
      <c r="DO121" s="60"/>
      <c r="DP121" s="60"/>
    </row>
    <row r="122" spans="1:120">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BS122" s="60"/>
      <c r="BT122" s="60"/>
      <c r="BU122" s="75"/>
      <c r="BV122" s="75"/>
      <c r="BW122" s="75"/>
      <c r="BX122" s="75"/>
      <c r="BY122" s="75"/>
      <c r="BZ122" s="75"/>
      <c r="CA122" s="75"/>
      <c r="CL122" s="60"/>
      <c r="CM122" s="60"/>
      <c r="CN122" s="60"/>
      <c r="CO122" s="60"/>
      <c r="CP122" s="60"/>
      <c r="CQ122" s="60"/>
      <c r="CR122" s="60"/>
      <c r="CS122" s="60"/>
      <c r="CT122" s="60"/>
      <c r="CU122" s="60"/>
      <c r="CV122" s="60"/>
      <c r="CW122" s="60"/>
      <c r="CX122" s="60"/>
      <c r="CY122" s="60"/>
      <c r="CZ122" s="60"/>
      <c r="DA122" s="60"/>
      <c r="DB122" s="60"/>
      <c r="DC122" s="60"/>
      <c r="DD122" s="60"/>
      <c r="DE122" s="60"/>
      <c r="DF122" s="60"/>
      <c r="DG122" s="60"/>
      <c r="DH122" s="60"/>
      <c r="DI122" s="60"/>
      <c r="DJ122" s="60"/>
      <c r="DK122" s="60"/>
      <c r="DL122" s="60"/>
      <c r="DM122" s="60"/>
      <c r="DN122" s="60"/>
      <c r="DO122" s="60"/>
      <c r="DP122" s="60"/>
    </row>
    <row r="123" spans="1:120">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BS123" s="60"/>
      <c r="BT123" s="60"/>
      <c r="BU123" s="75"/>
      <c r="BV123" s="75"/>
      <c r="BW123" s="75"/>
      <c r="BX123" s="75"/>
      <c r="BY123" s="75"/>
      <c r="BZ123" s="75"/>
      <c r="CA123" s="75"/>
      <c r="CL123" s="60"/>
      <c r="CM123" s="60"/>
      <c r="CN123" s="60"/>
      <c r="CO123" s="60"/>
      <c r="CP123" s="60"/>
      <c r="CQ123" s="60"/>
      <c r="CR123" s="60"/>
      <c r="CS123" s="60"/>
      <c r="CT123" s="60"/>
      <c r="CU123" s="60"/>
      <c r="CV123" s="60"/>
      <c r="CW123" s="60"/>
      <c r="CX123" s="60"/>
      <c r="CY123" s="60"/>
      <c r="CZ123" s="60"/>
      <c r="DA123" s="60"/>
      <c r="DB123" s="60"/>
      <c r="DC123" s="60"/>
      <c r="DD123" s="60"/>
      <c r="DE123" s="60"/>
      <c r="DF123" s="60"/>
      <c r="DG123" s="60"/>
      <c r="DH123" s="60"/>
      <c r="DI123" s="60"/>
      <c r="DJ123" s="60"/>
      <c r="DK123" s="60"/>
      <c r="DL123" s="60"/>
      <c r="DM123" s="60"/>
      <c r="DN123" s="60"/>
      <c r="DO123" s="60"/>
      <c r="DP123" s="60"/>
    </row>
    <row r="124" spans="1:120">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BS124" s="60"/>
      <c r="BT124" s="60"/>
      <c r="BU124" s="75"/>
      <c r="BV124" s="75"/>
      <c r="BW124" s="75"/>
      <c r="BX124" s="75"/>
      <c r="BY124" s="75"/>
      <c r="BZ124" s="75"/>
      <c r="CA124" s="75"/>
      <c r="CL124" s="60"/>
      <c r="CM124" s="60"/>
      <c r="CN124" s="60"/>
      <c r="CO124" s="60"/>
      <c r="CP124" s="60"/>
      <c r="CQ124" s="60"/>
      <c r="CR124" s="60"/>
      <c r="CS124" s="60"/>
      <c r="CT124" s="60"/>
      <c r="CU124" s="60"/>
      <c r="CV124" s="60"/>
      <c r="CW124" s="60"/>
      <c r="CX124" s="60"/>
      <c r="CY124" s="60"/>
      <c r="CZ124" s="60"/>
      <c r="DA124" s="60"/>
      <c r="DB124" s="60"/>
      <c r="DC124" s="60"/>
      <c r="DD124" s="60"/>
      <c r="DE124" s="60"/>
      <c r="DF124" s="60"/>
      <c r="DG124" s="60"/>
      <c r="DH124" s="60"/>
      <c r="DI124" s="60"/>
      <c r="DJ124" s="60"/>
      <c r="DK124" s="60"/>
      <c r="DL124" s="60"/>
      <c r="DM124" s="60"/>
      <c r="DN124" s="60"/>
      <c r="DO124" s="60"/>
      <c r="DP124" s="60"/>
    </row>
    <row r="125" spans="1:120">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BS125" s="60"/>
      <c r="BT125" s="60"/>
      <c r="BU125" s="75"/>
      <c r="BV125" s="75"/>
      <c r="BW125" s="75"/>
      <c r="BX125" s="75"/>
      <c r="BY125" s="75"/>
      <c r="BZ125" s="75"/>
      <c r="CA125" s="75"/>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row>
    <row r="126" spans="1:120">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BS126" s="60"/>
      <c r="BT126" s="60"/>
      <c r="BU126" s="75"/>
      <c r="BV126" s="75"/>
      <c r="BW126" s="75"/>
      <c r="BX126" s="75"/>
      <c r="BY126" s="75"/>
      <c r="BZ126" s="75"/>
      <c r="CA126" s="75"/>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row>
    <row r="127" spans="1:120">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BS127" s="60"/>
      <c r="BT127" s="60"/>
      <c r="BU127" s="75"/>
      <c r="BV127" s="75"/>
      <c r="BW127" s="75"/>
      <c r="BX127" s="75"/>
      <c r="BY127" s="75"/>
      <c r="BZ127" s="75"/>
      <c r="CA127" s="75"/>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row>
    <row r="128" spans="1:120">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BS128" s="60"/>
      <c r="BT128" s="60"/>
      <c r="BU128" s="75"/>
      <c r="BV128" s="75"/>
      <c r="BW128" s="75"/>
      <c r="BX128" s="75"/>
      <c r="BY128" s="75"/>
      <c r="BZ128" s="75"/>
      <c r="CA128" s="75"/>
      <c r="CL128" s="60"/>
      <c r="CM128" s="60"/>
      <c r="CN128" s="60"/>
      <c r="CO128" s="60"/>
      <c r="CP128" s="60"/>
      <c r="CQ128" s="60"/>
      <c r="CR128" s="60"/>
      <c r="CS128" s="60"/>
      <c r="CT128" s="60"/>
      <c r="CU128" s="60"/>
      <c r="CV128" s="60"/>
      <c r="CW128" s="60"/>
      <c r="CX128" s="60"/>
      <c r="CY128" s="60"/>
      <c r="CZ128" s="60"/>
      <c r="DA128" s="60"/>
      <c r="DB128" s="60"/>
      <c r="DC128" s="60"/>
      <c r="DD128" s="60"/>
      <c r="DE128" s="60"/>
      <c r="DF128" s="60"/>
      <c r="DG128" s="60"/>
      <c r="DH128" s="60"/>
      <c r="DI128" s="60"/>
      <c r="DJ128" s="60"/>
      <c r="DK128" s="60"/>
      <c r="DL128" s="60"/>
      <c r="DM128" s="60"/>
      <c r="DN128" s="60"/>
      <c r="DO128" s="60"/>
      <c r="DP128" s="60"/>
    </row>
    <row r="129" spans="1:120">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BS129" s="60"/>
      <c r="BT129" s="60"/>
      <c r="BU129" s="75"/>
      <c r="BV129" s="75"/>
      <c r="BW129" s="75"/>
      <c r="BX129" s="75"/>
      <c r="BY129" s="75"/>
      <c r="BZ129" s="75"/>
      <c r="CA129" s="75"/>
      <c r="CL129" s="60"/>
      <c r="CM129" s="60"/>
      <c r="CN129" s="60"/>
      <c r="CO129" s="60"/>
      <c r="CP129" s="60"/>
      <c r="CQ129" s="60"/>
      <c r="CR129" s="60"/>
      <c r="CS129" s="60"/>
      <c r="CT129" s="60"/>
      <c r="CU129" s="60"/>
      <c r="CV129" s="60"/>
      <c r="CW129" s="60"/>
      <c r="CX129" s="60"/>
      <c r="CY129" s="60"/>
      <c r="CZ129" s="60"/>
      <c r="DA129" s="60"/>
      <c r="DB129" s="60"/>
      <c r="DC129" s="60"/>
      <c r="DD129" s="60"/>
      <c r="DE129" s="60"/>
      <c r="DF129" s="60"/>
      <c r="DG129" s="60"/>
      <c r="DH129" s="60"/>
      <c r="DI129" s="60"/>
      <c r="DJ129" s="60"/>
      <c r="DK129" s="60"/>
      <c r="DL129" s="60"/>
      <c r="DM129" s="60"/>
      <c r="DN129" s="60"/>
      <c r="DO129" s="60"/>
      <c r="DP129" s="60"/>
    </row>
    <row r="130" spans="1:120">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BS130" s="60"/>
      <c r="BT130" s="60"/>
      <c r="BU130" s="75"/>
      <c r="BV130" s="75"/>
      <c r="BW130" s="75"/>
      <c r="BX130" s="75"/>
      <c r="BY130" s="75"/>
      <c r="BZ130" s="75"/>
      <c r="CA130" s="75"/>
      <c r="CL130" s="60"/>
      <c r="CM130" s="60"/>
      <c r="CN130" s="60"/>
      <c r="CO130" s="60"/>
      <c r="CP130" s="60"/>
      <c r="CQ130" s="60"/>
      <c r="CR130" s="60"/>
      <c r="CS130" s="60"/>
      <c r="CT130" s="60"/>
      <c r="CU130" s="60"/>
      <c r="CV130" s="60"/>
      <c r="CW130" s="60"/>
      <c r="CX130" s="60"/>
      <c r="CY130" s="60"/>
      <c r="CZ130" s="60"/>
      <c r="DA130" s="60"/>
      <c r="DB130" s="60"/>
      <c r="DC130" s="60"/>
      <c r="DD130" s="60"/>
      <c r="DE130" s="60"/>
      <c r="DF130" s="60"/>
      <c r="DG130" s="60"/>
      <c r="DH130" s="60"/>
      <c r="DI130" s="60"/>
      <c r="DJ130" s="60"/>
      <c r="DK130" s="60"/>
      <c r="DL130" s="60"/>
      <c r="DM130" s="60"/>
      <c r="DN130" s="60"/>
      <c r="DO130" s="60"/>
      <c r="DP130" s="60"/>
    </row>
    <row r="131" spans="1:120">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BS131" s="60"/>
      <c r="BT131" s="60"/>
      <c r="BU131" s="75"/>
      <c r="BV131" s="75"/>
      <c r="BW131" s="75"/>
      <c r="BX131" s="75"/>
      <c r="BY131" s="75"/>
      <c r="BZ131" s="75"/>
      <c r="CA131" s="75"/>
      <c r="CL131" s="60"/>
      <c r="CM131" s="60"/>
      <c r="CN131" s="60"/>
      <c r="CO131" s="60"/>
      <c r="CP131" s="60"/>
      <c r="CQ131" s="60"/>
      <c r="CR131" s="60"/>
      <c r="CS131" s="60"/>
      <c r="CT131" s="60"/>
      <c r="CU131" s="60"/>
      <c r="CV131" s="60"/>
      <c r="CW131" s="60"/>
      <c r="CX131" s="60"/>
      <c r="CY131" s="60"/>
      <c r="CZ131" s="60"/>
      <c r="DA131" s="60"/>
      <c r="DB131" s="60"/>
      <c r="DC131" s="60"/>
      <c r="DD131" s="60"/>
      <c r="DE131" s="60"/>
      <c r="DF131" s="60"/>
      <c r="DG131" s="60"/>
      <c r="DH131" s="60"/>
      <c r="DI131" s="60"/>
      <c r="DJ131" s="60"/>
      <c r="DK131" s="60"/>
      <c r="DL131" s="60"/>
      <c r="DM131" s="60"/>
      <c r="DN131" s="60"/>
      <c r="DO131" s="60"/>
      <c r="DP131" s="60"/>
    </row>
    <row r="132" spans="1:120">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BS132" s="60"/>
      <c r="BT132" s="60"/>
      <c r="BU132" s="75"/>
      <c r="BV132" s="75"/>
      <c r="BW132" s="75"/>
      <c r="BX132" s="75"/>
      <c r="BY132" s="75"/>
      <c r="BZ132" s="75"/>
      <c r="CA132" s="75"/>
      <c r="CL132" s="60"/>
      <c r="CM132" s="60"/>
      <c r="CN132" s="60"/>
      <c r="CO132" s="60"/>
      <c r="CP132" s="60"/>
      <c r="CQ132" s="60"/>
      <c r="CR132" s="60"/>
      <c r="CS132" s="60"/>
      <c r="CT132" s="60"/>
      <c r="CU132" s="60"/>
      <c r="CV132" s="60"/>
      <c r="CW132" s="60"/>
      <c r="CX132" s="60"/>
      <c r="CY132" s="60"/>
      <c r="CZ132" s="60"/>
      <c r="DA132" s="60"/>
      <c r="DB132" s="60"/>
      <c r="DC132" s="60"/>
      <c r="DD132" s="60"/>
      <c r="DE132" s="60"/>
      <c r="DF132" s="60"/>
      <c r="DG132" s="60"/>
      <c r="DH132" s="60"/>
      <c r="DI132" s="60"/>
      <c r="DJ132" s="60"/>
      <c r="DK132" s="60"/>
      <c r="DL132" s="60"/>
      <c r="DM132" s="60"/>
      <c r="DN132" s="60"/>
      <c r="DO132" s="60"/>
      <c r="DP132" s="60"/>
    </row>
    <row r="133" spans="1:120">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BS133" s="60"/>
      <c r="BT133" s="60"/>
      <c r="BU133" s="75"/>
      <c r="BV133" s="75"/>
      <c r="BW133" s="75"/>
      <c r="BX133" s="75"/>
      <c r="BY133" s="75"/>
      <c r="BZ133" s="75"/>
      <c r="CA133" s="75"/>
      <c r="CL133" s="60"/>
      <c r="CM133" s="60"/>
      <c r="CN133" s="60"/>
      <c r="CO133" s="60"/>
      <c r="CP133" s="60"/>
      <c r="CQ133" s="60"/>
      <c r="CR133" s="60"/>
      <c r="CS133" s="60"/>
      <c r="CT133" s="60"/>
      <c r="CU133" s="60"/>
      <c r="CV133" s="60"/>
      <c r="CW133" s="60"/>
      <c r="CX133" s="60"/>
      <c r="CY133" s="60"/>
      <c r="CZ133" s="60"/>
      <c r="DA133" s="60"/>
      <c r="DB133" s="60"/>
      <c r="DC133" s="60"/>
      <c r="DD133" s="60"/>
      <c r="DE133" s="60"/>
      <c r="DF133" s="60"/>
      <c r="DG133" s="60"/>
      <c r="DH133" s="60"/>
      <c r="DI133" s="60"/>
      <c r="DJ133" s="60"/>
      <c r="DK133" s="60"/>
      <c r="DL133" s="60"/>
      <c r="DM133" s="60"/>
      <c r="DN133" s="60"/>
      <c r="DO133" s="60"/>
      <c r="DP133" s="60"/>
    </row>
    <row r="134" spans="1:120">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BS134" s="60"/>
      <c r="BT134" s="60"/>
      <c r="BU134" s="75"/>
      <c r="BV134" s="75"/>
      <c r="BW134" s="75"/>
      <c r="BX134" s="75"/>
      <c r="BY134" s="75"/>
      <c r="BZ134" s="75"/>
      <c r="CA134" s="75"/>
      <c r="CL134" s="60"/>
      <c r="CM134" s="60"/>
      <c r="CN134" s="60"/>
      <c r="CO134" s="60"/>
      <c r="CP134" s="60"/>
      <c r="CQ134" s="60"/>
      <c r="CR134" s="60"/>
      <c r="CS134" s="60"/>
      <c r="CT134" s="60"/>
      <c r="CU134" s="60"/>
      <c r="CV134" s="60"/>
      <c r="CW134" s="60"/>
      <c r="CX134" s="60"/>
      <c r="CY134" s="60"/>
      <c r="CZ134" s="60"/>
      <c r="DA134" s="60"/>
      <c r="DB134" s="60"/>
      <c r="DC134" s="60"/>
      <c r="DD134" s="60"/>
      <c r="DE134" s="60"/>
      <c r="DF134" s="60"/>
      <c r="DG134" s="60"/>
      <c r="DH134" s="60"/>
      <c r="DI134" s="60"/>
      <c r="DJ134" s="60"/>
      <c r="DK134" s="60"/>
      <c r="DL134" s="60"/>
      <c r="DM134" s="60"/>
      <c r="DN134" s="60"/>
      <c r="DO134" s="60"/>
      <c r="DP134" s="60"/>
    </row>
    <row r="135" spans="1:120">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BS135" s="60"/>
      <c r="BT135" s="60"/>
      <c r="BU135" s="75"/>
      <c r="BV135" s="75"/>
      <c r="BW135" s="75"/>
      <c r="BX135" s="75"/>
      <c r="BY135" s="75"/>
      <c r="BZ135" s="75"/>
      <c r="CA135" s="75"/>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60"/>
      <c r="DI135" s="60"/>
      <c r="DJ135" s="60"/>
      <c r="DK135" s="60"/>
      <c r="DL135" s="60"/>
      <c r="DM135" s="60"/>
      <c r="DN135" s="60"/>
      <c r="DO135" s="60"/>
      <c r="DP135" s="60"/>
    </row>
    <row r="136" spans="1:120">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BS136" s="60"/>
      <c r="BT136" s="60"/>
      <c r="BU136" s="75"/>
      <c r="BV136" s="75"/>
      <c r="BW136" s="75"/>
      <c r="BX136" s="75"/>
      <c r="BY136" s="75"/>
      <c r="BZ136" s="75"/>
      <c r="CA136" s="75"/>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60"/>
      <c r="DJ136" s="60"/>
      <c r="DK136" s="60"/>
      <c r="DL136" s="60"/>
      <c r="DM136" s="60"/>
      <c r="DN136" s="60"/>
      <c r="DO136" s="60"/>
      <c r="DP136" s="60"/>
    </row>
    <row r="137" spans="1:120">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BS137" s="60"/>
      <c r="BT137" s="60"/>
      <c r="BU137" s="75"/>
      <c r="BV137" s="75"/>
      <c r="BW137" s="75"/>
      <c r="BX137" s="75"/>
      <c r="BY137" s="75"/>
      <c r="BZ137" s="75"/>
      <c r="CA137" s="75"/>
      <c r="CL137" s="60"/>
      <c r="CM137" s="60"/>
      <c r="CN137" s="60"/>
      <c r="CO137" s="60"/>
      <c r="CP137" s="60"/>
      <c r="CQ137" s="60"/>
      <c r="CR137" s="60"/>
      <c r="CS137" s="60"/>
      <c r="CT137" s="60"/>
      <c r="CU137" s="60"/>
      <c r="CV137" s="60"/>
      <c r="CW137" s="60"/>
      <c r="CX137" s="60"/>
      <c r="CY137" s="60"/>
      <c r="CZ137" s="60"/>
      <c r="DA137" s="60"/>
      <c r="DB137" s="60"/>
      <c r="DC137" s="60"/>
      <c r="DD137" s="60"/>
      <c r="DE137" s="60"/>
      <c r="DF137" s="60"/>
      <c r="DG137" s="60"/>
      <c r="DH137" s="60"/>
      <c r="DI137" s="60"/>
      <c r="DJ137" s="60"/>
      <c r="DK137" s="60"/>
      <c r="DL137" s="60"/>
      <c r="DM137" s="60"/>
      <c r="DN137" s="60"/>
      <c r="DO137" s="60"/>
      <c r="DP137" s="60"/>
    </row>
    <row r="138" spans="1:120">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BS138" s="60"/>
      <c r="BT138" s="60"/>
      <c r="BU138" s="75"/>
      <c r="BV138" s="75"/>
      <c r="BW138" s="75"/>
      <c r="BX138" s="75"/>
      <c r="BY138" s="75"/>
      <c r="BZ138" s="75"/>
      <c r="CA138" s="75"/>
      <c r="CL138" s="60"/>
      <c r="CM138" s="60"/>
      <c r="CN138" s="60"/>
      <c r="CO138" s="60"/>
      <c r="CP138" s="60"/>
      <c r="CQ138" s="60"/>
      <c r="CR138" s="60"/>
      <c r="CS138" s="60"/>
      <c r="CT138" s="60"/>
      <c r="CU138" s="60"/>
      <c r="CV138" s="60"/>
      <c r="CW138" s="60"/>
      <c r="CX138" s="60"/>
      <c r="CY138" s="60"/>
      <c r="CZ138" s="60"/>
      <c r="DA138" s="60"/>
      <c r="DB138" s="60"/>
      <c r="DC138" s="60"/>
      <c r="DD138" s="60"/>
      <c r="DE138" s="60"/>
      <c r="DF138" s="60"/>
      <c r="DG138" s="60"/>
      <c r="DH138" s="60"/>
      <c r="DI138" s="60"/>
      <c r="DJ138" s="60"/>
      <c r="DK138" s="60"/>
      <c r="DL138" s="60"/>
      <c r="DM138" s="60"/>
      <c r="DN138" s="60"/>
      <c r="DO138" s="60"/>
      <c r="DP138" s="60"/>
    </row>
    <row r="139" spans="1:120">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BS139" s="60"/>
      <c r="BT139" s="60"/>
      <c r="BU139" s="75"/>
      <c r="BV139" s="75"/>
      <c r="BW139" s="75"/>
      <c r="BX139" s="75"/>
      <c r="BY139" s="75"/>
      <c r="BZ139" s="75"/>
      <c r="CA139" s="75"/>
      <c r="CL139" s="60"/>
      <c r="CM139" s="60"/>
      <c r="CN139" s="60"/>
      <c r="CO139" s="60"/>
      <c r="CP139" s="60"/>
      <c r="CQ139" s="60"/>
      <c r="CR139" s="60"/>
      <c r="CS139" s="60"/>
      <c r="CT139" s="60"/>
      <c r="CU139" s="60"/>
      <c r="CV139" s="60"/>
      <c r="CW139" s="60"/>
      <c r="CX139" s="60"/>
      <c r="CY139" s="60"/>
      <c r="CZ139" s="60"/>
      <c r="DA139" s="60"/>
      <c r="DB139" s="60"/>
      <c r="DC139" s="60"/>
      <c r="DD139" s="60"/>
      <c r="DE139" s="60"/>
      <c r="DF139" s="60"/>
      <c r="DG139" s="60"/>
      <c r="DH139" s="60"/>
      <c r="DI139" s="60"/>
      <c r="DJ139" s="60"/>
      <c r="DK139" s="60"/>
      <c r="DL139" s="60"/>
      <c r="DM139" s="60"/>
      <c r="DN139" s="60"/>
      <c r="DO139" s="60"/>
      <c r="DP139" s="60"/>
    </row>
    <row r="140" spans="1:120">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BS140" s="60"/>
      <c r="BT140" s="60"/>
      <c r="BU140" s="75"/>
      <c r="BV140" s="75"/>
      <c r="BW140" s="75"/>
      <c r="BX140" s="75"/>
      <c r="BY140" s="75"/>
      <c r="BZ140" s="75"/>
      <c r="CA140" s="75"/>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row>
    <row r="141" spans="1:120">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BS141" s="60"/>
      <c r="BT141" s="60"/>
      <c r="BU141" s="75"/>
      <c r="BV141" s="75"/>
      <c r="BW141" s="75"/>
      <c r="BX141" s="75"/>
      <c r="BY141" s="75"/>
      <c r="BZ141" s="75"/>
      <c r="CA141" s="75"/>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60"/>
      <c r="DN141" s="60"/>
      <c r="DO141" s="60"/>
      <c r="DP141" s="60"/>
    </row>
    <row r="142" spans="1:120">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BS142" s="60"/>
      <c r="BT142" s="60"/>
      <c r="BU142" s="75"/>
      <c r="BV142" s="75"/>
      <c r="BW142" s="75"/>
      <c r="BX142" s="75"/>
      <c r="BY142" s="75"/>
      <c r="BZ142" s="75"/>
      <c r="CA142" s="75"/>
      <c r="CL142" s="60"/>
      <c r="CM142" s="60"/>
      <c r="CN142" s="60"/>
      <c r="CO142" s="60"/>
      <c r="CP142" s="60"/>
      <c r="CQ142" s="60"/>
      <c r="CR142" s="60"/>
      <c r="CS142" s="60"/>
      <c r="CT142" s="60"/>
      <c r="CU142" s="60"/>
      <c r="CV142" s="60"/>
      <c r="CW142" s="60"/>
      <c r="CX142" s="60"/>
      <c r="CY142" s="60"/>
      <c r="CZ142" s="60"/>
      <c r="DA142" s="60"/>
      <c r="DB142" s="60"/>
      <c r="DC142" s="60"/>
      <c r="DD142" s="60"/>
      <c r="DE142" s="60"/>
      <c r="DF142" s="60"/>
      <c r="DG142" s="60"/>
      <c r="DH142" s="60"/>
      <c r="DI142" s="60"/>
      <c r="DJ142" s="60"/>
      <c r="DK142" s="60"/>
      <c r="DL142" s="60"/>
      <c r="DM142" s="60"/>
      <c r="DN142" s="60"/>
      <c r="DO142" s="60"/>
      <c r="DP142" s="60"/>
    </row>
    <row r="143" spans="1:120">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BS143" s="60"/>
      <c r="BT143" s="60"/>
      <c r="BU143" s="75"/>
      <c r="BV143" s="75"/>
      <c r="BW143" s="75"/>
      <c r="BX143" s="75"/>
      <c r="BY143" s="75"/>
      <c r="BZ143" s="75"/>
      <c r="CA143" s="75"/>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row>
    <row r="144" spans="1:120">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BS144" s="60"/>
      <c r="BT144" s="60"/>
      <c r="BU144" s="75"/>
      <c r="BV144" s="75"/>
      <c r="BW144" s="75"/>
      <c r="BX144" s="75"/>
      <c r="BY144" s="75"/>
      <c r="BZ144" s="75"/>
      <c r="CA144" s="75"/>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60"/>
      <c r="DI144" s="60"/>
      <c r="DJ144" s="60"/>
      <c r="DK144" s="60"/>
      <c r="DL144" s="60"/>
      <c r="DM144" s="60"/>
      <c r="DN144" s="60"/>
      <c r="DO144" s="60"/>
      <c r="DP144" s="60"/>
    </row>
    <row r="145" spans="1:120">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BS145" s="60"/>
      <c r="BT145" s="60"/>
      <c r="BU145" s="75"/>
      <c r="BV145" s="75"/>
      <c r="BW145" s="75"/>
      <c r="BX145" s="75"/>
      <c r="BY145" s="75"/>
      <c r="BZ145" s="75"/>
      <c r="CA145" s="75"/>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row>
    <row r="146" spans="1:120">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BS146" s="60"/>
      <c r="BT146" s="60"/>
      <c r="BU146" s="75"/>
      <c r="BV146" s="75"/>
      <c r="BW146" s="75"/>
      <c r="BX146" s="75"/>
      <c r="BY146" s="75"/>
      <c r="BZ146" s="75"/>
      <c r="CA146" s="75"/>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row>
    <row r="147" spans="1:120">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BS147" s="60"/>
      <c r="BT147" s="60"/>
      <c r="BU147" s="75"/>
      <c r="BV147" s="75"/>
      <c r="BW147" s="75"/>
      <c r="BX147" s="75"/>
      <c r="BY147" s="75"/>
      <c r="BZ147" s="75"/>
      <c r="CA147" s="75"/>
      <c r="CL147" s="60"/>
      <c r="CM147" s="60"/>
      <c r="CN147" s="60"/>
      <c r="CO147" s="60"/>
      <c r="CP147" s="60"/>
      <c r="CQ147" s="60"/>
      <c r="CR147" s="60"/>
      <c r="CS147" s="60"/>
      <c r="CT147" s="60"/>
      <c r="CU147" s="60"/>
      <c r="CV147" s="60"/>
      <c r="CW147" s="60"/>
      <c r="CX147" s="60"/>
      <c r="CY147" s="60"/>
      <c r="CZ147" s="60"/>
      <c r="DA147" s="60"/>
      <c r="DB147" s="60"/>
      <c r="DC147" s="60"/>
      <c r="DD147" s="60"/>
      <c r="DE147" s="60"/>
      <c r="DF147" s="60"/>
      <c r="DG147" s="60"/>
      <c r="DH147" s="60"/>
      <c r="DI147" s="60"/>
      <c r="DJ147" s="60"/>
      <c r="DK147" s="60"/>
      <c r="DL147" s="60"/>
      <c r="DM147" s="60"/>
      <c r="DN147" s="60"/>
      <c r="DO147" s="60"/>
      <c r="DP147" s="60"/>
    </row>
    <row r="148" spans="1:120">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BS148" s="60"/>
      <c r="BT148" s="60"/>
      <c r="BU148" s="75"/>
      <c r="BV148" s="75"/>
      <c r="BW148" s="75"/>
      <c r="BX148" s="75"/>
      <c r="BY148" s="75"/>
      <c r="BZ148" s="75"/>
      <c r="CA148" s="75"/>
      <c r="CL148" s="60"/>
      <c r="CM148" s="60"/>
      <c r="CN148" s="60"/>
      <c r="CO148" s="60"/>
      <c r="CP148" s="60"/>
      <c r="CQ148" s="60"/>
      <c r="CR148" s="60"/>
      <c r="CS148" s="60"/>
      <c r="CT148" s="60"/>
      <c r="CU148" s="60"/>
      <c r="CV148" s="60"/>
      <c r="CW148" s="60"/>
      <c r="CX148" s="60"/>
      <c r="CY148" s="60"/>
      <c r="CZ148" s="60"/>
      <c r="DA148" s="60"/>
      <c r="DB148" s="60"/>
      <c r="DC148" s="60"/>
      <c r="DD148" s="60"/>
      <c r="DE148" s="60"/>
      <c r="DF148" s="60"/>
      <c r="DG148" s="60"/>
      <c r="DH148" s="60"/>
      <c r="DI148" s="60"/>
      <c r="DJ148" s="60"/>
      <c r="DK148" s="60"/>
      <c r="DL148" s="60"/>
      <c r="DM148" s="60"/>
      <c r="DN148" s="60"/>
      <c r="DO148" s="60"/>
      <c r="DP148" s="60"/>
    </row>
    <row r="149" spans="1:120">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BS149" s="60"/>
      <c r="BT149" s="60"/>
      <c r="BU149" s="75"/>
      <c r="BV149" s="75"/>
      <c r="BW149" s="75"/>
      <c r="BX149" s="75"/>
      <c r="BY149" s="75"/>
      <c r="BZ149" s="75"/>
      <c r="CA149" s="75"/>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row>
    <row r="150" spans="1:120">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BS150" s="60"/>
      <c r="BT150" s="60"/>
      <c r="BU150" s="75"/>
      <c r="BV150" s="75"/>
      <c r="BW150" s="75"/>
      <c r="BX150" s="75"/>
      <c r="BY150" s="75"/>
      <c r="BZ150" s="75"/>
      <c r="CA150" s="75"/>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row>
    <row r="151" spans="1:120">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BS151" s="60"/>
      <c r="BT151" s="60"/>
      <c r="BU151" s="75"/>
      <c r="BV151" s="75"/>
      <c r="BW151" s="75"/>
      <c r="BX151" s="75"/>
      <c r="BY151" s="75"/>
      <c r="BZ151" s="75"/>
      <c r="CA151" s="75"/>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row>
    <row r="152" spans="1:120">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BS152" s="60"/>
      <c r="BT152" s="60"/>
      <c r="BU152" s="75"/>
      <c r="BV152" s="75"/>
      <c r="BW152" s="75"/>
      <c r="BX152" s="75"/>
      <c r="BY152" s="75"/>
      <c r="BZ152" s="75"/>
      <c r="CA152" s="75"/>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0"/>
      <c r="DO152" s="60"/>
      <c r="DP152" s="60"/>
    </row>
    <row r="153" spans="1:120">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BS153" s="60"/>
      <c r="BT153" s="60"/>
      <c r="BU153" s="75"/>
      <c r="BV153" s="75"/>
      <c r="BW153" s="75"/>
      <c r="BX153" s="75"/>
      <c r="BY153" s="75"/>
      <c r="BZ153" s="75"/>
      <c r="CA153" s="75"/>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row>
    <row r="154" spans="1:120">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BS154" s="60"/>
      <c r="BT154" s="60"/>
      <c r="BU154" s="75"/>
      <c r="BV154" s="75"/>
      <c r="BW154" s="75"/>
      <c r="BX154" s="75"/>
      <c r="BY154" s="75"/>
      <c r="BZ154" s="75"/>
      <c r="CA154" s="75"/>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row>
    <row r="155" spans="1:120">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BS155" s="60"/>
      <c r="BT155" s="60"/>
      <c r="BU155" s="75"/>
      <c r="BV155" s="75"/>
      <c r="BW155" s="75"/>
      <c r="BX155" s="75"/>
      <c r="BY155" s="75"/>
      <c r="BZ155" s="75"/>
      <c r="CA155" s="75"/>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row>
    <row r="156" spans="1:120">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BS156" s="60"/>
      <c r="BT156" s="60"/>
      <c r="BU156" s="75"/>
      <c r="BV156" s="75"/>
      <c r="BW156" s="75"/>
      <c r="BX156" s="75"/>
      <c r="BY156" s="75"/>
      <c r="BZ156" s="75"/>
      <c r="CA156" s="75"/>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row>
    <row r="157" spans="1:120">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BS157" s="60"/>
      <c r="BT157" s="60"/>
      <c r="BU157" s="75"/>
      <c r="BV157" s="75"/>
      <c r="BW157" s="75"/>
      <c r="BX157" s="75"/>
      <c r="BY157" s="75"/>
      <c r="BZ157" s="75"/>
      <c r="CA157" s="75"/>
      <c r="CL157" s="60"/>
      <c r="CM157" s="60"/>
      <c r="CN157" s="60"/>
      <c r="CO157" s="60"/>
      <c r="CP157" s="60"/>
      <c r="CQ157" s="60"/>
      <c r="CR157" s="60"/>
      <c r="CS157" s="60"/>
      <c r="CT157" s="60"/>
      <c r="CU157" s="60"/>
      <c r="CV157" s="60"/>
      <c r="CW157" s="60"/>
      <c r="CX157" s="60"/>
      <c r="CY157" s="60"/>
      <c r="CZ157" s="60"/>
      <c r="DA157" s="60"/>
      <c r="DB157" s="60"/>
      <c r="DC157" s="60"/>
      <c r="DD157" s="60"/>
      <c r="DE157" s="60"/>
      <c r="DF157" s="60"/>
      <c r="DG157" s="60"/>
      <c r="DH157" s="60"/>
      <c r="DI157" s="60"/>
      <c r="DJ157" s="60"/>
      <c r="DK157" s="60"/>
      <c r="DL157" s="60"/>
      <c r="DM157" s="60"/>
      <c r="DN157" s="60"/>
      <c r="DO157" s="60"/>
      <c r="DP157" s="60"/>
    </row>
    <row r="158" spans="1:120">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BS158" s="60"/>
      <c r="BT158" s="60"/>
      <c r="BU158" s="75"/>
      <c r="BV158" s="75"/>
      <c r="BW158" s="75"/>
      <c r="BX158" s="75"/>
      <c r="BY158" s="75"/>
      <c r="BZ158" s="75"/>
      <c r="CA158" s="75"/>
      <c r="CL158" s="60"/>
      <c r="CM158" s="60"/>
      <c r="CN158" s="60"/>
      <c r="CO158" s="60"/>
      <c r="CP158" s="60"/>
      <c r="CQ158" s="60"/>
      <c r="CR158" s="60"/>
      <c r="CS158" s="60"/>
      <c r="CT158" s="60"/>
      <c r="CU158" s="60"/>
      <c r="CV158" s="60"/>
      <c r="CW158" s="60"/>
      <c r="CX158" s="60"/>
      <c r="CY158" s="60"/>
      <c r="CZ158" s="60"/>
      <c r="DA158" s="60"/>
      <c r="DB158" s="60"/>
      <c r="DC158" s="60"/>
      <c r="DD158" s="60"/>
      <c r="DE158" s="60"/>
      <c r="DF158" s="60"/>
      <c r="DG158" s="60"/>
      <c r="DH158" s="60"/>
      <c r="DI158" s="60"/>
      <c r="DJ158" s="60"/>
      <c r="DK158" s="60"/>
      <c r="DL158" s="60"/>
      <c r="DM158" s="60"/>
      <c r="DN158" s="60"/>
      <c r="DO158" s="60"/>
      <c r="DP158" s="60"/>
    </row>
    <row r="159" spans="1:120">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BS159" s="60"/>
      <c r="BT159" s="60"/>
      <c r="BU159" s="75"/>
      <c r="BV159" s="75"/>
      <c r="BW159" s="75"/>
      <c r="BX159" s="75"/>
      <c r="BY159" s="75"/>
      <c r="BZ159" s="75"/>
      <c r="CA159" s="75"/>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row>
    <row r="160" spans="1:120">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BS160" s="60"/>
      <c r="BT160" s="60"/>
      <c r="BU160" s="75"/>
      <c r="BV160" s="75"/>
      <c r="BW160" s="75"/>
      <c r="BX160" s="75"/>
      <c r="BY160" s="75"/>
      <c r="BZ160" s="75"/>
      <c r="CA160" s="75"/>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row>
    <row r="161" spans="1:120">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BS161" s="60"/>
      <c r="BT161" s="60"/>
      <c r="BU161" s="75"/>
      <c r="BV161" s="75"/>
      <c r="BW161" s="75"/>
      <c r="BX161" s="75"/>
      <c r="BY161" s="75"/>
      <c r="BZ161" s="75"/>
      <c r="CA161" s="75"/>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row>
    <row r="162" spans="1:120">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BS162" s="60"/>
      <c r="BT162" s="60"/>
      <c r="BU162" s="75"/>
      <c r="BV162" s="75"/>
      <c r="BW162" s="75"/>
      <c r="BX162" s="75"/>
      <c r="BY162" s="75"/>
      <c r="BZ162" s="75"/>
      <c r="CA162" s="75"/>
      <c r="CL162" s="60"/>
      <c r="CM162" s="60"/>
      <c r="CN162" s="60"/>
      <c r="CO162" s="60"/>
      <c r="CP162" s="60"/>
      <c r="CQ162" s="60"/>
      <c r="CR162" s="60"/>
      <c r="CS162" s="60"/>
      <c r="CT162" s="60"/>
      <c r="CU162" s="60"/>
      <c r="CV162" s="60"/>
      <c r="CW162" s="60"/>
      <c r="CX162" s="60"/>
      <c r="CY162" s="60"/>
      <c r="CZ162" s="60"/>
      <c r="DA162" s="60"/>
      <c r="DB162" s="60"/>
      <c r="DC162" s="60"/>
      <c r="DD162" s="60"/>
      <c r="DE162" s="60"/>
      <c r="DF162" s="60"/>
      <c r="DG162" s="60"/>
      <c r="DH162" s="60"/>
      <c r="DI162" s="60"/>
      <c r="DJ162" s="60"/>
      <c r="DK162" s="60"/>
      <c r="DL162" s="60"/>
      <c r="DM162" s="60"/>
      <c r="DN162" s="60"/>
      <c r="DO162" s="60"/>
      <c r="DP162" s="60"/>
    </row>
    <row r="163" spans="1:120">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BS163" s="60"/>
      <c r="BT163" s="60"/>
      <c r="BU163" s="75"/>
      <c r="BV163" s="75"/>
      <c r="BW163" s="75"/>
      <c r="BX163" s="75"/>
      <c r="BY163" s="75"/>
      <c r="BZ163" s="75"/>
      <c r="CA163" s="75"/>
      <c r="CL163" s="60"/>
      <c r="CM163" s="60"/>
      <c r="CN163" s="60"/>
      <c r="CO163" s="60"/>
      <c r="CP163" s="60"/>
      <c r="CQ163" s="60"/>
      <c r="CR163" s="60"/>
      <c r="CS163" s="60"/>
      <c r="CT163" s="60"/>
      <c r="CU163" s="60"/>
      <c r="CV163" s="60"/>
      <c r="CW163" s="60"/>
      <c r="CX163" s="60"/>
      <c r="CY163" s="60"/>
      <c r="CZ163" s="60"/>
      <c r="DA163" s="60"/>
      <c r="DB163" s="60"/>
      <c r="DC163" s="60"/>
      <c r="DD163" s="60"/>
      <c r="DE163" s="60"/>
      <c r="DF163" s="60"/>
      <c r="DG163" s="60"/>
      <c r="DH163" s="60"/>
      <c r="DI163" s="60"/>
      <c r="DJ163" s="60"/>
      <c r="DK163" s="60"/>
      <c r="DL163" s="60"/>
      <c r="DM163" s="60"/>
      <c r="DN163" s="60"/>
      <c r="DO163" s="60"/>
      <c r="DP163" s="60"/>
    </row>
    <row r="164" spans="1:120">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BS164" s="60"/>
      <c r="BT164" s="60"/>
      <c r="BU164" s="75"/>
      <c r="BV164" s="75"/>
      <c r="BW164" s="75"/>
      <c r="BX164" s="75"/>
      <c r="BY164" s="75"/>
      <c r="BZ164" s="75"/>
      <c r="CA164" s="75"/>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row>
    <row r="165" spans="1:120">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BS165" s="60"/>
      <c r="BT165" s="60"/>
      <c r="BU165" s="75"/>
      <c r="BV165" s="75"/>
      <c r="BW165" s="75"/>
      <c r="BX165" s="75"/>
      <c r="BY165" s="75"/>
      <c r="BZ165" s="75"/>
      <c r="CA165" s="75"/>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row>
    <row r="166" spans="1:120">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BS166" s="60"/>
      <c r="BT166" s="60"/>
      <c r="BU166" s="75"/>
      <c r="BV166" s="75"/>
      <c r="BW166" s="75"/>
      <c r="BX166" s="75"/>
      <c r="BY166" s="75"/>
      <c r="BZ166" s="75"/>
      <c r="CA166" s="75"/>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row>
    <row r="167" spans="1:120">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BS167" s="60"/>
      <c r="BT167" s="60"/>
      <c r="BU167" s="75"/>
      <c r="BV167" s="75"/>
      <c r="BW167" s="75"/>
      <c r="BX167" s="75"/>
      <c r="BY167" s="75"/>
      <c r="BZ167" s="75"/>
      <c r="CA167" s="75"/>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0"/>
      <c r="DJ167" s="60"/>
      <c r="DK167" s="60"/>
      <c r="DL167" s="60"/>
      <c r="DM167" s="60"/>
      <c r="DN167" s="60"/>
      <c r="DO167" s="60"/>
      <c r="DP167" s="60"/>
    </row>
    <row r="168" spans="1:120">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BS168" s="60"/>
      <c r="BT168" s="60"/>
      <c r="BU168" s="75"/>
      <c r="BV168" s="75"/>
      <c r="BW168" s="75"/>
      <c r="BX168" s="75"/>
      <c r="BY168" s="75"/>
      <c r="BZ168" s="75"/>
      <c r="CA168" s="75"/>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0"/>
      <c r="DJ168" s="60"/>
      <c r="DK168" s="60"/>
      <c r="DL168" s="60"/>
      <c r="DM168" s="60"/>
      <c r="DN168" s="60"/>
      <c r="DO168" s="60"/>
      <c r="DP168" s="60"/>
    </row>
    <row r="169" spans="1:120">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BS169" s="60"/>
      <c r="BT169" s="60"/>
      <c r="BU169" s="75"/>
      <c r="BV169" s="75"/>
      <c r="BW169" s="75"/>
      <c r="BX169" s="75"/>
      <c r="BY169" s="75"/>
      <c r="BZ169" s="75"/>
      <c r="CA169" s="75"/>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row>
    <row r="170" spans="1:120">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BS170" s="60"/>
      <c r="BT170" s="60"/>
      <c r="BU170" s="75"/>
      <c r="BV170" s="75"/>
      <c r="BW170" s="75"/>
      <c r="BX170" s="75"/>
      <c r="BY170" s="75"/>
      <c r="BZ170" s="75"/>
      <c r="CA170" s="75"/>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row>
    <row r="171" spans="1:120">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BS171" s="60"/>
      <c r="BT171" s="60"/>
      <c r="BU171" s="75"/>
      <c r="BV171" s="75"/>
      <c r="BW171" s="75"/>
      <c r="BX171" s="75"/>
      <c r="BY171" s="75"/>
      <c r="BZ171" s="75"/>
      <c r="CA171" s="75"/>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row>
    <row r="172" spans="1:120">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BS172" s="60"/>
      <c r="BT172" s="60"/>
      <c r="BU172" s="75"/>
      <c r="BV172" s="75"/>
      <c r="BW172" s="75"/>
      <c r="BX172" s="75"/>
      <c r="BY172" s="75"/>
      <c r="BZ172" s="75"/>
      <c r="CA172" s="75"/>
      <c r="CL172" s="60"/>
      <c r="CM172" s="60"/>
      <c r="CN172" s="60"/>
      <c r="CO172" s="60"/>
      <c r="CP172" s="60"/>
      <c r="CQ172" s="60"/>
      <c r="CR172" s="60"/>
      <c r="CS172" s="60"/>
      <c r="CT172" s="60"/>
      <c r="CU172" s="60"/>
      <c r="CV172" s="60"/>
      <c r="CW172" s="60"/>
      <c r="CX172" s="60"/>
      <c r="CY172" s="60"/>
      <c r="CZ172" s="60"/>
      <c r="DA172" s="60"/>
      <c r="DB172" s="60"/>
      <c r="DC172" s="60"/>
      <c r="DD172" s="60"/>
      <c r="DE172" s="60"/>
      <c r="DF172" s="60"/>
      <c r="DG172" s="60"/>
      <c r="DH172" s="60"/>
      <c r="DI172" s="60"/>
      <c r="DJ172" s="60"/>
      <c r="DK172" s="60"/>
      <c r="DL172" s="60"/>
      <c r="DM172" s="60"/>
      <c r="DN172" s="60"/>
      <c r="DO172" s="60"/>
      <c r="DP172" s="60"/>
    </row>
    <row r="173" spans="1:120">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BS173" s="60"/>
      <c r="BT173" s="60"/>
      <c r="BU173" s="75"/>
      <c r="BV173" s="75"/>
      <c r="BW173" s="75"/>
      <c r="BX173" s="75"/>
      <c r="BY173" s="75"/>
      <c r="BZ173" s="75"/>
      <c r="CA173" s="75"/>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60"/>
      <c r="DJ173" s="60"/>
      <c r="DK173" s="60"/>
      <c r="DL173" s="60"/>
      <c r="DM173" s="60"/>
      <c r="DN173" s="60"/>
      <c r="DO173" s="60"/>
      <c r="DP173" s="60"/>
    </row>
    <row r="174" spans="1:120">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BS174" s="60"/>
      <c r="BT174" s="60"/>
      <c r="BU174" s="75"/>
      <c r="BV174" s="75"/>
      <c r="BW174" s="75"/>
      <c r="BX174" s="75"/>
      <c r="BY174" s="75"/>
      <c r="BZ174" s="75"/>
      <c r="CA174" s="75"/>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row>
    <row r="175" spans="1:120">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BS175" s="60"/>
      <c r="BT175" s="60"/>
      <c r="BU175" s="75"/>
      <c r="BV175" s="75"/>
      <c r="BW175" s="75"/>
      <c r="BX175" s="75"/>
      <c r="BY175" s="75"/>
      <c r="BZ175" s="75"/>
      <c r="CA175" s="75"/>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row>
    <row r="176" spans="1:120">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BS176" s="60"/>
      <c r="BT176" s="60"/>
      <c r="BU176" s="75"/>
      <c r="BV176" s="75"/>
      <c r="BW176" s="75"/>
      <c r="BX176" s="75"/>
      <c r="BY176" s="75"/>
      <c r="BZ176" s="75"/>
      <c r="CA176" s="75"/>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row>
    <row r="177" spans="1:120">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BS177" s="60"/>
      <c r="BT177" s="60"/>
      <c r="BU177" s="75"/>
      <c r="BV177" s="75"/>
      <c r="BW177" s="75"/>
      <c r="BX177" s="75"/>
      <c r="BY177" s="75"/>
      <c r="BZ177" s="75"/>
      <c r="CA177" s="75"/>
      <c r="CL177" s="60"/>
      <c r="CM177" s="60"/>
      <c r="CN177" s="60"/>
      <c r="CO177" s="60"/>
      <c r="CP177" s="60"/>
      <c r="CQ177" s="60"/>
      <c r="CR177" s="60"/>
      <c r="CS177" s="60"/>
      <c r="CT177" s="60"/>
      <c r="CU177" s="60"/>
      <c r="CV177" s="60"/>
      <c r="CW177" s="60"/>
      <c r="CX177" s="60"/>
      <c r="CY177" s="60"/>
      <c r="CZ177" s="60"/>
      <c r="DA177" s="60"/>
      <c r="DB177" s="60"/>
      <c r="DC177" s="60"/>
      <c r="DD177" s="60"/>
      <c r="DE177" s="60"/>
      <c r="DF177" s="60"/>
      <c r="DG177" s="60"/>
      <c r="DH177" s="60"/>
      <c r="DI177" s="60"/>
      <c r="DJ177" s="60"/>
      <c r="DK177" s="60"/>
      <c r="DL177" s="60"/>
      <c r="DM177" s="60"/>
      <c r="DN177" s="60"/>
      <c r="DO177" s="60"/>
      <c r="DP177" s="60"/>
    </row>
    <row r="178" spans="1:120">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BS178" s="60"/>
      <c r="BT178" s="60"/>
      <c r="BU178" s="75"/>
      <c r="BV178" s="75"/>
      <c r="BW178" s="75"/>
      <c r="BX178" s="75"/>
      <c r="BY178" s="75"/>
      <c r="BZ178" s="75"/>
      <c r="CA178" s="75"/>
      <c r="CL178" s="60"/>
      <c r="CM178" s="60"/>
      <c r="CN178" s="60"/>
      <c r="CO178" s="60"/>
      <c r="CP178" s="60"/>
      <c r="CQ178" s="60"/>
      <c r="CR178" s="60"/>
      <c r="CS178" s="60"/>
      <c r="CT178" s="60"/>
      <c r="CU178" s="60"/>
      <c r="CV178" s="60"/>
      <c r="CW178" s="60"/>
      <c r="CX178" s="60"/>
      <c r="CY178" s="60"/>
      <c r="CZ178" s="60"/>
      <c r="DA178" s="60"/>
      <c r="DB178" s="60"/>
      <c r="DC178" s="60"/>
      <c r="DD178" s="60"/>
      <c r="DE178" s="60"/>
      <c r="DF178" s="60"/>
      <c r="DG178" s="60"/>
      <c r="DH178" s="60"/>
      <c r="DI178" s="60"/>
      <c r="DJ178" s="60"/>
      <c r="DK178" s="60"/>
      <c r="DL178" s="60"/>
      <c r="DM178" s="60"/>
      <c r="DN178" s="60"/>
      <c r="DO178" s="60"/>
      <c r="DP178" s="60"/>
    </row>
    <row r="179" spans="1:120">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BS179" s="60"/>
      <c r="BT179" s="60"/>
      <c r="BU179" s="75"/>
      <c r="BV179" s="75"/>
      <c r="BW179" s="75"/>
      <c r="BX179" s="75"/>
      <c r="BY179" s="75"/>
      <c r="BZ179" s="75"/>
      <c r="CA179" s="75"/>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row>
    <row r="180" spans="1:120">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BS180" s="60"/>
      <c r="BT180" s="60"/>
      <c r="BU180" s="75"/>
      <c r="BV180" s="75"/>
      <c r="BW180" s="75"/>
      <c r="BX180" s="75"/>
      <c r="BY180" s="75"/>
      <c r="BZ180" s="75"/>
      <c r="CA180" s="75"/>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row>
    <row r="181" spans="1:120">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BS181" s="60"/>
      <c r="BT181" s="60"/>
      <c r="BU181" s="75"/>
      <c r="BV181" s="75"/>
      <c r="BW181" s="75"/>
      <c r="BX181" s="75"/>
      <c r="BY181" s="75"/>
      <c r="BZ181" s="75"/>
      <c r="CA181" s="75"/>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row>
    <row r="182" spans="1:120">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BS182" s="60"/>
      <c r="BT182" s="60"/>
      <c r="BU182" s="75"/>
      <c r="BV182" s="75"/>
      <c r="BW182" s="75"/>
      <c r="BX182" s="75"/>
      <c r="BY182" s="75"/>
      <c r="BZ182" s="75"/>
      <c r="CA182" s="75"/>
      <c r="CL182" s="60"/>
      <c r="CM182" s="60"/>
      <c r="CN182" s="60"/>
      <c r="CO182" s="60"/>
      <c r="CP182" s="60"/>
      <c r="CQ182" s="60"/>
      <c r="CR182" s="60"/>
      <c r="CS182" s="60"/>
      <c r="CT182" s="60"/>
      <c r="CU182" s="60"/>
      <c r="CV182" s="60"/>
      <c r="CW182" s="60"/>
      <c r="CX182" s="60"/>
      <c r="CY182" s="60"/>
      <c r="CZ182" s="60"/>
      <c r="DA182" s="60"/>
      <c r="DB182" s="60"/>
      <c r="DC182" s="60"/>
      <c r="DD182" s="60"/>
      <c r="DE182" s="60"/>
      <c r="DF182" s="60"/>
      <c r="DG182" s="60"/>
      <c r="DH182" s="60"/>
      <c r="DI182" s="60"/>
      <c r="DJ182" s="60"/>
      <c r="DK182" s="60"/>
      <c r="DL182" s="60"/>
      <c r="DM182" s="60"/>
      <c r="DN182" s="60"/>
      <c r="DO182" s="60"/>
      <c r="DP182" s="60"/>
    </row>
    <row r="183" spans="1:120">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BS183" s="60"/>
      <c r="BT183" s="60"/>
      <c r="BU183" s="75"/>
      <c r="BV183" s="75"/>
      <c r="BW183" s="75"/>
      <c r="BX183" s="75"/>
      <c r="BY183" s="75"/>
      <c r="BZ183" s="75"/>
      <c r="CA183" s="75"/>
      <c r="CL183" s="60"/>
      <c r="CM183" s="60"/>
      <c r="CN183" s="60"/>
      <c r="CO183" s="60"/>
      <c r="CP183" s="60"/>
      <c r="CQ183" s="60"/>
      <c r="CR183" s="60"/>
      <c r="CS183" s="60"/>
      <c r="CT183" s="60"/>
      <c r="CU183" s="60"/>
      <c r="CV183" s="60"/>
      <c r="CW183" s="60"/>
      <c r="CX183" s="60"/>
      <c r="CY183" s="60"/>
      <c r="CZ183" s="60"/>
      <c r="DA183" s="60"/>
      <c r="DB183" s="60"/>
      <c r="DC183" s="60"/>
      <c r="DD183" s="60"/>
      <c r="DE183" s="60"/>
      <c r="DF183" s="60"/>
      <c r="DG183" s="60"/>
      <c r="DH183" s="60"/>
      <c r="DI183" s="60"/>
      <c r="DJ183" s="60"/>
      <c r="DK183" s="60"/>
      <c r="DL183" s="60"/>
      <c r="DM183" s="60"/>
      <c r="DN183" s="60"/>
      <c r="DO183" s="60"/>
      <c r="DP183" s="60"/>
    </row>
    <row r="184" spans="1:120">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BS184" s="60"/>
      <c r="BT184" s="60"/>
      <c r="BU184" s="75"/>
      <c r="BV184" s="75"/>
      <c r="BW184" s="75"/>
      <c r="BX184" s="75"/>
      <c r="BY184" s="75"/>
      <c r="BZ184" s="75"/>
      <c r="CA184" s="75"/>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row>
    <row r="185" spans="1:120">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BS185" s="60"/>
      <c r="BT185" s="60"/>
      <c r="BU185" s="75"/>
      <c r="BV185" s="75"/>
      <c r="BW185" s="75"/>
      <c r="BX185" s="75"/>
      <c r="BY185" s="75"/>
      <c r="BZ185" s="75"/>
      <c r="CA185" s="75"/>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row>
    <row r="186" spans="1:120">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BS186" s="60"/>
      <c r="BT186" s="60"/>
      <c r="BU186" s="75"/>
      <c r="BV186" s="75"/>
      <c r="BW186" s="75"/>
      <c r="BX186" s="75"/>
      <c r="BY186" s="75"/>
      <c r="BZ186" s="75"/>
      <c r="CA186" s="75"/>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row>
    <row r="187" spans="1:120">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BS187" s="60"/>
      <c r="BT187" s="60"/>
      <c r="BU187" s="75"/>
      <c r="BV187" s="75"/>
      <c r="BW187" s="75"/>
      <c r="BX187" s="75"/>
      <c r="BY187" s="75"/>
      <c r="BZ187" s="75"/>
      <c r="CA187" s="75"/>
      <c r="CL187" s="60"/>
      <c r="CM187" s="60"/>
      <c r="CN187" s="60"/>
      <c r="CO187" s="60"/>
      <c r="CP187" s="60"/>
      <c r="CQ187" s="60"/>
      <c r="CR187" s="60"/>
      <c r="CS187" s="60"/>
      <c r="CT187" s="60"/>
      <c r="CU187" s="60"/>
      <c r="CV187" s="60"/>
      <c r="CW187" s="60"/>
      <c r="CX187" s="60"/>
      <c r="CY187" s="60"/>
      <c r="CZ187" s="60"/>
      <c r="DA187" s="60"/>
      <c r="DB187" s="60"/>
      <c r="DC187" s="60"/>
      <c r="DD187" s="60"/>
      <c r="DE187" s="60"/>
      <c r="DF187" s="60"/>
      <c r="DG187" s="60"/>
      <c r="DH187" s="60"/>
      <c r="DI187" s="60"/>
      <c r="DJ187" s="60"/>
      <c r="DK187" s="60"/>
      <c r="DL187" s="60"/>
      <c r="DM187" s="60"/>
      <c r="DN187" s="60"/>
      <c r="DO187" s="60"/>
      <c r="DP187" s="60"/>
    </row>
    <row r="188" spans="1:120">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BS188" s="60"/>
      <c r="BT188" s="60"/>
      <c r="BU188" s="75"/>
      <c r="BV188" s="75"/>
      <c r="BW188" s="75"/>
      <c r="BX188" s="75"/>
      <c r="BY188" s="75"/>
      <c r="BZ188" s="75"/>
      <c r="CA188" s="75"/>
      <c r="CL188" s="60"/>
      <c r="CM188" s="60"/>
      <c r="CN188" s="60"/>
      <c r="CO188" s="60"/>
      <c r="CP188" s="60"/>
      <c r="CQ188" s="60"/>
      <c r="CR188" s="60"/>
      <c r="CS188" s="60"/>
      <c r="CT188" s="60"/>
      <c r="CU188" s="60"/>
      <c r="CV188" s="60"/>
      <c r="CW188" s="60"/>
      <c r="CX188" s="60"/>
      <c r="CY188" s="60"/>
      <c r="CZ188" s="60"/>
      <c r="DA188" s="60"/>
      <c r="DB188" s="60"/>
      <c r="DC188" s="60"/>
      <c r="DD188" s="60"/>
      <c r="DE188" s="60"/>
      <c r="DF188" s="60"/>
      <c r="DG188" s="60"/>
      <c r="DH188" s="60"/>
      <c r="DI188" s="60"/>
      <c r="DJ188" s="60"/>
      <c r="DK188" s="60"/>
      <c r="DL188" s="60"/>
      <c r="DM188" s="60"/>
      <c r="DN188" s="60"/>
      <c r="DO188" s="60"/>
      <c r="DP188" s="60"/>
    </row>
    <row r="189" spans="1:120">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BS189" s="60"/>
      <c r="BT189" s="60"/>
      <c r="BU189" s="75"/>
      <c r="BV189" s="75"/>
      <c r="BW189" s="75"/>
      <c r="BX189" s="75"/>
      <c r="BY189" s="75"/>
      <c r="BZ189" s="75"/>
      <c r="CA189" s="75"/>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row>
    <row r="190" spans="1:120">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BS190" s="60"/>
      <c r="BT190" s="60"/>
      <c r="BU190" s="75"/>
      <c r="BV190" s="75"/>
      <c r="BW190" s="75"/>
      <c r="BX190" s="75"/>
      <c r="BY190" s="75"/>
      <c r="BZ190" s="75"/>
      <c r="CA190" s="75"/>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row>
    <row r="191" spans="1:120">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BS191" s="60"/>
      <c r="BT191" s="60"/>
      <c r="BU191" s="75"/>
      <c r="BV191" s="75"/>
      <c r="BW191" s="75"/>
      <c r="BX191" s="75"/>
      <c r="BY191" s="75"/>
      <c r="BZ191" s="75"/>
      <c r="CA191" s="75"/>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row>
    <row r="192" spans="1:120">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BS192" s="60"/>
      <c r="BT192" s="60"/>
      <c r="BU192" s="75"/>
      <c r="BV192" s="75"/>
      <c r="BW192" s="75"/>
      <c r="BX192" s="75"/>
      <c r="BY192" s="75"/>
      <c r="BZ192" s="75"/>
      <c r="CA192" s="75"/>
      <c r="CL192" s="60"/>
      <c r="CM192" s="60"/>
      <c r="CN192" s="60"/>
      <c r="CO192" s="60"/>
      <c r="CP192" s="60"/>
      <c r="CQ192" s="60"/>
      <c r="CR192" s="60"/>
      <c r="CS192" s="60"/>
      <c r="CT192" s="60"/>
      <c r="CU192" s="60"/>
      <c r="CV192" s="60"/>
      <c r="CW192" s="60"/>
      <c r="CX192" s="60"/>
      <c r="CY192" s="60"/>
      <c r="CZ192" s="60"/>
      <c r="DA192" s="60"/>
      <c r="DB192" s="60"/>
      <c r="DC192" s="60"/>
      <c r="DD192" s="60"/>
      <c r="DE192" s="60"/>
      <c r="DF192" s="60"/>
      <c r="DG192" s="60"/>
      <c r="DH192" s="60"/>
      <c r="DI192" s="60"/>
      <c r="DJ192" s="60"/>
      <c r="DK192" s="60"/>
      <c r="DL192" s="60"/>
      <c r="DM192" s="60"/>
      <c r="DN192" s="60"/>
      <c r="DO192" s="60"/>
      <c r="DP192" s="60"/>
    </row>
    <row r="193" spans="1:120">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BS193" s="60"/>
      <c r="BT193" s="60"/>
      <c r="BU193" s="75"/>
      <c r="BV193" s="75"/>
      <c r="BW193" s="75"/>
      <c r="BX193" s="75"/>
      <c r="BY193" s="75"/>
      <c r="BZ193" s="75"/>
      <c r="CA193" s="75"/>
      <c r="CL193" s="60"/>
      <c r="CM193" s="60"/>
      <c r="CN193" s="60"/>
      <c r="CO193" s="60"/>
      <c r="CP193" s="60"/>
      <c r="CQ193" s="60"/>
      <c r="CR193" s="60"/>
      <c r="CS193" s="60"/>
      <c r="CT193" s="60"/>
      <c r="CU193" s="60"/>
      <c r="CV193" s="60"/>
      <c r="CW193" s="60"/>
      <c r="CX193" s="60"/>
      <c r="CY193" s="60"/>
      <c r="CZ193" s="60"/>
      <c r="DA193" s="60"/>
      <c r="DB193" s="60"/>
      <c r="DC193" s="60"/>
      <c r="DD193" s="60"/>
      <c r="DE193" s="60"/>
      <c r="DF193" s="60"/>
      <c r="DG193" s="60"/>
      <c r="DH193" s="60"/>
      <c r="DI193" s="60"/>
      <c r="DJ193" s="60"/>
      <c r="DK193" s="60"/>
      <c r="DL193" s="60"/>
      <c r="DM193" s="60"/>
      <c r="DN193" s="60"/>
      <c r="DO193" s="60"/>
      <c r="DP193" s="60"/>
    </row>
    <row r="194" spans="1:120">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BS194" s="60"/>
      <c r="BT194" s="60"/>
      <c r="BU194" s="75"/>
      <c r="BV194" s="75"/>
      <c r="BW194" s="75"/>
      <c r="BX194" s="75"/>
      <c r="BY194" s="75"/>
      <c r="BZ194" s="75"/>
      <c r="CA194" s="75"/>
      <c r="CL194" s="60"/>
      <c r="CM194" s="60"/>
      <c r="CN194" s="60"/>
      <c r="CO194" s="60"/>
      <c r="CP194" s="60"/>
      <c r="CQ194" s="60"/>
      <c r="CR194" s="60"/>
      <c r="CS194" s="60"/>
      <c r="CT194" s="60"/>
      <c r="CU194" s="60"/>
      <c r="CV194" s="60"/>
      <c r="CW194" s="60"/>
      <c r="CX194" s="60"/>
      <c r="CY194" s="60"/>
      <c r="CZ194" s="60"/>
      <c r="DA194" s="60"/>
      <c r="DB194" s="60"/>
      <c r="DC194" s="60"/>
      <c r="DD194" s="60"/>
      <c r="DE194" s="60"/>
      <c r="DF194" s="60"/>
      <c r="DG194" s="60"/>
      <c r="DH194" s="60"/>
      <c r="DI194" s="60"/>
      <c r="DJ194" s="60"/>
      <c r="DK194" s="60"/>
      <c r="DL194" s="60"/>
      <c r="DM194" s="60"/>
      <c r="DN194" s="60"/>
      <c r="DO194" s="60"/>
      <c r="DP194" s="60"/>
    </row>
    <row r="195" spans="1:120">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BS195" s="60"/>
      <c r="BT195" s="60"/>
      <c r="BU195" s="75"/>
      <c r="BV195" s="75"/>
      <c r="BW195" s="75"/>
      <c r="BX195" s="75"/>
      <c r="BY195" s="75"/>
      <c r="BZ195" s="75"/>
      <c r="CA195" s="75"/>
      <c r="CL195" s="60"/>
      <c r="CM195" s="60"/>
      <c r="CN195" s="60"/>
      <c r="CO195" s="60"/>
      <c r="CP195" s="60"/>
      <c r="CQ195" s="60"/>
      <c r="CR195" s="60"/>
      <c r="CS195" s="60"/>
      <c r="CT195" s="60"/>
      <c r="CU195" s="60"/>
      <c r="CV195" s="60"/>
      <c r="CW195" s="60"/>
      <c r="CX195" s="60"/>
      <c r="CY195" s="60"/>
      <c r="CZ195" s="60"/>
      <c r="DA195" s="60"/>
      <c r="DB195" s="60"/>
      <c r="DC195" s="60"/>
      <c r="DD195" s="60"/>
      <c r="DE195" s="60"/>
      <c r="DF195" s="60"/>
      <c r="DG195" s="60"/>
      <c r="DH195" s="60"/>
      <c r="DI195" s="60"/>
      <c r="DJ195" s="60"/>
      <c r="DK195" s="60"/>
      <c r="DL195" s="60"/>
      <c r="DM195" s="60"/>
      <c r="DN195" s="60"/>
      <c r="DO195" s="60"/>
      <c r="DP195" s="60"/>
    </row>
    <row r="196" spans="1:120">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BS196" s="60"/>
      <c r="BT196" s="60"/>
      <c r="BU196" s="75"/>
      <c r="BV196" s="75"/>
      <c r="BW196" s="75"/>
      <c r="BX196" s="75"/>
      <c r="BY196" s="75"/>
      <c r="BZ196" s="75"/>
      <c r="CA196" s="75"/>
      <c r="CL196" s="60"/>
      <c r="CM196" s="60"/>
      <c r="CN196" s="60"/>
      <c r="CO196" s="60"/>
      <c r="CP196" s="60"/>
      <c r="CQ196" s="60"/>
      <c r="CR196" s="60"/>
      <c r="CS196" s="60"/>
      <c r="CT196" s="60"/>
      <c r="CU196" s="60"/>
      <c r="CV196" s="60"/>
      <c r="CW196" s="60"/>
      <c r="CX196" s="60"/>
      <c r="CY196" s="60"/>
      <c r="CZ196" s="60"/>
      <c r="DA196" s="60"/>
      <c r="DB196" s="60"/>
      <c r="DC196" s="60"/>
      <c r="DD196" s="60"/>
      <c r="DE196" s="60"/>
      <c r="DF196" s="60"/>
      <c r="DG196" s="60"/>
      <c r="DH196" s="60"/>
      <c r="DI196" s="60"/>
      <c r="DJ196" s="60"/>
      <c r="DK196" s="60"/>
      <c r="DL196" s="60"/>
      <c r="DM196" s="60"/>
      <c r="DN196" s="60"/>
      <c r="DO196" s="60"/>
      <c r="DP196" s="60"/>
    </row>
    <row r="197" spans="1:120">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BS197" s="60"/>
      <c r="BT197" s="60"/>
      <c r="BU197" s="75"/>
      <c r="BV197" s="75"/>
      <c r="BW197" s="75"/>
      <c r="BX197" s="75"/>
      <c r="BY197" s="75"/>
      <c r="BZ197" s="75"/>
      <c r="CA197" s="75"/>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0"/>
      <c r="DJ197" s="60"/>
      <c r="DK197" s="60"/>
      <c r="DL197" s="60"/>
      <c r="DM197" s="60"/>
      <c r="DN197" s="60"/>
      <c r="DO197" s="60"/>
      <c r="DP197" s="60"/>
    </row>
    <row r="198" spans="1:120">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BS198" s="60"/>
      <c r="BT198" s="60"/>
      <c r="BU198" s="75"/>
      <c r="BV198" s="75"/>
      <c r="BW198" s="75"/>
      <c r="BX198" s="75"/>
      <c r="BY198" s="75"/>
      <c r="BZ198" s="75"/>
      <c r="CA198" s="75"/>
      <c r="CL198" s="60"/>
      <c r="CM198" s="60"/>
      <c r="CN198" s="60"/>
      <c r="CO198" s="60"/>
      <c r="CP198" s="60"/>
      <c r="CQ198" s="60"/>
      <c r="CR198" s="60"/>
      <c r="CS198" s="60"/>
      <c r="CT198" s="60"/>
      <c r="CU198" s="60"/>
      <c r="CV198" s="60"/>
      <c r="CW198" s="60"/>
      <c r="CX198" s="60"/>
      <c r="CY198" s="60"/>
      <c r="CZ198" s="60"/>
      <c r="DA198" s="60"/>
      <c r="DB198" s="60"/>
      <c r="DC198" s="60"/>
      <c r="DD198" s="60"/>
      <c r="DE198" s="60"/>
      <c r="DF198" s="60"/>
      <c r="DG198" s="60"/>
      <c r="DH198" s="60"/>
      <c r="DI198" s="60"/>
      <c r="DJ198" s="60"/>
      <c r="DK198" s="60"/>
      <c r="DL198" s="60"/>
      <c r="DM198" s="60"/>
      <c r="DN198" s="60"/>
      <c r="DO198" s="60"/>
      <c r="DP198" s="60"/>
    </row>
    <row r="199" spans="1:120">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BS199" s="60"/>
      <c r="BT199" s="60"/>
      <c r="BU199" s="75"/>
      <c r="BV199" s="75"/>
      <c r="BW199" s="75"/>
      <c r="BX199" s="75"/>
      <c r="BY199" s="75"/>
      <c r="BZ199" s="75"/>
      <c r="CA199" s="75"/>
      <c r="CL199" s="60"/>
      <c r="CM199" s="60"/>
      <c r="CN199" s="60"/>
      <c r="CO199" s="60"/>
      <c r="CP199" s="60"/>
      <c r="CQ199" s="60"/>
      <c r="CR199" s="60"/>
      <c r="CS199" s="60"/>
      <c r="CT199" s="60"/>
      <c r="CU199" s="60"/>
      <c r="CV199" s="60"/>
      <c r="CW199" s="60"/>
      <c r="CX199" s="60"/>
      <c r="CY199" s="60"/>
      <c r="CZ199" s="60"/>
      <c r="DA199" s="60"/>
      <c r="DB199" s="60"/>
      <c r="DC199" s="60"/>
      <c r="DD199" s="60"/>
      <c r="DE199" s="60"/>
      <c r="DF199" s="60"/>
      <c r="DG199" s="60"/>
      <c r="DH199" s="60"/>
      <c r="DI199" s="60"/>
      <c r="DJ199" s="60"/>
      <c r="DK199" s="60"/>
      <c r="DL199" s="60"/>
      <c r="DM199" s="60"/>
      <c r="DN199" s="60"/>
      <c r="DO199" s="60"/>
      <c r="DP199" s="60"/>
    </row>
    <row r="200" spans="1:120">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BS200" s="60"/>
      <c r="BT200" s="60"/>
      <c r="BU200" s="75"/>
      <c r="BV200" s="75"/>
      <c r="BW200" s="75"/>
      <c r="BX200" s="75"/>
      <c r="BY200" s="75"/>
      <c r="BZ200" s="75"/>
      <c r="CA200" s="75"/>
      <c r="CL200" s="60"/>
      <c r="CM200" s="60"/>
      <c r="CN200" s="60"/>
      <c r="CO200" s="60"/>
      <c r="CP200" s="60"/>
      <c r="CQ200" s="60"/>
      <c r="CR200" s="60"/>
      <c r="CS200" s="60"/>
      <c r="CT200" s="60"/>
      <c r="CU200" s="60"/>
      <c r="CV200" s="60"/>
      <c r="CW200" s="60"/>
      <c r="CX200" s="60"/>
      <c r="CY200" s="60"/>
      <c r="CZ200" s="60"/>
      <c r="DA200" s="60"/>
      <c r="DB200" s="60"/>
      <c r="DC200" s="60"/>
      <c r="DD200" s="60"/>
      <c r="DE200" s="60"/>
      <c r="DF200" s="60"/>
      <c r="DG200" s="60"/>
      <c r="DH200" s="60"/>
      <c r="DI200" s="60"/>
      <c r="DJ200" s="60"/>
      <c r="DK200" s="60"/>
      <c r="DL200" s="60"/>
      <c r="DM200" s="60"/>
      <c r="DN200" s="60"/>
      <c r="DO200" s="60"/>
      <c r="DP200" s="60"/>
    </row>
    <row r="201" spans="1:120">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BS201" s="60"/>
      <c r="BT201" s="60"/>
      <c r="BU201" s="75"/>
      <c r="BV201" s="75"/>
      <c r="BW201" s="75"/>
      <c r="BX201" s="75"/>
      <c r="BY201" s="75"/>
      <c r="BZ201" s="75"/>
      <c r="CA201" s="75"/>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0"/>
      <c r="DJ201" s="60"/>
      <c r="DK201" s="60"/>
      <c r="DL201" s="60"/>
      <c r="DM201" s="60"/>
      <c r="DN201" s="60"/>
      <c r="DO201" s="60"/>
      <c r="DP201" s="60"/>
    </row>
    <row r="202" spans="1:120">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BS202" s="60"/>
      <c r="BT202" s="60"/>
      <c r="BU202" s="75"/>
      <c r="BV202" s="75"/>
      <c r="BW202" s="75"/>
      <c r="BX202" s="75"/>
      <c r="BY202" s="75"/>
      <c r="BZ202" s="75"/>
      <c r="CA202" s="75"/>
      <c r="CL202" s="60"/>
      <c r="CM202" s="60"/>
      <c r="CN202" s="60"/>
      <c r="CO202" s="60"/>
      <c r="CP202" s="60"/>
      <c r="CQ202" s="60"/>
      <c r="CR202" s="60"/>
      <c r="CS202" s="60"/>
      <c r="CT202" s="60"/>
      <c r="CU202" s="60"/>
      <c r="CV202" s="60"/>
      <c r="CW202" s="60"/>
      <c r="CX202" s="60"/>
      <c r="CY202" s="60"/>
      <c r="CZ202" s="60"/>
      <c r="DA202" s="60"/>
      <c r="DB202" s="60"/>
      <c r="DC202" s="60"/>
      <c r="DD202" s="60"/>
      <c r="DE202" s="60"/>
      <c r="DF202" s="60"/>
      <c r="DG202" s="60"/>
      <c r="DH202" s="60"/>
      <c r="DI202" s="60"/>
      <c r="DJ202" s="60"/>
      <c r="DK202" s="60"/>
      <c r="DL202" s="60"/>
      <c r="DM202" s="60"/>
      <c r="DN202" s="60"/>
      <c r="DO202" s="60"/>
      <c r="DP202" s="60"/>
    </row>
    <row r="203" spans="1:120">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BS203" s="60"/>
      <c r="BT203" s="60"/>
      <c r="BU203" s="75"/>
      <c r="BV203" s="75"/>
      <c r="BW203" s="75"/>
      <c r="BX203" s="75"/>
      <c r="BY203" s="75"/>
      <c r="BZ203" s="75"/>
      <c r="CA203" s="75"/>
      <c r="CL203" s="60"/>
      <c r="CM203" s="60"/>
      <c r="CN203" s="60"/>
      <c r="CO203" s="60"/>
      <c r="CP203" s="60"/>
      <c r="CQ203" s="60"/>
      <c r="CR203" s="60"/>
      <c r="CS203" s="60"/>
      <c r="CT203" s="60"/>
      <c r="CU203" s="60"/>
      <c r="CV203" s="60"/>
      <c r="CW203" s="60"/>
      <c r="CX203" s="60"/>
      <c r="CY203" s="60"/>
      <c r="CZ203" s="60"/>
      <c r="DA203" s="60"/>
      <c r="DB203" s="60"/>
      <c r="DC203" s="60"/>
      <c r="DD203" s="60"/>
      <c r="DE203" s="60"/>
      <c r="DF203" s="60"/>
      <c r="DG203" s="60"/>
      <c r="DH203" s="60"/>
      <c r="DI203" s="60"/>
      <c r="DJ203" s="60"/>
      <c r="DK203" s="60"/>
      <c r="DL203" s="60"/>
      <c r="DM203" s="60"/>
      <c r="DN203" s="60"/>
      <c r="DO203" s="60"/>
      <c r="DP203" s="60"/>
    </row>
    <row r="204" spans="1:120">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BS204" s="60"/>
      <c r="BT204" s="60"/>
      <c r="BU204" s="75"/>
      <c r="BV204" s="75"/>
      <c r="BW204" s="75"/>
      <c r="BX204" s="75"/>
      <c r="BY204" s="75"/>
      <c r="BZ204" s="75"/>
      <c r="CA204" s="75"/>
      <c r="CL204" s="60"/>
      <c r="CM204" s="60"/>
      <c r="CN204" s="60"/>
      <c r="CO204" s="60"/>
      <c r="CP204" s="60"/>
      <c r="CQ204" s="60"/>
      <c r="CR204" s="60"/>
      <c r="CS204" s="60"/>
      <c r="CT204" s="60"/>
      <c r="CU204" s="60"/>
      <c r="CV204" s="60"/>
      <c r="CW204" s="60"/>
      <c r="CX204" s="60"/>
      <c r="CY204" s="60"/>
      <c r="CZ204" s="60"/>
      <c r="DA204" s="60"/>
      <c r="DB204" s="60"/>
      <c r="DC204" s="60"/>
      <c r="DD204" s="60"/>
      <c r="DE204" s="60"/>
      <c r="DF204" s="60"/>
      <c r="DG204" s="60"/>
      <c r="DH204" s="60"/>
      <c r="DI204" s="60"/>
      <c r="DJ204" s="60"/>
      <c r="DK204" s="60"/>
      <c r="DL204" s="60"/>
      <c r="DM204" s="60"/>
      <c r="DN204" s="60"/>
      <c r="DO204" s="60"/>
      <c r="DP204" s="60"/>
    </row>
    <row r="205" spans="1:120">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BS205" s="60"/>
      <c r="BT205" s="60"/>
      <c r="BU205" s="75"/>
      <c r="BV205" s="75"/>
      <c r="BW205" s="75"/>
      <c r="BX205" s="75"/>
      <c r="BY205" s="75"/>
      <c r="BZ205" s="75"/>
      <c r="CA205" s="75"/>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row>
    <row r="206" spans="1:120">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BS206" s="60"/>
      <c r="BT206" s="60"/>
      <c r="BU206" s="75"/>
      <c r="BV206" s="75"/>
      <c r="BW206" s="75"/>
      <c r="BX206" s="75"/>
      <c r="BY206" s="75"/>
      <c r="BZ206" s="75"/>
      <c r="CA206" s="75"/>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row>
    <row r="207" spans="1:120">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BS207" s="60"/>
      <c r="BT207" s="60"/>
      <c r="BU207" s="75"/>
      <c r="BV207" s="75"/>
      <c r="BW207" s="75"/>
      <c r="BX207" s="75"/>
      <c r="BY207" s="75"/>
      <c r="BZ207" s="75"/>
      <c r="CA207" s="75"/>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row>
    <row r="208" spans="1:120">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BS208" s="60"/>
      <c r="BT208" s="60"/>
      <c r="BU208" s="75"/>
      <c r="BV208" s="75"/>
      <c r="BW208" s="75"/>
      <c r="BX208" s="75"/>
      <c r="BY208" s="75"/>
      <c r="BZ208" s="75"/>
      <c r="CA208" s="75"/>
      <c r="CL208" s="60"/>
      <c r="CM208" s="60"/>
      <c r="CN208" s="60"/>
      <c r="CO208" s="60"/>
      <c r="CP208" s="60"/>
      <c r="CQ208" s="60"/>
      <c r="CR208" s="60"/>
      <c r="CS208" s="60"/>
      <c r="CT208" s="60"/>
      <c r="CU208" s="60"/>
      <c r="CV208" s="60"/>
      <c r="CW208" s="60"/>
      <c r="CX208" s="60"/>
      <c r="CY208" s="60"/>
      <c r="CZ208" s="60"/>
      <c r="DA208" s="60"/>
      <c r="DB208" s="60"/>
      <c r="DC208" s="60"/>
      <c r="DD208" s="60"/>
      <c r="DE208" s="60"/>
      <c r="DF208" s="60"/>
      <c r="DG208" s="60"/>
      <c r="DH208" s="60"/>
      <c r="DI208" s="60"/>
      <c r="DJ208" s="60"/>
      <c r="DK208" s="60"/>
      <c r="DL208" s="60"/>
      <c r="DM208" s="60"/>
      <c r="DN208" s="60"/>
      <c r="DO208" s="60"/>
      <c r="DP208" s="60"/>
    </row>
    <row r="209" spans="1:120">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BS209" s="60"/>
      <c r="BT209" s="60"/>
      <c r="BU209" s="75"/>
      <c r="BV209" s="75"/>
      <c r="BW209" s="75"/>
      <c r="BX209" s="75"/>
      <c r="BY209" s="75"/>
      <c r="BZ209" s="75"/>
      <c r="CA209" s="75"/>
      <c r="CL209" s="60"/>
      <c r="CM209" s="60"/>
      <c r="CN209" s="60"/>
      <c r="CO209" s="60"/>
      <c r="CP209" s="60"/>
      <c r="CQ209" s="60"/>
      <c r="CR209" s="60"/>
      <c r="CS209" s="60"/>
      <c r="CT209" s="60"/>
      <c r="CU209" s="60"/>
      <c r="CV209" s="60"/>
      <c r="CW209" s="60"/>
      <c r="CX209" s="60"/>
      <c r="CY209" s="60"/>
      <c r="CZ209" s="60"/>
      <c r="DA209" s="60"/>
      <c r="DB209" s="60"/>
      <c r="DC209" s="60"/>
      <c r="DD209" s="60"/>
      <c r="DE209" s="60"/>
      <c r="DF209" s="60"/>
      <c r="DG209" s="60"/>
      <c r="DH209" s="60"/>
      <c r="DI209" s="60"/>
      <c r="DJ209" s="60"/>
      <c r="DK209" s="60"/>
      <c r="DL209" s="60"/>
      <c r="DM209" s="60"/>
      <c r="DN209" s="60"/>
      <c r="DO209" s="60"/>
      <c r="DP209" s="60"/>
    </row>
    <row r="210" spans="1:120">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BS210" s="60"/>
      <c r="BT210" s="60"/>
      <c r="BU210" s="75"/>
      <c r="BV210" s="75"/>
      <c r="BW210" s="75"/>
      <c r="BX210" s="75"/>
      <c r="BY210" s="75"/>
      <c r="BZ210" s="75"/>
      <c r="CA210" s="75"/>
      <c r="CL210" s="60"/>
      <c r="CM210" s="60"/>
      <c r="CN210" s="60"/>
      <c r="CO210" s="60"/>
      <c r="CP210" s="60"/>
      <c r="CQ210" s="60"/>
      <c r="CR210" s="60"/>
      <c r="CS210" s="60"/>
      <c r="CT210" s="60"/>
      <c r="CU210" s="60"/>
      <c r="CV210" s="60"/>
      <c r="CW210" s="60"/>
      <c r="CX210" s="60"/>
      <c r="CY210" s="60"/>
      <c r="CZ210" s="60"/>
      <c r="DA210" s="60"/>
      <c r="DB210" s="60"/>
      <c r="DC210" s="60"/>
      <c r="DD210" s="60"/>
      <c r="DE210" s="60"/>
      <c r="DF210" s="60"/>
      <c r="DG210" s="60"/>
      <c r="DH210" s="60"/>
      <c r="DI210" s="60"/>
      <c r="DJ210" s="60"/>
      <c r="DK210" s="60"/>
      <c r="DL210" s="60"/>
      <c r="DM210" s="60"/>
      <c r="DN210" s="60"/>
      <c r="DO210" s="60"/>
      <c r="DP210" s="60"/>
    </row>
    <row r="211" spans="1:120">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BS211" s="60"/>
      <c r="BT211" s="60"/>
      <c r="BU211" s="75"/>
      <c r="BV211" s="75"/>
      <c r="BW211" s="75"/>
      <c r="BX211" s="75"/>
      <c r="BY211" s="75"/>
      <c r="BZ211" s="75"/>
      <c r="CA211" s="75"/>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60"/>
      <c r="DI211" s="60"/>
      <c r="DJ211" s="60"/>
      <c r="DK211" s="60"/>
      <c r="DL211" s="60"/>
      <c r="DM211" s="60"/>
      <c r="DN211" s="60"/>
      <c r="DO211" s="60"/>
      <c r="DP211" s="60"/>
    </row>
    <row r="212" spans="1:120">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BS212" s="60"/>
      <c r="BT212" s="60"/>
      <c r="BU212" s="75"/>
      <c r="BV212" s="75"/>
      <c r="BW212" s="75"/>
      <c r="BX212" s="75"/>
      <c r="BY212" s="75"/>
      <c r="BZ212" s="75"/>
      <c r="CA212" s="75"/>
      <c r="CL212" s="60"/>
      <c r="CM212" s="60"/>
      <c r="CN212" s="60"/>
      <c r="CO212" s="60"/>
      <c r="CP212" s="60"/>
      <c r="CQ212" s="60"/>
      <c r="CR212" s="60"/>
      <c r="CS212" s="60"/>
      <c r="CT212" s="60"/>
      <c r="CU212" s="60"/>
      <c r="CV212" s="60"/>
      <c r="CW212" s="60"/>
      <c r="CX212" s="60"/>
      <c r="CY212" s="60"/>
      <c r="CZ212" s="60"/>
      <c r="DA212" s="60"/>
      <c r="DB212" s="60"/>
      <c r="DC212" s="60"/>
      <c r="DD212" s="60"/>
      <c r="DE212" s="60"/>
      <c r="DF212" s="60"/>
      <c r="DG212" s="60"/>
      <c r="DH212" s="60"/>
      <c r="DI212" s="60"/>
      <c r="DJ212" s="60"/>
      <c r="DK212" s="60"/>
      <c r="DL212" s="60"/>
      <c r="DM212" s="60"/>
      <c r="DN212" s="60"/>
      <c r="DO212" s="60"/>
      <c r="DP212" s="60"/>
    </row>
    <row r="213" spans="1:120">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BS213" s="60"/>
      <c r="BT213" s="60"/>
      <c r="BU213" s="75"/>
      <c r="BV213" s="75"/>
      <c r="BW213" s="75"/>
      <c r="BX213" s="75"/>
      <c r="BY213" s="75"/>
      <c r="BZ213" s="75"/>
      <c r="CA213" s="75"/>
      <c r="CL213" s="60"/>
      <c r="CM213" s="60"/>
      <c r="CN213" s="60"/>
      <c r="CO213" s="60"/>
      <c r="CP213" s="60"/>
      <c r="CQ213" s="60"/>
      <c r="CR213" s="60"/>
      <c r="CS213" s="60"/>
      <c r="CT213" s="60"/>
      <c r="CU213" s="60"/>
      <c r="CV213" s="60"/>
      <c r="CW213" s="60"/>
      <c r="CX213" s="60"/>
      <c r="CY213" s="60"/>
      <c r="CZ213" s="60"/>
      <c r="DA213" s="60"/>
      <c r="DB213" s="60"/>
      <c r="DC213" s="60"/>
      <c r="DD213" s="60"/>
      <c r="DE213" s="60"/>
      <c r="DF213" s="60"/>
      <c r="DG213" s="60"/>
      <c r="DH213" s="60"/>
      <c r="DI213" s="60"/>
      <c r="DJ213" s="60"/>
      <c r="DK213" s="60"/>
      <c r="DL213" s="60"/>
      <c r="DM213" s="60"/>
      <c r="DN213" s="60"/>
      <c r="DO213" s="60"/>
      <c r="DP213" s="60"/>
    </row>
    <row r="214" spans="1:120">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BS214" s="60"/>
      <c r="BT214" s="60"/>
      <c r="BU214" s="75"/>
      <c r="BV214" s="75"/>
      <c r="BW214" s="75"/>
      <c r="BX214" s="75"/>
      <c r="BY214" s="75"/>
      <c r="BZ214" s="75"/>
      <c r="CA214" s="75"/>
      <c r="CL214" s="60"/>
      <c r="CM214" s="60"/>
      <c r="CN214" s="60"/>
      <c r="CO214" s="60"/>
      <c r="CP214" s="60"/>
      <c r="CQ214" s="60"/>
      <c r="CR214" s="60"/>
      <c r="CS214" s="60"/>
      <c r="CT214" s="60"/>
      <c r="CU214" s="60"/>
      <c r="CV214" s="60"/>
      <c r="CW214" s="60"/>
      <c r="CX214" s="60"/>
      <c r="CY214" s="60"/>
      <c r="CZ214" s="60"/>
      <c r="DA214" s="60"/>
      <c r="DB214" s="60"/>
      <c r="DC214" s="60"/>
      <c r="DD214" s="60"/>
      <c r="DE214" s="60"/>
      <c r="DF214" s="60"/>
      <c r="DG214" s="60"/>
      <c r="DH214" s="60"/>
      <c r="DI214" s="60"/>
      <c r="DJ214" s="60"/>
      <c r="DK214" s="60"/>
      <c r="DL214" s="60"/>
      <c r="DM214" s="60"/>
      <c r="DN214" s="60"/>
      <c r="DO214" s="60"/>
      <c r="DP214" s="60"/>
    </row>
    <row r="215" spans="1:120">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BS215" s="60"/>
      <c r="BT215" s="60"/>
      <c r="BU215" s="75"/>
      <c r="BV215" s="75"/>
      <c r="BW215" s="75"/>
      <c r="BX215" s="75"/>
      <c r="BY215" s="75"/>
      <c r="BZ215" s="75"/>
      <c r="CA215" s="75"/>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60"/>
      <c r="DI215" s="60"/>
      <c r="DJ215" s="60"/>
      <c r="DK215" s="60"/>
      <c r="DL215" s="60"/>
      <c r="DM215" s="60"/>
      <c r="DN215" s="60"/>
      <c r="DO215" s="60"/>
      <c r="DP215" s="60"/>
    </row>
    <row r="216" spans="1:120">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BS216" s="60"/>
      <c r="BT216" s="60"/>
      <c r="BU216" s="75"/>
      <c r="BV216" s="75"/>
      <c r="BW216" s="75"/>
      <c r="BX216" s="75"/>
      <c r="BY216" s="75"/>
      <c r="BZ216" s="75"/>
      <c r="CA216" s="75"/>
      <c r="CL216" s="60"/>
      <c r="CM216" s="60"/>
      <c r="CN216" s="60"/>
      <c r="CO216" s="60"/>
      <c r="CP216" s="60"/>
      <c r="CQ216" s="60"/>
      <c r="CR216" s="60"/>
      <c r="CS216" s="60"/>
      <c r="CT216" s="60"/>
      <c r="CU216" s="60"/>
      <c r="CV216" s="60"/>
      <c r="CW216" s="60"/>
      <c r="CX216" s="60"/>
      <c r="CY216" s="60"/>
      <c r="CZ216" s="60"/>
      <c r="DA216" s="60"/>
      <c r="DB216" s="60"/>
      <c r="DC216" s="60"/>
      <c r="DD216" s="60"/>
      <c r="DE216" s="60"/>
      <c r="DF216" s="60"/>
      <c r="DG216" s="60"/>
      <c r="DH216" s="60"/>
      <c r="DI216" s="60"/>
      <c r="DJ216" s="60"/>
      <c r="DK216" s="60"/>
      <c r="DL216" s="60"/>
      <c r="DM216" s="60"/>
      <c r="DN216" s="60"/>
      <c r="DO216" s="60"/>
      <c r="DP216" s="60"/>
    </row>
    <row r="217" spans="1:120">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BS217" s="60"/>
      <c r="BT217" s="60"/>
      <c r="BU217" s="75"/>
      <c r="BV217" s="75"/>
      <c r="BW217" s="75"/>
      <c r="BX217" s="75"/>
      <c r="BY217" s="75"/>
      <c r="BZ217" s="75"/>
      <c r="CA217" s="75"/>
      <c r="CL217" s="60"/>
      <c r="CM217" s="60"/>
      <c r="CN217" s="60"/>
      <c r="CO217" s="60"/>
      <c r="CP217" s="60"/>
      <c r="CQ217" s="60"/>
      <c r="CR217" s="60"/>
      <c r="CS217" s="60"/>
      <c r="CT217" s="60"/>
      <c r="CU217" s="60"/>
      <c r="CV217" s="60"/>
      <c r="CW217" s="60"/>
      <c r="CX217" s="60"/>
      <c r="CY217" s="60"/>
      <c r="CZ217" s="60"/>
      <c r="DA217" s="60"/>
      <c r="DB217" s="60"/>
      <c r="DC217" s="60"/>
      <c r="DD217" s="60"/>
      <c r="DE217" s="60"/>
      <c r="DF217" s="60"/>
      <c r="DG217" s="60"/>
      <c r="DH217" s="60"/>
      <c r="DI217" s="60"/>
      <c r="DJ217" s="60"/>
      <c r="DK217" s="60"/>
      <c r="DL217" s="60"/>
      <c r="DM217" s="60"/>
      <c r="DN217" s="60"/>
      <c r="DO217" s="60"/>
      <c r="DP217" s="60"/>
    </row>
    <row r="218" spans="1:120">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BS218" s="60"/>
      <c r="BT218" s="60"/>
      <c r="BU218" s="75"/>
      <c r="BV218" s="75"/>
      <c r="BW218" s="75"/>
      <c r="BX218" s="75"/>
      <c r="BY218" s="75"/>
      <c r="BZ218" s="75"/>
      <c r="CA218" s="75"/>
      <c r="CL218" s="60"/>
      <c r="CM218" s="60"/>
      <c r="CN218" s="60"/>
      <c r="CO218" s="60"/>
      <c r="CP218" s="60"/>
      <c r="CQ218" s="60"/>
      <c r="CR218" s="60"/>
      <c r="CS218" s="60"/>
      <c r="CT218" s="60"/>
      <c r="CU218" s="60"/>
      <c r="CV218" s="60"/>
      <c r="CW218" s="60"/>
      <c r="CX218" s="60"/>
      <c r="CY218" s="60"/>
      <c r="CZ218" s="60"/>
      <c r="DA218" s="60"/>
      <c r="DB218" s="60"/>
      <c r="DC218" s="60"/>
      <c r="DD218" s="60"/>
      <c r="DE218" s="60"/>
      <c r="DF218" s="60"/>
      <c r="DG218" s="60"/>
      <c r="DH218" s="60"/>
      <c r="DI218" s="60"/>
      <c r="DJ218" s="60"/>
      <c r="DK218" s="60"/>
      <c r="DL218" s="60"/>
      <c r="DM218" s="60"/>
      <c r="DN218" s="60"/>
      <c r="DO218" s="60"/>
      <c r="DP218" s="60"/>
    </row>
    <row r="219" spans="1:120">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BS219" s="60"/>
      <c r="BT219" s="60"/>
      <c r="BU219" s="75"/>
      <c r="BV219" s="75"/>
      <c r="BW219" s="75"/>
      <c r="BX219" s="75"/>
      <c r="BY219" s="75"/>
      <c r="BZ219" s="75"/>
      <c r="CA219" s="75"/>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0"/>
      <c r="DO219" s="60"/>
      <c r="DP219" s="60"/>
    </row>
    <row r="220" spans="1:120">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BS220" s="60"/>
      <c r="BT220" s="60"/>
      <c r="BU220" s="75"/>
      <c r="BV220" s="75"/>
      <c r="BW220" s="75"/>
      <c r="BX220" s="75"/>
      <c r="BY220" s="75"/>
      <c r="BZ220" s="75"/>
      <c r="CA220" s="75"/>
      <c r="CL220" s="60"/>
      <c r="CM220" s="60"/>
      <c r="CN220" s="60"/>
      <c r="CO220" s="60"/>
      <c r="CP220" s="60"/>
      <c r="CQ220" s="60"/>
      <c r="CR220" s="60"/>
      <c r="CS220" s="60"/>
      <c r="CT220" s="60"/>
      <c r="CU220" s="60"/>
      <c r="CV220" s="60"/>
      <c r="CW220" s="60"/>
      <c r="CX220" s="60"/>
      <c r="CY220" s="60"/>
      <c r="CZ220" s="60"/>
      <c r="DA220" s="60"/>
      <c r="DB220" s="60"/>
      <c r="DC220" s="60"/>
      <c r="DD220" s="60"/>
      <c r="DE220" s="60"/>
      <c r="DF220" s="60"/>
      <c r="DG220" s="60"/>
      <c r="DH220" s="60"/>
      <c r="DI220" s="60"/>
      <c r="DJ220" s="60"/>
      <c r="DK220" s="60"/>
      <c r="DL220" s="60"/>
      <c r="DM220" s="60"/>
      <c r="DN220" s="60"/>
      <c r="DO220" s="60"/>
      <c r="DP220" s="60"/>
    </row>
    <row r="221" spans="1:120">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BS221" s="60"/>
      <c r="BT221" s="60"/>
      <c r="BU221" s="75"/>
      <c r="BV221" s="75"/>
      <c r="BW221" s="75"/>
      <c r="BX221" s="75"/>
      <c r="BY221" s="75"/>
      <c r="BZ221" s="75"/>
      <c r="CA221" s="75"/>
      <c r="CL221" s="60"/>
      <c r="CM221" s="60"/>
      <c r="CN221" s="60"/>
      <c r="CO221" s="60"/>
      <c r="CP221" s="60"/>
      <c r="CQ221" s="60"/>
      <c r="CR221" s="60"/>
      <c r="CS221" s="60"/>
      <c r="CT221" s="60"/>
      <c r="CU221" s="60"/>
      <c r="CV221" s="60"/>
      <c r="CW221" s="60"/>
      <c r="CX221" s="60"/>
      <c r="CY221" s="60"/>
      <c r="CZ221" s="60"/>
      <c r="DA221" s="60"/>
      <c r="DB221" s="60"/>
      <c r="DC221" s="60"/>
      <c r="DD221" s="60"/>
      <c r="DE221" s="60"/>
      <c r="DF221" s="60"/>
      <c r="DG221" s="60"/>
      <c r="DH221" s="60"/>
      <c r="DI221" s="60"/>
      <c r="DJ221" s="60"/>
      <c r="DK221" s="60"/>
      <c r="DL221" s="60"/>
      <c r="DM221" s="60"/>
      <c r="DN221" s="60"/>
      <c r="DO221" s="60"/>
      <c r="DP221" s="60"/>
    </row>
    <row r="222" spans="1:120">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BS222" s="60"/>
      <c r="BT222" s="60"/>
      <c r="BU222" s="75"/>
      <c r="BV222" s="75"/>
      <c r="BW222" s="75"/>
      <c r="BX222" s="75"/>
      <c r="BY222" s="75"/>
      <c r="BZ222" s="75"/>
      <c r="CA222" s="75"/>
      <c r="CL222" s="60"/>
      <c r="CM222" s="60"/>
      <c r="CN222" s="60"/>
      <c r="CO222" s="60"/>
      <c r="CP222" s="60"/>
      <c r="CQ222" s="60"/>
      <c r="CR222" s="60"/>
      <c r="CS222" s="60"/>
      <c r="CT222" s="60"/>
      <c r="CU222" s="60"/>
      <c r="CV222" s="60"/>
      <c r="CW222" s="60"/>
      <c r="CX222" s="60"/>
      <c r="CY222" s="60"/>
      <c r="CZ222" s="60"/>
      <c r="DA222" s="60"/>
      <c r="DB222" s="60"/>
      <c r="DC222" s="60"/>
      <c r="DD222" s="60"/>
      <c r="DE222" s="60"/>
      <c r="DF222" s="60"/>
      <c r="DG222" s="60"/>
      <c r="DH222" s="60"/>
      <c r="DI222" s="60"/>
      <c r="DJ222" s="60"/>
      <c r="DK222" s="60"/>
      <c r="DL222" s="60"/>
      <c r="DM222" s="60"/>
      <c r="DN222" s="60"/>
      <c r="DO222" s="60"/>
      <c r="DP222" s="60"/>
    </row>
    <row r="223" spans="1:120">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BS223" s="60"/>
      <c r="BT223" s="60"/>
      <c r="BU223" s="75"/>
      <c r="BV223" s="75"/>
      <c r="BW223" s="75"/>
      <c r="BX223" s="75"/>
      <c r="BY223" s="75"/>
      <c r="BZ223" s="75"/>
      <c r="CA223" s="75"/>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60"/>
      <c r="DI223" s="60"/>
      <c r="DJ223" s="60"/>
      <c r="DK223" s="60"/>
      <c r="DL223" s="60"/>
      <c r="DM223" s="60"/>
      <c r="DN223" s="60"/>
      <c r="DO223" s="60"/>
      <c r="DP223" s="60"/>
    </row>
    <row r="224" spans="1:120">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BS224" s="60"/>
      <c r="BT224" s="60"/>
      <c r="BU224" s="75"/>
      <c r="BV224" s="75"/>
      <c r="BW224" s="75"/>
      <c r="BX224" s="75"/>
      <c r="BY224" s="75"/>
      <c r="BZ224" s="75"/>
      <c r="CA224" s="75"/>
      <c r="CL224" s="60"/>
      <c r="CM224" s="60"/>
      <c r="CN224" s="60"/>
      <c r="CO224" s="60"/>
      <c r="CP224" s="60"/>
      <c r="CQ224" s="60"/>
      <c r="CR224" s="60"/>
      <c r="CS224" s="60"/>
      <c r="CT224" s="60"/>
      <c r="CU224" s="60"/>
      <c r="CV224" s="60"/>
      <c r="CW224" s="60"/>
      <c r="CX224" s="60"/>
      <c r="CY224" s="60"/>
      <c r="CZ224" s="60"/>
      <c r="DA224" s="60"/>
      <c r="DB224" s="60"/>
      <c r="DC224" s="60"/>
      <c r="DD224" s="60"/>
      <c r="DE224" s="60"/>
      <c r="DF224" s="60"/>
      <c r="DG224" s="60"/>
      <c r="DH224" s="60"/>
      <c r="DI224" s="60"/>
      <c r="DJ224" s="60"/>
      <c r="DK224" s="60"/>
      <c r="DL224" s="60"/>
      <c r="DM224" s="60"/>
      <c r="DN224" s="60"/>
      <c r="DO224" s="60"/>
      <c r="DP224" s="60"/>
    </row>
    <row r="225" spans="1:120">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BS225" s="60"/>
      <c r="BT225" s="60"/>
      <c r="BU225" s="75"/>
      <c r="BV225" s="75"/>
      <c r="BW225" s="75"/>
      <c r="BX225" s="75"/>
      <c r="BY225" s="75"/>
      <c r="BZ225" s="75"/>
      <c r="CA225" s="75"/>
      <c r="CL225" s="60"/>
      <c r="CM225" s="60"/>
      <c r="CN225" s="60"/>
      <c r="CO225" s="60"/>
      <c r="CP225" s="60"/>
      <c r="CQ225" s="60"/>
      <c r="CR225" s="60"/>
      <c r="CS225" s="60"/>
      <c r="CT225" s="60"/>
      <c r="CU225" s="60"/>
      <c r="CV225" s="60"/>
      <c r="CW225" s="60"/>
      <c r="CX225" s="60"/>
      <c r="CY225" s="60"/>
      <c r="CZ225" s="60"/>
      <c r="DA225" s="60"/>
      <c r="DB225" s="60"/>
      <c r="DC225" s="60"/>
      <c r="DD225" s="60"/>
      <c r="DE225" s="60"/>
      <c r="DF225" s="60"/>
      <c r="DG225" s="60"/>
      <c r="DH225" s="60"/>
      <c r="DI225" s="60"/>
      <c r="DJ225" s="60"/>
      <c r="DK225" s="60"/>
      <c r="DL225" s="60"/>
      <c r="DM225" s="60"/>
      <c r="DN225" s="60"/>
      <c r="DO225" s="60"/>
      <c r="DP225" s="60"/>
    </row>
    <row r="226" spans="1:120">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BS226" s="60"/>
      <c r="BT226" s="60"/>
      <c r="BU226" s="75"/>
      <c r="BV226" s="75"/>
      <c r="BW226" s="75"/>
      <c r="BX226" s="75"/>
      <c r="BY226" s="75"/>
      <c r="BZ226" s="75"/>
      <c r="CA226" s="75"/>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row>
    <row r="227" spans="1:120">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BS227" s="60"/>
      <c r="BT227" s="60"/>
      <c r="BU227" s="75"/>
      <c r="BV227" s="75"/>
      <c r="BW227" s="75"/>
      <c r="BX227" s="75"/>
      <c r="BY227" s="75"/>
      <c r="BZ227" s="75"/>
      <c r="CA227" s="75"/>
      <c r="CL227" s="60"/>
      <c r="CM227" s="60"/>
      <c r="CN227" s="60"/>
      <c r="CO227" s="60"/>
      <c r="CP227" s="60"/>
      <c r="CQ227" s="60"/>
      <c r="CR227" s="60"/>
      <c r="CS227" s="60"/>
      <c r="CT227" s="60"/>
      <c r="CU227" s="60"/>
      <c r="CV227" s="60"/>
      <c r="CW227" s="60"/>
      <c r="CX227" s="60"/>
      <c r="CY227" s="60"/>
      <c r="CZ227" s="60"/>
      <c r="DA227" s="60"/>
      <c r="DB227" s="60"/>
      <c r="DC227" s="60"/>
      <c r="DD227" s="60"/>
      <c r="DE227" s="60"/>
      <c r="DF227" s="60"/>
      <c r="DG227" s="60"/>
      <c r="DH227" s="60"/>
      <c r="DI227" s="60"/>
      <c r="DJ227" s="60"/>
      <c r="DK227" s="60"/>
      <c r="DL227" s="60"/>
      <c r="DM227" s="60"/>
      <c r="DN227" s="60"/>
      <c r="DO227" s="60"/>
      <c r="DP227" s="60"/>
    </row>
    <row r="228" spans="1:120">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BS228" s="60"/>
      <c r="BT228" s="60"/>
      <c r="BU228" s="75"/>
      <c r="BV228" s="75"/>
      <c r="BW228" s="75"/>
      <c r="BX228" s="75"/>
      <c r="BY228" s="75"/>
      <c r="BZ228" s="75"/>
      <c r="CA228" s="75"/>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row>
    <row r="229" spans="1:120">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BS229" s="60"/>
      <c r="BT229" s="60"/>
      <c r="BU229" s="75"/>
      <c r="BV229" s="75"/>
      <c r="BW229" s="75"/>
      <c r="BX229" s="75"/>
      <c r="BY229" s="75"/>
      <c r="BZ229" s="75"/>
      <c r="CA229" s="75"/>
      <c r="CL229" s="60"/>
      <c r="CM229" s="60"/>
      <c r="CN229" s="60"/>
      <c r="CO229" s="60"/>
      <c r="CP229" s="60"/>
      <c r="CQ229" s="60"/>
      <c r="CR229" s="60"/>
      <c r="CS229" s="60"/>
      <c r="CT229" s="60"/>
      <c r="CU229" s="60"/>
      <c r="CV229" s="60"/>
      <c r="CW229" s="60"/>
      <c r="CX229" s="60"/>
      <c r="CY229" s="60"/>
      <c r="CZ229" s="60"/>
      <c r="DA229" s="60"/>
      <c r="DB229" s="60"/>
      <c r="DC229" s="60"/>
      <c r="DD229" s="60"/>
      <c r="DE229" s="60"/>
      <c r="DF229" s="60"/>
      <c r="DG229" s="60"/>
      <c r="DH229" s="60"/>
      <c r="DI229" s="60"/>
      <c r="DJ229" s="60"/>
      <c r="DK229" s="60"/>
      <c r="DL229" s="60"/>
      <c r="DM229" s="60"/>
      <c r="DN229" s="60"/>
      <c r="DO229" s="60"/>
      <c r="DP229" s="60"/>
    </row>
    <row r="230" spans="1:120">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BS230" s="60"/>
      <c r="BT230" s="60"/>
      <c r="BU230" s="75"/>
      <c r="BV230" s="75"/>
      <c r="BW230" s="75"/>
      <c r="BX230" s="75"/>
      <c r="BY230" s="75"/>
      <c r="BZ230" s="75"/>
      <c r="CA230" s="75"/>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row>
    <row r="231" spans="1:120">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BS231" s="60"/>
      <c r="BT231" s="60"/>
      <c r="BU231" s="75"/>
      <c r="BV231" s="75"/>
      <c r="BW231" s="75"/>
      <c r="BX231" s="75"/>
      <c r="BY231" s="75"/>
      <c r="BZ231" s="75"/>
      <c r="CA231" s="75"/>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60"/>
      <c r="DI231" s="60"/>
      <c r="DJ231" s="60"/>
      <c r="DK231" s="60"/>
      <c r="DL231" s="60"/>
      <c r="DM231" s="60"/>
      <c r="DN231" s="60"/>
      <c r="DO231" s="60"/>
      <c r="DP231" s="60"/>
    </row>
    <row r="232" spans="1:120">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BS232" s="60"/>
      <c r="BT232" s="60"/>
      <c r="BU232" s="75"/>
      <c r="BV232" s="75"/>
      <c r="BW232" s="75"/>
      <c r="BX232" s="75"/>
      <c r="BY232" s="75"/>
      <c r="BZ232" s="75"/>
      <c r="CA232" s="75"/>
      <c r="CL232" s="60"/>
      <c r="CM232" s="60"/>
      <c r="CN232" s="60"/>
      <c r="CO232" s="60"/>
      <c r="CP232" s="60"/>
      <c r="CQ232" s="60"/>
      <c r="CR232" s="60"/>
      <c r="CS232" s="60"/>
      <c r="CT232" s="60"/>
      <c r="CU232" s="60"/>
      <c r="CV232" s="60"/>
      <c r="CW232" s="60"/>
      <c r="CX232" s="60"/>
      <c r="CY232" s="60"/>
      <c r="CZ232" s="60"/>
      <c r="DA232" s="60"/>
      <c r="DB232" s="60"/>
      <c r="DC232" s="60"/>
      <c r="DD232" s="60"/>
      <c r="DE232" s="60"/>
      <c r="DF232" s="60"/>
      <c r="DG232" s="60"/>
      <c r="DH232" s="60"/>
      <c r="DI232" s="60"/>
      <c r="DJ232" s="60"/>
      <c r="DK232" s="60"/>
      <c r="DL232" s="60"/>
      <c r="DM232" s="60"/>
      <c r="DN232" s="60"/>
      <c r="DO232" s="60"/>
      <c r="DP232" s="60"/>
    </row>
    <row r="233" spans="1:120">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BS233" s="60"/>
      <c r="BT233" s="60"/>
      <c r="BU233" s="75"/>
      <c r="BV233" s="75"/>
      <c r="BW233" s="75"/>
      <c r="BX233" s="75"/>
      <c r="BY233" s="75"/>
      <c r="BZ233" s="75"/>
      <c r="CA233" s="75"/>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row>
    <row r="234" spans="1:120">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BS234" s="60"/>
      <c r="BT234" s="60"/>
      <c r="BU234" s="75"/>
      <c r="BV234" s="75"/>
      <c r="BW234" s="75"/>
      <c r="BX234" s="75"/>
      <c r="BY234" s="75"/>
      <c r="BZ234" s="75"/>
      <c r="CA234" s="75"/>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60"/>
      <c r="DI234" s="60"/>
      <c r="DJ234" s="60"/>
      <c r="DK234" s="60"/>
      <c r="DL234" s="60"/>
      <c r="DM234" s="60"/>
      <c r="DN234" s="60"/>
      <c r="DO234" s="60"/>
      <c r="DP234" s="60"/>
    </row>
    <row r="235" spans="1:120">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BS235" s="60"/>
      <c r="BT235" s="60"/>
      <c r="BU235" s="75"/>
      <c r="BV235" s="75"/>
      <c r="BW235" s="75"/>
      <c r="BX235" s="75"/>
      <c r="BY235" s="75"/>
      <c r="BZ235" s="75"/>
      <c r="CA235" s="75"/>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row>
    <row r="236" spans="1:120">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BS236" s="60"/>
      <c r="BT236" s="60"/>
      <c r="BU236" s="75"/>
      <c r="BV236" s="75"/>
      <c r="BW236" s="75"/>
      <c r="BX236" s="75"/>
      <c r="BY236" s="75"/>
      <c r="BZ236" s="75"/>
      <c r="CA236" s="75"/>
      <c r="CL236" s="60"/>
      <c r="CM236" s="60"/>
      <c r="CN236" s="60"/>
      <c r="CO236" s="60"/>
      <c r="CP236" s="60"/>
      <c r="CQ236" s="60"/>
      <c r="CR236" s="60"/>
      <c r="CS236" s="60"/>
      <c r="CT236" s="60"/>
      <c r="CU236" s="60"/>
      <c r="CV236" s="60"/>
      <c r="CW236" s="60"/>
      <c r="CX236" s="60"/>
      <c r="CY236" s="60"/>
      <c r="CZ236" s="60"/>
      <c r="DA236" s="60"/>
      <c r="DB236" s="60"/>
      <c r="DC236" s="60"/>
      <c r="DD236" s="60"/>
      <c r="DE236" s="60"/>
      <c r="DF236" s="60"/>
      <c r="DG236" s="60"/>
      <c r="DH236" s="60"/>
      <c r="DI236" s="60"/>
      <c r="DJ236" s="60"/>
      <c r="DK236" s="60"/>
      <c r="DL236" s="60"/>
      <c r="DM236" s="60"/>
      <c r="DN236" s="60"/>
      <c r="DO236" s="60"/>
      <c r="DP236" s="60"/>
    </row>
    <row r="237" spans="1:120">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BS237" s="60"/>
      <c r="BT237" s="60"/>
      <c r="BU237" s="75"/>
      <c r="BV237" s="75"/>
      <c r="BW237" s="75"/>
      <c r="BX237" s="75"/>
      <c r="BY237" s="75"/>
      <c r="BZ237" s="75"/>
      <c r="CA237" s="75"/>
      <c r="CL237" s="60"/>
      <c r="CM237" s="60"/>
      <c r="CN237" s="60"/>
      <c r="CO237" s="60"/>
      <c r="CP237" s="60"/>
      <c r="CQ237" s="60"/>
      <c r="CR237" s="60"/>
      <c r="CS237" s="60"/>
      <c r="CT237" s="60"/>
      <c r="CU237" s="60"/>
      <c r="CV237" s="60"/>
      <c r="CW237" s="60"/>
      <c r="CX237" s="60"/>
      <c r="CY237" s="60"/>
      <c r="CZ237" s="60"/>
      <c r="DA237" s="60"/>
      <c r="DB237" s="60"/>
      <c r="DC237" s="60"/>
      <c r="DD237" s="60"/>
      <c r="DE237" s="60"/>
      <c r="DF237" s="60"/>
      <c r="DG237" s="60"/>
      <c r="DH237" s="60"/>
      <c r="DI237" s="60"/>
      <c r="DJ237" s="60"/>
      <c r="DK237" s="60"/>
      <c r="DL237" s="60"/>
      <c r="DM237" s="60"/>
      <c r="DN237" s="60"/>
      <c r="DO237" s="60"/>
      <c r="DP237" s="60"/>
    </row>
    <row r="238" spans="1:120">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BS238" s="60"/>
      <c r="BT238" s="60"/>
      <c r="BU238" s="75"/>
      <c r="BV238" s="75"/>
      <c r="BW238" s="75"/>
      <c r="BX238" s="75"/>
      <c r="BY238" s="75"/>
      <c r="BZ238" s="75"/>
      <c r="CA238" s="75"/>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row>
    <row r="239" spans="1:120">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BS239" s="60"/>
      <c r="BT239" s="60"/>
      <c r="BU239" s="75"/>
      <c r="BV239" s="75"/>
      <c r="BW239" s="75"/>
      <c r="BX239" s="75"/>
      <c r="BY239" s="75"/>
      <c r="BZ239" s="75"/>
      <c r="CA239" s="75"/>
      <c r="CL239" s="60"/>
      <c r="CM239" s="60"/>
      <c r="CN239" s="60"/>
      <c r="CO239" s="60"/>
      <c r="CP239" s="60"/>
      <c r="CQ239" s="60"/>
      <c r="CR239" s="60"/>
      <c r="CS239" s="60"/>
      <c r="CT239" s="60"/>
      <c r="CU239" s="60"/>
      <c r="CV239" s="60"/>
      <c r="CW239" s="60"/>
      <c r="CX239" s="60"/>
      <c r="CY239" s="60"/>
      <c r="CZ239" s="60"/>
      <c r="DA239" s="60"/>
      <c r="DB239" s="60"/>
      <c r="DC239" s="60"/>
      <c r="DD239" s="60"/>
      <c r="DE239" s="60"/>
      <c r="DF239" s="60"/>
      <c r="DG239" s="60"/>
      <c r="DH239" s="60"/>
      <c r="DI239" s="60"/>
      <c r="DJ239" s="60"/>
      <c r="DK239" s="60"/>
      <c r="DL239" s="60"/>
      <c r="DM239" s="60"/>
      <c r="DN239" s="60"/>
      <c r="DO239" s="60"/>
      <c r="DP239" s="60"/>
    </row>
    <row r="240" spans="1:120">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BS240" s="60"/>
      <c r="BT240" s="60"/>
      <c r="BU240" s="75"/>
      <c r="BV240" s="75"/>
      <c r="BW240" s="75"/>
      <c r="BX240" s="75"/>
      <c r="BY240" s="75"/>
      <c r="BZ240" s="75"/>
      <c r="CA240" s="75"/>
      <c r="CL240" s="60"/>
      <c r="CM240" s="60"/>
      <c r="CN240" s="60"/>
      <c r="CO240" s="60"/>
      <c r="CP240" s="60"/>
      <c r="CQ240" s="60"/>
      <c r="CR240" s="60"/>
      <c r="CS240" s="60"/>
      <c r="CT240" s="60"/>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row>
    <row r="241" spans="1:120">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BS241" s="60"/>
      <c r="BT241" s="60"/>
      <c r="BU241" s="75"/>
      <c r="BV241" s="75"/>
      <c r="BW241" s="75"/>
      <c r="BX241" s="75"/>
      <c r="BY241" s="75"/>
      <c r="BZ241" s="75"/>
      <c r="CA241" s="75"/>
      <c r="CL241" s="60"/>
      <c r="CM241" s="60"/>
      <c r="CN241" s="60"/>
      <c r="CO241" s="60"/>
      <c r="CP241" s="60"/>
      <c r="CQ241" s="60"/>
      <c r="CR241" s="60"/>
      <c r="CS241" s="60"/>
      <c r="CT241" s="60"/>
      <c r="CU241" s="60"/>
      <c r="CV241" s="60"/>
      <c r="CW241" s="60"/>
      <c r="CX241" s="60"/>
      <c r="CY241" s="60"/>
      <c r="CZ241" s="60"/>
      <c r="DA241" s="60"/>
      <c r="DB241" s="60"/>
      <c r="DC241" s="60"/>
      <c r="DD241" s="60"/>
      <c r="DE241" s="60"/>
      <c r="DF241" s="60"/>
      <c r="DG241" s="60"/>
      <c r="DH241" s="60"/>
      <c r="DI241" s="60"/>
      <c r="DJ241" s="60"/>
      <c r="DK241" s="60"/>
      <c r="DL241" s="60"/>
      <c r="DM241" s="60"/>
      <c r="DN241" s="60"/>
      <c r="DO241" s="60"/>
      <c r="DP241" s="60"/>
    </row>
    <row r="242" spans="1:120">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BS242" s="60"/>
      <c r="BT242" s="60"/>
      <c r="BU242" s="75"/>
      <c r="BV242" s="75"/>
      <c r="BW242" s="75"/>
      <c r="BX242" s="75"/>
      <c r="BY242" s="75"/>
      <c r="BZ242" s="75"/>
      <c r="CA242" s="75"/>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row>
    <row r="243" spans="1:120">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BS243" s="60"/>
      <c r="BT243" s="60"/>
      <c r="BU243" s="75"/>
      <c r="BV243" s="75"/>
      <c r="BW243" s="75"/>
      <c r="BX243" s="75"/>
      <c r="BY243" s="75"/>
      <c r="BZ243" s="75"/>
      <c r="CA243" s="75"/>
      <c r="CL243" s="60"/>
      <c r="CM243" s="60"/>
      <c r="CN243" s="60"/>
      <c r="CO243" s="60"/>
      <c r="CP243" s="60"/>
      <c r="CQ243" s="60"/>
      <c r="CR243" s="60"/>
      <c r="CS243" s="60"/>
      <c r="CT243" s="60"/>
      <c r="CU243" s="60"/>
      <c r="CV243" s="60"/>
      <c r="CW243" s="60"/>
      <c r="CX243" s="60"/>
      <c r="CY243" s="60"/>
      <c r="CZ243" s="60"/>
      <c r="DA243" s="60"/>
      <c r="DB243" s="60"/>
      <c r="DC243" s="60"/>
      <c r="DD243" s="60"/>
      <c r="DE243" s="60"/>
      <c r="DF243" s="60"/>
      <c r="DG243" s="60"/>
      <c r="DH243" s="60"/>
      <c r="DI243" s="60"/>
      <c r="DJ243" s="60"/>
      <c r="DK243" s="60"/>
      <c r="DL243" s="60"/>
      <c r="DM243" s="60"/>
      <c r="DN243" s="60"/>
      <c r="DO243" s="60"/>
      <c r="DP243" s="60"/>
    </row>
    <row r="244" spans="1:120">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BS244" s="60"/>
      <c r="BT244" s="60"/>
      <c r="BU244" s="75"/>
      <c r="BV244" s="75"/>
      <c r="BW244" s="75"/>
      <c r="BX244" s="75"/>
      <c r="BY244" s="75"/>
      <c r="BZ244" s="75"/>
      <c r="CA244" s="75"/>
      <c r="CL244" s="60"/>
      <c r="CM244" s="60"/>
      <c r="CN244" s="60"/>
      <c r="CO244" s="60"/>
      <c r="CP244" s="60"/>
      <c r="CQ244" s="60"/>
      <c r="CR244" s="60"/>
      <c r="CS244" s="60"/>
      <c r="CT244" s="60"/>
      <c r="CU244" s="60"/>
      <c r="CV244" s="60"/>
      <c r="CW244" s="60"/>
      <c r="CX244" s="60"/>
      <c r="CY244" s="60"/>
      <c r="CZ244" s="60"/>
      <c r="DA244" s="60"/>
      <c r="DB244" s="60"/>
      <c r="DC244" s="60"/>
      <c r="DD244" s="60"/>
      <c r="DE244" s="60"/>
      <c r="DF244" s="60"/>
      <c r="DG244" s="60"/>
      <c r="DH244" s="60"/>
      <c r="DI244" s="60"/>
      <c r="DJ244" s="60"/>
      <c r="DK244" s="60"/>
      <c r="DL244" s="60"/>
      <c r="DM244" s="60"/>
      <c r="DN244" s="60"/>
      <c r="DO244" s="60"/>
      <c r="DP244" s="60"/>
    </row>
    <row r="245" spans="1:120">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BS245" s="60"/>
      <c r="BT245" s="60"/>
      <c r="BU245" s="75"/>
      <c r="BV245" s="75"/>
      <c r="BW245" s="75"/>
      <c r="BX245" s="75"/>
      <c r="BY245" s="75"/>
      <c r="BZ245" s="75"/>
      <c r="CA245" s="75"/>
      <c r="CL245" s="60"/>
      <c r="CM245" s="60"/>
      <c r="CN245" s="60"/>
      <c r="CO245" s="60"/>
      <c r="CP245" s="60"/>
      <c r="CQ245" s="60"/>
      <c r="CR245" s="60"/>
      <c r="CS245" s="60"/>
      <c r="CT245" s="60"/>
      <c r="CU245" s="60"/>
      <c r="CV245" s="60"/>
      <c r="CW245" s="60"/>
      <c r="CX245" s="60"/>
      <c r="CY245" s="60"/>
      <c r="CZ245" s="60"/>
      <c r="DA245" s="60"/>
      <c r="DB245" s="60"/>
      <c r="DC245" s="60"/>
      <c r="DD245" s="60"/>
      <c r="DE245" s="60"/>
      <c r="DF245" s="60"/>
      <c r="DG245" s="60"/>
      <c r="DH245" s="60"/>
      <c r="DI245" s="60"/>
      <c r="DJ245" s="60"/>
      <c r="DK245" s="60"/>
      <c r="DL245" s="60"/>
      <c r="DM245" s="60"/>
      <c r="DN245" s="60"/>
      <c r="DO245" s="60"/>
      <c r="DP245" s="60"/>
    </row>
    <row r="246" spans="1:120">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BS246" s="60"/>
      <c r="BT246" s="60"/>
      <c r="BU246" s="75"/>
      <c r="BV246" s="75"/>
      <c r="BW246" s="75"/>
      <c r="BX246" s="75"/>
      <c r="BY246" s="75"/>
      <c r="BZ246" s="75"/>
      <c r="CA246" s="75"/>
      <c r="CL246" s="60"/>
      <c r="CM246" s="60"/>
      <c r="CN246" s="60"/>
      <c r="CO246" s="60"/>
      <c r="CP246" s="60"/>
      <c r="CQ246" s="60"/>
      <c r="CR246" s="60"/>
      <c r="CS246" s="60"/>
      <c r="CT246" s="60"/>
      <c r="CU246" s="60"/>
      <c r="CV246" s="60"/>
      <c r="CW246" s="60"/>
      <c r="CX246" s="60"/>
      <c r="CY246" s="60"/>
      <c r="CZ246" s="60"/>
      <c r="DA246" s="60"/>
      <c r="DB246" s="60"/>
      <c r="DC246" s="60"/>
      <c r="DD246" s="60"/>
      <c r="DE246" s="60"/>
      <c r="DF246" s="60"/>
      <c r="DG246" s="60"/>
      <c r="DH246" s="60"/>
      <c r="DI246" s="60"/>
      <c r="DJ246" s="60"/>
      <c r="DK246" s="60"/>
      <c r="DL246" s="60"/>
      <c r="DM246" s="60"/>
      <c r="DN246" s="60"/>
      <c r="DO246" s="60"/>
      <c r="DP246" s="60"/>
    </row>
    <row r="247" spans="1:120">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BS247" s="60"/>
      <c r="BT247" s="60"/>
      <c r="BU247" s="75"/>
      <c r="BV247" s="75"/>
      <c r="BW247" s="75"/>
      <c r="BX247" s="75"/>
      <c r="BY247" s="75"/>
      <c r="BZ247" s="75"/>
      <c r="CA247" s="75"/>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row>
    <row r="248" spans="1:120">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BS248" s="60"/>
      <c r="BT248" s="60"/>
      <c r="BU248" s="75"/>
      <c r="BV248" s="75"/>
      <c r="BW248" s="75"/>
      <c r="BX248" s="75"/>
      <c r="BY248" s="75"/>
      <c r="BZ248" s="75"/>
      <c r="CA248" s="75"/>
      <c r="CL248" s="60"/>
      <c r="CM248" s="60"/>
      <c r="CN248" s="60"/>
      <c r="CO248" s="60"/>
      <c r="CP248" s="60"/>
      <c r="CQ248" s="60"/>
      <c r="CR248" s="60"/>
      <c r="CS248" s="60"/>
      <c r="CT248" s="60"/>
      <c r="CU248" s="60"/>
      <c r="CV248" s="60"/>
      <c r="CW248" s="60"/>
      <c r="CX248" s="60"/>
      <c r="CY248" s="60"/>
      <c r="CZ248" s="60"/>
      <c r="DA248" s="60"/>
      <c r="DB248" s="60"/>
      <c r="DC248" s="60"/>
      <c r="DD248" s="60"/>
      <c r="DE248" s="60"/>
      <c r="DF248" s="60"/>
      <c r="DG248" s="60"/>
      <c r="DH248" s="60"/>
      <c r="DI248" s="60"/>
      <c r="DJ248" s="60"/>
      <c r="DK248" s="60"/>
      <c r="DL248" s="60"/>
      <c r="DM248" s="60"/>
      <c r="DN248" s="60"/>
      <c r="DO248" s="60"/>
      <c r="DP248" s="60"/>
    </row>
    <row r="249" spans="1:120">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BS249" s="60"/>
      <c r="BT249" s="60"/>
      <c r="BU249" s="75"/>
      <c r="BV249" s="75"/>
      <c r="BW249" s="75"/>
      <c r="BX249" s="75"/>
      <c r="BY249" s="75"/>
      <c r="BZ249" s="75"/>
      <c r="CA249" s="75"/>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row>
    <row r="250" spans="1:120">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BS250" s="60"/>
      <c r="BT250" s="60"/>
      <c r="BU250" s="75"/>
      <c r="BV250" s="75"/>
      <c r="BW250" s="75"/>
      <c r="BX250" s="75"/>
      <c r="BY250" s="75"/>
      <c r="BZ250" s="75"/>
      <c r="CA250" s="75"/>
      <c r="CL250" s="60"/>
      <c r="CM250" s="60"/>
      <c r="CN250" s="60"/>
      <c r="CO250" s="60"/>
      <c r="CP250" s="60"/>
      <c r="CQ250" s="60"/>
      <c r="CR250" s="60"/>
      <c r="CS250" s="60"/>
      <c r="CT250" s="60"/>
      <c r="CU250" s="60"/>
      <c r="CV250" s="60"/>
      <c r="CW250" s="60"/>
      <c r="CX250" s="60"/>
      <c r="CY250" s="60"/>
      <c r="CZ250" s="60"/>
      <c r="DA250" s="60"/>
      <c r="DB250" s="60"/>
      <c r="DC250" s="60"/>
      <c r="DD250" s="60"/>
      <c r="DE250" s="60"/>
      <c r="DF250" s="60"/>
      <c r="DG250" s="60"/>
      <c r="DH250" s="60"/>
      <c r="DI250" s="60"/>
      <c r="DJ250" s="60"/>
      <c r="DK250" s="60"/>
      <c r="DL250" s="60"/>
      <c r="DM250" s="60"/>
      <c r="DN250" s="60"/>
      <c r="DO250" s="60"/>
      <c r="DP250" s="60"/>
    </row>
    <row r="251" spans="1:12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BS251" s="60"/>
      <c r="BT251" s="60"/>
      <c r="BU251" s="75"/>
      <c r="BV251" s="75"/>
      <c r="BW251" s="75"/>
      <c r="BX251" s="75"/>
      <c r="BY251" s="75"/>
      <c r="BZ251" s="75"/>
      <c r="CA251" s="75"/>
      <c r="CL251" s="60"/>
      <c r="CM251" s="60"/>
      <c r="CN251" s="60"/>
      <c r="CO251" s="60"/>
      <c r="CP251" s="60"/>
      <c r="CQ251" s="60"/>
      <c r="CR251" s="60"/>
      <c r="CS251" s="60"/>
      <c r="CT251" s="60"/>
      <c r="CU251" s="60"/>
      <c r="CV251" s="60"/>
      <c r="CW251" s="60"/>
      <c r="CX251" s="60"/>
      <c r="CY251" s="60"/>
      <c r="CZ251" s="60"/>
      <c r="DA251" s="60"/>
      <c r="DB251" s="60"/>
      <c r="DC251" s="60"/>
      <c r="DD251" s="60"/>
      <c r="DE251" s="60"/>
      <c r="DF251" s="60"/>
      <c r="DG251" s="60"/>
      <c r="DH251" s="60"/>
      <c r="DI251" s="60"/>
      <c r="DJ251" s="60"/>
      <c r="DK251" s="60"/>
      <c r="DL251" s="60"/>
      <c r="DM251" s="60"/>
      <c r="DN251" s="60"/>
      <c r="DO251" s="60"/>
      <c r="DP251" s="60"/>
    </row>
    <row r="252" spans="1:12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BS252" s="60"/>
      <c r="BT252" s="60"/>
      <c r="BU252" s="75"/>
      <c r="BV252" s="75"/>
      <c r="BW252" s="75"/>
      <c r="BX252" s="75"/>
      <c r="BY252" s="75"/>
      <c r="BZ252" s="75"/>
      <c r="CA252" s="75"/>
      <c r="CL252" s="60"/>
      <c r="CM252" s="60"/>
      <c r="CN252" s="60"/>
      <c r="CO252" s="60"/>
      <c r="CP252" s="60"/>
      <c r="CQ252" s="60"/>
      <c r="CR252" s="60"/>
      <c r="CS252" s="60"/>
      <c r="CT252" s="60"/>
      <c r="CU252" s="60"/>
      <c r="CV252" s="60"/>
      <c r="CW252" s="60"/>
      <c r="CX252" s="60"/>
      <c r="CY252" s="60"/>
      <c r="CZ252" s="60"/>
      <c r="DA252" s="60"/>
      <c r="DB252" s="60"/>
      <c r="DC252" s="60"/>
      <c r="DD252" s="60"/>
      <c r="DE252" s="60"/>
      <c r="DF252" s="60"/>
      <c r="DG252" s="60"/>
      <c r="DH252" s="60"/>
      <c r="DI252" s="60"/>
      <c r="DJ252" s="60"/>
      <c r="DK252" s="60"/>
      <c r="DL252" s="60"/>
      <c r="DM252" s="60"/>
      <c r="DN252" s="60"/>
      <c r="DO252" s="60"/>
      <c r="DP252" s="60"/>
    </row>
    <row r="253" spans="1:12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BS253" s="60"/>
      <c r="BT253" s="60"/>
      <c r="BU253" s="75"/>
      <c r="BV253" s="75"/>
      <c r="BW253" s="75"/>
      <c r="BX253" s="75"/>
      <c r="BY253" s="75"/>
      <c r="BZ253" s="75"/>
      <c r="CA253" s="75"/>
      <c r="CL253" s="60"/>
      <c r="CM253" s="60"/>
      <c r="CN253" s="60"/>
      <c r="CO253" s="60"/>
      <c r="CP253" s="60"/>
      <c r="CQ253" s="60"/>
      <c r="CR253" s="60"/>
      <c r="CS253" s="60"/>
      <c r="CT253" s="60"/>
      <c r="CU253" s="60"/>
      <c r="CV253" s="60"/>
      <c r="CW253" s="60"/>
      <c r="CX253" s="60"/>
      <c r="CY253" s="60"/>
      <c r="CZ253" s="60"/>
      <c r="DA253" s="60"/>
      <c r="DB253" s="60"/>
      <c r="DC253" s="60"/>
      <c r="DD253" s="60"/>
      <c r="DE253" s="60"/>
      <c r="DF253" s="60"/>
      <c r="DG253" s="60"/>
      <c r="DH253" s="60"/>
      <c r="DI253" s="60"/>
      <c r="DJ253" s="60"/>
      <c r="DK253" s="60"/>
      <c r="DL253" s="60"/>
      <c r="DM253" s="60"/>
      <c r="DN253" s="60"/>
      <c r="DO253" s="60"/>
      <c r="DP253" s="60"/>
    </row>
    <row r="254" spans="1:12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BS254" s="60"/>
      <c r="BT254" s="60"/>
      <c r="BU254" s="75"/>
      <c r="BV254" s="75"/>
      <c r="BW254" s="75"/>
      <c r="BX254" s="75"/>
      <c r="BY254" s="75"/>
      <c r="BZ254" s="75"/>
      <c r="CA254" s="75"/>
      <c r="CL254" s="60"/>
      <c r="CM254" s="60"/>
      <c r="CN254" s="60"/>
      <c r="CO254" s="60"/>
      <c r="CP254" s="60"/>
      <c r="CQ254" s="60"/>
      <c r="CR254" s="60"/>
      <c r="CS254" s="60"/>
      <c r="CT254" s="60"/>
      <c r="CU254" s="60"/>
      <c r="CV254" s="60"/>
      <c r="CW254" s="60"/>
      <c r="CX254" s="60"/>
      <c r="CY254" s="60"/>
      <c r="CZ254" s="60"/>
      <c r="DA254" s="60"/>
      <c r="DB254" s="60"/>
      <c r="DC254" s="60"/>
      <c r="DD254" s="60"/>
      <c r="DE254" s="60"/>
      <c r="DF254" s="60"/>
      <c r="DG254" s="60"/>
      <c r="DH254" s="60"/>
      <c r="DI254" s="60"/>
      <c r="DJ254" s="60"/>
      <c r="DK254" s="60"/>
      <c r="DL254" s="60"/>
      <c r="DM254" s="60"/>
      <c r="DN254" s="60"/>
      <c r="DO254" s="60"/>
      <c r="DP254" s="60"/>
    </row>
    <row r="255" spans="1:12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BS255" s="60"/>
      <c r="BT255" s="60"/>
      <c r="BU255" s="75"/>
      <c r="BV255" s="75"/>
      <c r="BW255" s="75"/>
      <c r="BX255" s="75"/>
      <c r="BY255" s="75"/>
      <c r="BZ255" s="75"/>
      <c r="CA255" s="75"/>
      <c r="CL255" s="60"/>
      <c r="CM255" s="60"/>
      <c r="CN255" s="60"/>
      <c r="CO255" s="60"/>
      <c r="CP255" s="60"/>
      <c r="CQ255" s="60"/>
      <c r="CR255" s="60"/>
      <c r="CS255" s="60"/>
      <c r="CT255" s="60"/>
      <c r="CU255" s="60"/>
      <c r="CV255" s="60"/>
      <c r="CW255" s="60"/>
      <c r="CX255" s="60"/>
      <c r="CY255" s="60"/>
      <c r="CZ255" s="60"/>
      <c r="DA255" s="60"/>
      <c r="DB255" s="60"/>
      <c r="DC255" s="60"/>
      <c r="DD255" s="60"/>
      <c r="DE255" s="60"/>
      <c r="DF255" s="60"/>
      <c r="DG255" s="60"/>
      <c r="DH255" s="60"/>
      <c r="DI255" s="60"/>
      <c r="DJ255" s="60"/>
      <c r="DK255" s="60"/>
      <c r="DL255" s="60"/>
      <c r="DM255" s="60"/>
      <c r="DN255" s="60"/>
      <c r="DO255" s="60"/>
      <c r="DP255" s="60"/>
    </row>
    <row r="256" spans="1:12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BS256" s="60"/>
      <c r="BT256" s="60"/>
      <c r="BU256" s="75"/>
      <c r="BV256" s="75"/>
      <c r="BW256" s="75"/>
      <c r="BX256" s="75"/>
      <c r="BY256" s="75"/>
      <c r="BZ256" s="75"/>
      <c r="CA256" s="75"/>
      <c r="CL256" s="60"/>
      <c r="CM256" s="60"/>
      <c r="CN256" s="60"/>
      <c r="CO256" s="60"/>
      <c r="CP256" s="60"/>
      <c r="CQ256" s="60"/>
      <c r="CR256" s="60"/>
      <c r="CS256" s="60"/>
      <c r="CT256" s="60"/>
      <c r="CU256" s="60"/>
      <c r="CV256" s="60"/>
      <c r="CW256" s="60"/>
      <c r="CX256" s="60"/>
      <c r="CY256" s="60"/>
      <c r="CZ256" s="60"/>
      <c r="DA256" s="60"/>
      <c r="DB256" s="60"/>
      <c r="DC256" s="60"/>
      <c r="DD256" s="60"/>
      <c r="DE256" s="60"/>
      <c r="DF256" s="60"/>
      <c r="DG256" s="60"/>
      <c r="DH256" s="60"/>
      <c r="DI256" s="60"/>
      <c r="DJ256" s="60"/>
      <c r="DK256" s="60"/>
      <c r="DL256" s="60"/>
      <c r="DM256" s="60"/>
      <c r="DN256" s="60"/>
      <c r="DO256" s="60"/>
      <c r="DP256" s="60"/>
    </row>
    <row r="257" spans="2:12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BS257" s="60"/>
      <c r="BT257" s="60"/>
      <c r="BU257" s="75"/>
      <c r="BV257" s="75"/>
      <c r="BW257" s="75"/>
      <c r="BX257" s="75"/>
      <c r="BY257" s="75"/>
      <c r="BZ257" s="75"/>
      <c r="CA257" s="75"/>
      <c r="CL257" s="60"/>
      <c r="CM257" s="60"/>
      <c r="CN257" s="60"/>
      <c r="CO257" s="60"/>
      <c r="CP257" s="60"/>
      <c r="CQ257" s="60"/>
      <c r="CR257" s="60"/>
      <c r="CS257" s="60"/>
      <c r="CT257" s="60"/>
      <c r="CU257" s="60"/>
      <c r="CV257" s="60"/>
      <c r="CW257" s="60"/>
      <c r="CX257" s="60"/>
      <c r="CY257" s="60"/>
      <c r="CZ257" s="60"/>
      <c r="DA257" s="60"/>
      <c r="DB257" s="60"/>
      <c r="DC257" s="60"/>
      <c r="DD257" s="60"/>
      <c r="DE257" s="60"/>
      <c r="DF257" s="60"/>
      <c r="DG257" s="60"/>
      <c r="DH257" s="60"/>
      <c r="DI257" s="60"/>
      <c r="DJ257" s="60"/>
      <c r="DK257" s="60"/>
      <c r="DL257" s="60"/>
      <c r="DM257" s="60"/>
      <c r="DN257" s="60"/>
      <c r="DO257" s="60"/>
      <c r="DP257" s="60"/>
    </row>
    <row r="258" spans="2:12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BS258" s="60"/>
      <c r="BT258" s="60"/>
      <c r="BU258" s="75"/>
      <c r="BV258" s="75"/>
      <c r="BW258" s="75"/>
      <c r="BX258" s="75"/>
      <c r="BY258" s="75"/>
      <c r="BZ258" s="75"/>
      <c r="CA258" s="75"/>
      <c r="CL258" s="60"/>
      <c r="CM258" s="60"/>
      <c r="CN258" s="60"/>
      <c r="CO258" s="60"/>
      <c r="CP258" s="60"/>
      <c r="CQ258" s="60"/>
      <c r="CR258" s="60"/>
      <c r="CS258" s="60"/>
      <c r="CT258" s="60"/>
      <c r="CU258" s="60"/>
      <c r="CV258" s="60"/>
      <c r="CW258" s="60"/>
      <c r="CX258" s="60"/>
      <c r="CY258" s="60"/>
      <c r="CZ258" s="60"/>
      <c r="DA258" s="60"/>
      <c r="DB258" s="60"/>
      <c r="DC258" s="60"/>
      <c r="DD258" s="60"/>
      <c r="DE258" s="60"/>
      <c r="DF258" s="60"/>
      <c r="DG258" s="60"/>
      <c r="DH258" s="60"/>
      <c r="DI258" s="60"/>
      <c r="DJ258" s="60"/>
      <c r="DK258" s="60"/>
      <c r="DL258" s="60"/>
      <c r="DM258" s="60"/>
      <c r="DN258" s="60"/>
      <c r="DO258" s="60"/>
      <c r="DP258" s="60"/>
    </row>
    <row r="259" spans="2:12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BS259" s="60"/>
      <c r="BT259" s="60"/>
      <c r="BU259" s="75"/>
      <c r="BV259" s="75"/>
      <c r="BW259" s="75"/>
      <c r="BX259" s="75"/>
      <c r="BY259" s="75"/>
      <c r="BZ259" s="75"/>
      <c r="CA259" s="75"/>
      <c r="CL259" s="60"/>
      <c r="CM259" s="60"/>
      <c r="CN259" s="60"/>
      <c r="CO259" s="60"/>
      <c r="CP259" s="60"/>
      <c r="CQ259" s="60"/>
      <c r="CR259" s="60"/>
      <c r="CS259" s="60"/>
      <c r="CT259" s="60"/>
      <c r="CU259" s="60"/>
      <c r="CV259" s="60"/>
      <c r="CW259" s="60"/>
      <c r="CX259" s="60"/>
      <c r="CY259" s="60"/>
      <c r="CZ259" s="60"/>
      <c r="DA259" s="60"/>
      <c r="DB259" s="60"/>
      <c r="DC259" s="60"/>
      <c r="DD259" s="60"/>
      <c r="DE259" s="60"/>
      <c r="DF259" s="60"/>
      <c r="DG259" s="60"/>
      <c r="DH259" s="60"/>
      <c r="DI259" s="60"/>
      <c r="DJ259" s="60"/>
      <c r="DK259" s="60"/>
      <c r="DL259" s="60"/>
      <c r="DM259" s="60"/>
      <c r="DN259" s="60"/>
      <c r="DO259" s="60"/>
      <c r="DP259" s="60"/>
    </row>
    <row r="260" spans="2:12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BS260" s="60"/>
      <c r="BT260" s="60"/>
      <c r="BU260" s="75"/>
      <c r="BV260" s="75"/>
      <c r="BW260" s="75"/>
      <c r="BX260" s="75"/>
      <c r="BY260" s="75"/>
      <c r="BZ260" s="75"/>
      <c r="CA260" s="75"/>
      <c r="CL260" s="60"/>
      <c r="CM260" s="60"/>
      <c r="CN260" s="60"/>
      <c r="CO260" s="60"/>
      <c r="CP260" s="60"/>
      <c r="CQ260" s="60"/>
      <c r="CR260" s="60"/>
      <c r="CS260" s="60"/>
      <c r="CT260" s="60"/>
      <c r="CU260" s="60"/>
      <c r="CV260" s="60"/>
      <c r="CW260" s="60"/>
      <c r="CX260" s="60"/>
      <c r="CY260" s="60"/>
      <c r="CZ260" s="60"/>
      <c r="DA260" s="60"/>
      <c r="DB260" s="60"/>
      <c r="DC260" s="60"/>
      <c r="DD260" s="60"/>
      <c r="DE260" s="60"/>
      <c r="DF260" s="60"/>
      <c r="DG260" s="60"/>
      <c r="DH260" s="60"/>
      <c r="DI260" s="60"/>
      <c r="DJ260" s="60"/>
      <c r="DK260" s="60"/>
      <c r="DL260" s="60"/>
      <c r="DM260" s="60"/>
      <c r="DN260" s="60"/>
      <c r="DO260" s="60"/>
      <c r="DP260" s="60"/>
    </row>
    <row r="261" spans="2:12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BS261" s="60"/>
      <c r="BT261" s="60"/>
      <c r="BU261" s="75"/>
      <c r="BV261" s="75"/>
      <c r="BW261" s="75"/>
      <c r="BX261" s="75"/>
      <c r="BY261" s="75"/>
      <c r="BZ261" s="75"/>
      <c r="CA261" s="75"/>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60"/>
      <c r="DJ261" s="60"/>
      <c r="DK261" s="60"/>
      <c r="DL261" s="60"/>
      <c r="DM261" s="60"/>
      <c r="DN261" s="60"/>
      <c r="DO261" s="60"/>
      <c r="DP261" s="60"/>
    </row>
    <row r="262" spans="2:12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BS262" s="60"/>
      <c r="BT262" s="60"/>
      <c r="BU262" s="75"/>
      <c r="BV262" s="75"/>
      <c r="BW262" s="75"/>
      <c r="BX262" s="75"/>
      <c r="BY262" s="75"/>
      <c r="BZ262" s="75"/>
      <c r="CA262" s="75"/>
      <c r="CL262" s="60"/>
      <c r="CM262" s="60"/>
      <c r="CN262" s="60"/>
      <c r="CO262" s="60"/>
      <c r="CP262" s="60"/>
      <c r="CQ262" s="60"/>
      <c r="CR262" s="60"/>
      <c r="CS262" s="60"/>
      <c r="CT262" s="60"/>
      <c r="CU262" s="60"/>
      <c r="CV262" s="60"/>
      <c r="CW262" s="60"/>
      <c r="CX262" s="60"/>
      <c r="CY262" s="60"/>
      <c r="CZ262" s="60"/>
      <c r="DA262" s="60"/>
      <c r="DB262" s="60"/>
      <c r="DC262" s="60"/>
      <c r="DD262" s="60"/>
      <c r="DE262" s="60"/>
      <c r="DF262" s="60"/>
      <c r="DG262" s="60"/>
      <c r="DH262" s="60"/>
      <c r="DI262" s="60"/>
      <c r="DJ262" s="60"/>
      <c r="DK262" s="60"/>
      <c r="DL262" s="60"/>
      <c r="DM262" s="60"/>
      <c r="DN262" s="60"/>
      <c r="DO262" s="60"/>
      <c r="DP262" s="60"/>
    </row>
    <row r="263" spans="2:12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BS263" s="60"/>
      <c r="BT263" s="60"/>
      <c r="BU263" s="75"/>
      <c r="BV263" s="75"/>
      <c r="BW263" s="75"/>
      <c r="BX263" s="75"/>
      <c r="BY263" s="75"/>
      <c r="BZ263" s="75"/>
      <c r="CA263" s="75"/>
      <c r="CL263" s="60"/>
      <c r="CM263" s="60"/>
      <c r="CN263" s="60"/>
      <c r="CO263" s="60"/>
      <c r="CP263" s="60"/>
      <c r="CQ263" s="60"/>
      <c r="CR263" s="60"/>
      <c r="CS263" s="60"/>
      <c r="CT263" s="60"/>
      <c r="CU263" s="60"/>
      <c r="CV263" s="60"/>
      <c r="CW263" s="60"/>
      <c r="CX263" s="60"/>
      <c r="CY263" s="60"/>
      <c r="CZ263" s="60"/>
      <c r="DA263" s="60"/>
      <c r="DB263" s="60"/>
      <c r="DC263" s="60"/>
      <c r="DD263" s="60"/>
      <c r="DE263" s="60"/>
      <c r="DF263" s="60"/>
      <c r="DG263" s="60"/>
      <c r="DH263" s="60"/>
      <c r="DI263" s="60"/>
      <c r="DJ263" s="60"/>
      <c r="DK263" s="60"/>
      <c r="DL263" s="60"/>
      <c r="DM263" s="60"/>
      <c r="DN263" s="60"/>
      <c r="DO263" s="60"/>
      <c r="DP263" s="60"/>
    </row>
    <row r="264" spans="2:12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BS264" s="60"/>
      <c r="BT264" s="60"/>
      <c r="BU264" s="75"/>
      <c r="BV264" s="75"/>
      <c r="BW264" s="75"/>
      <c r="BX264" s="75"/>
      <c r="BY264" s="75"/>
      <c r="BZ264" s="75"/>
      <c r="CA264" s="75"/>
      <c r="CL264" s="60"/>
      <c r="CM264" s="60"/>
      <c r="CN264" s="60"/>
      <c r="CO264" s="60"/>
      <c r="CP264" s="60"/>
      <c r="CQ264" s="60"/>
      <c r="CR264" s="60"/>
      <c r="CS264" s="60"/>
      <c r="CT264" s="60"/>
      <c r="CU264" s="60"/>
      <c r="CV264" s="60"/>
      <c r="CW264" s="60"/>
      <c r="CX264" s="60"/>
      <c r="CY264" s="60"/>
      <c r="CZ264" s="60"/>
      <c r="DA264" s="60"/>
      <c r="DB264" s="60"/>
      <c r="DC264" s="60"/>
      <c r="DD264" s="60"/>
      <c r="DE264" s="60"/>
      <c r="DF264" s="60"/>
      <c r="DG264" s="60"/>
      <c r="DH264" s="60"/>
      <c r="DI264" s="60"/>
      <c r="DJ264" s="60"/>
      <c r="DK264" s="60"/>
      <c r="DL264" s="60"/>
      <c r="DM264" s="60"/>
      <c r="DN264" s="60"/>
      <c r="DO264" s="60"/>
      <c r="DP264" s="60"/>
    </row>
    <row r="265" spans="2:12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BS265" s="60"/>
      <c r="BT265" s="60"/>
      <c r="BU265" s="75"/>
      <c r="BV265" s="75"/>
      <c r="BW265" s="75"/>
      <c r="BX265" s="75"/>
      <c r="BY265" s="75"/>
      <c r="BZ265" s="75"/>
      <c r="CA265" s="75"/>
      <c r="CL265" s="60"/>
      <c r="CM265" s="60"/>
      <c r="CN265" s="60"/>
      <c r="CO265" s="60"/>
      <c r="CP265" s="60"/>
      <c r="CQ265" s="60"/>
      <c r="CR265" s="60"/>
      <c r="CS265" s="60"/>
      <c r="CT265" s="60"/>
      <c r="CU265" s="60"/>
      <c r="CV265" s="60"/>
      <c r="CW265" s="60"/>
      <c r="CX265" s="60"/>
      <c r="CY265" s="60"/>
      <c r="CZ265" s="60"/>
      <c r="DA265" s="60"/>
      <c r="DB265" s="60"/>
      <c r="DC265" s="60"/>
      <c r="DD265" s="60"/>
      <c r="DE265" s="60"/>
      <c r="DF265" s="60"/>
      <c r="DG265" s="60"/>
      <c r="DH265" s="60"/>
      <c r="DI265" s="60"/>
      <c r="DJ265" s="60"/>
      <c r="DK265" s="60"/>
      <c r="DL265" s="60"/>
      <c r="DM265" s="60"/>
      <c r="DN265" s="60"/>
      <c r="DO265" s="60"/>
      <c r="DP265" s="60"/>
    </row>
    <row r="266" spans="2:12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BS266" s="60"/>
      <c r="BT266" s="60"/>
      <c r="BU266" s="75"/>
      <c r="BV266" s="75"/>
      <c r="BW266" s="75"/>
      <c r="BX266" s="75"/>
      <c r="BY266" s="75"/>
      <c r="BZ266" s="75"/>
      <c r="CA266" s="75"/>
      <c r="CL266" s="60"/>
      <c r="CM266" s="60"/>
      <c r="CN266" s="60"/>
      <c r="CO266" s="60"/>
      <c r="CP266" s="60"/>
      <c r="CQ266" s="60"/>
      <c r="CR266" s="60"/>
      <c r="CS266" s="60"/>
      <c r="CT266" s="60"/>
      <c r="CU266" s="60"/>
      <c r="CV266" s="60"/>
      <c r="CW266" s="60"/>
      <c r="CX266" s="60"/>
      <c r="CY266" s="60"/>
      <c r="CZ266" s="60"/>
      <c r="DA266" s="60"/>
      <c r="DB266" s="60"/>
      <c r="DC266" s="60"/>
      <c r="DD266" s="60"/>
      <c r="DE266" s="60"/>
      <c r="DF266" s="60"/>
      <c r="DG266" s="60"/>
      <c r="DH266" s="60"/>
      <c r="DI266" s="60"/>
      <c r="DJ266" s="60"/>
      <c r="DK266" s="60"/>
      <c r="DL266" s="60"/>
      <c r="DM266" s="60"/>
      <c r="DN266" s="60"/>
      <c r="DO266" s="60"/>
      <c r="DP266" s="60"/>
    </row>
    <row r="267" spans="2:12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BS267" s="60"/>
      <c r="BT267" s="60"/>
      <c r="BU267" s="75"/>
      <c r="BV267" s="75"/>
      <c r="BW267" s="75"/>
      <c r="BX267" s="75"/>
      <c r="BY267" s="75"/>
      <c r="BZ267" s="75"/>
      <c r="CA267" s="75"/>
      <c r="CL267" s="60"/>
      <c r="CM267" s="60"/>
      <c r="CN267" s="60"/>
      <c r="CO267" s="60"/>
      <c r="CP267" s="60"/>
      <c r="CQ267" s="60"/>
      <c r="CR267" s="60"/>
      <c r="CS267" s="60"/>
      <c r="CT267" s="60"/>
      <c r="CU267" s="60"/>
      <c r="CV267" s="60"/>
      <c r="CW267" s="60"/>
      <c r="CX267" s="60"/>
      <c r="CY267" s="60"/>
      <c r="CZ267" s="60"/>
      <c r="DA267" s="60"/>
      <c r="DB267" s="60"/>
      <c r="DC267" s="60"/>
      <c r="DD267" s="60"/>
      <c r="DE267" s="60"/>
      <c r="DF267" s="60"/>
      <c r="DG267" s="60"/>
      <c r="DH267" s="60"/>
      <c r="DI267" s="60"/>
      <c r="DJ267" s="60"/>
      <c r="DK267" s="60"/>
      <c r="DL267" s="60"/>
      <c r="DM267" s="60"/>
      <c r="DN267" s="60"/>
      <c r="DO267" s="60"/>
      <c r="DP267" s="60"/>
    </row>
    <row r="268" spans="2:12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BS268" s="60"/>
      <c r="BT268" s="60"/>
      <c r="BU268" s="75"/>
      <c r="BV268" s="75"/>
      <c r="BW268" s="75"/>
      <c r="BX268" s="75"/>
      <c r="BY268" s="75"/>
      <c r="BZ268" s="75"/>
      <c r="CA268" s="75"/>
      <c r="CL268" s="60"/>
      <c r="CM268" s="60"/>
      <c r="CN268" s="60"/>
      <c r="CO268" s="60"/>
      <c r="CP268" s="60"/>
      <c r="CQ268" s="60"/>
      <c r="CR268" s="60"/>
      <c r="CS268" s="60"/>
      <c r="CT268" s="60"/>
      <c r="CU268" s="60"/>
      <c r="CV268" s="60"/>
      <c r="CW268" s="60"/>
      <c r="CX268" s="60"/>
      <c r="CY268" s="60"/>
      <c r="CZ268" s="60"/>
      <c r="DA268" s="60"/>
      <c r="DB268" s="60"/>
      <c r="DC268" s="60"/>
      <c r="DD268" s="60"/>
      <c r="DE268" s="60"/>
      <c r="DF268" s="60"/>
      <c r="DG268" s="60"/>
      <c r="DH268" s="60"/>
      <c r="DI268" s="60"/>
      <c r="DJ268" s="60"/>
      <c r="DK268" s="60"/>
      <c r="DL268" s="60"/>
      <c r="DM268" s="60"/>
      <c r="DN268" s="60"/>
      <c r="DO268" s="60"/>
      <c r="DP268" s="60"/>
    </row>
    <row r="269" spans="2:12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BS269" s="60"/>
      <c r="BT269" s="60"/>
      <c r="BU269" s="75"/>
      <c r="BV269" s="75"/>
      <c r="BW269" s="75"/>
      <c r="BX269" s="75"/>
      <c r="BY269" s="75"/>
      <c r="BZ269" s="75"/>
      <c r="CA269" s="75"/>
      <c r="CL269" s="60"/>
      <c r="CM269" s="60"/>
      <c r="CN269" s="60"/>
      <c r="CO269" s="60"/>
      <c r="CP269" s="60"/>
      <c r="CQ269" s="60"/>
      <c r="CR269" s="60"/>
      <c r="CS269" s="60"/>
      <c r="CT269" s="60"/>
      <c r="CU269" s="60"/>
      <c r="CV269" s="60"/>
      <c r="CW269" s="60"/>
      <c r="CX269" s="60"/>
      <c r="CY269" s="60"/>
      <c r="CZ269" s="60"/>
      <c r="DA269" s="60"/>
      <c r="DB269" s="60"/>
      <c r="DC269" s="60"/>
      <c r="DD269" s="60"/>
      <c r="DE269" s="60"/>
      <c r="DF269" s="60"/>
      <c r="DG269" s="60"/>
      <c r="DH269" s="60"/>
      <c r="DI269" s="60"/>
      <c r="DJ269" s="60"/>
      <c r="DK269" s="60"/>
      <c r="DL269" s="60"/>
      <c r="DM269" s="60"/>
      <c r="DN269" s="60"/>
      <c r="DO269" s="60"/>
      <c r="DP269" s="60"/>
    </row>
    <row r="270" spans="2:12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BS270" s="60"/>
      <c r="BT270" s="60"/>
      <c r="BU270" s="75"/>
      <c r="BV270" s="75"/>
      <c r="BW270" s="75"/>
      <c r="BX270" s="75"/>
      <c r="BY270" s="75"/>
      <c r="BZ270" s="75"/>
      <c r="CA270" s="75"/>
      <c r="CL270" s="60"/>
      <c r="CM270" s="60"/>
      <c r="CN270" s="60"/>
      <c r="CO270" s="60"/>
      <c r="CP270" s="60"/>
      <c r="CQ270" s="60"/>
      <c r="CR270" s="60"/>
      <c r="CS270" s="60"/>
      <c r="CT270" s="60"/>
      <c r="CU270" s="60"/>
      <c r="CV270" s="60"/>
      <c r="CW270" s="60"/>
      <c r="CX270" s="60"/>
      <c r="CY270" s="60"/>
      <c r="CZ270" s="60"/>
      <c r="DA270" s="60"/>
      <c r="DB270" s="60"/>
      <c r="DC270" s="60"/>
      <c r="DD270" s="60"/>
      <c r="DE270" s="60"/>
      <c r="DF270" s="60"/>
      <c r="DG270" s="60"/>
      <c r="DH270" s="60"/>
      <c r="DI270" s="60"/>
      <c r="DJ270" s="60"/>
      <c r="DK270" s="60"/>
      <c r="DL270" s="60"/>
      <c r="DM270" s="60"/>
      <c r="DN270" s="60"/>
      <c r="DO270" s="60"/>
      <c r="DP270" s="60"/>
    </row>
    <row r="271" spans="2:12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BS271" s="60"/>
      <c r="BT271" s="60"/>
      <c r="BU271" s="75"/>
      <c r="BV271" s="75"/>
      <c r="BW271" s="75"/>
      <c r="BX271" s="75"/>
      <c r="BY271" s="75"/>
      <c r="BZ271" s="75"/>
      <c r="CA271" s="75"/>
      <c r="CL271" s="60"/>
      <c r="CM271" s="60"/>
      <c r="CN271" s="60"/>
      <c r="CO271" s="60"/>
      <c r="CP271" s="60"/>
      <c r="CQ271" s="60"/>
      <c r="CR271" s="60"/>
      <c r="CS271" s="60"/>
      <c r="CT271" s="60"/>
      <c r="CU271" s="60"/>
      <c r="CV271" s="60"/>
      <c r="CW271" s="60"/>
      <c r="CX271" s="60"/>
      <c r="CY271" s="60"/>
      <c r="CZ271" s="60"/>
      <c r="DA271" s="60"/>
      <c r="DB271" s="60"/>
      <c r="DC271" s="60"/>
      <c r="DD271" s="60"/>
      <c r="DE271" s="60"/>
      <c r="DF271" s="60"/>
      <c r="DG271" s="60"/>
      <c r="DH271" s="60"/>
      <c r="DI271" s="60"/>
      <c r="DJ271" s="60"/>
      <c r="DK271" s="60"/>
      <c r="DL271" s="60"/>
      <c r="DM271" s="60"/>
      <c r="DN271" s="60"/>
      <c r="DO271" s="60"/>
      <c r="DP271" s="60"/>
    </row>
    <row r="272" spans="2:12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BS272" s="60"/>
      <c r="BT272" s="60"/>
      <c r="BU272" s="75"/>
      <c r="BV272" s="75"/>
      <c r="BW272" s="75"/>
      <c r="BX272" s="75"/>
      <c r="BY272" s="75"/>
      <c r="BZ272" s="75"/>
      <c r="CA272" s="75"/>
      <c r="CL272" s="60"/>
      <c r="CM272" s="60"/>
      <c r="CN272" s="60"/>
      <c r="CO272" s="60"/>
      <c r="CP272" s="60"/>
      <c r="CQ272" s="60"/>
      <c r="CR272" s="60"/>
      <c r="CS272" s="60"/>
      <c r="CT272" s="60"/>
      <c r="CU272" s="60"/>
      <c r="CV272" s="60"/>
      <c r="CW272" s="60"/>
      <c r="CX272" s="60"/>
      <c r="CY272" s="60"/>
      <c r="CZ272" s="60"/>
      <c r="DA272" s="60"/>
      <c r="DB272" s="60"/>
      <c r="DC272" s="60"/>
      <c r="DD272" s="60"/>
      <c r="DE272" s="60"/>
      <c r="DF272" s="60"/>
      <c r="DG272" s="60"/>
      <c r="DH272" s="60"/>
      <c r="DI272" s="60"/>
      <c r="DJ272" s="60"/>
      <c r="DK272" s="60"/>
      <c r="DL272" s="60"/>
      <c r="DM272" s="60"/>
      <c r="DN272" s="60"/>
      <c r="DO272" s="60"/>
      <c r="DP272" s="60"/>
    </row>
    <row r="273" spans="2:12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BS273" s="60"/>
      <c r="BT273" s="60"/>
      <c r="BU273" s="75"/>
      <c r="BV273" s="75"/>
      <c r="BW273" s="75"/>
      <c r="BX273" s="75"/>
      <c r="BY273" s="75"/>
      <c r="BZ273" s="75"/>
      <c r="CA273" s="75"/>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60"/>
      <c r="DJ273" s="60"/>
      <c r="DK273" s="60"/>
      <c r="DL273" s="60"/>
      <c r="DM273" s="60"/>
      <c r="DN273" s="60"/>
      <c r="DO273" s="60"/>
      <c r="DP273" s="60"/>
    </row>
    <row r="274" spans="2:12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BS274" s="60"/>
      <c r="BT274" s="60"/>
      <c r="BU274" s="75"/>
      <c r="BV274" s="75"/>
      <c r="BW274" s="75"/>
      <c r="BX274" s="75"/>
      <c r="BY274" s="75"/>
      <c r="BZ274" s="75"/>
      <c r="CA274" s="75"/>
      <c r="CL274" s="60"/>
      <c r="CM274" s="60"/>
      <c r="CN274" s="60"/>
      <c r="CO274" s="60"/>
      <c r="CP274" s="60"/>
      <c r="CQ274" s="60"/>
      <c r="CR274" s="60"/>
      <c r="CS274" s="60"/>
      <c r="CT274" s="60"/>
      <c r="CU274" s="60"/>
      <c r="CV274" s="60"/>
      <c r="CW274" s="60"/>
      <c r="CX274" s="60"/>
      <c r="CY274" s="60"/>
      <c r="CZ274" s="60"/>
      <c r="DA274" s="60"/>
      <c r="DB274" s="60"/>
      <c r="DC274" s="60"/>
      <c r="DD274" s="60"/>
      <c r="DE274" s="60"/>
      <c r="DF274" s="60"/>
      <c r="DG274" s="60"/>
      <c r="DH274" s="60"/>
      <c r="DI274" s="60"/>
      <c r="DJ274" s="60"/>
      <c r="DK274" s="60"/>
      <c r="DL274" s="60"/>
      <c r="DM274" s="60"/>
      <c r="DN274" s="60"/>
      <c r="DO274" s="60"/>
      <c r="DP274" s="60"/>
    </row>
    <row r="275" spans="2:12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BS275" s="60"/>
      <c r="BT275" s="60"/>
      <c r="BU275" s="75"/>
      <c r="BV275" s="75"/>
      <c r="BW275" s="75"/>
      <c r="BX275" s="75"/>
      <c r="BY275" s="75"/>
      <c r="BZ275" s="75"/>
      <c r="CA275" s="75"/>
      <c r="CL275" s="60"/>
      <c r="CM275" s="60"/>
      <c r="CN275" s="60"/>
      <c r="CO275" s="60"/>
      <c r="CP275" s="60"/>
      <c r="CQ275" s="60"/>
      <c r="CR275" s="60"/>
      <c r="CS275" s="60"/>
      <c r="CT275" s="60"/>
      <c r="CU275" s="60"/>
      <c r="CV275" s="60"/>
      <c r="CW275" s="60"/>
      <c r="CX275" s="60"/>
      <c r="CY275" s="60"/>
      <c r="CZ275" s="60"/>
      <c r="DA275" s="60"/>
      <c r="DB275" s="60"/>
      <c r="DC275" s="60"/>
      <c r="DD275" s="60"/>
      <c r="DE275" s="60"/>
      <c r="DF275" s="60"/>
      <c r="DG275" s="60"/>
      <c r="DH275" s="60"/>
      <c r="DI275" s="60"/>
      <c r="DJ275" s="60"/>
      <c r="DK275" s="60"/>
      <c r="DL275" s="60"/>
      <c r="DM275" s="60"/>
      <c r="DN275" s="60"/>
      <c r="DO275" s="60"/>
      <c r="DP275" s="60"/>
    </row>
    <row r="276" spans="2:12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BS276" s="60"/>
      <c r="BT276" s="60"/>
      <c r="BU276" s="75"/>
      <c r="BV276" s="75"/>
      <c r="BW276" s="75"/>
      <c r="BX276" s="75"/>
      <c r="BY276" s="75"/>
      <c r="BZ276" s="75"/>
      <c r="CA276" s="75"/>
      <c r="CL276" s="60"/>
      <c r="CM276" s="60"/>
      <c r="CN276" s="60"/>
      <c r="CO276" s="60"/>
      <c r="CP276" s="60"/>
      <c r="CQ276" s="60"/>
      <c r="CR276" s="60"/>
      <c r="CS276" s="60"/>
      <c r="CT276" s="60"/>
      <c r="CU276" s="60"/>
      <c r="CV276" s="60"/>
      <c r="CW276" s="60"/>
      <c r="CX276" s="60"/>
      <c r="CY276" s="60"/>
      <c r="CZ276" s="60"/>
      <c r="DA276" s="60"/>
      <c r="DB276" s="60"/>
      <c r="DC276" s="60"/>
      <c r="DD276" s="60"/>
      <c r="DE276" s="60"/>
      <c r="DF276" s="60"/>
      <c r="DG276" s="60"/>
      <c r="DH276" s="60"/>
      <c r="DI276" s="60"/>
      <c r="DJ276" s="60"/>
      <c r="DK276" s="60"/>
      <c r="DL276" s="60"/>
      <c r="DM276" s="60"/>
      <c r="DN276" s="60"/>
      <c r="DO276" s="60"/>
      <c r="DP276" s="60"/>
    </row>
    <row r="277" spans="2:12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BS277" s="60"/>
      <c r="BT277" s="60"/>
      <c r="BU277" s="75"/>
      <c r="BV277" s="75"/>
      <c r="BW277" s="75"/>
      <c r="BX277" s="75"/>
      <c r="BY277" s="75"/>
      <c r="BZ277" s="75"/>
      <c r="CA277" s="75"/>
      <c r="CL277" s="60"/>
      <c r="CM277" s="60"/>
      <c r="CN277" s="60"/>
      <c r="CO277" s="60"/>
      <c r="CP277" s="60"/>
      <c r="CQ277" s="60"/>
      <c r="CR277" s="60"/>
      <c r="CS277" s="60"/>
      <c r="CT277" s="60"/>
      <c r="CU277" s="60"/>
      <c r="CV277" s="60"/>
      <c r="CW277" s="60"/>
      <c r="CX277" s="60"/>
      <c r="CY277" s="60"/>
      <c r="CZ277" s="60"/>
      <c r="DA277" s="60"/>
      <c r="DB277" s="60"/>
      <c r="DC277" s="60"/>
      <c r="DD277" s="60"/>
      <c r="DE277" s="60"/>
      <c r="DF277" s="60"/>
      <c r="DG277" s="60"/>
      <c r="DH277" s="60"/>
      <c r="DI277" s="60"/>
      <c r="DJ277" s="60"/>
      <c r="DK277" s="60"/>
      <c r="DL277" s="60"/>
      <c r="DM277" s="60"/>
      <c r="DN277" s="60"/>
      <c r="DO277" s="60"/>
      <c r="DP277" s="60"/>
    </row>
    <row r="278" spans="2:12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BS278" s="60"/>
      <c r="BT278" s="60"/>
      <c r="BU278" s="75"/>
      <c r="BV278" s="75"/>
      <c r="BW278" s="75"/>
      <c r="BX278" s="75"/>
      <c r="BY278" s="75"/>
      <c r="BZ278" s="75"/>
      <c r="CA278" s="75"/>
      <c r="CL278" s="60"/>
      <c r="CM278" s="60"/>
      <c r="CN278" s="60"/>
      <c r="CO278" s="60"/>
      <c r="CP278" s="60"/>
      <c r="CQ278" s="60"/>
      <c r="CR278" s="60"/>
      <c r="CS278" s="60"/>
      <c r="CT278" s="60"/>
      <c r="CU278" s="60"/>
      <c r="CV278" s="60"/>
      <c r="CW278" s="60"/>
      <c r="CX278" s="60"/>
      <c r="CY278" s="60"/>
      <c r="CZ278" s="60"/>
      <c r="DA278" s="60"/>
      <c r="DB278" s="60"/>
      <c r="DC278" s="60"/>
      <c r="DD278" s="60"/>
      <c r="DE278" s="60"/>
      <c r="DF278" s="60"/>
      <c r="DG278" s="60"/>
      <c r="DH278" s="60"/>
      <c r="DI278" s="60"/>
      <c r="DJ278" s="60"/>
      <c r="DK278" s="60"/>
      <c r="DL278" s="60"/>
      <c r="DM278" s="60"/>
      <c r="DN278" s="60"/>
      <c r="DO278" s="60"/>
      <c r="DP278" s="60"/>
    </row>
    <row r="279" spans="2:12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BS279" s="60"/>
      <c r="BT279" s="60"/>
      <c r="BU279" s="75"/>
      <c r="BV279" s="75"/>
      <c r="BW279" s="75"/>
      <c r="BX279" s="75"/>
      <c r="BY279" s="75"/>
      <c r="BZ279" s="75"/>
      <c r="CA279" s="75"/>
      <c r="CL279" s="60"/>
      <c r="CM279" s="60"/>
      <c r="CN279" s="60"/>
      <c r="CO279" s="60"/>
      <c r="CP279" s="60"/>
      <c r="CQ279" s="60"/>
      <c r="CR279" s="60"/>
      <c r="CS279" s="60"/>
      <c r="CT279" s="60"/>
      <c r="CU279" s="60"/>
      <c r="CV279" s="60"/>
      <c r="CW279" s="60"/>
      <c r="CX279" s="60"/>
      <c r="CY279" s="60"/>
      <c r="CZ279" s="60"/>
      <c r="DA279" s="60"/>
      <c r="DB279" s="60"/>
      <c r="DC279" s="60"/>
      <c r="DD279" s="60"/>
      <c r="DE279" s="60"/>
      <c r="DF279" s="60"/>
      <c r="DG279" s="60"/>
      <c r="DH279" s="60"/>
      <c r="DI279" s="60"/>
      <c r="DJ279" s="60"/>
      <c r="DK279" s="60"/>
      <c r="DL279" s="60"/>
      <c r="DM279" s="60"/>
      <c r="DN279" s="60"/>
      <c r="DO279" s="60"/>
      <c r="DP279" s="60"/>
    </row>
    <row r="280" spans="2:12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BS280" s="60"/>
      <c r="BT280" s="60"/>
      <c r="BU280" s="75"/>
      <c r="BV280" s="75"/>
      <c r="BW280" s="75"/>
      <c r="BX280" s="75"/>
      <c r="BY280" s="75"/>
      <c r="BZ280" s="75"/>
      <c r="CA280" s="75"/>
      <c r="CL280" s="60"/>
      <c r="CM280" s="60"/>
      <c r="CN280" s="60"/>
      <c r="CO280" s="60"/>
      <c r="CP280" s="60"/>
      <c r="CQ280" s="60"/>
      <c r="CR280" s="60"/>
      <c r="CS280" s="60"/>
      <c r="CT280" s="60"/>
      <c r="CU280" s="60"/>
      <c r="CV280" s="60"/>
      <c r="CW280" s="60"/>
      <c r="CX280" s="60"/>
      <c r="CY280" s="60"/>
      <c r="CZ280" s="60"/>
      <c r="DA280" s="60"/>
      <c r="DB280" s="60"/>
      <c r="DC280" s="60"/>
      <c r="DD280" s="60"/>
      <c r="DE280" s="60"/>
      <c r="DF280" s="60"/>
      <c r="DG280" s="60"/>
      <c r="DH280" s="60"/>
      <c r="DI280" s="60"/>
      <c r="DJ280" s="60"/>
      <c r="DK280" s="60"/>
      <c r="DL280" s="60"/>
      <c r="DM280" s="60"/>
      <c r="DN280" s="60"/>
      <c r="DO280" s="60"/>
      <c r="DP280" s="60"/>
    </row>
    <row r="281" spans="2:12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BS281" s="60"/>
      <c r="BT281" s="60"/>
      <c r="BU281" s="75"/>
      <c r="BV281" s="75"/>
      <c r="BW281" s="75"/>
      <c r="BX281" s="75"/>
      <c r="BY281" s="75"/>
      <c r="BZ281" s="75"/>
      <c r="CA281" s="75"/>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row>
    <row r="282" spans="2:12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BS282" s="60"/>
      <c r="BT282" s="60"/>
      <c r="BU282" s="75"/>
      <c r="BV282" s="75"/>
      <c r="BW282" s="75"/>
      <c r="BX282" s="75"/>
      <c r="BY282" s="75"/>
      <c r="BZ282" s="75"/>
      <c r="CA282" s="75"/>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row>
    <row r="283" spans="2:12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BS283" s="60"/>
      <c r="BT283" s="60"/>
      <c r="BU283" s="75"/>
      <c r="BV283" s="75"/>
      <c r="BW283" s="75"/>
      <c r="BX283" s="75"/>
      <c r="BY283" s="75"/>
      <c r="BZ283" s="75"/>
      <c r="CA283" s="75"/>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row>
    <row r="284" spans="2:12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BS284" s="60"/>
      <c r="BT284" s="60"/>
      <c r="BU284" s="75"/>
      <c r="BV284" s="75"/>
      <c r="BW284" s="75"/>
      <c r="BX284" s="75"/>
      <c r="BY284" s="75"/>
      <c r="BZ284" s="75"/>
      <c r="CA284" s="75"/>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row>
    <row r="285" spans="2:12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BS285" s="60"/>
      <c r="BT285" s="60"/>
      <c r="BU285" s="75"/>
      <c r="BV285" s="75"/>
      <c r="BW285" s="75"/>
      <c r="BX285" s="75"/>
      <c r="BY285" s="75"/>
      <c r="BZ285" s="75"/>
      <c r="CA285" s="75"/>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row>
    <row r="286" spans="2:12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BS286" s="60"/>
      <c r="BT286" s="60"/>
      <c r="BU286" s="75"/>
      <c r="BV286" s="75"/>
      <c r="BW286" s="75"/>
      <c r="BX286" s="75"/>
      <c r="BY286" s="75"/>
      <c r="BZ286" s="75"/>
      <c r="CA286" s="75"/>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row>
    <row r="287" spans="2:12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BS287" s="60"/>
      <c r="BT287" s="60"/>
      <c r="BU287" s="75"/>
      <c r="BV287" s="75"/>
      <c r="BW287" s="75"/>
      <c r="BX287" s="75"/>
      <c r="BY287" s="75"/>
      <c r="BZ287" s="75"/>
      <c r="CA287" s="75"/>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row>
    <row r="288" spans="2:12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BS288" s="60"/>
      <c r="BT288" s="60"/>
      <c r="BU288" s="75"/>
      <c r="BV288" s="75"/>
      <c r="BW288" s="75"/>
      <c r="BX288" s="75"/>
      <c r="BY288" s="75"/>
      <c r="BZ288" s="75"/>
      <c r="CA288" s="75"/>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row>
    <row r="289" spans="2:12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BS289" s="60"/>
      <c r="BT289" s="60"/>
      <c r="BU289" s="75"/>
      <c r="BV289" s="75"/>
      <c r="BW289" s="75"/>
      <c r="BX289" s="75"/>
      <c r="BY289" s="75"/>
      <c r="BZ289" s="75"/>
      <c r="CA289" s="75"/>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row>
    <row r="290" spans="2:12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BS290" s="60"/>
      <c r="BT290" s="60"/>
      <c r="BU290" s="75"/>
      <c r="BV290" s="75"/>
      <c r="BW290" s="75"/>
      <c r="BX290" s="75"/>
      <c r="BY290" s="75"/>
      <c r="BZ290" s="75"/>
      <c r="CA290" s="75"/>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row>
    <row r="291" spans="2:12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BS291" s="60"/>
      <c r="BT291" s="60"/>
      <c r="BU291" s="75"/>
      <c r="BV291" s="75"/>
      <c r="BW291" s="75"/>
      <c r="BX291" s="75"/>
      <c r="BY291" s="75"/>
      <c r="BZ291" s="75"/>
      <c r="CA291" s="75"/>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row>
    <row r="292" spans="2:12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BS292" s="60"/>
      <c r="BT292" s="60"/>
      <c r="BU292" s="75"/>
      <c r="BV292" s="75"/>
      <c r="BW292" s="75"/>
      <c r="BX292" s="75"/>
      <c r="BY292" s="75"/>
      <c r="BZ292" s="75"/>
      <c r="CA292" s="75"/>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row>
    <row r="293" spans="2:12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BS293" s="60"/>
      <c r="BT293" s="60"/>
      <c r="BU293" s="75"/>
      <c r="BV293" s="75"/>
      <c r="BW293" s="75"/>
      <c r="BX293" s="75"/>
      <c r="BY293" s="75"/>
      <c r="BZ293" s="75"/>
      <c r="CA293" s="75"/>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row>
    <row r="294" spans="2:12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BS294" s="60"/>
      <c r="BT294" s="60"/>
      <c r="BU294" s="75"/>
      <c r="BV294" s="75"/>
      <c r="BW294" s="75"/>
      <c r="BX294" s="75"/>
      <c r="BY294" s="75"/>
      <c r="BZ294" s="75"/>
      <c r="CA294" s="75"/>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row>
    <row r="295" spans="2:12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BS295" s="60"/>
      <c r="BT295" s="60"/>
      <c r="BU295" s="75"/>
      <c r="BV295" s="75"/>
      <c r="BW295" s="75"/>
      <c r="BX295" s="75"/>
      <c r="BY295" s="75"/>
      <c r="BZ295" s="75"/>
      <c r="CA295" s="75"/>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row>
    <row r="296" spans="2:12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BS296" s="60"/>
      <c r="BT296" s="60"/>
      <c r="BU296" s="75"/>
      <c r="BV296" s="75"/>
      <c r="BW296" s="75"/>
      <c r="BX296" s="75"/>
      <c r="BY296" s="75"/>
      <c r="BZ296" s="75"/>
      <c r="CA296" s="75"/>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row>
    <row r="297" spans="2:12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BS297" s="60"/>
      <c r="BT297" s="60"/>
      <c r="BU297" s="75"/>
      <c r="BV297" s="75"/>
      <c r="BW297" s="75"/>
      <c r="BX297" s="75"/>
      <c r="BY297" s="75"/>
      <c r="BZ297" s="75"/>
      <c r="CA297" s="75"/>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row>
    <row r="298" spans="2:12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BS298" s="60"/>
      <c r="BT298" s="60"/>
      <c r="BU298" s="75"/>
      <c r="BV298" s="75"/>
      <c r="BW298" s="75"/>
      <c r="BX298" s="75"/>
      <c r="BY298" s="75"/>
      <c r="BZ298" s="75"/>
      <c r="CA298" s="75"/>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row>
    <row r="299" spans="2:12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BS299" s="60"/>
      <c r="BT299" s="60"/>
      <c r="BU299" s="75"/>
      <c r="BV299" s="75"/>
      <c r="BW299" s="75"/>
      <c r="BX299" s="75"/>
      <c r="BY299" s="75"/>
      <c r="BZ299" s="75"/>
      <c r="CA299" s="75"/>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row>
    <row r="300" spans="2:12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BS300" s="60"/>
      <c r="BT300" s="60"/>
      <c r="BU300" s="75"/>
      <c r="BV300" s="75"/>
      <c r="BW300" s="75"/>
      <c r="BX300" s="75"/>
      <c r="BY300" s="75"/>
      <c r="BZ300" s="75"/>
      <c r="CA300" s="75"/>
      <c r="CL300" s="60"/>
      <c r="CM300" s="60"/>
      <c r="CN300" s="60"/>
      <c r="CO300" s="60"/>
      <c r="CP300" s="60"/>
      <c r="CQ300" s="60"/>
      <c r="CR300" s="60"/>
      <c r="CS300" s="60"/>
      <c r="CT300" s="60"/>
      <c r="CU300" s="60"/>
      <c r="CV300" s="60"/>
      <c r="CW300" s="60"/>
      <c r="CX300" s="60"/>
      <c r="CY300" s="60"/>
      <c r="CZ300" s="60"/>
      <c r="DA300" s="60"/>
      <c r="DB300" s="60"/>
      <c r="DC300" s="60"/>
      <c r="DD300" s="60"/>
      <c r="DE300" s="60"/>
      <c r="DF300" s="60"/>
      <c r="DG300" s="60"/>
      <c r="DH300" s="60"/>
      <c r="DI300" s="60"/>
      <c r="DJ300" s="60"/>
      <c r="DK300" s="60"/>
      <c r="DL300" s="60"/>
      <c r="DM300" s="60"/>
      <c r="DN300" s="60"/>
      <c r="DO300" s="60"/>
      <c r="DP300" s="60"/>
    </row>
    <row r="301" spans="2:12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BS301" s="60"/>
      <c r="BT301" s="60"/>
      <c r="BU301" s="75"/>
      <c r="BV301" s="75"/>
      <c r="BW301" s="75"/>
      <c r="BX301" s="75"/>
      <c r="BY301" s="75"/>
      <c r="BZ301" s="75"/>
      <c r="CA301" s="75"/>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60"/>
      <c r="DJ301" s="60"/>
      <c r="DK301" s="60"/>
      <c r="DL301" s="60"/>
      <c r="DM301" s="60"/>
      <c r="DN301" s="60"/>
      <c r="DO301" s="60"/>
      <c r="DP301" s="60"/>
    </row>
    <row r="302" spans="2:12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BS302" s="60"/>
      <c r="BT302" s="60"/>
      <c r="BU302" s="75"/>
      <c r="BV302" s="75"/>
      <c r="BW302" s="75"/>
      <c r="BX302" s="75"/>
      <c r="BY302" s="75"/>
      <c r="BZ302" s="75"/>
      <c r="CA302" s="75"/>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60"/>
      <c r="DJ302" s="60"/>
      <c r="DK302" s="60"/>
      <c r="DL302" s="60"/>
      <c r="DM302" s="60"/>
      <c r="DN302" s="60"/>
      <c r="DO302" s="60"/>
      <c r="DP302" s="60"/>
    </row>
    <row r="303" spans="2:12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BS303" s="60"/>
      <c r="BT303" s="60"/>
      <c r="BU303" s="75"/>
      <c r="BV303" s="75"/>
      <c r="BW303" s="75"/>
      <c r="BX303" s="75"/>
      <c r="BY303" s="75"/>
      <c r="BZ303" s="75"/>
      <c r="CA303" s="75"/>
      <c r="CL303" s="60"/>
      <c r="CM303" s="60"/>
      <c r="CN303" s="60"/>
      <c r="CO303" s="60"/>
      <c r="CP303" s="60"/>
      <c r="CQ303" s="60"/>
      <c r="CR303" s="60"/>
      <c r="CS303" s="60"/>
      <c r="CT303" s="60"/>
      <c r="CU303" s="60"/>
      <c r="CV303" s="60"/>
      <c r="CW303" s="60"/>
      <c r="CX303" s="60"/>
      <c r="CY303" s="60"/>
      <c r="CZ303" s="60"/>
      <c r="DA303" s="60"/>
      <c r="DB303" s="60"/>
      <c r="DC303" s="60"/>
      <c r="DD303" s="60"/>
      <c r="DE303" s="60"/>
      <c r="DF303" s="60"/>
      <c r="DG303" s="60"/>
      <c r="DH303" s="60"/>
      <c r="DI303" s="60"/>
      <c r="DJ303" s="60"/>
      <c r="DK303" s="60"/>
      <c r="DL303" s="60"/>
      <c r="DM303" s="60"/>
      <c r="DN303" s="60"/>
      <c r="DO303" s="60"/>
      <c r="DP303" s="60"/>
    </row>
    <row r="304" spans="2:12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BS304" s="60"/>
      <c r="BT304" s="60"/>
      <c r="BU304" s="75"/>
      <c r="BV304" s="75"/>
      <c r="BW304" s="75"/>
      <c r="BX304" s="75"/>
      <c r="BY304" s="75"/>
      <c r="BZ304" s="75"/>
      <c r="CA304" s="75"/>
      <c r="CL304" s="60"/>
      <c r="CM304" s="60"/>
      <c r="CN304" s="60"/>
      <c r="CO304" s="60"/>
      <c r="CP304" s="60"/>
      <c r="CQ304" s="60"/>
      <c r="CR304" s="60"/>
      <c r="CS304" s="60"/>
      <c r="CT304" s="60"/>
      <c r="CU304" s="60"/>
      <c r="CV304" s="60"/>
      <c r="CW304" s="60"/>
      <c r="CX304" s="60"/>
      <c r="CY304" s="60"/>
      <c r="CZ304" s="60"/>
      <c r="DA304" s="60"/>
      <c r="DB304" s="60"/>
      <c r="DC304" s="60"/>
      <c r="DD304" s="60"/>
      <c r="DE304" s="60"/>
      <c r="DF304" s="60"/>
      <c r="DG304" s="60"/>
      <c r="DH304" s="60"/>
      <c r="DI304" s="60"/>
      <c r="DJ304" s="60"/>
      <c r="DK304" s="60"/>
      <c r="DL304" s="60"/>
      <c r="DM304" s="60"/>
      <c r="DN304" s="60"/>
      <c r="DO304" s="60"/>
      <c r="DP304" s="60"/>
    </row>
    <row r="305" spans="2:12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BS305" s="60"/>
      <c r="BT305" s="60"/>
      <c r="BU305" s="75"/>
      <c r="BV305" s="75"/>
      <c r="BW305" s="75"/>
      <c r="BX305" s="75"/>
      <c r="BY305" s="75"/>
      <c r="BZ305" s="75"/>
      <c r="CA305" s="75"/>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row>
    <row r="306" spans="2:12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BS306" s="60"/>
      <c r="BT306" s="60"/>
      <c r="BU306" s="75"/>
      <c r="BV306" s="75"/>
      <c r="BW306" s="75"/>
      <c r="BX306" s="75"/>
      <c r="BY306" s="75"/>
      <c r="BZ306" s="75"/>
      <c r="CA306" s="75"/>
      <c r="CL306" s="60"/>
      <c r="CM306" s="60"/>
      <c r="CN306" s="60"/>
      <c r="CO306" s="60"/>
      <c r="CP306" s="60"/>
      <c r="CQ306" s="60"/>
      <c r="CR306" s="60"/>
      <c r="CS306" s="60"/>
      <c r="CT306" s="60"/>
      <c r="CU306" s="60"/>
      <c r="CV306" s="60"/>
      <c r="CW306" s="60"/>
      <c r="CX306" s="60"/>
      <c r="CY306" s="60"/>
      <c r="CZ306" s="60"/>
      <c r="DA306" s="60"/>
      <c r="DB306" s="60"/>
      <c r="DC306" s="60"/>
      <c r="DD306" s="60"/>
      <c r="DE306" s="60"/>
      <c r="DF306" s="60"/>
      <c r="DG306" s="60"/>
      <c r="DH306" s="60"/>
      <c r="DI306" s="60"/>
      <c r="DJ306" s="60"/>
      <c r="DK306" s="60"/>
      <c r="DL306" s="60"/>
      <c r="DM306" s="60"/>
      <c r="DN306" s="60"/>
      <c r="DO306" s="60"/>
      <c r="DP306" s="60"/>
    </row>
    <row r="307" spans="2:12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BS307" s="60"/>
      <c r="BT307" s="60"/>
      <c r="BU307" s="75"/>
      <c r="BV307" s="75"/>
      <c r="BW307" s="75"/>
      <c r="BX307" s="75"/>
      <c r="BY307" s="75"/>
      <c r="BZ307" s="75"/>
      <c r="CA307" s="75"/>
      <c r="CL307" s="60"/>
      <c r="CM307" s="60"/>
      <c r="CN307" s="60"/>
      <c r="CO307" s="60"/>
      <c r="CP307" s="60"/>
      <c r="CQ307" s="60"/>
      <c r="CR307" s="60"/>
      <c r="CS307" s="60"/>
      <c r="CT307" s="60"/>
      <c r="CU307" s="60"/>
      <c r="CV307" s="60"/>
      <c r="CW307" s="60"/>
      <c r="CX307" s="60"/>
      <c r="CY307" s="60"/>
      <c r="CZ307" s="60"/>
      <c r="DA307" s="60"/>
      <c r="DB307" s="60"/>
      <c r="DC307" s="60"/>
      <c r="DD307" s="60"/>
      <c r="DE307" s="60"/>
      <c r="DF307" s="60"/>
      <c r="DG307" s="60"/>
      <c r="DH307" s="60"/>
      <c r="DI307" s="60"/>
      <c r="DJ307" s="60"/>
      <c r="DK307" s="60"/>
      <c r="DL307" s="60"/>
      <c r="DM307" s="60"/>
      <c r="DN307" s="60"/>
      <c r="DO307" s="60"/>
      <c r="DP307" s="60"/>
    </row>
    <row r="308" spans="2:12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BS308" s="60"/>
      <c r="BT308" s="60"/>
      <c r="BU308" s="75"/>
      <c r="BV308" s="75"/>
      <c r="BW308" s="75"/>
      <c r="BX308" s="75"/>
      <c r="BY308" s="75"/>
      <c r="BZ308" s="75"/>
      <c r="CA308" s="75"/>
      <c r="CL308" s="60"/>
      <c r="CM308" s="60"/>
      <c r="CN308" s="60"/>
      <c r="CO308" s="60"/>
      <c r="CP308" s="60"/>
      <c r="CQ308" s="60"/>
      <c r="CR308" s="60"/>
      <c r="CS308" s="60"/>
      <c r="CT308" s="60"/>
      <c r="CU308" s="60"/>
      <c r="CV308" s="60"/>
      <c r="CW308" s="60"/>
      <c r="CX308" s="60"/>
      <c r="CY308" s="60"/>
      <c r="CZ308" s="60"/>
      <c r="DA308" s="60"/>
      <c r="DB308" s="60"/>
      <c r="DC308" s="60"/>
      <c r="DD308" s="60"/>
      <c r="DE308" s="60"/>
      <c r="DF308" s="60"/>
      <c r="DG308" s="60"/>
      <c r="DH308" s="60"/>
      <c r="DI308" s="60"/>
      <c r="DJ308" s="60"/>
      <c r="DK308" s="60"/>
      <c r="DL308" s="60"/>
      <c r="DM308" s="60"/>
      <c r="DN308" s="60"/>
      <c r="DO308" s="60"/>
      <c r="DP308" s="60"/>
    </row>
    <row r="309" spans="2:12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BS309" s="60"/>
      <c r="BT309" s="60"/>
      <c r="BU309" s="75"/>
      <c r="BV309" s="75"/>
      <c r="BW309" s="75"/>
      <c r="BX309" s="75"/>
      <c r="BY309" s="75"/>
      <c r="BZ309" s="75"/>
      <c r="CA309" s="75"/>
      <c r="CL309" s="60"/>
      <c r="CM309" s="60"/>
      <c r="CN309" s="60"/>
      <c r="CO309" s="60"/>
      <c r="CP309" s="60"/>
      <c r="CQ309" s="60"/>
      <c r="CR309" s="60"/>
      <c r="CS309" s="60"/>
      <c r="CT309" s="60"/>
      <c r="CU309" s="60"/>
      <c r="CV309" s="60"/>
      <c r="CW309" s="60"/>
      <c r="CX309" s="60"/>
      <c r="CY309" s="60"/>
      <c r="CZ309" s="60"/>
      <c r="DA309" s="60"/>
      <c r="DB309" s="60"/>
      <c r="DC309" s="60"/>
      <c r="DD309" s="60"/>
      <c r="DE309" s="60"/>
      <c r="DF309" s="60"/>
      <c r="DG309" s="60"/>
      <c r="DH309" s="60"/>
      <c r="DI309" s="60"/>
      <c r="DJ309" s="60"/>
      <c r="DK309" s="60"/>
      <c r="DL309" s="60"/>
      <c r="DM309" s="60"/>
      <c r="DN309" s="60"/>
      <c r="DO309" s="60"/>
      <c r="DP309" s="60"/>
    </row>
    <row r="310" spans="2:12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BS310" s="60"/>
      <c r="BT310" s="60"/>
      <c r="BU310" s="75"/>
      <c r="BV310" s="75"/>
      <c r="BW310" s="75"/>
      <c r="BX310" s="75"/>
      <c r="BY310" s="75"/>
      <c r="BZ310" s="75"/>
      <c r="CA310" s="75"/>
      <c r="CL310" s="60"/>
      <c r="CM310" s="60"/>
      <c r="CN310" s="60"/>
      <c r="CO310" s="60"/>
      <c r="CP310" s="60"/>
      <c r="CQ310" s="60"/>
      <c r="CR310" s="60"/>
      <c r="CS310" s="60"/>
      <c r="CT310" s="60"/>
      <c r="CU310" s="60"/>
      <c r="CV310" s="60"/>
      <c r="CW310" s="60"/>
      <c r="CX310" s="60"/>
      <c r="CY310" s="60"/>
      <c r="CZ310" s="60"/>
      <c r="DA310" s="60"/>
      <c r="DB310" s="60"/>
      <c r="DC310" s="60"/>
      <c r="DD310" s="60"/>
      <c r="DE310" s="60"/>
      <c r="DF310" s="60"/>
      <c r="DG310" s="60"/>
      <c r="DH310" s="60"/>
      <c r="DI310" s="60"/>
      <c r="DJ310" s="60"/>
      <c r="DK310" s="60"/>
      <c r="DL310" s="60"/>
      <c r="DM310" s="60"/>
      <c r="DN310" s="60"/>
      <c r="DO310" s="60"/>
      <c r="DP310" s="60"/>
    </row>
    <row r="311" spans="2:12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BS311" s="60"/>
      <c r="BT311" s="60"/>
      <c r="BU311" s="75"/>
      <c r="BV311" s="75"/>
      <c r="BW311" s="75"/>
      <c r="BX311" s="75"/>
      <c r="BY311" s="75"/>
      <c r="BZ311" s="75"/>
      <c r="CA311" s="75"/>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60"/>
      <c r="DJ311" s="60"/>
      <c r="DK311" s="60"/>
      <c r="DL311" s="60"/>
      <c r="DM311" s="60"/>
      <c r="DN311" s="60"/>
      <c r="DO311" s="60"/>
      <c r="DP311" s="60"/>
    </row>
    <row r="312" spans="2:12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BS312" s="60"/>
      <c r="BT312" s="60"/>
      <c r="BU312" s="75"/>
      <c r="BV312" s="75"/>
      <c r="BW312" s="75"/>
      <c r="BX312" s="75"/>
      <c r="BY312" s="75"/>
      <c r="BZ312" s="75"/>
      <c r="CA312" s="75"/>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60"/>
      <c r="DJ312" s="60"/>
      <c r="DK312" s="60"/>
      <c r="DL312" s="60"/>
      <c r="DM312" s="60"/>
      <c r="DN312" s="60"/>
      <c r="DO312" s="60"/>
      <c r="DP312" s="60"/>
    </row>
    <row r="313" spans="2:12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BS313" s="60"/>
      <c r="BT313" s="60"/>
      <c r="BU313" s="75"/>
      <c r="BV313" s="75"/>
      <c r="BW313" s="75"/>
      <c r="BX313" s="75"/>
      <c r="BY313" s="75"/>
      <c r="BZ313" s="75"/>
      <c r="CA313" s="75"/>
      <c r="CL313" s="60"/>
      <c r="CM313" s="60"/>
      <c r="CN313" s="60"/>
      <c r="CO313" s="60"/>
      <c r="CP313" s="60"/>
      <c r="CQ313" s="60"/>
      <c r="CR313" s="60"/>
      <c r="CS313" s="60"/>
      <c r="CT313" s="60"/>
      <c r="CU313" s="60"/>
      <c r="CV313" s="60"/>
      <c r="CW313" s="60"/>
      <c r="CX313" s="60"/>
      <c r="CY313" s="60"/>
      <c r="CZ313" s="60"/>
      <c r="DA313" s="60"/>
      <c r="DB313" s="60"/>
      <c r="DC313" s="60"/>
      <c r="DD313" s="60"/>
      <c r="DE313" s="60"/>
      <c r="DF313" s="60"/>
      <c r="DG313" s="60"/>
      <c r="DH313" s="60"/>
      <c r="DI313" s="60"/>
      <c r="DJ313" s="60"/>
      <c r="DK313" s="60"/>
      <c r="DL313" s="60"/>
      <c r="DM313" s="60"/>
      <c r="DN313" s="60"/>
      <c r="DO313" s="60"/>
      <c r="DP313" s="60"/>
    </row>
    <row r="314" spans="2:12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BS314" s="60"/>
      <c r="BT314" s="60"/>
      <c r="BU314" s="75"/>
      <c r="BV314" s="75"/>
      <c r="BW314" s="75"/>
      <c r="BX314" s="75"/>
      <c r="BY314" s="75"/>
      <c r="BZ314" s="75"/>
      <c r="CA314" s="75"/>
      <c r="CL314" s="60"/>
      <c r="CM314" s="60"/>
      <c r="CN314" s="60"/>
      <c r="CO314" s="60"/>
      <c r="CP314" s="60"/>
      <c r="CQ314" s="60"/>
      <c r="CR314" s="60"/>
      <c r="CS314" s="60"/>
      <c r="CT314" s="60"/>
      <c r="CU314" s="60"/>
      <c r="CV314" s="60"/>
      <c r="CW314" s="60"/>
      <c r="CX314" s="60"/>
      <c r="CY314" s="60"/>
      <c r="CZ314" s="60"/>
      <c r="DA314" s="60"/>
      <c r="DB314" s="60"/>
      <c r="DC314" s="60"/>
      <c r="DD314" s="60"/>
      <c r="DE314" s="60"/>
      <c r="DF314" s="60"/>
      <c r="DG314" s="60"/>
      <c r="DH314" s="60"/>
      <c r="DI314" s="60"/>
      <c r="DJ314" s="60"/>
      <c r="DK314" s="60"/>
      <c r="DL314" s="60"/>
      <c r="DM314" s="60"/>
      <c r="DN314" s="60"/>
      <c r="DO314" s="60"/>
      <c r="DP314" s="60"/>
    </row>
    <row r="315" spans="2:12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BS315" s="60"/>
      <c r="BT315" s="60"/>
      <c r="BU315" s="75"/>
      <c r="BV315" s="75"/>
      <c r="BW315" s="75"/>
      <c r="BX315" s="75"/>
      <c r="BY315" s="75"/>
      <c r="BZ315" s="75"/>
      <c r="CA315" s="75"/>
      <c r="CL315" s="60"/>
      <c r="CM315" s="60"/>
      <c r="CN315" s="60"/>
      <c r="CO315" s="60"/>
      <c r="CP315" s="60"/>
      <c r="CQ315" s="60"/>
      <c r="CR315" s="60"/>
      <c r="CS315" s="60"/>
      <c r="CT315" s="60"/>
      <c r="CU315" s="60"/>
      <c r="CV315" s="60"/>
      <c r="CW315" s="60"/>
      <c r="CX315" s="60"/>
      <c r="CY315" s="60"/>
      <c r="CZ315" s="60"/>
      <c r="DA315" s="60"/>
      <c r="DB315" s="60"/>
      <c r="DC315" s="60"/>
      <c r="DD315" s="60"/>
      <c r="DE315" s="60"/>
      <c r="DF315" s="60"/>
      <c r="DG315" s="60"/>
      <c r="DH315" s="60"/>
      <c r="DI315" s="60"/>
      <c r="DJ315" s="60"/>
      <c r="DK315" s="60"/>
      <c r="DL315" s="60"/>
      <c r="DM315" s="60"/>
      <c r="DN315" s="60"/>
      <c r="DO315" s="60"/>
      <c r="DP315" s="60"/>
    </row>
    <row r="316" spans="2:12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BS316" s="60"/>
      <c r="BT316" s="60"/>
      <c r="BU316" s="75"/>
      <c r="BV316" s="75"/>
      <c r="BW316" s="75"/>
      <c r="BX316" s="75"/>
      <c r="BY316" s="75"/>
      <c r="BZ316" s="75"/>
      <c r="CA316" s="75"/>
      <c r="CL316" s="60"/>
      <c r="CM316" s="60"/>
      <c r="CN316" s="60"/>
      <c r="CO316" s="60"/>
      <c r="CP316" s="60"/>
      <c r="CQ316" s="60"/>
      <c r="CR316" s="60"/>
      <c r="CS316" s="60"/>
      <c r="CT316" s="60"/>
      <c r="CU316" s="60"/>
      <c r="CV316" s="60"/>
      <c r="CW316" s="60"/>
      <c r="CX316" s="60"/>
      <c r="CY316" s="60"/>
      <c r="CZ316" s="60"/>
      <c r="DA316" s="60"/>
      <c r="DB316" s="60"/>
      <c r="DC316" s="60"/>
      <c r="DD316" s="60"/>
      <c r="DE316" s="60"/>
      <c r="DF316" s="60"/>
      <c r="DG316" s="60"/>
      <c r="DH316" s="60"/>
      <c r="DI316" s="60"/>
      <c r="DJ316" s="60"/>
      <c r="DK316" s="60"/>
      <c r="DL316" s="60"/>
      <c r="DM316" s="60"/>
      <c r="DN316" s="60"/>
      <c r="DO316" s="60"/>
      <c r="DP316" s="60"/>
    </row>
    <row r="317" spans="2:12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BS317" s="60"/>
      <c r="BT317" s="60"/>
      <c r="BU317" s="75"/>
      <c r="BV317" s="75"/>
      <c r="BW317" s="75"/>
      <c r="BX317" s="75"/>
      <c r="BY317" s="75"/>
      <c r="BZ317" s="75"/>
      <c r="CA317" s="75"/>
      <c r="CL317" s="60"/>
      <c r="CM317" s="60"/>
      <c r="CN317" s="60"/>
      <c r="CO317" s="60"/>
      <c r="CP317" s="60"/>
      <c r="CQ317" s="60"/>
      <c r="CR317" s="60"/>
      <c r="CS317" s="60"/>
      <c r="CT317" s="60"/>
      <c r="CU317" s="60"/>
      <c r="CV317" s="60"/>
      <c r="CW317" s="60"/>
      <c r="CX317" s="60"/>
      <c r="CY317" s="60"/>
      <c r="CZ317" s="60"/>
      <c r="DA317" s="60"/>
      <c r="DB317" s="60"/>
      <c r="DC317" s="60"/>
      <c r="DD317" s="60"/>
      <c r="DE317" s="60"/>
      <c r="DF317" s="60"/>
      <c r="DG317" s="60"/>
      <c r="DH317" s="60"/>
      <c r="DI317" s="60"/>
      <c r="DJ317" s="60"/>
      <c r="DK317" s="60"/>
      <c r="DL317" s="60"/>
      <c r="DM317" s="60"/>
      <c r="DN317" s="60"/>
      <c r="DO317" s="60"/>
      <c r="DP317" s="60"/>
    </row>
    <row r="318" spans="2:12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BS318" s="60"/>
      <c r="BT318" s="60"/>
      <c r="BU318" s="75"/>
      <c r="BV318" s="75"/>
      <c r="BW318" s="75"/>
      <c r="BX318" s="75"/>
      <c r="BY318" s="75"/>
      <c r="BZ318" s="75"/>
      <c r="CA318" s="75"/>
      <c r="CL318" s="60"/>
      <c r="CM318" s="60"/>
      <c r="CN318" s="60"/>
      <c r="CO318" s="60"/>
      <c r="CP318" s="60"/>
      <c r="CQ318" s="60"/>
      <c r="CR318" s="60"/>
      <c r="CS318" s="60"/>
      <c r="CT318" s="60"/>
      <c r="CU318" s="60"/>
      <c r="CV318" s="60"/>
      <c r="CW318" s="60"/>
      <c r="CX318" s="60"/>
      <c r="CY318" s="60"/>
      <c r="CZ318" s="60"/>
      <c r="DA318" s="60"/>
      <c r="DB318" s="60"/>
      <c r="DC318" s="60"/>
      <c r="DD318" s="60"/>
      <c r="DE318" s="60"/>
      <c r="DF318" s="60"/>
      <c r="DG318" s="60"/>
      <c r="DH318" s="60"/>
      <c r="DI318" s="60"/>
      <c r="DJ318" s="60"/>
      <c r="DK318" s="60"/>
      <c r="DL318" s="60"/>
      <c r="DM318" s="60"/>
      <c r="DN318" s="60"/>
      <c r="DO318" s="60"/>
      <c r="DP318" s="60"/>
    </row>
    <row r="319" spans="2:12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BS319" s="60"/>
      <c r="BT319" s="60"/>
      <c r="BU319" s="75"/>
      <c r="BV319" s="75"/>
      <c r="BW319" s="75"/>
      <c r="BX319" s="75"/>
      <c r="BY319" s="75"/>
      <c r="BZ319" s="75"/>
      <c r="CA319" s="75"/>
      <c r="CL319" s="60"/>
      <c r="CM319" s="60"/>
      <c r="CN319" s="60"/>
      <c r="CO319" s="60"/>
      <c r="CP319" s="60"/>
      <c r="CQ319" s="60"/>
      <c r="CR319" s="60"/>
      <c r="CS319" s="60"/>
      <c r="CT319" s="60"/>
      <c r="CU319" s="60"/>
      <c r="CV319" s="60"/>
      <c r="CW319" s="60"/>
      <c r="CX319" s="60"/>
      <c r="CY319" s="60"/>
      <c r="CZ319" s="60"/>
      <c r="DA319" s="60"/>
      <c r="DB319" s="60"/>
      <c r="DC319" s="60"/>
      <c r="DD319" s="60"/>
      <c r="DE319" s="60"/>
      <c r="DF319" s="60"/>
      <c r="DG319" s="60"/>
      <c r="DH319" s="60"/>
      <c r="DI319" s="60"/>
      <c r="DJ319" s="60"/>
      <c r="DK319" s="60"/>
      <c r="DL319" s="60"/>
      <c r="DM319" s="60"/>
      <c r="DN319" s="60"/>
      <c r="DO319" s="60"/>
      <c r="DP319" s="60"/>
    </row>
    <row r="320" spans="2:12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BS320" s="60"/>
      <c r="BT320" s="60"/>
      <c r="BU320" s="75"/>
      <c r="BV320" s="75"/>
      <c r="BW320" s="75"/>
      <c r="BX320" s="75"/>
      <c r="BY320" s="75"/>
      <c r="BZ320" s="75"/>
      <c r="CA320" s="75"/>
      <c r="CL320" s="60"/>
      <c r="CM320" s="60"/>
      <c r="CN320" s="60"/>
      <c r="CO320" s="60"/>
      <c r="CP320" s="60"/>
      <c r="CQ320" s="60"/>
      <c r="CR320" s="60"/>
      <c r="CS320" s="60"/>
      <c r="CT320" s="60"/>
      <c r="CU320" s="60"/>
      <c r="CV320" s="60"/>
      <c r="CW320" s="60"/>
      <c r="CX320" s="60"/>
      <c r="CY320" s="60"/>
      <c r="CZ320" s="60"/>
      <c r="DA320" s="60"/>
      <c r="DB320" s="60"/>
      <c r="DC320" s="60"/>
      <c r="DD320" s="60"/>
      <c r="DE320" s="60"/>
      <c r="DF320" s="60"/>
      <c r="DG320" s="60"/>
      <c r="DH320" s="60"/>
      <c r="DI320" s="60"/>
      <c r="DJ320" s="60"/>
      <c r="DK320" s="60"/>
      <c r="DL320" s="60"/>
      <c r="DM320" s="60"/>
      <c r="DN320" s="60"/>
      <c r="DO320" s="60"/>
      <c r="DP320" s="60"/>
    </row>
    <row r="321" spans="2:12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BS321" s="60"/>
      <c r="BT321" s="60"/>
      <c r="BU321" s="75"/>
      <c r="BV321" s="75"/>
      <c r="BW321" s="75"/>
      <c r="BX321" s="75"/>
      <c r="BY321" s="75"/>
      <c r="BZ321" s="75"/>
      <c r="CA321" s="75"/>
      <c r="CL321" s="60"/>
      <c r="CM321" s="60"/>
      <c r="CN321" s="60"/>
      <c r="CO321" s="60"/>
      <c r="CP321" s="60"/>
      <c r="CQ321" s="60"/>
      <c r="CR321" s="60"/>
      <c r="CS321" s="60"/>
      <c r="CT321" s="60"/>
      <c r="CU321" s="60"/>
      <c r="CV321" s="60"/>
      <c r="CW321" s="60"/>
      <c r="CX321" s="60"/>
      <c r="CY321" s="60"/>
      <c r="CZ321" s="60"/>
      <c r="DA321" s="60"/>
      <c r="DB321" s="60"/>
      <c r="DC321" s="60"/>
      <c r="DD321" s="60"/>
      <c r="DE321" s="60"/>
      <c r="DF321" s="60"/>
      <c r="DG321" s="60"/>
      <c r="DH321" s="60"/>
      <c r="DI321" s="60"/>
      <c r="DJ321" s="60"/>
      <c r="DK321" s="60"/>
      <c r="DL321" s="60"/>
      <c r="DM321" s="60"/>
      <c r="DN321" s="60"/>
      <c r="DO321" s="60"/>
      <c r="DP321" s="60"/>
    </row>
    <row r="322" spans="2:12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BS322" s="60"/>
      <c r="BT322" s="60"/>
      <c r="BU322" s="75"/>
      <c r="BV322" s="75"/>
      <c r="BW322" s="75"/>
      <c r="BX322" s="75"/>
      <c r="BY322" s="75"/>
      <c r="BZ322" s="75"/>
      <c r="CA322" s="75"/>
      <c r="CL322" s="60"/>
      <c r="CM322" s="60"/>
      <c r="CN322" s="60"/>
      <c r="CO322" s="60"/>
      <c r="CP322" s="60"/>
      <c r="CQ322" s="60"/>
      <c r="CR322" s="60"/>
      <c r="CS322" s="60"/>
      <c r="CT322" s="60"/>
      <c r="CU322" s="60"/>
      <c r="CV322" s="60"/>
      <c r="CW322" s="60"/>
      <c r="CX322" s="60"/>
      <c r="CY322" s="60"/>
      <c r="CZ322" s="60"/>
      <c r="DA322" s="60"/>
      <c r="DB322" s="60"/>
      <c r="DC322" s="60"/>
      <c r="DD322" s="60"/>
      <c r="DE322" s="60"/>
      <c r="DF322" s="60"/>
      <c r="DG322" s="60"/>
      <c r="DH322" s="60"/>
      <c r="DI322" s="60"/>
      <c r="DJ322" s="60"/>
      <c r="DK322" s="60"/>
      <c r="DL322" s="60"/>
      <c r="DM322" s="60"/>
      <c r="DN322" s="60"/>
      <c r="DO322" s="60"/>
      <c r="DP322" s="60"/>
    </row>
    <row r="323" spans="2:12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BS323" s="60"/>
      <c r="BT323" s="60"/>
      <c r="BU323" s="75"/>
      <c r="BV323" s="75"/>
      <c r="BW323" s="75"/>
      <c r="BX323" s="75"/>
      <c r="BY323" s="75"/>
      <c r="BZ323" s="75"/>
      <c r="CA323" s="75"/>
      <c r="CL323" s="60"/>
      <c r="CM323" s="60"/>
      <c r="CN323" s="60"/>
      <c r="CO323" s="60"/>
      <c r="CP323" s="60"/>
      <c r="CQ323" s="60"/>
      <c r="CR323" s="60"/>
      <c r="CS323" s="60"/>
      <c r="CT323" s="60"/>
      <c r="CU323" s="60"/>
      <c r="CV323" s="60"/>
      <c r="CW323" s="60"/>
      <c r="CX323" s="60"/>
      <c r="CY323" s="60"/>
      <c r="CZ323" s="60"/>
      <c r="DA323" s="60"/>
      <c r="DB323" s="60"/>
      <c r="DC323" s="60"/>
      <c r="DD323" s="60"/>
      <c r="DE323" s="60"/>
      <c r="DF323" s="60"/>
      <c r="DG323" s="60"/>
      <c r="DH323" s="60"/>
      <c r="DI323" s="60"/>
      <c r="DJ323" s="60"/>
      <c r="DK323" s="60"/>
      <c r="DL323" s="60"/>
      <c r="DM323" s="60"/>
      <c r="DN323" s="60"/>
      <c r="DO323" s="60"/>
      <c r="DP323" s="60"/>
    </row>
    <row r="324" spans="2:12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BS324" s="60"/>
      <c r="BT324" s="60"/>
      <c r="BU324" s="75"/>
      <c r="BV324" s="75"/>
      <c r="BW324" s="75"/>
      <c r="BX324" s="75"/>
      <c r="BY324" s="75"/>
      <c r="BZ324" s="75"/>
      <c r="CA324" s="75"/>
      <c r="CL324" s="60"/>
      <c r="CM324" s="60"/>
      <c r="CN324" s="60"/>
      <c r="CO324" s="60"/>
      <c r="CP324" s="60"/>
      <c r="CQ324" s="60"/>
      <c r="CR324" s="60"/>
      <c r="CS324" s="60"/>
      <c r="CT324" s="60"/>
      <c r="CU324" s="60"/>
      <c r="CV324" s="60"/>
      <c r="CW324" s="60"/>
      <c r="CX324" s="60"/>
      <c r="CY324" s="60"/>
      <c r="CZ324" s="60"/>
      <c r="DA324" s="60"/>
      <c r="DB324" s="60"/>
      <c r="DC324" s="60"/>
      <c r="DD324" s="60"/>
      <c r="DE324" s="60"/>
      <c r="DF324" s="60"/>
      <c r="DG324" s="60"/>
      <c r="DH324" s="60"/>
      <c r="DI324" s="60"/>
      <c r="DJ324" s="60"/>
      <c r="DK324" s="60"/>
      <c r="DL324" s="60"/>
      <c r="DM324" s="60"/>
      <c r="DN324" s="60"/>
      <c r="DO324" s="60"/>
      <c r="DP324" s="60"/>
    </row>
    <row r="325" spans="2:12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BS325" s="60"/>
      <c r="BT325" s="60"/>
      <c r="BU325" s="75"/>
      <c r="BV325" s="75"/>
      <c r="BW325" s="75"/>
      <c r="BX325" s="75"/>
      <c r="BY325" s="75"/>
      <c r="BZ325" s="75"/>
      <c r="CA325" s="75"/>
      <c r="CL325" s="60"/>
      <c r="CM325" s="60"/>
      <c r="CN325" s="60"/>
      <c r="CO325" s="60"/>
      <c r="CP325" s="60"/>
      <c r="CQ325" s="60"/>
      <c r="CR325" s="60"/>
      <c r="CS325" s="60"/>
      <c r="CT325" s="60"/>
      <c r="CU325" s="60"/>
      <c r="CV325" s="60"/>
      <c r="CW325" s="60"/>
      <c r="CX325" s="60"/>
      <c r="CY325" s="60"/>
      <c r="CZ325" s="60"/>
      <c r="DA325" s="60"/>
      <c r="DB325" s="60"/>
      <c r="DC325" s="60"/>
      <c r="DD325" s="60"/>
      <c r="DE325" s="60"/>
      <c r="DF325" s="60"/>
      <c r="DG325" s="60"/>
      <c r="DH325" s="60"/>
      <c r="DI325" s="60"/>
      <c r="DJ325" s="60"/>
      <c r="DK325" s="60"/>
      <c r="DL325" s="60"/>
      <c r="DM325" s="60"/>
      <c r="DN325" s="60"/>
      <c r="DO325" s="60"/>
      <c r="DP325" s="60"/>
    </row>
    <row r="326" spans="2:12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BS326" s="60"/>
      <c r="BT326" s="60"/>
      <c r="BU326" s="75"/>
      <c r="BV326" s="75"/>
      <c r="BW326" s="75"/>
      <c r="BX326" s="75"/>
      <c r="BY326" s="75"/>
      <c r="BZ326" s="75"/>
      <c r="CA326" s="75"/>
      <c r="CL326" s="60"/>
      <c r="CM326" s="60"/>
      <c r="CN326" s="60"/>
      <c r="CO326" s="60"/>
      <c r="CP326" s="60"/>
      <c r="CQ326" s="60"/>
      <c r="CR326" s="60"/>
      <c r="CS326" s="60"/>
      <c r="CT326" s="60"/>
      <c r="CU326" s="60"/>
      <c r="CV326" s="60"/>
      <c r="CW326" s="60"/>
      <c r="CX326" s="60"/>
      <c r="CY326" s="60"/>
      <c r="CZ326" s="60"/>
      <c r="DA326" s="60"/>
      <c r="DB326" s="60"/>
      <c r="DC326" s="60"/>
      <c r="DD326" s="60"/>
      <c r="DE326" s="60"/>
      <c r="DF326" s="60"/>
      <c r="DG326" s="60"/>
      <c r="DH326" s="60"/>
      <c r="DI326" s="60"/>
      <c r="DJ326" s="60"/>
      <c r="DK326" s="60"/>
      <c r="DL326" s="60"/>
      <c r="DM326" s="60"/>
      <c r="DN326" s="60"/>
      <c r="DO326" s="60"/>
      <c r="DP326" s="60"/>
    </row>
    <row r="327" spans="2:12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BS327" s="60"/>
      <c r="BT327" s="60"/>
      <c r="BU327" s="75"/>
      <c r="BV327" s="75"/>
      <c r="BW327" s="75"/>
      <c r="BX327" s="75"/>
      <c r="BY327" s="75"/>
      <c r="BZ327" s="75"/>
      <c r="CA327" s="75"/>
      <c r="CL327" s="60"/>
      <c r="CM327" s="60"/>
      <c r="CN327" s="60"/>
      <c r="CO327" s="60"/>
      <c r="CP327" s="60"/>
      <c r="CQ327" s="60"/>
      <c r="CR327" s="60"/>
      <c r="CS327" s="60"/>
      <c r="CT327" s="60"/>
      <c r="CU327" s="60"/>
      <c r="CV327" s="60"/>
      <c r="CW327" s="60"/>
      <c r="CX327" s="60"/>
      <c r="CY327" s="60"/>
      <c r="CZ327" s="60"/>
      <c r="DA327" s="60"/>
      <c r="DB327" s="60"/>
      <c r="DC327" s="60"/>
      <c r="DD327" s="60"/>
      <c r="DE327" s="60"/>
      <c r="DF327" s="60"/>
      <c r="DG327" s="60"/>
      <c r="DH327" s="60"/>
      <c r="DI327" s="60"/>
      <c r="DJ327" s="60"/>
      <c r="DK327" s="60"/>
      <c r="DL327" s="60"/>
      <c r="DM327" s="60"/>
      <c r="DN327" s="60"/>
      <c r="DO327" s="60"/>
      <c r="DP327" s="60"/>
    </row>
    <row r="328" spans="2:12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BS328" s="60"/>
      <c r="BT328" s="60"/>
      <c r="BU328" s="75"/>
      <c r="BV328" s="75"/>
      <c r="BW328" s="75"/>
      <c r="BX328" s="75"/>
      <c r="BY328" s="75"/>
      <c r="BZ328" s="75"/>
      <c r="CA328" s="75"/>
      <c r="CL328" s="60"/>
      <c r="CM328" s="60"/>
      <c r="CN328" s="60"/>
      <c r="CO328" s="60"/>
      <c r="CP328" s="60"/>
      <c r="CQ328" s="60"/>
      <c r="CR328" s="60"/>
      <c r="CS328" s="60"/>
      <c r="CT328" s="60"/>
      <c r="CU328" s="60"/>
      <c r="CV328" s="60"/>
      <c r="CW328" s="60"/>
      <c r="CX328" s="60"/>
      <c r="CY328" s="60"/>
      <c r="CZ328" s="60"/>
      <c r="DA328" s="60"/>
      <c r="DB328" s="60"/>
      <c r="DC328" s="60"/>
      <c r="DD328" s="60"/>
      <c r="DE328" s="60"/>
      <c r="DF328" s="60"/>
      <c r="DG328" s="60"/>
      <c r="DH328" s="60"/>
      <c r="DI328" s="60"/>
      <c r="DJ328" s="60"/>
      <c r="DK328" s="60"/>
      <c r="DL328" s="60"/>
      <c r="DM328" s="60"/>
      <c r="DN328" s="60"/>
      <c r="DO328" s="60"/>
      <c r="DP328" s="60"/>
    </row>
    <row r="329" spans="2:12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BS329" s="60"/>
      <c r="BT329" s="60"/>
      <c r="BU329" s="75"/>
      <c r="BV329" s="75"/>
      <c r="BW329" s="75"/>
      <c r="BX329" s="75"/>
      <c r="BY329" s="75"/>
      <c r="BZ329" s="75"/>
      <c r="CA329" s="75"/>
      <c r="CL329" s="60"/>
      <c r="CM329" s="60"/>
      <c r="CN329" s="60"/>
      <c r="CO329" s="60"/>
      <c r="CP329" s="60"/>
      <c r="CQ329" s="60"/>
      <c r="CR329" s="60"/>
      <c r="CS329" s="60"/>
      <c r="CT329" s="60"/>
      <c r="CU329" s="60"/>
      <c r="CV329" s="60"/>
      <c r="CW329" s="60"/>
      <c r="CX329" s="60"/>
      <c r="CY329" s="60"/>
      <c r="CZ329" s="60"/>
      <c r="DA329" s="60"/>
      <c r="DB329" s="60"/>
      <c r="DC329" s="60"/>
      <c r="DD329" s="60"/>
      <c r="DE329" s="60"/>
      <c r="DF329" s="60"/>
      <c r="DG329" s="60"/>
      <c r="DH329" s="60"/>
      <c r="DI329" s="60"/>
      <c r="DJ329" s="60"/>
      <c r="DK329" s="60"/>
      <c r="DL329" s="60"/>
      <c r="DM329" s="60"/>
      <c r="DN329" s="60"/>
      <c r="DO329" s="60"/>
      <c r="DP329" s="60"/>
    </row>
    <row r="330" spans="2:12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BS330" s="60"/>
      <c r="BT330" s="60"/>
      <c r="BU330" s="75"/>
      <c r="BV330" s="75"/>
      <c r="BW330" s="75"/>
      <c r="BX330" s="75"/>
      <c r="BY330" s="75"/>
      <c r="BZ330" s="75"/>
      <c r="CA330" s="75"/>
      <c r="CL330" s="60"/>
      <c r="CM330" s="60"/>
      <c r="CN330" s="60"/>
      <c r="CO330" s="60"/>
      <c r="CP330" s="60"/>
      <c r="CQ330" s="60"/>
      <c r="CR330" s="60"/>
      <c r="CS330" s="60"/>
      <c r="CT330" s="60"/>
      <c r="CU330" s="60"/>
      <c r="CV330" s="60"/>
      <c r="CW330" s="60"/>
      <c r="CX330" s="60"/>
      <c r="CY330" s="60"/>
      <c r="CZ330" s="60"/>
      <c r="DA330" s="60"/>
      <c r="DB330" s="60"/>
      <c r="DC330" s="60"/>
      <c r="DD330" s="60"/>
      <c r="DE330" s="60"/>
      <c r="DF330" s="60"/>
      <c r="DG330" s="60"/>
      <c r="DH330" s="60"/>
      <c r="DI330" s="60"/>
      <c r="DJ330" s="60"/>
      <c r="DK330" s="60"/>
      <c r="DL330" s="60"/>
      <c r="DM330" s="60"/>
      <c r="DN330" s="60"/>
      <c r="DO330" s="60"/>
      <c r="DP330" s="60"/>
    </row>
    <row r="331" spans="2:12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BS331" s="60"/>
      <c r="BT331" s="60"/>
      <c r="BU331" s="75"/>
      <c r="BV331" s="75"/>
      <c r="BW331" s="75"/>
      <c r="BX331" s="75"/>
      <c r="BY331" s="75"/>
      <c r="BZ331" s="75"/>
      <c r="CA331" s="75"/>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60"/>
      <c r="DJ331" s="60"/>
      <c r="DK331" s="60"/>
      <c r="DL331" s="60"/>
      <c r="DM331" s="60"/>
      <c r="DN331" s="60"/>
      <c r="DO331" s="60"/>
      <c r="DP331" s="60"/>
    </row>
    <row r="332" spans="2:12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BS332" s="60"/>
      <c r="BT332" s="60"/>
      <c r="BU332" s="75"/>
      <c r="BV332" s="75"/>
      <c r="BW332" s="75"/>
      <c r="BX332" s="75"/>
      <c r="BY332" s="75"/>
      <c r="BZ332" s="75"/>
      <c r="CA332" s="75"/>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60"/>
      <c r="DJ332" s="60"/>
      <c r="DK332" s="60"/>
      <c r="DL332" s="60"/>
      <c r="DM332" s="60"/>
      <c r="DN332" s="60"/>
      <c r="DO332" s="60"/>
      <c r="DP332" s="60"/>
    </row>
    <row r="333" spans="2:12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BS333" s="60"/>
      <c r="BT333" s="60"/>
      <c r="BU333" s="75"/>
      <c r="BV333" s="75"/>
      <c r="BW333" s="75"/>
      <c r="BX333" s="75"/>
      <c r="BY333" s="75"/>
      <c r="BZ333" s="75"/>
      <c r="CA333" s="75"/>
      <c r="CL333" s="60"/>
      <c r="CM333" s="60"/>
      <c r="CN333" s="60"/>
      <c r="CO333" s="60"/>
      <c r="CP333" s="60"/>
      <c r="CQ333" s="60"/>
      <c r="CR333" s="60"/>
      <c r="CS333" s="60"/>
      <c r="CT333" s="60"/>
      <c r="CU333" s="60"/>
      <c r="CV333" s="60"/>
      <c r="CW333" s="60"/>
      <c r="CX333" s="60"/>
      <c r="CY333" s="60"/>
      <c r="CZ333" s="60"/>
      <c r="DA333" s="60"/>
      <c r="DB333" s="60"/>
      <c r="DC333" s="60"/>
      <c r="DD333" s="60"/>
      <c r="DE333" s="60"/>
      <c r="DF333" s="60"/>
      <c r="DG333" s="60"/>
      <c r="DH333" s="60"/>
      <c r="DI333" s="60"/>
      <c r="DJ333" s="60"/>
      <c r="DK333" s="60"/>
      <c r="DL333" s="60"/>
      <c r="DM333" s="60"/>
      <c r="DN333" s="60"/>
      <c r="DO333" s="60"/>
      <c r="DP333" s="60"/>
    </row>
    <row r="334" spans="2:12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BS334" s="60"/>
      <c r="BT334" s="60"/>
      <c r="BU334" s="75"/>
      <c r="BV334" s="75"/>
      <c r="BW334" s="75"/>
      <c r="BX334" s="75"/>
      <c r="BY334" s="75"/>
      <c r="BZ334" s="75"/>
      <c r="CA334" s="75"/>
      <c r="CL334" s="60"/>
      <c r="CM334" s="60"/>
      <c r="CN334" s="60"/>
      <c r="CO334" s="60"/>
      <c r="CP334" s="60"/>
      <c r="CQ334" s="60"/>
      <c r="CR334" s="60"/>
      <c r="CS334" s="60"/>
      <c r="CT334" s="60"/>
      <c r="CU334" s="60"/>
      <c r="CV334" s="60"/>
      <c r="CW334" s="60"/>
      <c r="CX334" s="60"/>
      <c r="CY334" s="60"/>
      <c r="CZ334" s="60"/>
      <c r="DA334" s="60"/>
      <c r="DB334" s="60"/>
      <c r="DC334" s="60"/>
      <c r="DD334" s="60"/>
      <c r="DE334" s="60"/>
      <c r="DF334" s="60"/>
      <c r="DG334" s="60"/>
      <c r="DH334" s="60"/>
      <c r="DI334" s="60"/>
      <c r="DJ334" s="60"/>
      <c r="DK334" s="60"/>
      <c r="DL334" s="60"/>
      <c r="DM334" s="60"/>
      <c r="DN334" s="60"/>
      <c r="DO334" s="60"/>
      <c r="DP334" s="60"/>
    </row>
    <row r="335" spans="2:12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BS335" s="60"/>
      <c r="BT335" s="60"/>
      <c r="BU335" s="75"/>
      <c r="BV335" s="75"/>
      <c r="BW335" s="75"/>
      <c r="BX335" s="75"/>
      <c r="BY335" s="75"/>
      <c r="BZ335" s="75"/>
      <c r="CA335" s="75"/>
      <c r="CL335" s="60"/>
      <c r="CM335" s="60"/>
      <c r="CN335" s="60"/>
      <c r="CO335" s="60"/>
      <c r="CP335" s="60"/>
      <c r="CQ335" s="60"/>
      <c r="CR335" s="60"/>
      <c r="CS335" s="60"/>
      <c r="CT335" s="60"/>
      <c r="CU335" s="60"/>
      <c r="CV335" s="60"/>
      <c r="CW335" s="60"/>
      <c r="CX335" s="60"/>
      <c r="CY335" s="60"/>
      <c r="CZ335" s="60"/>
      <c r="DA335" s="60"/>
      <c r="DB335" s="60"/>
      <c r="DC335" s="60"/>
      <c r="DD335" s="60"/>
      <c r="DE335" s="60"/>
      <c r="DF335" s="60"/>
      <c r="DG335" s="60"/>
      <c r="DH335" s="60"/>
      <c r="DI335" s="60"/>
      <c r="DJ335" s="60"/>
      <c r="DK335" s="60"/>
      <c r="DL335" s="60"/>
      <c r="DM335" s="60"/>
      <c r="DN335" s="60"/>
      <c r="DO335" s="60"/>
      <c r="DP335" s="60"/>
    </row>
    <row r="336" spans="2:12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BS336" s="60"/>
      <c r="BT336" s="60"/>
      <c r="BU336" s="75"/>
      <c r="BV336" s="75"/>
      <c r="BW336" s="75"/>
      <c r="BX336" s="75"/>
      <c r="BY336" s="75"/>
      <c r="BZ336" s="75"/>
      <c r="CA336" s="75"/>
      <c r="CL336" s="60"/>
      <c r="CM336" s="60"/>
      <c r="CN336" s="60"/>
      <c r="CO336" s="60"/>
      <c r="CP336" s="60"/>
      <c r="CQ336" s="60"/>
      <c r="CR336" s="60"/>
      <c r="CS336" s="60"/>
      <c r="CT336" s="60"/>
      <c r="CU336" s="60"/>
      <c r="CV336" s="60"/>
      <c r="CW336" s="60"/>
      <c r="CX336" s="60"/>
      <c r="CY336" s="60"/>
      <c r="CZ336" s="60"/>
      <c r="DA336" s="60"/>
      <c r="DB336" s="60"/>
      <c r="DC336" s="60"/>
      <c r="DD336" s="60"/>
      <c r="DE336" s="60"/>
      <c r="DF336" s="60"/>
      <c r="DG336" s="60"/>
      <c r="DH336" s="60"/>
      <c r="DI336" s="60"/>
      <c r="DJ336" s="60"/>
      <c r="DK336" s="60"/>
      <c r="DL336" s="60"/>
      <c r="DM336" s="60"/>
      <c r="DN336" s="60"/>
      <c r="DO336" s="60"/>
      <c r="DP336" s="60"/>
    </row>
    <row r="337" spans="2:12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BS337" s="60"/>
      <c r="BT337" s="60"/>
      <c r="BU337" s="75"/>
      <c r="BV337" s="75"/>
      <c r="BW337" s="75"/>
      <c r="BX337" s="75"/>
      <c r="BY337" s="75"/>
      <c r="BZ337" s="75"/>
      <c r="CA337" s="75"/>
      <c r="CL337" s="60"/>
      <c r="CM337" s="60"/>
      <c r="CN337" s="60"/>
      <c r="CO337" s="60"/>
      <c r="CP337" s="60"/>
      <c r="CQ337" s="60"/>
      <c r="CR337" s="60"/>
      <c r="CS337" s="60"/>
      <c r="CT337" s="60"/>
      <c r="CU337" s="60"/>
      <c r="CV337" s="60"/>
      <c r="CW337" s="60"/>
      <c r="CX337" s="60"/>
      <c r="CY337" s="60"/>
      <c r="CZ337" s="60"/>
      <c r="DA337" s="60"/>
      <c r="DB337" s="60"/>
      <c r="DC337" s="60"/>
      <c r="DD337" s="60"/>
      <c r="DE337" s="60"/>
      <c r="DF337" s="60"/>
      <c r="DG337" s="60"/>
      <c r="DH337" s="60"/>
      <c r="DI337" s="60"/>
      <c r="DJ337" s="60"/>
      <c r="DK337" s="60"/>
      <c r="DL337" s="60"/>
      <c r="DM337" s="60"/>
      <c r="DN337" s="60"/>
      <c r="DO337" s="60"/>
      <c r="DP337" s="60"/>
    </row>
    <row r="338" spans="2:12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BS338" s="60"/>
      <c r="BT338" s="60"/>
      <c r="BU338" s="75"/>
      <c r="BV338" s="75"/>
      <c r="BW338" s="75"/>
      <c r="BX338" s="75"/>
      <c r="BY338" s="75"/>
      <c r="BZ338" s="75"/>
      <c r="CA338" s="75"/>
      <c r="CL338" s="60"/>
      <c r="CM338" s="60"/>
      <c r="CN338" s="60"/>
      <c r="CO338" s="60"/>
      <c r="CP338" s="60"/>
      <c r="CQ338" s="60"/>
      <c r="CR338" s="60"/>
      <c r="CS338" s="60"/>
      <c r="CT338" s="60"/>
      <c r="CU338" s="60"/>
      <c r="CV338" s="60"/>
      <c r="CW338" s="60"/>
      <c r="CX338" s="60"/>
      <c r="CY338" s="60"/>
      <c r="CZ338" s="60"/>
      <c r="DA338" s="60"/>
      <c r="DB338" s="60"/>
      <c r="DC338" s="60"/>
      <c r="DD338" s="60"/>
      <c r="DE338" s="60"/>
      <c r="DF338" s="60"/>
      <c r="DG338" s="60"/>
      <c r="DH338" s="60"/>
      <c r="DI338" s="60"/>
      <c r="DJ338" s="60"/>
      <c r="DK338" s="60"/>
      <c r="DL338" s="60"/>
      <c r="DM338" s="60"/>
      <c r="DN338" s="60"/>
      <c r="DO338" s="60"/>
      <c r="DP338" s="60"/>
    </row>
    <row r="339" spans="2:12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BS339" s="60"/>
      <c r="BT339" s="60"/>
      <c r="BU339" s="75"/>
      <c r="BV339" s="75"/>
      <c r="BW339" s="75"/>
      <c r="BX339" s="75"/>
      <c r="BY339" s="75"/>
      <c r="BZ339" s="75"/>
      <c r="CA339" s="75"/>
      <c r="CL339" s="60"/>
      <c r="CM339" s="60"/>
      <c r="CN339" s="60"/>
      <c r="CO339" s="60"/>
      <c r="CP339" s="60"/>
      <c r="CQ339" s="60"/>
      <c r="CR339" s="60"/>
      <c r="CS339" s="60"/>
      <c r="CT339" s="60"/>
      <c r="CU339" s="60"/>
      <c r="CV339" s="60"/>
      <c r="CW339" s="60"/>
      <c r="CX339" s="60"/>
      <c r="CY339" s="60"/>
      <c r="CZ339" s="60"/>
      <c r="DA339" s="60"/>
      <c r="DB339" s="60"/>
      <c r="DC339" s="60"/>
      <c r="DD339" s="60"/>
      <c r="DE339" s="60"/>
      <c r="DF339" s="60"/>
      <c r="DG339" s="60"/>
      <c r="DH339" s="60"/>
      <c r="DI339" s="60"/>
      <c r="DJ339" s="60"/>
      <c r="DK339" s="60"/>
      <c r="DL339" s="60"/>
      <c r="DM339" s="60"/>
      <c r="DN339" s="60"/>
      <c r="DO339" s="60"/>
      <c r="DP339" s="60"/>
    </row>
    <row r="340" spans="2:12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BS340" s="60"/>
      <c r="BT340" s="60"/>
      <c r="BU340" s="75"/>
      <c r="BV340" s="75"/>
      <c r="BW340" s="75"/>
      <c r="BX340" s="75"/>
      <c r="BY340" s="75"/>
      <c r="BZ340" s="75"/>
      <c r="CA340" s="75"/>
      <c r="CL340" s="60"/>
      <c r="CM340" s="60"/>
      <c r="CN340" s="60"/>
      <c r="CO340" s="60"/>
      <c r="CP340" s="60"/>
      <c r="CQ340" s="60"/>
      <c r="CR340" s="60"/>
      <c r="CS340" s="60"/>
      <c r="CT340" s="60"/>
      <c r="CU340" s="60"/>
      <c r="CV340" s="60"/>
      <c r="CW340" s="60"/>
      <c r="CX340" s="60"/>
      <c r="CY340" s="60"/>
      <c r="CZ340" s="60"/>
      <c r="DA340" s="60"/>
      <c r="DB340" s="60"/>
      <c r="DC340" s="60"/>
      <c r="DD340" s="60"/>
      <c r="DE340" s="60"/>
      <c r="DF340" s="60"/>
      <c r="DG340" s="60"/>
      <c r="DH340" s="60"/>
      <c r="DI340" s="60"/>
      <c r="DJ340" s="60"/>
      <c r="DK340" s="60"/>
      <c r="DL340" s="60"/>
      <c r="DM340" s="60"/>
      <c r="DN340" s="60"/>
      <c r="DO340" s="60"/>
      <c r="DP340" s="60"/>
    </row>
    <row r="341" spans="2:12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BS341" s="60"/>
      <c r="BT341" s="60"/>
      <c r="BU341" s="75"/>
      <c r="BV341" s="75"/>
      <c r="BW341" s="75"/>
      <c r="BX341" s="75"/>
      <c r="BY341" s="75"/>
      <c r="BZ341" s="75"/>
      <c r="CA341" s="75"/>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60"/>
      <c r="DJ341" s="60"/>
      <c r="DK341" s="60"/>
      <c r="DL341" s="60"/>
      <c r="DM341" s="60"/>
      <c r="DN341" s="60"/>
      <c r="DO341" s="60"/>
      <c r="DP341" s="60"/>
    </row>
    <row r="342" spans="2:12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BS342" s="60"/>
      <c r="BT342" s="60"/>
      <c r="BU342" s="75"/>
      <c r="BV342" s="75"/>
      <c r="BW342" s="75"/>
      <c r="BX342" s="75"/>
      <c r="BY342" s="75"/>
      <c r="BZ342" s="75"/>
      <c r="CA342" s="75"/>
      <c r="CL342" s="60"/>
      <c r="CM342" s="60"/>
      <c r="CN342" s="60"/>
      <c r="CO342" s="60"/>
      <c r="CP342" s="60"/>
      <c r="CQ342" s="60"/>
      <c r="CR342" s="60"/>
      <c r="CS342" s="60"/>
      <c r="CT342" s="60"/>
      <c r="CU342" s="60"/>
      <c r="CV342" s="60"/>
      <c r="CW342" s="60"/>
      <c r="CX342" s="60"/>
      <c r="CY342" s="60"/>
      <c r="CZ342" s="60"/>
      <c r="DA342" s="60"/>
      <c r="DB342" s="60"/>
      <c r="DC342" s="60"/>
      <c r="DD342" s="60"/>
      <c r="DE342" s="60"/>
      <c r="DF342" s="60"/>
      <c r="DG342" s="60"/>
      <c r="DH342" s="60"/>
      <c r="DI342" s="60"/>
      <c r="DJ342" s="60"/>
      <c r="DK342" s="60"/>
      <c r="DL342" s="60"/>
      <c r="DM342" s="60"/>
      <c r="DN342" s="60"/>
      <c r="DO342" s="60"/>
      <c r="DP342" s="60"/>
    </row>
    <row r="343" spans="2:12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BS343" s="60"/>
      <c r="BT343" s="60"/>
      <c r="BU343" s="75"/>
      <c r="BV343" s="75"/>
      <c r="BW343" s="75"/>
      <c r="BX343" s="75"/>
      <c r="BY343" s="75"/>
      <c r="BZ343" s="75"/>
      <c r="CA343" s="75"/>
      <c r="CL343" s="60"/>
      <c r="CM343" s="60"/>
      <c r="CN343" s="60"/>
      <c r="CO343" s="60"/>
      <c r="CP343" s="60"/>
      <c r="CQ343" s="60"/>
      <c r="CR343" s="60"/>
      <c r="CS343" s="60"/>
      <c r="CT343" s="60"/>
      <c r="CU343" s="60"/>
      <c r="CV343" s="60"/>
      <c r="CW343" s="60"/>
      <c r="CX343" s="60"/>
      <c r="CY343" s="60"/>
      <c r="CZ343" s="60"/>
      <c r="DA343" s="60"/>
      <c r="DB343" s="60"/>
      <c r="DC343" s="60"/>
      <c r="DD343" s="60"/>
      <c r="DE343" s="60"/>
      <c r="DF343" s="60"/>
      <c r="DG343" s="60"/>
      <c r="DH343" s="60"/>
      <c r="DI343" s="60"/>
      <c r="DJ343" s="60"/>
      <c r="DK343" s="60"/>
      <c r="DL343" s="60"/>
      <c r="DM343" s="60"/>
      <c r="DN343" s="60"/>
      <c r="DO343" s="60"/>
      <c r="DP343" s="60"/>
    </row>
    <row r="344" spans="2:12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BS344" s="60"/>
      <c r="BT344" s="60"/>
      <c r="BU344" s="75"/>
      <c r="BV344" s="75"/>
      <c r="BW344" s="75"/>
      <c r="BX344" s="75"/>
      <c r="BY344" s="75"/>
      <c r="BZ344" s="75"/>
      <c r="CA344" s="75"/>
      <c r="CL344" s="60"/>
      <c r="CM344" s="60"/>
      <c r="CN344" s="60"/>
      <c r="CO344" s="60"/>
      <c r="CP344" s="60"/>
      <c r="CQ344" s="60"/>
      <c r="CR344" s="60"/>
      <c r="CS344" s="60"/>
      <c r="CT344" s="60"/>
      <c r="CU344" s="60"/>
      <c r="CV344" s="60"/>
      <c r="CW344" s="60"/>
      <c r="CX344" s="60"/>
      <c r="CY344" s="60"/>
      <c r="CZ344" s="60"/>
      <c r="DA344" s="60"/>
      <c r="DB344" s="60"/>
      <c r="DC344" s="60"/>
      <c r="DD344" s="60"/>
      <c r="DE344" s="60"/>
      <c r="DF344" s="60"/>
      <c r="DG344" s="60"/>
      <c r="DH344" s="60"/>
      <c r="DI344" s="60"/>
      <c r="DJ344" s="60"/>
      <c r="DK344" s="60"/>
      <c r="DL344" s="60"/>
      <c r="DM344" s="60"/>
      <c r="DN344" s="60"/>
      <c r="DO344" s="60"/>
      <c r="DP344" s="60"/>
    </row>
    <row r="345" spans="2:12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BS345" s="60"/>
      <c r="BT345" s="60"/>
      <c r="BU345" s="75"/>
      <c r="BV345" s="75"/>
      <c r="BW345" s="75"/>
      <c r="BX345" s="75"/>
      <c r="BY345" s="75"/>
      <c r="BZ345" s="75"/>
      <c r="CA345" s="75"/>
      <c r="CL345" s="60"/>
      <c r="CM345" s="60"/>
      <c r="CN345" s="60"/>
      <c r="CO345" s="60"/>
      <c r="CP345" s="60"/>
      <c r="CQ345" s="60"/>
      <c r="CR345" s="60"/>
      <c r="CS345" s="60"/>
      <c r="CT345" s="60"/>
      <c r="CU345" s="60"/>
      <c r="CV345" s="60"/>
      <c r="CW345" s="60"/>
      <c r="CX345" s="60"/>
      <c r="CY345" s="60"/>
      <c r="CZ345" s="60"/>
      <c r="DA345" s="60"/>
      <c r="DB345" s="60"/>
      <c r="DC345" s="60"/>
      <c r="DD345" s="60"/>
      <c r="DE345" s="60"/>
      <c r="DF345" s="60"/>
      <c r="DG345" s="60"/>
      <c r="DH345" s="60"/>
      <c r="DI345" s="60"/>
      <c r="DJ345" s="60"/>
      <c r="DK345" s="60"/>
      <c r="DL345" s="60"/>
      <c r="DM345" s="60"/>
      <c r="DN345" s="60"/>
      <c r="DO345" s="60"/>
      <c r="DP345" s="60"/>
    </row>
    <row r="346" spans="2:12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BS346" s="60"/>
      <c r="BT346" s="60"/>
      <c r="BU346" s="75"/>
      <c r="BV346" s="75"/>
      <c r="BW346" s="75"/>
      <c r="BX346" s="75"/>
      <c r="BY346" s="75"/>
      <c r="BZ346" s="75"/>
      <c r="CA346" s="75"/>
      <c r="CL346" s="60"/>
      <c r="CM346" s="60"/>
      <c r="CN346" s="60"/>
      <c r="CO346" s="60"/>
      <c r="CP346" s="60"/>
      <c r="CQ346" s="60"/>
      <c r="CR346" s="60"/>
      <c r="CS346" s="60"/>
      <c r="CT346" s="60"/>
      <c r="CU346" s="60"/>
      <c r="CV346" s="60"/>
      <c r="CW346" s="60"/>
      <c r="CX346" s="60"/>
      <c r="CY346" s="60"/>
      <c r="CZ346" s="60"/>
      <c r="DA346" s="60"/>
      <c r="DB346" s="60"/>
      <c r="DC346" s="60"/>
      <c r="DD346" s="60"/>
      <c r="DE346" s="60"/>
      <c r="DF346" s="60"/>
      <c r="DG346" s="60"/>
      <c r="DH346" s="60"/>
      <c r="DI346" s="60"/>
      <c r="DJ346" s="60"/>
      <c r="DK346" s="60"/>
      <c r="DL346" s="60"/>
      <c r="DM346" s="60"/>
      <c r="DN346" s="60"/>
      <c r="DO346" s="60"/>
      <c r="DP346" s="60"/>
    </row>
    <row r="347" spans="2:12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BS347" s="60"/>
      <c r="BT347" s="60"/>
      <c r="BU347" s="75"/>
      <c r="BV347" s="75"/>
      <c r="BW347" s="75"/>
      <c r="BX347" s="75"/>
      <c r="BY347" s="75"/>
      <c r="BZ347" s="75"/>
      <c r="CA347" s="75"/>
      <c r="CL347" s="60"/>
      <c r="CM347" s="60"/>
      <c r="CN347" s="60"/>
      <c r="CO347" s="60"/>
      <c r="CP347" s="60"/>
      <c r="CQ347" s="60"/>
      <c r="CR347" s="60"/>
      <c r="CS347" s="60"/>
      <c r="CT347" s="60"/>
      <c r="CU347" s="60"/>
      <c r="CV347" s="60"/>
      <c r="CW347" s="60"/>
      <c r="CX347" s="60"/>
      <c r="CY347" s="60"/>
      <c r="CZ347" s="60"/>
      <c r="DA347" s="60"/>
      <c r="DB347" s="60"/>
      <c r="DC347" s="60"/>
      <c r="DD347" s="60"/>
      <c r="DE347" s="60"/>
      <c r="DF347" s="60"/>
      <c r="DG347" s="60"/>
      <c r="DH347" s="60"/>
      <c r="DI347" s="60"/>
      <c r="DJ347" s="60"/>
      <c r="DK347" s="60"/>
      <c r="DL347" s="60"/>
      <c r="DM347" s="60"/>
      <c r="DN347" s="60"/>
      <c r="DO347" s="60"/>
      <c r="DP347" s="60"/>
    </row>
    <row r="348" spans="2:12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BS348" s="60"/>
      <c r="BT348" s="60"/>
      <c r="BU348" s="75"/>
      <c r="BV348" s="75"/>
      <c r="BW348" s="75"/>
      <c r="BX348" s="75"/>
      <c r="BY348" s="75"/>
      <c r="BZ348" s="75"/>
      <c r="CA348" s="75"/>
      <c r="CL348" s="60"/>
      <c r="CM348" s="60"/>
      <c r="CN348" s="60"/>
      <c r="CO348" s="60"/>
      <c r="CP348" s="60"/>
      <c r="CQ348" s="60"/>
      <c r="CR348" s="60"/>
      <c r="CS348" s="60"/>
      <c r="CT348" s="60"/>
      <c r="CU348" s="60"/>
      <c r="CV348" s="60"/>
      <c r="CW348" s="60"/>
      <c r="CX348" s="60"/>
      <c r="CY348" s="60"/>
      <c r="CZ348" s="60"/>
      <c r="DA348" s="60"/>
      <c r="DB348" s="60"/>
      <c r="DC348" s="60"/>
      <c r="DD348" s="60"/>
      <c r="DE348" s="60"/>
      <c r="DF348" s="60"/>
      <c r="DG348" s="60"/>
      <c r="DH348" s="60"/>
      <c r="DI348" s="60"/>
      <c r="DJ348" s="60"/>
      <c r="DK348" s="60"/>
      <c r="DL348" s="60"/>
      <c r="DM348" s="60"/>
      <c r="DN348" s="60"/>
      <c r="DO348" s="60"/>
      <c r="DP348" s="60"/>
    </row>
    <row r="349" spans="2:12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BS349" s="60"/>
      <c r="BT349" s="60"/>
      <c r="BU349" s="75"/>
      <c r="BV349" s="75"/>
      <c r="BW349" s="75"/>
      <c r="BX349" s="75"/>
      <c r="BY349" s="75"/>
      <c r="BZ349" s="75"/>
      <c r="CA349" s="75"/>
      <c r="CL349" s="60"/>
      <c r="CM349" s="60"/>
      <c r="CN349" s="60"/>
      <c r="CO349" s="60"/>
      <c r="CP349" s="60"/>
      <c r="CQ349" s="60"/>
      <c r="CR349" s="60"/>
      <c r="CS349" s="60"/>
      <c r="CT349" s="60"/>
      <c r="CU349" s="60"/>
      <c r="CV349" s="60"/>
      <c r="CW349" s="60"/>
      <c r="CX349" s="60"/>
      <c r="CY349" s="60"/>
      <c r="CZ349" s="60"/>
      <c r="DA349" s="60"/>
      <c r="DB349" s="60"/>
      <c r="DC349" s="60"/>
      <c r="DD349" s="60"/>
      <c r="DE349" s="60"/>
      <c r="DF349" s="60"/>
      <c r="DG349" s="60"/>
      <c r="DH349" s="60"/>
      <c r="DI349" s="60"/>
      <c r="DJ349" s="60"/>
      <c r="DK349" s="60"/>
      <c r="DL349" s="60"/>
      <c r="DM349" s="60"/>
      <c r="DN349" s="60"/>
      <c r="DO349" s="60"/>
      <c r="DP349" s="60"/>
    </row>
    <row r="350" spans="2:12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BS350" s="60"/>
      <c r="BT350" s="60"/>
      <c r="BU350" s="75"/>
      <c r="BV350" s="75"/>
      <c r="BW350" s="75"/>
      <c r="BX350" s="75"/>
      <c r="BY350" s="75"/>
      <c r="BZ350" s="75"/>
      <c r="CA350" s="75"/>
      <c r="CL350" s="60"/>
      <c r="CM350" s="60"/>
      <c r="CN350" s="60"/>
      <c r="CO350" s="60"/>
      <c r="CP350" s="60"/>
      <c r="CQ350" s="60"/>
      <c r="CR350" s="60"/>
      <c r="CS350" s="60"/>
      <c r="CT350" s="60"/>
      <c r="CU350" s="60"/>
      <c r="CV350" s="60"/>
      <c r="CW350" s="60"/>
      <c r="CX350" s="60"/>
      <c r="CY350" s="60"/>
      <c r="CZ350" s="60"/>
      <c r="DA350" s="60"/>
      <c r="DB350" s="60"/>
      <c r="DC350" s="60"/>
      <c r="DD350" s="60"/>
      <c r="DE350" s="60"/>
      <c r="DF350" s="60"/>
      <c r="DG350" s="60"/>
      <c r="DH350" s="60"/>
      <c r="DI350" s="60"/>
      <c r="DJ350" s="60"/>
      <c r="DK350" s="60"/>
      <c r="DL350" s="60"/>
      <c r="DM350" s="60"/>
      <c r="DN350" s="60"/>
      <c r="DO350" s="60"/>
      <c r="DP350" s="60"/>
    </row>
    <row r="351" spans="2:12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BS351" s="60"/>
      <c r="BT351" s="60"/>
      <c r="BU351" s="75"/>
      <c r="BV351" s="75"/>
      <c r="BW351" s="75"/>
      <c r="BX351" s="75"/>
      <c r="BY351" s="75"/>
      <c r="BZ351" s="75"/>
      <c r="CA351" s="75"/>
      <c r="CL351" s="60"/>
      <c r="CM351" s="60"/>
      <c r="CN351" s="60"/>
      <c r="CO351" s="60"/>
      <c r="CP351" s="60"/>
      <c r="CQ351" s="60"/>
      <c r="CR351" s="60"/>
      <c r="CS351" s="60"/>
      <c r="CT351" s="60"/>
      <c r="CU351" s="60"/>
      <c r="CV351" s="60"/>
      <c r="CW351" s="60"/>
      <c r="CX351" s="60"/>
      <c r="CY351" s="60"/>
      <c r="CZ351" s="60"/>
      <c r="DA351" s="60"/>
      <c r="DB351" s="60"/>
      <c r="DC351" s="60"/>
      <c r="DD351" s="60"/>
      <c r="DE351" s="60"/>
      <c r="DF351" s="60"/>
      <c r="DG351" s="60"/>
      <c r="DH351" s="60"/>
      <c r="DI351" s="60"/>
      <c r="DJ351" s="60"/>
      <c r="DK351" s="60"/>
      <c r="DL351" s="60"/>
      <c r="DM351" s="60"/>
      <c r="DN351" s="60"/>
      <c r="DO351" s="60"/>
      <c r="DP351" s="60"/>
    </row>
    <row r="352" spans="2:12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BS352" s="60"/>
      <c r="BT352" s="60"/>
      <c r="BU352" s="75"/>
      <c r="BV352" s="75"/>
      <c r="BW352" s="75"/>
      <c r="BX352" s="75"/>
      <c r="BY352" s="75"/>
      <c r="BZ352" s="75"/>
      <c r="CA352" s="75"/>
      <c r="CL352" s="60"/>
      <c r="CM352" s="60"/>
      <c r="CN352" s="60"/>
      <c r="CO352" s="60"/>
      <c r="CP352" s="60"/>
      <c r="CQ352" s="60"/>
      <c r="CR352" s="60"/>
      <c r="CS352" s="60"/>
      <c r="CT352" s="60"/>
      <c r="CU352" s="60"/>
      <c r="CV352" s="60"/>
      <c r="CW352" s="60"/>
      <c r="CX352" s="60"/>
      <c r="CY352" s="60"/>
      <c r="CZ352" s="60"/>
      <c r="DA352" s="60"/>
      <c r="DB352" s="60"/>
      <c r="DC352" s="60"/>
      <c r="DD352" s="60"/>
      <c r="DE352" s="60"/>
      <c r="DF352" s="60"/>
      <c r="DG352" s="60"/>
      <c r="DH352" s="60"/>
      <c r="DI352" s="60"/>
      <c r="DJ352" s="60"/>
      <c r="DK352" s="60"/>
      <c r="DL352" s="60"/>
      <c r="DM352" s="60"/>
      <c r="DN352" s="60"/>
      <c r="DO352" s="60"/>
      <c r="DP352" s="60"/>
    </row>
    <row r="353" spans="2:12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BS353" s="60"/>
      <c r="BT353" s="60"/>
      <c r="BU353" s="75"/>
      <c r="BV353" s="75"/>
      <c r="BW353" s="75"/>
      <c r="BX353" s="75"/>
      <c r="BY353" s="75"/>
      <c r="BZ353" s="75"/>
      <c r="CA353" s="75"/>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0"/>
      <c r="DO353" s="60"/>
      <c r="DP353" s="60"/>
    </row>
    <row r="354" spans="2:12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BS354" s="60"/>
      <c r="BT354" s="60"/>
      <c r="BU354" s="75"/>
      <c r="BV354" s="75"/>
      <c r="BW354" s="75"/>
      <c r="BX354" s="75"/>
      <c r="BY354" s="75"/>
      <c r="BZ354" s="75"/>
      <c r="CA354" s="75"/>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row>
    <row r="355" spans="2:12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BS355" s="60"/>
      <c r="BT355" s="60"/>
      <c r="BU355" s="75"/>
      <c r="BV355" s="75"/>
      <c r="BW355" s="75"/>
      <c r="BX355" s="75"/>
      <c r="BY355" s="75"/>
      <c r="BZ355" s="75"/>
      <c r="CA355" s="75"/>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row>
    <row r="356" spans="2:12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BS356" s="60"/>
      <c r="BT356" s="60"/>
      <c r="BU356" s="75"/>
      <c r="BV356" s="75"/>
      <c r="BW356" s="75"/>
      <c r="BX356" s="75"/>
      <c r="BY356" s="75"/>
      <c r="BZ356" s="75"/>
      <c r="CA356" s="75"/>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row>
    <row r="357" spans="2:12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BS357" s="60"/>
      <c r="BT357" s="60"/>
      <c r="BU357" s="75"/>
      <c r="BV357" s="75"/>
      <c r="BW357" s="75"/>
      <c r="BX357" s="75"/>
      <c r="BY357" s="75"/>
      <c r="BZ357" s="75"/>
      <c r="CA357" s="75"/>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row>
    <row r="358" spans="2:12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BS358" s="60"/>
      <c r="BT358" s="60"/>
      <c r="BU358" s="75"/>
      <c r="BV358" s="75"/>
      <c r="BW358" s="75"/>
      <c r="BX358" s="75"/>
      <c r="BY358" s="75"/>
      <c r="BZ358" s="75"/>
      <c r="CA358" s="75"/>
      <c r="CL358" s="60"/>
      <c r="CM358" s="60"/>
      <c r="CN358" s="60"/>
      <c r="CO358" s="60"/>
      <c r="CP358" s="60"/>
      <c r="CQ358" s="60"/>
      <c r="CR358" s="60"/>
      <c r="CS358" s="60"/>
      <c r="CT358" s="60"/>
      <c r="CU358" s="60"/>
      <c r="CV358" s="60"/>
      <c r="CW358" s="60"/>
      <c r="CX358" s="60"/>
      <c r="CY358" s="60"/>
      <c r="CZ358" s="60"/>
      <c r="DA358" s="60"/>
      <c r="DB358" s="60"/>
      <c r="DC358" s="60"/>
      <c r="DD358" s="60"/>
      <c r="DE358" s="60"/>
      <c r="DF358" s="60"/>
      <c r="DG358" s="60"/>
      <c r="DH358" s="60"/>
      <c r="DI358" s="60"/>
      <c r="DJ358" s="60"/>
      <c r="DK358" s="60"/>
      <c r="DL358" s="60"/>
      <c r="DM358" s="60"/>
      <c r="DN358" s="60"/>
      <c r="DO358" s="60"/>
      <c r="DP358" s="60"/>
    </row>
    <row r="359" spans="2:12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BS359" s="60"/>
      <c r="BT359" s="60"/>
      <c r="BU359" s="75"/>
      <c r="BV359" s="75"/>
      <c r="BW359" s="75"/>
      <c r="BX359" s="75"/>
      <c r="BY359" s="75"/>
      <c r="BZ359" s="75"/>
      <c r="CA359" s="75"/>
      <c r="CL359" s="60"/>
      <c r="CM359" s="60"/>
      <c r="CN359" s="60"/>
      <c r="CO359" s="60"/>
      <c r="CP359" s="60"/>
      <c r="CQ359" s="60"/>
      <c r="CR359" s="60"/>
      <c r="CS359" s="60"/>
      <c r="CT359" s="60"/>
      <c r="CU359" s="60"/>
      <c r="CV359" s="60"/>
      <c r="CW359" s="60"/>
      <c r="CX359" s="60"/>
      <c r="CY359" s="60"/>
      <c r="CZ359" s="60"/>
      <c r="DA359" s="60"/>
      <c r="DB359" s="60"/>
      <c r="DC359" s="60"/>
      <c r="DD359" s="60"/>
      <c r="DE359" s="60"/>
      <c r="DF359" s="60"/>
      <c r="DG359" s="60"/>
      <c r="DH359" s="60"/>
      <c r="DI359" s="60"/>
      <c r="DJ359" s="60"/>
      <c r="DK359" s="60"/>
      <c r="DL359" s="60"/>
      <c r="DM359" s="60"/>
      <c r="DN359" s="60"/>
      <c r="DO359" s="60"/>
      <c r="DP359" s="60"/>
    </row>
    <row r="360" spans="2:12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BS360" s="60"/>
      <c r="BT360" s="60"/>
      <c r="BU360" s="75"/>
      <c r="BV360" s="75"/>
      <c r="BW360" s="75"/>
      <c r="BX360" s="75"/>
      <c r="BY360" s="75"/>
      <c r="BZ360" s="75"/>
      <c r="CA360" s="75"/>
      <c r="CL360" s="60"/>
      <c r="CM360" s="60"/>
      <c r="CN360" s="60"/>
      <c r="CO360" s="60"/>
      <c r="CP360" s="60"/>
      <c r="CQ360" s="60"/>
      <c r="CR360" s="60"/>
      <c r="CS360" s="60"/>
      <c r="CT360" s="60"/>
      <c r="CU360" s="60"/>
      <c r="CV360" s="60"/>
      <c r="CW360" s="60"/>
      <c r="CX360" s="60"/>
      <c r="CY360" s="60"/>
      <c r="CZ360" s="60"/>
      <c r="DA360" s="60"/>
      <c r="DB360" s="60"/>
      <c r="DC360" s="60"/>
      <c r="DD360" s="60"/>
      <c r="DE360" s="60"/>
      <c r="DF360" s="60"/>
      <c r="DG360" s="60"/>
      <c r="DH360" s="60"/>
      <c r="DI360" s="60"/>
      <c r="DJ360" s="60"/>
      <c r="DK360" s="60"/>
      <c r="DL360" s="60"/>
      <c r="DM360" s="60"/>
      <c r="DN360" s="60"/>
      <c r="DO360" s="60"/>
      <c r="DP360" s="60"/>
    </row>
    <row r="361" spans="2:12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BS361" s="60"/>
      <c r="BT361" s="60"/>
      <c r="BU361" s="75"/>
      <c r="BV361" s="75"/>
      <c r="BW361" s="75"/>
      <c r="BX361" s="75"/>
      <c r="BY361" s="75"/>
      <c r="BZ361" s="75"/>
      <c r="CA361" s="75"/>
      <c r="CL361" s="60"/>
      <c r="CM361" s="60"/>
      <c r="CN361" s="60"/>
      <c r="CO361" s="60"/>
      <c r="CP361" s="60"/>
      <c r="CQ361" s="60"/>
      <c r="CR361" s="60"/>
      <c r="CS361" s="60"/>
      <c r="CT361" s="60"/>
      <c r="CU361" s="60"/>
      <c r="CV361" s="60"/>
      <c r="CW361" s="60"/>
      <c r="CX361" s="60"/>
      <c r="CY361" s="60"/>
      <c r="CZ361" s="60"/>
      <c r="DA361" s="60"/>
      <c r="DB361" s="60"/>
      <c r="DC361" s="60"/>
      <c r="DD361" s="60"/>
      <c r="DE361" s="60"/>
      <c r="DF361" s="60"/>
      <c r="DG361" s="60"/>
      <c r="DH361" s="60"/>
      <c r="DI361" s="60"/>
      <c r="DJ361" s="60"/>
      <c r="DK361" s="60"/>
      <c r="DL361" s="60"/>
      <c r="DM361" s="60"/>
      <c r="DN361" s="60"/>
      <c r="DO361" s="60"/>
      <c r="DP361" s="60"/>
    </row>
    <row r="362" spans="2:12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BS362" s="60"/>
      <c r="BT362" s="60"/>
      <c r="BU362" s="75"/>
      <c r="BV362" s="75"/>
      <c r="BW362" s="75"/>
      <c r="BX362" s="75"/>
      <c r="BY362" s="75"/>
      <c r="BZ362" s="75"/>
      <c r="CA362" s="75"/>
      <c r="CL362" s="60"/>
      <c r="CM362" s="60"/>
      <c r="CN362" s="60"/>
      <c r="CO362" s="60"/>
      <c r="CP362" s="60"/>
      <c r="CQ362" s="60"/>
      <c r="CR362" s="60"/>
      <c r="CS362" s="60"/>
      <c r="CT362" s="60"/>
      <c r="CU362" s="60"/>
      <c r="CV362" s="60"/>
      <c r="CW362" s="60"/>
      <c r="CX362" s="60"/>
      <c r="CY362" s="60"/>
      <c r="CZ362" s="60"/>
      <c r="DA362" s="60"/>
      <c r="DB362" s="60"/>
      <c r="DC362" s="60"/>
      <c r="DD362" s="60"/>
      <c r="DE362" s="60"/>
      <c r="DF362" s="60"/>
      <c r="DG362" s="60"/>
      <c r="DH362" s="60"/>
      <c r="DI362" s="60"/>
      <c r="DJ362" s="60"/>
      <c r="DK362" s="60"/>
      <c r="DL362" s="60"/>
      <c r="DM362" s="60"/>
      <c r="DN362" s="60"/>
      <c r="DO362" s="60"/>
      <c r="DP362" s="60"/>
    </row>
    <row r="363" spans="2:12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BS363" s="60"/>
      <c r="BT363" s="60"/>
      <c r="BU363" s="75"/>
      <c r="BV363" s="75"/>
      <c r="BW363" s="75"/>
      <c r="BX363" s="75"/>
      <c r="BY363" s="75"/>
      <c r="BZ363" s="75"/>
      <c r="CA363" s="75"/>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60"/>
      <c r="DJ363" s="60"/>
      <c r="DK363" s="60"/>
      <c r="DL363" s="60"/>
      <c r="DM363" s="60"/>
      <c r="DN363" s="60"/>
      <c r="DO363" s="60"/>
      <c r="DP363" s="60"/>
    </row>
    <row r="364" spans="2:12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BS364" s="60"/>
      <c r="BT364" s="60"/>
      <c r="BU364" s="75"/>
      <c r="BV364" s="75"/>
      <c r="BW364" s="75"/>
      <c r="BX364" s="75"/>
      <c r="BY364" s="75"/>
      <c r="BZ364" s="75"/>
      <c r="CA364" s="75"/>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60"/>
      <c r="DJ364" s="60"/>
      <c r="DK364" s="60"/>
      <c r="DL364" s="60"/>
      <c r="DM364" s="60"/>
      <c r="DN364" s="60"/>
      <c r="DO364" s="60"/>
      <c r="DP364" s="60"/>
    </row>
    <row r="365" spans="2:12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BS365" s="60"/>
      <c r="BT365" s="60"/>
      <c r="BU365" s="75"/>
      <c r="BV365" s="75"/>
      <c r="BW365" s="75"/>
      <c r="BX365" s="75"/>
      <c r="BY365" s="75"/>
      <c r="BZ365" s="75"/>
      <c r="CA365" s="75"/>
      <c r="CL365" s="60"/>
      <c r="CM365" s="60"/>
      <c r="CN365" s="60"/>
      <c r="CO365" s="60"/>
      <c r="CP365" s="60"/>
      <c r="CQ365" s="60"/>
      <c r="CR365" s="60"/>
      <c r="CS365" s="60"/>
      <c r="CT365" s="60"/>
      <c r="CU365" s="60"/>
      <c r="CV365" s="60"/>
      <c r="CW365" s="60"/>
      <c r="CX365" s="60"/>
      <c r="CY365" s="60"/>
      <c r="CZ365" s="60"/>
      <c r="DA365" s="60"/>
      <c r="DB365" s="60"/>
      <c r="DC365" s="60"/>
      <c r="DD365" s="60"/>
      <c r="DE365" s="60"/>
      <c r="DF365" s="60"/>
      <c r="DG365" s="60"/>
      <c r="DH365" s="60"/>
      <c r="DI365" s="60"/>
      <c r="DJ365" s="60"/>
      <c r="DK365" s="60"/>
      <c r="DL365" s="60"/>
      <c r="DM365" s="60"/>
      <c r="DN365" s="60"/>
      <c r="DO365" s="60"/>
      <c r="DP365" s="60"/>
    </row>
    <row r="366" spans="2:12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BS366" s="60"/>
      <c r="BT366" s="60"/>
      <c r="BU366" s="75"/>
      <c r="BV366" s="75"/>
      <c r="BW366" s="75"/>
      <c r="BX366" s="75"/>
      <c r="BY366" s="75"/>
      <c r="BZ366" s="75"/>
      <c r="CA366" s="75"/>
      <c r="CL366" s="60"/>
      <c r="CM366" s="60"/>
      <c r="CN366" s="60"/>
      <c r="CO366" s="60"/>
      <c r="CP366" s="60"/>
      <c r="CQ366" s="60"/>
      <c r="CR366" s="60"/>
      <c r="CS366" s="60"/>
      <c r="CT366" s="60"/>
      <c r="CU366" s="60"/>
      <c r="CV366" s="60"/>
      <c r="CW366" s="60"/>
      <c r="CX366" s="60"/>
      <c r="CY366" s="60"/>
      <c r="CZ366" s="60"/>
      <c r="DA366" s="60"/>
      <c r="DB366" s="60"/>
      <c r="DC366" s="60"/>
      <c r="DD366" s="60"/>
      <c r="DE366" s="60"/>
      <c r="DF366" s="60"/>
      <c r="DG366" s="60"/>
      <c r="DH366" s="60"/>
      <c r="DI366" s="60"/>
      <c r="DJ366" s="60"/>
      <c r="DK366" s="60"/>
      <c r="DL366" s="60"/>
      <c r="DM366" s="60"/>
      <c r="DN366" s="60"/>
      <c r="DO366" s="60"/>
      <c r="DP366" s="60"/>
    </row>
    <row r="367" spans="2:12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BS367" s="60"/>
      <c r="BT367" s="60"/>
      <c r="BU367" s="75"/>
      <c r="BV367" s="75"/>
      <c r="BW367" s="75"/>
      <c r="BX367" s="75"/>
      <c r="BY367" s="75"/>
      <c r="BZ367" s="75"/>
      <c r="CA367" s="75"/>
      <c r="CL367" s="60"/>
      <c r="CM367" s="60"/>
      <c r="CN367" s="60"/>
      <c r="CO367" s="60"/>
      <c r="CP367" s="60"/>
      <c r="CQ367" s="60"/>
      <c r="CR367" s="60"/>
      <c r="CS367" s="60"/>
      <c r="CT367" s="60"/>
      <c r="CU367" s="60"/>
      <c r="CV367" s="60"/>
      <c r="CW367" s="60"/>
      <c r="CX367" s="60"/>
      <c r="CY367" s="60"/>
      <c r="CZ367" s="60"/>
      <c r="DA367" s="60"/>
      <c r="DB367" s="60"/>
      <c r="DC367" s="60"/>
      <c r="DD367" s="60"/>
      <c r="DE367" s="60"/>
      <c r="DF367" s="60"/>
      <c r="DG367" s="60"/>
      <c r="DH367" s="60"/>
      <c r="DI367" s="60"/>
      <c r="DJ367" s="60"/>
      <c r="DK367" s="60"/>
      <c r="DL367" s="60"/>
      <c r="DM367" s="60"/>
      <c r="DN367" s="60"/>
      <c r="DO367" s="60"/>
      <c r="DP367" s="60"/>
    </row>
    <row r="368" spans="2:12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BS368" s="60"/>
      <c r="BT368" s="60"/>
      <c r="BU368" s="75"/>
      <c r="BV368" s="75"/>
      <c r="BW368" s="75"/>
      <c r="BX368" s="75"/>
      <c r="BY368" s="75"/>
      <c r="BZ368" s="75"/>
      <c r="CA368" s="75"/>
      <c r="CL368" s="60"/>
      <c r="CM368" s="60"/>
      <c r="CN368" s="60"/>
      <c r="CO368" s="60"/>
      <c r="CP368" s="60"/>
      <c r="CQ368" s="60"/>
      <c r="CR368" s="60"/>
      <c r="CS368" s="60"/>
      <c r="CT368" s="60"/>
      <c r="CU368" s="60"/>
      <c r="CV368" s="60"/>
      <c r="CW368" s="60"/>
      <c r="CX368" s="60"/>
      <c r="CY368" s="60"/>
      <c r="CZ368" s="60"/>
      <c r="DA368" s="60"/>
      <c r="DB368" s="60"/>
      <c r="DC368" s="60"/>
      <c r="DD368" s="60"/>
      <c r="DE368" s="60"/>
      <c r="DF368" s="60"/>
      <c r="DG368" s="60"/>
      <c r="DH368" s="60"/>
      <c r="DI368" s="60"/>
      <c r="DJ368" s="60"/>
      <c r="DK368" s="60"/>
      <c r="DL368" s="60"/>
      <c r="DM368" s="60"/>
      <c r="DN368" s="60"/>
      <c r="DO368" s="60"/>
      <c r="DP368" s="60"/>
    </row>
    <row r="369" spans="2:12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BS369" s="60"/>
      <c r="BT369" s="60"/>
      <c r="BU369" s="75"/>
      <c r="BV369" s="75"/>
      <c r="BW369" s="75"/>
      <c r="BX369" s="75"/>
      <c r="BY369" s="75"/>
      <c r="BZ369" s="75"/>
      <c r="CA369" s="75"/>
      <c r="CL369" s="60"/>
      <c r="CM369" s="60"/>
      <c r="CN369" s="60"/>
      <c r="CO369" s="60"/>
      <c r="CP369" s="60"/>
      <c r="CQ369" s="60"/>
      <c r="CR369" s="60"/>
      <c r="CS369" s="60"/>
      <c r="CT369" s="60"/>
      <c r="CU369" s="60"/>
      <c r="CV369" s="60"/>
      <c r="CW369" s="60"/>
      <c r="CX369" s="60"/>
      <c r="CY369" s="60"/>
      <c r="CZ369" s="60"/>
      <c r="DA369" s="60"/>
      <c r="DB369" s="60"/>
      <c r="DC369" s="60"/>
      <c r="DD369" s="60"/>
      <c r="DE369" s="60"/>
      <c r="DF369" s="60"/>
      <c r="DG369" s="60"/>
      <c r="DH369" s="60"/>
      <c r="DI369" s="60"/>
      <c r="DJ369" s="60"/>
      <c r="DK369" s="60"/>
      <c r="DL369" s="60"/>
      <c r="DM369" s="60"/>
      <c r="DN369" s="60"/>
      <c r="DO369" s="60"/>
      <c r="DP369" s="60"/>
    </row>
    <row r="370" spans="2:12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BS370" s="60"/>
      <c r="BT370" s="60"/>
      <c r="BU370" s="75"/>
      <c r="BV370" s="75"/>
      <c r="BW370" s="75"/>
      <c r="BX370" s="75"/>
      <c r="BY370" s="75"/>
      <c r="BZ370" s="75"/>
      <c r="CA370" s="75"/>
      <c r="CL370" s="60"/>
      <c r="CM370" s="60"/>
      <c r="CN370" s="60"/>
      <c r="CO370" s="60"/>
      <c r="CP370" s="60"/>
      <c r="CQ370" s="60"/>
      <c r="CR370" s="60"/>
      <c r="CS370" s="60"/>
      <c r="CT370" s="60"/>
      <c r="CU370" s="60"/>
      <c r="CV370" s="60"/>
      <c r="CW370" s="60"/>
      <c r="CX370" s="60"/>
      <c r="CY370" s="60"/>
      <c r="CZ370" s="60"/>
      <c r="DA370" s="60"/>
      <c r="DB370" s="60"/>
      <c r="DC370" s="60"/>
      <c r="DD370" s="60"/>
      <c r="DE370" s="60"/>
      <c r="DF370" s="60"/>
      <c r="DG370" s="60"/>
      <c r="DH370" s="60"/>
      <c r="DI370" s="60"/>
      <c r="DJ370" s="60"/>
      <c r="DK370" s="60"/>
      <c r="DL370" s="60"/>
      <c r="DM370" s="60"/>
      <c r="DN370" s="60"/>
      <c r="DO370" s="60"/>
      <c r="DP370" s="60"/>
    </row>
    <row r="371" spans="2:120">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BS371" s="60"/>
      <c r="BT371" s="60"/>
      <c r="BU371" s="75"/>
      <c r="BV371" s="75"/>
      <c r="BW371" s="75"/>
      <c r="BX371" s="75"/>
      <c r="BY371" s="75"/>
      <c r="BZ371" s="75"/>
      <c r="CA371" s="75"/>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row>
    <row r="372" spans="2:120">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BS372" s="60"/>
      <c r="BT372" s="60"/>
      <c r="BU372" s="75"/>
      <c r="BV372" s="75"/>
      <c r="BW372" s="75"/>
      <c r="BX372" s="75"/>
      <c r="BY372" s="75"/>
      <c r="BZ372" s="75"/>
      <c r="CA372" s="75"/>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row>
    <row r="373" spans="2:120">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BS373" s="60"/>
      <c r="BT373" s="60"/>
      <c r="BU373" s="75"/>
      <c r="BV373" s="75"/>
      <c r="BW373" s="75"/>
      <c r="BX373" s="75"/>
      <c r="BY373" s="75"/>
      <c r="BZ373" s="75"/>
      <c r="CA373" s="75"/>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row>
    <row r="374" spans="2:120">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BS374" s="60"/>
      <c r="BT374" s="60"/>
      <c r="BU374" s="75"/>
      <c r="BV374" s="75"/>
      <c r="BW374" s="75"/>
      <c r="BX374" s="75"/>
      <c r="BY374" s="75"/>
      <c r="BZ374" s="75"/>
      <c r="CA374" s="75"/>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row>
    <row r="375" spans="2:120">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BS375" s="60"/>
      <c r="BT375" s="60"/>
      <c r="BU375" s="75"/>
      <c r="BV375" s="75"/>
      <c r="BW375" s="75"/>
      <c r="BX375" s="75"/>
      <c r="BY375" s="75"/>
      <c r="BZ375" s="75"/>
      <c r="CA375" s="75"/>
      <c r="CL375" s="60"/>
      <c r="CM375" s="60"/>
      <c r="CN375" s="60"/>
      <c r="CO375" s="60"/>
      <c r="CP375" s="60"/>
      <c r="CQ375" s="60"/>
      <c r="CR375" s="60"/>
      <c r="CS375" s="60"/>
      <c r="CT375" s="60"/>
      <c r="CU375" s="60"/>
      <c r="CV375" s="60"/>
      <c r="CW375" s="60"/>
      <c r="CX375" s="60"/>
      <c r="CY375" s="60"/>
      <c r="CZ375" s="60"/>
      <c r="DA375" s="60"/>
      <c r="DB375" s="60"/>
      <c r="DC375" s="60"/>
      <c r="DD375" s="60"/>
      <c r="DE375" s="60"/>
      <c r="DF375" s="60"/>
      <c r="DG375" s="60"/>
      <c r="DH375" s="60"/>
      <c r="DI375" s="60"/>
      <c r="DJ375" s="60"/>
      <c r="DK375" s="60"/>
      <c r="DL375" s="60"/>
      <c r="DM375" s="60"/>
      <c r="DN375" s="60"/>
      <c r="DO375" s="60"/>
      <c r="DP375" s="60"/>
    </row>
    <row r="376" spans="2:120">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BS376" s="60"/>
      <c r="BT376" s="60"/>
      <c r="BU376" s="75"/>
      <c r="BV376" s="75"/>
      <c r="BW376" s="75"/>
      <c r="BX376" s="75"/>
      <c r="BY376" s="75"/>
      <c r="BZ376" s="75"/>
      <c r="CA376" s="75"/>
      <c r="CL376" s="60"/>
      <c r="CM376" s="60"/>
      <c r="CN376" s="60"/>
      <c r="CO376" s="60"/>
      <c r="CP376" s="60"/>
      <c r="CQ376" s="60"/>
      <c r="CR376" s="60"/>
      <c r="CS376" s="60"/>
      <c r="CT376" s="60"/>
      <c r="CU376" s="60"/>
      <c r="CV376" s="60"/>
      <c r="CW376" s="60"/>
      <c r="CX376" s="60"/>
      <c r="CY376" s="60"/>
      <c r="CZ376" s="60"/>
      <c r="DA376" s="60"/>
      <c r="DB376" s="60"/>
      <c r="DC376" s="60"/>
      <c r="DD376" s="60"/>
      <c r="DE376" s="60"/>
      <c r="DF376" s="60"/>
      <c r="DG376" s="60"/>
      <c r="DH376" s="60"/>
      <c r="DI376" s="60"/>
      <c r="DJ376" s="60"/>
      <c r="DK376" s="60"/>
      <c r="DL376" s="60"/>
      <c r="DM376" s="60"/>
      <c r="DN376" s="60"/>
      <c r="DO376" s="60"/>
      <c r="DP376" s="60"/>
    </row>
    <row r="377" spans="2:120">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BS377" s="60"/>
      <c r="BT377" s="60"/>
      <c r="BU377" s="75"/>
      <c r="BV377" s="75"/>
      <c r="BW377" s="75"/>
      <c r="BX377" s="75"/>
      <c r="BY377" s="75"/>
      <c r="BZ377" s="75"/>
      <c r="CA377" s="75"/>
      <c r="CL377" s="60"/>
      <c r="CM377" s="60"/>
      <c r="CN377" s="60"/>
      <c r="CO377" s="60"/>
      <c r="CP377" s="60"/>
      <c r="CQ377" s="60"/>
      <c r="CR377" s="60"/>
      <c r="CS377" s="60"/>
      <c r="CT377" s="60"/>
      <c r="CU377" s="60"/>
      <c r="CV377" s="60"/>
      <c r="CW377" s="60"/>
      <c r="CX377" s="60"/>
      <c r="CY377" s="60"/>
      <c r="CZ377" s="60"/>
      <c r="DA377" s="60"/>
      <c r="DB377" s="60"/>
      <c r="DC377" s="60"/>
      <c r="DD377" s="60"/>
      <c r="DE377" s="60"/>
      <c r="DF377" s="60"/>
      <c r="DG377" s="60"/>
      <c r="DH377" s="60"/>
      <c r="DI377" s="60"/>
      <c r="DJ377" s="60"/>
      <c r="DK377" s="60"/>
      <c r="DL377" s="60"/>
      <c r="DM377" s="60"/>
      <c r="DN377" s="60"/>
      <c r="DO377" s="60"/>
      <c r="DP377" s="60"/>
    </row>
    <row r="378" spans="2:120">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BS378" s="60"/>
      <c r="BT378" s="60"/>
      <c r="BU378" s="75"/>
      <c r="BV378" s="75"/>
      <c r="BW378" s="75"/>
      <c r="BX378" s="75"/>
      <c r="BY378" s="75"/>
      <c r="BZ378" s="75"/>
      <c r="CA378" s="75"/>
      <c r="CL378" s="60"/>
      <c r="CM378" s="60"/>
      <c r="CN378" s="60"/>
      <c r="CO378" s="60"/>
      <c r="CP378" s="60"/>
      <c r="CQ378" s="60"/>
      <c r="CR378" s="60"/>
      <c r="CS378" s="60"/>
      <c r="CT378" s="60"/>
      <c r="CU378" s="60"/>
      <c r="CV378" s="60"/>
      <c r="CW378" s="60"/>
      <c r="CX378" s="60"/>
      <c r="CY378" s="60"/>
      <c r="CZ378" s="60"/>
      <c r="DA378" s="60"/>
      <c r="DB378" s="60"/>
      <c r="DC378" s="60"/>
      <c r="DD378" s="60"/>
      <c r="DE378" s="60"/>
      <c r="DF378" s="60"/>
      <c r="DG378" s="60"/>
      <c r="DH378" s="60"/>
      <c r="DI378" s="60"/>
      <c r="DJ378" s="60"/>
      <c r="DK378" s="60"/>
      <c r="DL378" s="60"/>
      <c r="DM378" s="60"/>
      <c r="DN378" s="60"/>
      <c r="DO378" s="60"/>
      <c r="DP378" s="60"/>
    </row>
    <row r="379" spans="2:120">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BS379" s="60"/>
      <c r="BT379" s="60"/>
      <c r="BU379" s="75"/>
      <c r="BV379" s="75"/>
      <c r="BW379" s="75"/>
      <c r="BX379" s="75"/>
      <c r="BY379" s="75"/>
      <c r="BZ379" s="75"/>
      <c r="CA379" s="75"/>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60"/>
      <c r="DJ379" s="60"/>
      <c r="DK379" s="60"/>
      <c r="DL379" s="60"/>
      <c r="DM379" s="60"/>
      <c r="DN379" s="60"/>
      <c r="DO379" s="60"/>
      <c r="DP379" s="60"/>
    </row>
    <row r="380" spans="2:120">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BS380" s="60"/>
      <c r="BT380" s="60"/>
      <c r="BU380" s="75"/>
      <c r="BV380" s="75"/>
      <c r="BW380" s="75"/>
      <c r="BX380" s="75"/>
      <c r="BY380" s="75"/>
      <c r="BZ380" s="75"/>
      <c r="CA380" s="75"/>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60"/>
      <c r="DJ380" s="60"/>
      <c r="DK380" s="60"/>
      <c r="DL380" s="60"/>
      <c r="DM380" s="60"/>
      <c r="DN380" s="60"/>
      <c r="DO380" s="60"/>
      <c r="DP380" s="60"/>
    </row>
    <row r="381" spans="2:120">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BS381" s="60"/>
      <c r="BT381" s="60"/>
      <c r="BU381" s="75"/>
      <c r="BV381" s="75"/>
      <c r="BW381" s="75"/>
      <c r="BX381" s="75"/>
      <c r="BY381" s="75"/>
      <c r="BZ381" s="75"/>
      <c r="CA381" s="75"/>
      <c r="CL381" s="60"/>
      <c r="CM381" s="60"/>
      <c r="CN381" s="60"/>
      <c r="CO381" s="60"/>
      <c r="CP381" s="60"/>
      <c r="CQ381" s="60"/>
      <c r="CR381" s="60"/>
      <c r="CS381" s="60"/>
      <c r="CT381" s="60"/>
      <c r="CU381" s="60"/>
      <c r="CV381" s="60"/>
      <c r="CW381" s="60"/>
      <c r="CX381" s="60"/>
      <c r="CY381" s="60"/>
      <c r="CZ381" s="60"/>
      <c r="DA381" s="60"/>
      <c r="DB381" s="60"/>
      <c r="DC381" s="60"/>
      <c r="DD381" s="60"/>
      <c r="DE381" s="60"/>
      <c r="DF381" s="60"/>
      <c r="DG381" s="60"/>
      <c r="DH381" s="60"/>
      <c r="DI381" s="60"/>
      <c r="DJ381" s="60"/>
      <c r="DK381" s="60"/>
      <c r="DL381" s="60"/>
      <c r="DM381" s="60"/>
      <c r="DN381" s="60"/>
      <c r="DO381" s="60"/>
      <c r="DP381" s="60"/>
    </row>
    <row r="382" spans="2:120">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BS382" s="60"/>
      <c r="BT382" s="60"/>
      <c r="BU382" s="75"/>
      <c r="BV382" s="75"/>
      <c r="BW382" s="75"/>
      <c r="BX382" s="75"/>
      <c r="BY382" s="75"/>
      <c r="BZ382" s="75"/>
      <c r="CA382" s="75"/>
      <c r="CL382" s="60"/>
      <c r="CM382" s="60"/>
      <c r="CN382" s="60"/>
      <c r="CO382" s="60"/>
      <c r="CP382" s="60"/>
      <c r="CQ382" s="60"/>
      <c r="CR382" s="60"/>
      <c r="CS382" s="60"/>
      <c r="CT382" s="60"/>
      <c r="CU382" s="60"/>
      <c r="CV382" s="60"/>
      <c r="CW382" s="60"/>
      <c r="CX382" s="60"/>
      <c r="CY382" s="60"/>
      <c r="CZ382" s="60"/>
      <c r="DA382" s="60"/>
      <c r="DB382" s="60"/>
      <c r="DC382" s="60"/>
      <c r="DD382" s="60"/>
      <c r="DE382" s="60"/>
      <c r="DF382" s="60"/>
      <c r="DG382" s="60"/>
      <c r="DH382" s="60"/>
      <c r="DI382" s="60"/>
      <c r="DJ382" s="60"/>
      <c r="DK382" s="60"/>
      <c r="DL382" s="60"/>
      <c r="DM382" s="60"/>
      <c r="DN382" s="60"/>
      <c r="DO382" s="60"/>
      <c r="DP382" s="60"/>
    </row>
    <row r="383" spans="2:120">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BS383" s="60"/>
      <c r="BT383" s="60"/>
      <c r="BU383" s="75"/>
      <c r="BV383" s="75"/>
      <c r="BW383" s="75"/>
      <c r="BX383" s="75"/>
      <c r="BY383" s="75"/>
      <c r="BZ383" s="75"/>
      <c r="CA383" s="75"/>
      <c r="CL383" s="60"/>
      <c r="CM383" s="60"/>
      <c r="CN383" s="60"/>
      <c r="CO383" s="60"/>
      <c r="CP383" s="60"/>
      <c r="CQ383" s="60"/>
      <c r="CR383" s="60"/>
      <c r="CS383" s="60"/>
      <c r="CT383" s="60"/>
      <c r="CU383" s="60"/>
      <c r="CV383" s="60"/>
      <c r="CW383" s="60"/>
      <c r="CX383" s="60"/>
      <c r="CY383" s="60"/>
      <c r="CZ383" s="60"/>
      <c r="DA383" s="60"/>
      <c r="DB383" s="60"/>
      <c r="DC383" s="60"/>
      <c r="DD383" s="60"/>
      <c r="DE383" s="60"/>
      <c r="DF383" s="60"/>
      <c r="DG383" s="60"/>
      <c r="DH383" s="60"/>
      <c r="DI383" s="60"/>
      <c r="DJ383" s="60"/>
      <c r="DK383" s="60"/>
      <c r="DL383" s="60"/>
      <c r="DM383" s="60"/>
      <c r="DN383" s="60"/>
      <c r="DO383" s="60"/>
      <c r="DP383" s="60"/>
    </row>
    <row r="384" spans="2:120">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BS384" s="60"/>
      <c r="BT384" s="60"/>
      <c r="BU384" s="75"/>
      <c r="BV384" s="75"/>
      <c r="BW384" s="75"/>
      <c r="BX384" s="75"/>
      <c r="BY384" s="75"/>
      <c r="BZ384" s="75"/>
      <c r="CA384" s="75"/>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row>
    <row r="385" spans="2:120">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BS385" s="60"/>
      <c r="BT385" s="60"/>
      <c r="BU385" s="75"/>
      <c r="BV385" s="75"/>
      <c r="BW385" s="75"/>
      <c r="BX385" s="75"/>
      <c r="BY385" s="75"/>
      <c r="BZ385" s="75"/>
      <c r="CA385" s="75"/>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row>
    <row r="386" spans="2:120">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BS386" s="60"/>
      <c r="BT386" s="60"/>
      <c r="BU386" s="75"/>
      <c r="BV386" s="75"/>
      <c r="BW386" s="75"/>
      <c r="BX386" s="75"/>
      <c r="BY386" s="75"/>
      <c r="BZ386" s="75"/>
      <c r="CA386" s="75"/>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row>
    <row r="387" spans="2:120">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BS387" s="60"/>
      <c r="BT387" s="60"/>
      <c r="BU387" s="75"/>
      <c r="BV387" s="75"/>
      <c r="BW387" s="75"/>
      <c r="BX387" s="75"/>
      <c r="BY387" s="75"/>
      <c r="BZ387" s="75"/>
      <c r="CA387" s="75"/>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row>
    <row r="388" spans="2:120">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BS388" s="60"/>
      <c r="BT388" s="60"/>
      <c r="BU388" s="75"/>
      <c r="BV388" s="75"/>
      <c r="BW388" s="75"/>
      <c r="BX388" s="75"/>
      <c r="BY388" s="75"/>
      <c r="BZ388" s="75"/>
      <c r="CA388" s="75"/>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row>
    <row r="389" spans="2:120">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BS389" s="60"/>
      <c r="BT389" s="60"/>
      <c r="BU389" s="75"/>
      <c r="BV389" s="75"/>
      <c r="BW389" s="75"/>
      <c r="BX389" s="75"/>
      <c r="BY389" s="75"/>
      <c r="BZ389" s="75"/>
      <c r="CA389" s="75"/>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row>
    <row r="390" spans="2:120">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BS390" s="60"/>
      <c r="BT390" s="60"/>
      <c r="BU390" s="75"/>
      <c r="BV390" s="75"/>
      <c r="BW390" s="75"/>
      <c r="BX390" s="75"/>
      <c r="BY390" s="75"/>
      <c r="BZ390" s="75"/>
      <c r="CA390" s="75"/>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row>
    <row r="391" spans="2:120">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BS391" s="60"/>
      <c r="BT391" s="60"/>
      <c r="BU391" s="75"/>
      <c r="BV391" s="75"/>
      <c r="BW391" s="75"/>
      <c r="BX391" s="75"/>
      <c r="BY391" s="75"/>
      <c r="BZ391" s="75"/>
      <c r="CA391" s="75"/>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row>
    <row r="392" spans="2:120">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BS392" s="60"/>
      <c r="BT392" s="60"/>
      <c r="BU392" s="75"/>
      <c r="BV392" s="75"/>
      <c r="BW392" s="75"/>
      <c r="BX392" s="75"/>
      <c r="BY392" s="75"/>
      <c r="BZ392" s="75"/>
      <c r="CA392" s="75"/>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row>
    <row r="393" spans="2:120">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BS393" s="60"/>
      <c r="BT393" s="60"/>
      <c r="BU393" s="75"/>
      <c r="BV393" s="75"/>
      <c r="BW393" s="75"/>
      <c r="BX393" s="75"/>
      <c r="BY393" s="75"/>
      <c r="BZ393" s="75"/>
      <c r="CA393" s="75"/>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row>
    <row r="394" spans="2:120">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BS394" s="60"/>
      <c r="BT394" s="60"/>
      <c r="BU394" s="75"/>
      <c r="BV394" s="75"/>
      <c r="BW394" s="75"/>
      <c r="BX394" s="75"/>
      <c r="BY394" s="75"/>
      <c r="BZ394" s="75"/>
      <c r="CA394" s="75"/>
      <c r="CL394" s="60"/>
      <c r="CM394" s="60"/>
      <c r="CN394" s="60"/>
      <c r="CO394" s="60"/>
      <c r="CP394" s="60"/>
      <c r="CQ394" s="60"/>
      <c r="CR394" s="60"/>
      <c r="CS394" s="60"/>
      <c r="CT394" s="60"/>
      <c r="CU394" s="60"/>
      <c r="CV394" s="60"/>
      <c r="CW394" s="60"/>
      <c r="CX394" s="60"/>
      <c r="CY394" s="60"/>
      <c r="CZ394" s="60"/>
      <c r="DA394" s="60"/>
      <c r="DB394" s="60"/>
      <c r="DC394" s="60"/>
      <c r="DD394" s="60"/>
      <c r="DE394" s="60"/>
      <c r="DF394" s="60"/>
      <c r="DG394" s="60"/>
      <c r="DH394" s="60"/>
      <c r="DI394" s="60"/>
      <c r="DJ394" s="60"/>
      <c r="DK394" s="60"/>
      <c r="DL394" s="60"/>
      <c r="DM394" s="60"/>
      <c r="DN394" s="60"/>
      <c r="DO394" s="60"/>
      <c r="DP394" s="60"/>
    </row>
    <row r="395" spans="2:120">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BS395" s="60"/>
      <c r="BT395" s="60"/>
      <c r="BU395" s="75"/>
      <c r="BV395" s="75"/>
      <c r="BW395" s="75"/>
      <c r="BX395" s="75"/>
      <c r="BY395" s="75"/>
      <c r="BZ395" s="75"/>
      <c r="CA395" s="75"/>
      <c r="CL395" s="60"/>
      <c r="CM395" s="60"/>
      <c r="CN395" s="60"/>
      <c r="CO395" s="60"/>
      <c r="CP395" s="60"/>
      <c r="CQ395" s="60"/>
      <c r="CR395" s="60"/>
      <c r="CS395" s="60"/>
      <c r="CT395" s="60"/>
      <c r="CU395" s="60"/>
      <c r="CV395" s="60"/>
      <c r="CW395" s="60"/>
      <c r="CX395" s="60"/>
      <c r="CY395" s="60"/>
      <c r="CZ395" s="60"/>
      <c r="DA395" s="60"/>
      <c r="DB395" s="60"/>
      <c r="DC395" s="60"/>
      <c r="DD395" s="60"/>
      <c r="DE395" s="60"/>
      <c r="DF395" s="60"/>
      <c r="DG395" s="60"/>
      <c r="DH395" s="60"/>
      <c r="DI395" s="60"/>
      <c r="DJ395" s="60"/>
      <c r="DK395" s="60"/>
      <c r="DL395" s="60"/>
      <c r="DM395" s="60"/>
      <c r="DN395" s="60"/>
      <c r="DO395" s="60"/>
      <c r="DP395" s="60"/>
    </row>
    <row r="396" spans="2:120">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BS396" s="60"/>
      <c r="BT396" s="60"/>
      <c r="BU396" s="75"/>
      <c r="BV396" s="75"/>
      <c r="BW396" s="75"/>
      <c r="BX396" s="75"/>
      <c r="BY396" s="75"/>
      <c r="BZ396" s="75"/>
      <c r="CA396" s="75"/>
      <c r="CL396" s="60"/>
      <c r="CM396" s="60"/>
      <c r="CN396" s="60"/>
      <c r="CO396" s="60"/>
      <c r="CP396" s="60"/>
      <c r="CQ396" s="60"/>
      <c r="CR396" s="60"/>
      <c r="CS396" s="60"/>
      <c r="CT396" s="60"/>
      <c r="CU396" s="60"/>
      <c r="CV396" s="60"/>
      <c r="CW396" s="60"/>
      <c r="CX396" s="60"/>
      <c r="CY396" s="60"/>
      <c r="CZ396" s="60"/>
      <c r="DA396" s="60"/>
      <c r="DB396" s="60"/>
      <c r="DC396" s="60"/>
      <c r="DD396" s="60"/>
      <c r="DE396" s="60"/>
      <c r="DF396" s="60"/>
      <c r="DG396" s="60"/>
      <c r="DH396" s="60"/>
      <c r="DI396" s="60"/>
      <c r="DJ396" s="60"/>
      <c r="DK396" s="60"/>
      <c r="DL396" s="60"/>
      <c r="DM396" s="60"/>
      <c r="DN396" s="60"/>
      <c r="DO396" s="60"/>
      <c r="DP396" s="60"/>
    </row>
    <row r="397" spans="2:120">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BS397" s="60"/>
      <c r="BT397" s="60"/>
      <c r="BU397" s="75"/>
      <c r="BV397" s="75"/>
      <c r="BW397" s="75"/>
      <c r="BX397" s="75"/>
      <c r="BY397" s="75"/>
      <c r="BZ397" s="75"/>
      <c r="CA397" s="75"/>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row>
    <row r="398" spans="2:120">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BS398" s="60"/>
      <c r="BT398" s="60"/>
      <c r="BU398" s="75"/>
      <c r="BV398" s="75"/>
      <c r="BW398" s="75"/>
      <c r="BX398" s="75"/>
      <c r="BY398" s="75"/>
      <c r="BZ398" s="75"/>
      <c r="CA398" s="75"/>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60"/>
      <c r="DJ398" s="60"/>
      <c r="DK398" s="60"/>
      <c r="DL398" s="60"/>
      <c r="DM398" s="60"/>
      <c r="DN398" s="60"/>
      <c r="DO398" s="60"/>
      <c r="DP398" s="60"/>
    </row>
    <row r="399" spans="2:120">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BS399" s="60"/>
      <c r="BT399" s="60"/>
      <c r="BU399" s="75"/>
      <c r="BV399" s="75"/>
      <c r="BW399" s="75"/>
      <c r="BX399" s="75"/>
      <c r="BY399" s="75"/>
      <c r="BZ399" s="75"/>
      <c r="CA399" s="75"/>
      <c r="CL399" s="60"/>
      <c r="CM399" s="60"/>
      <c r="CN399" s="60"/>
      <c r="CO399" s="60"/>
      <c r="CP399" s="60"/>
      <c r="CQ399" s="60"/>
      <c r="CR399" s="60"/>
      <c r="CS399" s="60"/>
      <c r="CT399" s="60"/>
      <c r="CU399" s="60"/>
      <c r="CV399" s="60"/>
      <c r="CW399" s="60"/>
      <c r="CX399" s="60"/>
      <c r="CY399" s="60"/>
      <c r="CZ399" s="60"/>
      <c r="DA399" s="60"/>
      <c r="DB399" s="60"/>
      <c r="DC399" s="60"/>
      <c r="DD399" s="60"/>
      <c r="DE399" s="60"/>
      <c r="DF399" s="60"/>
      <c r="DG399" s="60"/>
      <c r="DH399" s="60"/>
      <c r="DI399" s="60"/>
      <c r="DJ399" s="60"/>
      <c r="DK399" s="60"/>
      <c r="DL399" s="60"/>
      <c r="DM399" s="60"/>
      <c r="DN399" s="60"/>
      <c r="DO399" s="60"/>
      <c r="DP399" s="60"/>
    </row>
    <row r="400" spans="2:120">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BS400" s="60"/>
      <c r="BT400" s="60"/>
      <c r="BU400" s="75"/>
      <c r="BV400" s="75"/>
      <c r="BW400" s="75"/>
      <c r="BX400" s="75"/>
      <c r="BY400" s="75"/>
      <c r="BZ400" s="75"/>
      <c r="CA400" s="75"/>
      <c r="CL400" s="60"/>
      <c r="CM400" s="60"/>
      <c r="CN400" s="60"/>
      <c r="CO400" s="60"/>
      <c r="CP400" s="60"/>
      <c r="CQ400" s="60"/>
      <c r="CR400" s="60"/>
      <c r="CS400" s="60"/>
      <c r="CT400" s="60"/>
      <c r="CU400" s="60"/>
      <c r="CV400" s="60"/>
      <c r="CW400" s="60"/>
      <c r="CX400" s="60"/>
      <c r="CY400" s="60"/>
      <c r="CZ400" s="60"/>
      <c r="DA400" s="60"/>
      <c r="DB400" s="60"/>
      <c r="DC400" s="60"/>
      <c r="DD400" s="60"/>
      <c r="DE400" s="60"/>
      <c r="DF400" s="60"/>
      <c r="DG400" s="60"/>
      <c r="DH400" s="60"/>
      <c r="DI400" s="60"/>
      <c r="DJ400" s="60"/>
      <c r="DK400" s="60"/>
      <c r="DL400" s="60"/>
      <c r="DM400" s="60"/>
      <c r="DN400" s="60"/>
      <c r="DO400" s="60"/>
      <c r="DP400" s="60"/>
    </row>
    <row r="401" spans="2:120">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BS401" s="60"/>
      <c r="BT401" s="60"/>
      <c r="BU401" s="75"/>
      <c r="BV401" s="75"/>
      <c r="BW401" s="75"/>
      <c r="BX401" s="75"/>
      <c r="BY401" s="75"/>
      <c r="BZ401" s="75"/>
      <c r="CA401" s="75"/>
      <c r="CL401" s="60"/>
      <c r="CM401" s="60"/>
      <c r="CN401" s="60"/>
      <c r="CO401" s="60"/>
      <c r="CP401" s="60"/>
      <c r="CQ401" s="60"/>
      <c r="CR401" s="60"/>
      <c r="CS401" s="60"/>
      <c r="CT401" s="60"/>
      <c r="CU401" s="60"/>
      <c r="CV401" s="60"/>
      <c r="CW401" s="60"/>
      <c r="CX401" s="60"/>
      <c r="CY401" s="60"/>
      <c r="CZ401" s="60"/>
      <c r="DA401" s="60"/>
      <c r="DB401" s="60"/>
      <c r="DC401" s="60"/>
      <c r="DD401" s="60"/>
      <c r="DE401" s="60"/>
      <c r="DF401" s="60"/>
      <c r="DG401" s="60"/>
      <c r="DH401" s="60"/>
      <c r="DI401" s="60"/>
      <c r="DJ401" s="60"/>
      <c r="DK401" s="60"/>
      <c r="DL401" s="60"/>
      <c r="DM401" s="60"/>
      <c r="DN401" s="60"/>
      <c r="DO401" s="60"/>
      <c r="DP401" s="60"/>
    </row>
    <row r="402" spans="2:120">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BS402" s="60"/>
      <c r="BT402" s="60"/>
      <c r="BU402" s="75"/>
      <c r="BV402" s="75"/>
      <c r="BW402" s="75"/>
      <c r="BX402" s="75"/>
      <c r="BY402" s="75"/>
      <c r="BZ402" s="75"/>
      <c r="CA402" s="75"/>
      <c r="CL402" s="60"/>
      <c r="CM402" s="60"/>
      <c r="CN402" s="60"/>
      <c r="CO402" s="60"/>
      <c r="CP402" s="60"/>
      <c r="CQ402" s="60"/>
      <c r="CR402" s="60"/>
      <c r="CS402" s="60"/>
      <c r="CT402" s="60"/>
      <c r="CU402" s="60"/>
      <c r="CV402" s="60"/>
      <c r="CW402" s="60"/>
      <c r="CX402" s="60"/>
      <c r="CY402" s="60"/>
      <c r="CZ402" s="60"/>
      <c r="DA402" s="60"/>
      <c r="DB402" s="60"/>
      <c r="DC402" s="60"/>
      <c r="DD402" s="60"/>
      <c r="DE402" s="60"/>
      <c r="DF402" s="60"/>
      <c r="DG402" s="60"/>
      <c r="DH402" s="60"/>
      <c r="DI402" s="60"/>
      <c r="DJ402" s="60"/>
      <c r="DK402" s="60"/>
      <c r="DL402" s="60"/>
      <c r="DM402" s="60"/>
      <c r="DN402" s="60"/>
      <c r="DO402" s="60"/>
      <c r="DP402" s="60"/>
    </row>
    <row r="403" spans="2:120">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BS403" s="60"/>
      <c r="BT403" s="60"/>
      <c r="BU403" s="75"/>
      <c r="BV403" s="75"/>
      <c r="BW403" s="75"/>
      <c r="BX403" s="75"/>
      <c r="BY403" s="75"/>
      <c r="BZ403" s="75"/>
      <c r="CA403" s="75"/>
      <c r="CL403" s="60"/>
      <c r="CM403" s="60"/>
      <c r="CN403" s="60"/>
      <c r="CO403" s="60"/>
      <c r="CP403" s="60"/>
      <c r="CQ403" s="60"/>
      <c r="CR403" s="60"/>
      <c r="CS403" s="60"/>
      <c r="CT403" s="60"/>
      <c r="CU403" s="60"/>
      <c r="CV403" s="60"/>
      <c r="CW403" s="60"/>
      <c r="CX403" s="60"/>
      <c r="CY403" s="60"/>
      <c r="CZ403" s="60"/>
      <c r="DA403" s="60"/>
      <c r="DB403" s="60"/>
      <c r="DC403" s="60"/>
      <c r="DD403" s="60"/>
      <c r="DE403" s="60"/>
      <c r="DF403" s="60"/>
      <c r="DG403" s="60"/>
      <c r="DH403" s="60"/>
      <c r="DI403" s="60"/>
      <c r="DJ403" s="60"/>
      <c r="DK403" s="60"/>
      <c r="DL403" s="60"/>
      <c r="DM403" s="60"/>
      <c r="DN403" s="60"/>
      <c r="DO403" s="60"/>
      <c r="DP403" s="60"/>
    </row>
    <row r="404" spans="2:120">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BS404" s="60"/>
      <c r="BT404" s="60"/>
      <c r="BU404" s="75"/>
      <c r="BV404" s="75"/>
      <c r="BW404" s="75"/>
      <c r="BX404" s="75"/>
      <c r="BY404" s="75"/>
      <c r="BZ404" s="75"/>
      <c r="CA404" s="75"/>
      <c r="CL404" s="60"/>
      <c r="CM404" s="60"/>
      <c r="CN404" s="60"/>
      <c r="CO404" s="60"/>
      <c r="CP404" s="60"/>
      <c r="CQ404" s="60"/>
      <c r="CR404" s="60"/>
      <c r="CS404" s="60"/>
      <c r="CT404" s="60"/>
      <c r="CU404" s="60"/>
      <c r="CV404" s="60"/>
      <c r="CW404" s="60"/>
      <c r="CX404" s="60"/>
      <c r="CY404" s="60"/>
      <c r="CZ404" s="60"/>
      <c r="DA404" s="60"/>
      <c r="DB404" s="60"/>
      <c r="DC404" s="60"/>
      <c r="DD404" s="60"/>
      <c r="DE404" s="60"/>
      <c r="DF404" s="60"/>
      <c r="DG404" s="60"/>
      <c r="DH404" s="60"/>
      <c r="DI404" s="60"/>
      <c r="DJ404" s="60"/>
      <c r="DK404" s="60"/>
      <c r="DL404" s="60"/>
      <c r="DM404" s="60"/>
      <c r="DN404" s="60"/>
      <c r="DO404" s="60"/>
      <c r="DP404" s="60"/>
    </row>
    <row r="405" spans="2:120">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BS405" s="60"/>
      <c r="BT405" s="60"/>
      <c r="BU405" s="75"/>
      <c r="BV405" s="75"/>
      <c r="BW405" s="75"/>
      <c r="BX405" s="75"/>
      <c r="BY405" s="75"/>
      <c r="BZ405" s="75"/>
      <c r="CA405" s="75"/>
      <c r="CL405" s="60"/>
      <c r="CM405" s="60"/>
      <c r="CN405" s="60"/>
      <c r="CO405" s="60"/>
      <c r="CP405" s="60"/>
      <c r="CQ405" s="60"/>
      <c r="CR405" s="60"/>
      <c r="CS405" s="60"/>
      <c r="CT405" s="60"/>
      <c r="CU405" s="60"/>
      <c r="CV405" s="60"/>
      <c r="CW405" s="60"/>
      <c r="CX405" s="60"/>
      <c r="CY405" s="60"/>
      <c r="CZ405" s="60"/>
      <c r="DA405" s="60"/>
      <c r="DB405" s="60"/>
      <c r="DC405" s="60"/>
      <c r="DD405" s="60"/>
      <c r="DE405" s="60"/>
      <c r="DF405" s="60"/>
      <c r="DG405" s="60"/>
      <c r="DH405" s="60"/>
      <c r="DI405" s="60"/>
      <c r="DJ405" s="60"/>
      <c r="DK405" s="60"/>
      <c r="DL405" s="60"/>
      <c r="DM405" s="60"/>
      <c r="DN405" s="60"/>
      <c r="DO405" s="60"/>
      <c r="DP405" s="60"/>
    </row>
    <row r="406" spans="2:120">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BS406" s="60"/>
      <c r="BT406" s="60"/>
      <c r="BU406" s="75"/>
      <c r="BV406" s="75"/>
      <c r="BW406" s="75"/>
      <c r="BX406" s="75"/>
      <c r="BY406" s="75"/>
      <c r="BZ406" s="75"/>
      <c r="CA406" s="75"/>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row>
    <row r="407" spans="2:120">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BS407" s="60"/>
      <c r="BT407" s="60"/>
      <c r="BU407" s="75"/>
      <c r="BV407" s="75"/>
      <c r="BW407" s="75"/>
      <c r="BX407" s="75"/>
      <c r="BY407" s="75"/>
      <c r="BZ407" s="75"/>
      <c r="CA407" s="75"/>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row>
    <row r="408" spans="2:120">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BS408" s="60"/>
      <c r="BT408" s="60"/>
      <c r="BU408" s="75"/>
      <c r="BV408" s="75"/>
      <c r="BW408" s="75"/>
      <c r="BX408" s="75"/>
      <c r="BY408" s="75"/>
      <c r="BZ408" s="75"/>
      <c r="CA408" s="75"/>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row>
    <row r="409" spans="2:120">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BS409" s="60"/>
      <c r="BT409" s="60"/>
      <c r="BU409" s="75"/>
      <c r="BV409" s="75"/>
      <c r="BW409" s="75"/>
      <c r="BX409" s="75"/>
      <c r="BY409" s="75"/>
      <c r="BZ409" s="75"/>
      <c r="CA409" s="75"/>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row>
    <row r="410" spans="2:120">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BS410" s="60"/>
      <c r="BT410" s="60"/>
      <c r="BU410" s="75"/>
      <c r="BV410" s="75"/>
      <c r="BW410" s="75"/>
      <c r="BX410" s="75"/>
      <c r="BY410" s="75"/>
      <c r="BZ410" s="75"/>
      <c r="CA410" s="75"/>
      <c r="CL410" s="60"/>
      <c r="CM410" s="60"/>
      <c r="CN410" s="60"/>
      <c r="CO410" s="60"/>
      <c r="CP410" s="60"/>
      <c r="CQ410" s="60"/>
      <c r="CR410" s="60"/>
      <c r="CS410" s="60"/>
      <c r="CT410" s="60"/>
      <c r="CU410" s="60"/>
      <c r="CV410" s="60"/>
      <c r="CW410" s="60"/>
      <c r="CX410" s="60"/>
      <c r="CY410" s="60"/>
      <c r="CZ410" s="60"/>
      <c r="DA410" s="60"/>
      <c r="DB410" s="60"/>
      <c r="DC410" s="60"/>
      <c r="DD410" s="60"/>
      <c r="DE410" s="60"/>
      <c r="DF410" s="60"/>
      <c r="DG410" s="60"/>
      <c r="DH410" s="60"/>
      <c r="DI410" s="60"/>
      <c r="DJ410" s="60"/>
      <c r="DK410" s="60"/>
      <c r="DL410" s="60"/>
      <c r="DM410" s="60"/>
      <c r="DN410" s="60"/>
      <c r="DO410" s="60"/>
      <c r="DP410" s="60"/>
    </row>
    <row r="411" spans="2:120">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BS411" s="60"/>
      <c r="BT411" s="60"/>
      <c r="BU411" s="75"/>
      <c r="BV411" s="75"/>
      <c r="BW411" s="75"/>
      <c r="BX411" s="75"/>
      <c r="BY411" s="75"/>
      <c r="BZ411" s="75"/>
      <c r="CA411" s="75"/>
      <c r="CL411" s="60"/>
      <c r="CM411" s="60"/>
      <c r="CN411" s="60"/>
      <c r="CO411" s="60"/>
      <c r="CP411" s="60"/>
      <c r="CQ411" s="60"/>
      <c r="CR411" s="60"/>
      <c r="CS411" s="60"/>
      <c r="CT411" s="60"/>
      <c r="CU411" s="60"/>
      <c r="CV411" s="60"/>
      <c r="CW411" s="60"/>
      <c r="CX411" s="60"/>
      <c r="CY411" s="60"/>
      <c r="CZ411" s="60"/>
      <c r="DA411" s="60"/>
      <c r="DB411" s="60"/>
      <c r="DC411" s="60"/>
      <c r="DD411" s="60"/>
      <c r="DE411" s="60"/>
      <c r="DF411" s="60"/>
      <c r="DG411" s="60"/>
      <c r="DH411" s="60"/>
      <c r="DI411" s="60"/>
      <c r="DJ411" s="60"/>
      <c r="DK411" s="60"/>
      <c r="DL411" s="60"/>
      <c r="DM411" s="60"/>
      <c r="DN411" s="60"/>
      <c r="DO411" s="60"/>
      <c r="DP411" s="60"/>
    </row>
    <row r="412" spans="2:120">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BS412" s="60"/>
      <c r="BT412" s="60"/>
      <c r="BU412" s="75"/>
      <c r="BV412" s="75"/>
      <c r="BW412" s="75"/>
      <c r="BX412" s="75"/>
      <c r="BY412" s="75"/>
      <c r="BZ412" s="75"/>
      <c r="CA412" s="75"/>
      <c r="CL412" s="60"/>
      <c r="CM412" s="60"/>
      <c r="CN412" s="60"/>
      <c r="CO412" s="60"/>
      <c r="CP412" s="60"/>
      <c r="CQ412" s="60"/>
      <c r="CR412" s="60"/>
      <c r="CS412" s="60"/>
      <c r="CT412" s="60"/>
      <c r="CU412" s="60"/>
      <c r="CV412" s="60"/>
      <c r="CW412" s="60"/>
      <c r="CX412" s="60"/>
      <c r="CY412" s="60"/>
      <c r="CZ412" s="60"/>
      <c r="DA412" s="60"/>
      <c r="DB412" s="60"/>
      <c r="DC412" s="60"/>
      <c r="DD412" s="60"/>
      <c r="DE412" s="60"/>
      <c r="DF412" s="60"/>
      <c r="DG412" s="60"/>
      <c r="DH412" s="60"/>
      <c r="DI412" s="60"/>
      <c r="DJ412" s="60"/>
      <c r="DK412" s="60"/>
      <c r="DL412" s="60"/>
      <c r="DM412" s="60"/>
      <c r="DN412" s="60"/>
      <c r="DO412" s="60"/>
      <c r="DP412" s="60"/>
    </row>
    <row r="413" spans="2:120">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BS413" s="60"/>
      <c r="BT413" s="60"/>
      <c r="BU413" s="75"/>
      <c r="BV413" s="75"/>
      <c r="BW413" s="75"/>
      <c r="BX413" s="75"/>
      <c r="BY413" s="75"/>
      <c r="BZ413" s="75"/>
      <c r="CA413" s="75"/>
      <c r="CL413" s="60"/>
      <c r="CM413" s="60"/>
      <c r="CN413" s="60"/>
      <c r="CO413" s="60"/>
      <c r="CP413" s="60"/>
      <c r="CQ413" s="60"/>
      <c r="CR413" s="60"/>
      <c r="CS413" s="60"/>
      <c r="CT413" s="60"/>
      <c r="CU413" s="60"/>
      <c r="CV413" s="60"/>
      <c r="CW413" s="60"/>
      <c r="CX413" s="60"/>
      <c r="CY413" s="60"/>
      <c r="CZ413" s="60"/>
      <c r="DA413" s="60"/>
      <c r="DB413" s="60"/>
      <c r="DC413" s="60"/>
      <c r="DD413" s="60"/>
      <c r="DE413" s="60"/>
      <c r="DF413" s="60"/>
      <c r="DG413" s="60"/>
      <c r="DH413" s="60"/>
      <c r="DI413" s="60"/>
      <c r="DJ413" s="60"/>
      <c r="DK413" s="60"/>
      <c r="DL413" s="60"/>
      <c r="DM413" s="60"/>
      <c r="DN413" s="60"/>
      <c r="DO413" s="60"/>
      <c r="DP413" s="60"/>
    </row>
    <row r="414" spans="2:120">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BS414" s="60"/>
      <c r="BT414" s="60"/>
      <c r="BU414" s="75"/>
      <c r="BV414" s="75"/>
      <c r="BW414" s="75"/>
      <c r="BX414" s="75"/>
      <c r="BY414" s="75"/>
      <c r="BZ414" s="75"/>
      <c r="CA414" s="75"/>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row>
    <row r="415" spans="2:120">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BS415" s="60"/>
      <c r="BT415" s="60"/>
      <c r="BU415" s="75"/>
      <c r="BV415" s="75"/>
      <c r="BW415" s="75"/>
      <c r="BX415" s="75"/>
      <c r="BY415" s="75"/>
      <c r="BZ415" s="75"/>
      <c r="CA415" s="75"/>
      <c r="CL415" s="60"/>
      <c r="CM415" s="60"/>
      <c r="CN415" s="60"/>
      <c r="CO415" s="60"/>
      <c r="CP415" s="60"/>
      <c r="CQ415" s="60"/>
      <c r="CR415" s="60"/>
      <c r="CS415" s="60"/>
      <c r="CT415" s="60"/>
      <c r="CU415" s="60"/>
      <c r="CV415" s="60"/>
      <c r="CW415" s="60"/>
      <c r="CX415" s="60"/>
      <c r="CY415" s="60"/>
      <c r="CZ415" s="60"/>
      <c r="DA415" s="60"/>
      <c r="DB415" s="60"/>
      <c r="DC415" s="60"/>
      <c r="DD415" s="60"/>
      <c r="DE415" s="60"/>
      <c r="DF415" s="60"/>
      <c r="DG415" s="60"/>
      <c r="DH415" s="60"/>
      <c r="DI415" s="60"/>
      <c r="DJ415" s="60"/>
      <c r="DK415" s="60"/>
      <c r="DL415" s="60"/>
      <c r="DM415" s="60"/>
      <c r="DN415" s="60"/>
      <c r="DO415" s="60"/>
      <c r="DP415" s="60"/>
    </row>
    <row r="416" spans="2:120">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BS416" s="60"/>
      <c r="BT416" s="60"/>
      <c r="BU416" s="75"/>
      <c r="BV416" s="75"/>
      <c r="BW416" s="75"/>
      <c r="BX416" s="75"/>
      <c r="BY416" s="75"/>
      <c r="BZ416" s="75"/>
      <c r="CA416" s="75"/>
      <c r="CL416" s="60"/>
      <c r="CM416" s="60"/>
      <c r="CN416" s="60"/>
      <c r="CO416" s="60"/>
      <c r="CP416" s="60"/>
      <c r="CQ416" s="60"/>
      <c r="CR416" s="60"/>
      <c r="CS416" s="60"/>
      <c r="CT416" s="60"/>
      <c r="CU416" s="60"/>
      <c r="CV416" s="60"/>
      <c r="CW416" s="60"/>
      <c r="CX416" s="60"/>
      <c r="CY416" s="60"/>
      <c r="CZ416" s="60"/>
      <c r="DA416" s="60"/>
      <c r="DB416" s="60"/>
      <c r="DC416" s="60"/>
      <c r="DD416" s="60"/>
      <c r="DE416" s="60"/>
      <c r="DF416" s="60"/>
      <c r="DG416" s="60"/>
      <c r="DH416" s="60"/>
      <c r="DI416" s="60"/>
      <c r="DJ416" s="60"/>
      <c r="DK416" s="60"/>
      <c r="DL416" s="60"/>
      <c r="DM416" s="60"/>
      <c r="DN416" s="60"/>
      <c r="DO416" s="60"/>
      <c r="DP416" s="60"/>
    </row>
    <row r="417" spans="2:120">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BS417" s="60"/>
      <c r="BT417" s="60"/>
      <c r="BU417" s="75"/>
      <c r="BV417" s="75"/>
      <c r="BW417" s="75"/>
      <c r="BX417" s="75"/>
      <c r="BY417" s="75"/>
      <c r="BZ417" s="75"/>
      <c r="CA417" s="75"/>
      <c r="CL417" s="60"/>
      <c r="CM417" s="60"/>
      <c r="CN417" s="60"/>
      <c r="CO417" s="60"/>
      <c r="CP417" s="60"/>
      <c r="CQ417" s="60"/>
      <c r="CR417" s="60"/>
      <c r="CS417" s="60"/>
      <c r="CT417" s="60"/>
      <c r="CU417" s="60"/>
      <c r="CV417" s="60"/>
      <c r="CW417" s="60"/>
      <c r="CX417" s="60"/>
      <c r="CY417" s="60"/>
      <c r="CZ417" s="60"/>
      <c r="DA417" s="60"/>
      <c r="DB417" s="60"/>
      <c r="DC417" s="60"/>
      <c r="DD417" s="60"/>
      <c r="DE417" s="60"/>
      <c r="DF417" s="60"/>
      <c r="DG417" s="60"/>
      <c r="DH417" s="60"/>
      <c r="DI417" s="60"/>
      <c r="DJ417" s="60"/>
      <c r="DK417" s="60"/>
      <c r="DL417" s="60"/>
      <c r="DM417" s="60"/>
      <c r="DN417" s="60"/>
      <c r="DO417" s="60"/>
      <c r="DP417" s="60"/>
    </row>
    <row r="418" spans="2:120">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BS418" s="60"/>
      <c r="BT418" s="60"/>
      <c r="BU418" s="75"/>
      <c r="BV418" s="75"/>
      <c r="BW418" s="75"/>
      <c r="BX418" s="75"/>
      <c r="BY418" s="75"/>
      <c r="BZ418" s="75"/>
      <c r="CA418" s="75"/>
      <c r="CL418" s="60"/>
      <c r="CM418" s="60"/>
      <c r="CN418" s="60"/>
      <c r="CO418" s="60"/>
      <c r="CP418" s="60"/>
      <c r="CQ418" s="60"/>
      <c r="CR418" s="60"/>
      <c r="CS418" s="60"/>
      <c r="CT418" s="60"/>
      <c r="CU418" s="60"/>
      <c r="CV418" s="60"/>
      <c r="CW418" s="60"/>
      <c r="CX418" s="60"/>
      <c r="CY418" s="60"/>
      <c r="CZ418" s="60"/>
      <c r="DA418" s="60"/>
      <c r="DB418" s="60"/>
      <c r="DC418" s="60"/>
      <c r="DD418" s="60"/>
      <c r="DE418" s="60"/>
      <c r="DF418" s="60"/>
      <c r="DG418" s="60"/>
      <c r="DH418" s="60"/>
      <c r="DI418" s="60"/>
      <c r="DJ418" s="60"/>
      <c r="DK418" s="60"/>
      <c r="DL418" s="60"/>
      <c r="DM418" s="60"/>
      <c r="DN418" s="60"/>
      <c r="DO418" s="60"/>
      <c r="DP418" s="60"/>
    </row>
    <row r="419" spans="2:120">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BS419" s="60"/>
      <c r="BT419" s="60"/>
      <c r="BU419" s="75"/>
      <c r="BV419" s="75"/>
      <c r="BW419" s="75"/>
      <c r="BX419" s="75"/>
      <c r="BY419" s="75"/>
      <c r="BZ419" s="75"/>
      <c r="CA419" s="75"/>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row>
    <row r="420" spans="2:120">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BS420" s="60"/>
      <c r="BT420" s="60"/>
      <c r="BU420" s="75"/>
      <c r="BV420" s="75"/>
      <c r="BW420" s="75"/>
      <c r="BX420" s="75"/>
      <c r="BY420" s="75"/>
      <c r="BZ420" s="75"/>
      <c r="CA420" s="75"/>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row>
    <row r="421" spans="2:120">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BS421" s="60"/>
      <c r="BT421" s="60"/>
      <c r="BU421" s="75"/>
      <c r="BV421" s="75"/>
      <c r="BW421" s="75"/>
      <c r="BX421" s="75"/>
      <c r="BY421" s="75"/>
      <c r="BZ421" s="75"/>
      <c r="CA421" s="75"/>
      <c r="CL421" s="60"/>
      <c r="CM421" s="60"/>
      <c r="CN421" s="60"/>
      <c r="CO421" s="60"/>
      <c r="CP421" s="60"/>
      <c r="CQ421" s="60"/>
      <c r="CR421" s="60"/>
      <c r="CS421" s="60"/>
      <c r="CT421" s="60"/>
      <c r="CU421" s="60"/>
      <c r="CV421" s="60"/>
      <c r="CW421" s="60"/>
      <c r="CX421" s="60"/>
      <c r="CY421" s="60"/>
      <c r="CZ421" s="60"/>
      <c r="DA421" s="60"/>
      <c r="DB421" s="60"/>
      <c r="DC421" s="60"/>
      <c r="DD421" s="60"/>
      <c r="DE421" s="60"/>
      <c r="DF421" s="60"/>
      <c r="DG421" s="60"/>
      <c r="DH421" s="60"/>
      <c r="DI421" s="60"/>
      <c r="DJ421" s="60"/>
      <c r="DK421" s="60"/>
      <c r="DL421" s="60"/>
      <c r="DM421" s="60"/>
      <c r="DN421" s="60"/>
      <c r="DO421" s="60"/>
      <c r="DP421" s="60"/>
    </row>
    <row r="422" spans="2:120">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BS422" s="60"/>
      <c r="BT422" s="60"/>
      <c r="BU422" s="75"/>
      <c r="BV422" s="75"/>
      <c r="BW422" s="75"/>
      <c r="BX422" s="75"/>
      <c r="BY422" s="75"/>
      <c r="BZ422" s="75"/>
      <c r="CA422" s="75"/>
      <c r="CL422" s="60"/>
      <c r="CM422" s="60"/>
      <c r="CN422" s="60"/>
      <c r="CO422" s="60"/>
      <c r="CP422" s="60"/>
      <c r="CQ422" s="60"/>
      <c r="CR422" s="60"/>
      <c r="CS422" s="60"/>
      <c r="CT422" s="60"/>
      <c r="CU422" s="60"/>
      <c r="CV422" s="60"/>
      <c r="CW422" s="60"/>
      <c r="CX422" s="60"/>
      <c r="CY422" s="60"/>
      <c r="CZ422" s="60"/>
      <c r="DA422" s="60"/>
      <c r="DB422" s="60"/>
      <c r="DC422" s="60"/>
      <c r="DD422" s="60"/>
      <c r="DE422" s="60"/>
      <c r="DF422" s="60"/>
      <c r="DG422" s="60"/>
      <c r="DH422" s="60"/>
      <c r="DI422" s="60"/>
      <c r="DJ422" s="60"/>
      <c r="DK422" s="60"/>
      <c r="DL422" s="60"/>
      <c r="DM422" s="60"/>
      <c r="DN422" s="60"/>
      <c r="DO422" s="60"/>
      <c r="DP422" s="60"/>
    </row>
    <row r="423" spans="2:120">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BS423" s="60"/>
      <c r="BT423" s="60"/>
      <c r="BU423" s="75"/>
      <c r="BV423" s="75"/>
      <c r="BW423" s="75"/>
      <c r="BX423" s="75"/>
      <c r="BY423" s="75"/>
      <c r="BZ423" s="75"/>
      <c r="CA423" s="75"/>
      <c r="CL423" s="60"/>
      <c r="CM423" s="60"/>
      <c r="CN423" s="60"/>
      <c r="CO423" s="60"/>
      <c r="CP423" s="60"/>
      <c r="CQ423" s="60"/>
      <c r="CR423" s="60"/>
      <c r="CS423" s="60"/>
      <c r="CT423" s="60"/>
      <c r="CU423" s="60"/>
      <c r="CV423" s="60"/>
      <c r="CW423" s="60"/>
      <c r="CX423" s="60"/>
      <c r="CY423" s="60"/>
      <c r="CZ423" s="60"/>
      <c r="DA423" s="60"/>
      <c r="DB423" s="60"/>
      <c r="DC423" s="60"/>
      <c r="DD423" s="60"/>
      <c r="DE423" s="60"/>
      <c r="DF423" s="60"/>
      <c r="DG423" s="60"/>
      <c r="DH423" s="60"/>
      <c r="DI423" s="60"/>
      <c r="DJ423" s="60"/>
      <c r="DK423" s="60"/>
      <c r="DL423" s="60"/>
      <c r="DM423" s="60"/>
      <c r="DN423" s="60"/>
      <c r="DO423" s="60"/>
      <c r="DP423" s="60"/>
    </row>
    <row r="424" spans="2:120">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BS424" s="60"/>
      <c r="BT424" s="60"/>
      <c r="BU424" s="75"/>
      <c r="BV424" s="75"/>
      <c r="BW424" s="75"/>
      <c r="BX424" s="75"/>
      <c r="BY424" s="75"/>
      <c r="BZ424" s="75"/>
      <c r="CA424" s="75"/>
      <c r="CL424" s="60"/>
      <c r="CM424" s="60"/>
      <c r="CN424" s="60"/>
      <c r="CO424" s="60"/>
      <c r="CP424" s="60"/>
      <c r="CQ424" s="60"/>
      <c r="CR424" s="60"/>
      <c r="CS424" s="60"/>
      <c r="CT424" s="60"/>
      <c r="CU424" s="60"/>
      <c r="CV424" s="60"/>
      <c r="CW424" s="60"/>
      <c r="CX424" s="60"/>
      <c r="CY424" s="60"/>
      <c r="CZ424" s="60"/>
      <c r="DA424" s="60"/>
      <c r="DB424" s="60"/>
      <c r="DC424" s="60"/>
      <c r="DD424" s="60"/>
      <c r="DE424" s="60"/>
      <c r="DF424" s="60"/>
      <c r="DG424" s="60"/>
      <c r="DH424" s="60"/>
      <c r="DI424" s="60"/>
      <c r="DJ424" s="60"/>
      <c r="DK424" s="60"/>
      <c r="DL424" s="60"/>
      <c r="DM424" s="60"/>
      <c r="DN424" s="60"/>
      <c r="DO424" s="60"/>
      <c r="DP424" s="60"/>
    </row>
    <row r="425" spans="2:120">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BS425" s="60"/>
      <c r="BT425" s="60"/>
      <c r="BU425" s="75"/>
      <c r="BV425" s="75"/>
      <c r="BW425" s="75"/>
      <c r="BX425" s="75"/>
      <c r="BY425" s="75"/>
      <c r="BZ425" s="75"/>
      <c r="CA425" s="75"/>
      <c r="CL425" s="60"/>
      <c r="CM425" s="60"/>
      <c r="CN425" s="60"/>
      <c r="CO425" s="60"/>
      <c r="CP425" s="60"/>
      <c r="CQ425" s="60"/>
      <c r="CR425" s="60"/>
      <c r="CS425" s="60"/>
      <c r="CT425" s="60"/>
      <c r="CU425" s="60"/>
      <c r="CV425" s="60"/>
      <c r="CW425" s="60"/>
      <c r="CX425" s="60"/>
      <c r="CY425" s="60"/>
      <c r="CZ425" s="60"/>
      <c r="DA425" s="60"/>
      <c r="DB425" s="60"/>
      <c r="DC425" s="60"/>
      <c r="DD425" s="60"/>
      <c r="DE425" s="60"/>
      <c r="DF425" s="60"/>
      <c r="DG425" s="60"/>
      <c r="DH425" s="60"/>
      <c r="DI425" s="60"/>
      <c r="DJ425" s="60"/>
      <c r="DK425" s="60"/>
      <c r="DL425" s="60"/>
      <c r="DM425" s="60"/>
      <c r="DN425" s="60"/>
      <c r="DO425" s="60"/>
      <c r="DP425" s="60"/>
    </row>
    <row r="426" spans="2:120">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BS426" s="60"/>
      <c r="BT426" s="60"/>
      <c r="BU426" s="75"/>
      <c r="BV426" s="75"/>
      <c r="BW426" s="75"/>
      <c r="BX426" s="75"/>
      <c r="BY426" s="75"/>
      <c r="BZ426" s="75"/>
      <c r="CA426" s="75"/>
      <c r="CL426" s="60"/>
      <c r="CM426" s="60"/>
      <c r="CN426" s="60"/>
      <c r="CO426" s="60"/>
      <c r="CP426" s="60"/>
      <c r="CQ426" s="60"/>
      <c r="CR426" s="60"/>
      <c r="CS426" s="60"/>
      <c r="CT426" s="60"/>
      <c r="CU426" s="60"/>
      <c r="CV426" s="60"/>
      <c r="CW426" s="60"/>
      <c r="CX426" s="60"/>
      <c r="CY426" s="60"/>
      <c r="CZ426" s="60"/>
      <c r="DA426" s="60"/>
      <c r="DB426" s="60"/>
      <c r="DC426" s="60"/>
      <c r="DD426" s="60"/>
      <c r="DE426" s="60"/>
      <c r="DF426" s="60"/>
      <c r="DG426" s="60"/>
      <c r="DH426" s="60"/>
      <c r="DI426" s="60"/>
      <c r="DJ426" s="60"/>
      <c r="DK426" s="60"/>
      <c r="DL426" s="60"/>
      <c r="DM426" s="60"/>
      <c r="DN426" s="60"/>
      <c r="DO426" s="60"/>
      <c r="DP426" s="60"/>
    </row>
    <row r="427" spans="2:120">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BS427" s="60"/>
      <c r="BT427" s="60"/>
      <c r="BU427" s="75"/>
      <c r="BV427" s="75"/>
      <c r="BW427" s="75"/>
      <c r="BX427" s="75"/>
      <c r="BY427" s="75"/>
      <c r="BZ427" s="75"/>
      <c r="CA427" s="75"/>
      <c r="CL427" s="60"/>
      <c r="CM427" s="60"/>
      <c r="CN427" s="60"/>
      <c r="CO427" s="60"/>
      <c r="CP427" s="60"/>
      <c r="CQ427" s="60"/>
      <c r="CR427" s="60"/>
      <c r="CS427" s="60"/>
      <c r="CT427" s="60"/>
      <c r="CU427" s="60"/>
      <c r="CV427" s="60"/>
      <c r="CW427" s="60"/>
      <c r="CX427" s="60"/>
      <c r="CY427" s="60"/>
      <c r="CZ427" s="60"/>
      <c r="DA427" s="60"/>
      <c r="DB427" s="60"/>
      <c r="DC427" s="60"/>
      <c r="DD427" s="60"/>
      <c r="DE427" s="60"/>
      <c r="DF427" s="60"/>
      <c r="DG427" s="60"/>
      <c r="DH427" s="60"/>
      <c r="DI427" s="60"/>
      <c r="DJ427" s="60"/>
      <c r="DK427" s="60"/>
      <c r="DL427" s="60"/>
      <c r="DM427" s="60"/>
      <c r="DN427" s="60"/>
      <c r="DO427" s="60"/>
      <c r="DP427" s="60"/>
    </row>
    <row r="428" spans="2:120">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BS428" s="60"/>
      <c r="BT428" s="60"/>
      <c r="BU428" s="75"/>
      <c r="BV428" s="75"/>
      <c r="BW428" s="75"/>
      <c r="BX428" s="75"/>
      <c r="BY428" s="75"/>
      <c r="BZ428" s="75"/>
      <c r="CA428" s="75"/>
      <c r="CL428" s="60"/>
      <c r="CM428" s="60"/>
      <c r="CN428" s="60"/>
      <c r="CO428" s="60"/>
      <c r="CP428" s="60"/>
      <c r="CQ428" s="60"/>
      <c r="CR428" s="60"/>
      <c r="CS428" s="60"/>
      <c r="CT428" s="60"/>
      <c r="CU428" s="60"/>
      <c r="CV428" s="60"/>
      <c r="CW428" s="60"/>
      <c r="CX428" s="60"/>
      <c r="CY428" s="60"/>
      <c r="CZ428" s="60"/>
      <c r="DA428" s="60"/>
      <c r="DB428" s="60"/>
      <c r="DC428" s="60"/>
      <c r="DD428" s="60"/>
      <c r="DE428" s="60"/>
      <c r="DF428" s="60"/>
      <c r="DG428" s="60"/>
      <c r="DH428" s="60"/>
      <c r="DI428" s="60"/>
      <c r="DJ428" s="60"/>
      <c r="DK428" s="60"/>
      <c r="DL428" s="60"/>
      <c r="DM428" s="60"/>
      <c r="DN428" s="60"/>
      <c r="DO428" s="60"/>
      <c r="DP428" s="60"/>
    </row>
    <row r="429" spans="2:120">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BS429" s="60"/>
      <c r="BT429" s="60"/>
      <c r="BU429" s="75"/>
      <c r="BV429" s="75"/>
      <c r="BW429" s="75"/>
      <c r="BX429" s="75"/>
      <c r="BY429" s="75"/>
      <c r="BZ429" s="75"/>
      <c r="CA429" s="75"/>
      <c r="CL429" s="60"/>
      <c r="CM429" s="60"/>
      <c r="CN429" s="60"/>
      <c r="CO429" s="60"/>
      <c r="CP429" s="60"/>
      <c r="CQ429" s="60"/>
      <c r="CR429" s="60"/>
      <c r="CS429" s="60"/>
      <c r="CT429" s="60"/>
      <c r="CU429" s="60"/>
      <c r="CV429" s="60"/>
      <c r="CW429" s="60"/>
      <c r="CX429" s="60"/>
      <c r="CY429" s="60"/>
      <c r="CZ429" s="60"/>
      <c r="DA429" s="60"/>
      <c r="DB429" s="60"/>
      <c r="DC429" s="60"/>
      <c r="DD429" s="60"/>
      <c r="DE429" s="60"/>
      <c r="DF429" s="60"/>
      <c r="DG429" s="60"/>
      <c r="DH429" s="60"/>
      <c r="DI429" s="60"/>
      <c r="DJ429" s="60"/>
      <c r="DK429" s="60"/>
      <c r="DL429" s="60"/>
      <c r="DM429" s="60"/>
      <c r="DN429" s="60"/>
      <c r="DO429" s="60"/>
      <c r="DP429" s="60"/>
    </row>
    <row r="430" spans="2:120">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BS430" s="60"/>
      <c r="BT430" s="60"/>
      <c r="BU430" s="75"/>
      <c r="BV430" s="75"/>
      <c r="BW430" s="75"/>
      <c r="BX430" s="75"/>
      <c r="BY430" s="75"/>
      <c r="BZ430" s="75"/>
      <c r="CA430" s="75"/>
      <c r="CL430" s="60"/>
      <c r="CM430" s="60"/>
      <c r="CN430" s="60"/>
      <c r="CO430" s="60"/>
      <c r="CP430" s="60"/>
      <c r="CQ430" s="60"/>
      <c r="CR430" s="60"/>
      <c r="CS430" s="60"/>
      <c r="CT430" s="60"/>
      <c r="CU430" s="60"/>
      <c r="CV430" s="60"/>
      <c r="CW430" s="60"/>
      <c r="CX430" s="60"/>
      <c r="CY430" s="60"/>
      <c r="CZ430" s="60"/>
      <c r="DA430" s="60"/>
      <c r="DB430" s="60"/>
      <c r="DC430" s="60"/>
      <c r="DD430" s="60"/>
      <c r="DE430" s="60"/>
      <c r="DF430" s="60"/>
      <c r="DG430" s="60"/>
      <c r="DH430" s="60"/>
      <c r="DI430" s="60"/>
      <c r="DJ430" s="60"/>
      <c r="DK430" s="60"/>
      <c r="DL430" s="60"/>
      <c r="DM430" s="60"/>
      <c r="DN430" s="60"/>
      <c r="DO430" s="60"/>
      <c r="DP430" s="60"/>
    </row>
    <row r="431" spans="2:120">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BS431" s="60"/>
      <c r="BT431" s="60"/>
      <c r="BU431" s="75"/>
      <c r="BV431" s="75"/>
      <c r="BW431" s="75"/>
      <c r="BX431" s="75"/>
      <c r="BY431" s="75"/>
      <c r="BZ431" s="75"/>
      <c r="CA431" s="75"/>
      <c r="CL431" s="60"/>
      <c r="CM431" s="60"/>
      <c r="CN431" s="60"/>
      <c r="CO431" s="60"/>
      <c r="CP431" s="60"/>
      <c r="CQ431" s="60"/>
      <c r="CR431" s="60"/>
      <c r="CS431" s="60"/>
      <c r="CT431" s="60"/>
      <c r="CU431" s="60"/>
      <c r="CV431" s="60"/>
      <c r="CW431" s="60"/>
      <c r="CX431" s="60"/>
      <c r="CY431" s="60"/>
      <c r="CZ431" s="60"/>
      <c r="DA431" s="60"/>
      <c r="DB431" s="60"/>
      <c r="DC431" s="60"/>
      <c r="DD431" s="60"/>
      <c r="DE431" s="60"/>
      <c r="DF431" s="60"/>
      <c r="DG431" s="60"/>
      <c r="DH431" s="60"/>
      <c r="DI431" s="60"/>
      <c r="DJ431" s="60"/>
      <c r="DK431" s="60"/>
      <c r="DL431" s="60"/>
      <c r="DM431" s="60"/>
      <c r="DN431" s="60"/>
      <c r="DO431" s="60"/>
      <c r="DP431" s="60"/>
    </row>
    <row r="432" spans="2:120">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BS432" s="60"/>
      <c r="BT432" s="60"/>
      <c r="BU432" s="75"/>
      <c r="BV432" s="75"/>
      <c r="BW432" s="75"/>
      <c r="BX432" s="75"/>
      <c r="BY432" s="75"/>
      <c r="BZ432" s="75"/>
      <c r="CA432" s="75"/>
      <c r="CL432" s="60"/>
      <c r="CM432" s="60"/>
      <c r="CN432" s="60"/>
      <c r="CO432" s="60"/>
      <c r="CP432" s="60"/>
      <c r="CQ432" s="60"/>
      <c r="CR432" s="60"/>
      <c r="CS432" s="60"/>
      <c r="CT432" s="60"/>
      <c r="CU432" s="60"/>
      <c r="CV432" s="60"/>
      <c r="CW432" s="60"/>
      <c r="CX432" s="60"/>
      <c r="CY432" s="60"/>
      <c r="CZ432" s="60"/>
      <c r="DA432" s="60"/>
      <c r="DB432" s="60"/>
      <c r="DC432" s="60"/>
      <c r="DD432" s="60"/>
      <c r="DE432" s="60"/>
      <c r="DF432" s="60"/>
      <c r="DG432" s="60"/>
      <c r="DH432" s="60"/>
      <c r="DI432" s="60"/>
      <c r="DJ432" s="60"/>
      <c r="DK432" s="60"/>
      <c r="DL432" s="60"/>
      <c r="DM432" s="60"/>
      <c r="DN432" s="60"/>
      <c r="DO432" s="60"/>
      <c r="DP432" s="60"/>
    </row>
    <row r="433" spans="2:120">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BS433" s="60"/>
      <c r="BT433" s="60"/>
      <c r="BU433" s="75"/>
      <c r="BV433" s="75"/>
      <c r="BW433" s="75"/>
      <c r="BX433" s="75"/>
      <c r="BY433" s="75"/>
      <c r="BZ433" s="75"/>
      <c r="CA433" s="75"/>
      <c r="CL433" s="60"/>
      <c r="CM433" s="60"/>
      <c r="CN433" s="60"/>
      <c r="CO433" s="60"/>
      <c r="CP433" s="60"/>
      <c r="CQ433" s="60"/>
      <c r="CR433" s="60"/>
      <c r="CS433" s="60"/>
      <c r="CT433" s="60"/>
      <c r="CU433" s="60"/>
      <c r="CV433" s="60"/>
      <c r="CW433" s="60"/>
      <c r="CX433" s="60"/>
      <c r="CY433" s="60"/>
      <c r="CZ433" s="60"/>
      <c r="DA433" s="60"/>
      <c r="DB433" s="60"/>
      <c r="DC433" s="60"/>
      <c r="DD433" s="60"/>
      <c r="DE433" s="60"/>
      <c r="DF433" s="60"/>
      <c r="DG433" s="60"/>
      <c r="DH433" s="60"/>
      <c r="DI433" s="60"/>
      <c r="DJ433" s="60"/>
      <c r="DK433" s="60"/>
      <c r="DL433" s="60"/>
      <c r="DM433" s="60"/>
      <c r="DN433" s="60"/>
      <c r="DO433" s="60"/>
      <c r="DP433" s="60"/>
    </row>
    <row r="434" spans="2:120">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BS434" s="60"/>
      <c r="BT434" s="60"/>
      <c r="BU434" s="75"/>
      <c r="BV434" s="75"/>
      <c r="BW434" s="75"/>
      <c r="BX434" s="75"/>
      <c r="BY434" s="75"/>
      <c r="BZ434" s="75"/>
      <c r="CA434" s="75"/>
      <c r="CL434" s="60"/>
      <c r="CM434" s="60"/>
      <c r="CN434" s="60"/>
      <c r="CO434" s="60"/>
      <c r="CP434" s="60"/>
      <c r="CQ434" s="60"/>
      <c r="CR434" s="60"/>
      <c r="CS434" s="60"/>
      <c r="CT434" s="60"/>
      <c r="CU434" s="60"/>
      <c r="CV434" s="60"/>
      <c r="CW434" s="60"/>
      <c r="CX434" s="60"/>
      <c r="CY434" s="60"/>
      <c r="CZ434" s="60"/>
      <c r="DA434" s="60"/>
      <c r="DB434" s="60"/>
      <c r="DC434" s="60"/>
      <c r="DD434" s="60"/>
      <c r="DE434" s="60"/>
      <c r="DF434" s="60"/>
      <c r="DG434" s="60"/>
      <c r="DH434" s="60"/>
      <c r="DI434" s="60"/>
      <c r="DJ434" s="60"/>
      <c r="DK434" s="60"/>
      <c r="DL434" s="60"/>
      <c r="DM434" s="60"/>
      <c r="DN434" s="60"/>
      <c r="DO434" s="60"/>
      <c r="DP434" s="60"/>
    </row>
    <row r="435" spans="2:120">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BS435" s="60"/>
      <c r="BT435" s="60"/>
      <c r="BU435" s="75"/>
      <c r="BV435" s="75"/>
      <c r="BW435" s="75"/>
      <c r="BX435" s="75"/>
      <c r="BY435" s="75"/>
      <c r="BZ435" s="75"/>
      <c r="CA435" s="75"/>
      <c r="CL435" s="60"/>
      <c r="CM435" s="60"/>
      <c r="CN435" s="60"/>
      <c r="CO435" s="60"/>
      <c r="CP435" s="60"/>
      <c r="CQ435" s="60"/>
      <c r="CR435" s="60"/>
      <c r="CS435" s="60"/>
      <c r="CT435" s="60"/>
      <c r="CU435" s="60"/>
      <c r="CV435" s="60"/>
      <c r="CW435" s="60"/>
      <c r="CX435" s="60"/>
      <c r="CY435" s="60"/>
      <c r="CZ435" s="60"/>
      <c r="DA435" s="60"/>
      <c r="DB435" s="60"/>
      <c r="DC435" s="60"/>
      <c r="DD435" s="60"/>
      <c r="DE435" s="60"/>
      <c r="DF435" s="60"/>
      <c r="DG435" s="60"/>
      <c r="DH435" s="60"/>
      <c r="DI435" s="60"/>
      <c r="DJ435" s="60"/>
      <c r="DK435" s="60"/>
      <c r="DL435" s="60"/>
      <c r="DM435" s="60"/>
      <c r="DN435" s="60"/>
      <c r="DO435" s="60"/>
      <c r="DP435" s="60"/>
    </row>
    <row r="436" spans="2:120">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BS436" s="60"/>
      <c r="BT436" s="60"/>
      <c r="BU436" s="75"/>
      <c r="BV436" s="75"/>
      <c r="BW436" s="75"/>
      <c r="BX436" s="75"/>
      <c r="BY436" s="75"/>
      <c r="BZ436" s="75"/>
      <c r="CA436" s="75"/>
      <c r="CL436" s="60"/>
      <c r="CM436" s="60"/>
      <c r="CN436" s="60"/>
      <c r="CO436" s="60"/>
      <c r="CP436" s="60"/>
      <c r="CQ436" s="60"/>
      <c r="CR436" s="60"/>
      <c r="CS436" s="60"/>
      <c r="CT436" s="60"/>
      <c r="CU436" s="60"/>
      <c r="CV436" s="60"/>
      <c r="CW436" s="60"/>
      <c r="CX436" s="60"/>
      <c r="CY436" s="60"/>
      <c r="CZ436" s="60"/>
      <c r="DA436" s="60"/>
      <c r="DB436" s="60"/>
      <c r="DC436" s="60"/>
      <c r="DD436" s="60"/>
      <c r="DE436" s="60"/>
      <c r="DF436" s="60"/>
      <c r="DG436" s="60"/>
      <c r="DH436" s="60"/>
      <c r="DI436" s="60"/>
      <c r="DJ436" s="60"/>
      <c r="DK436" s="60"/>
      <c r="DL436" s="60"/>
      <c r="DM436" s="60"/>
      <c r="DN436" s="60"/>
      <c r="DO436" s="60"/>
      <c r="DP436" s="60"/>
    </row>
    <row r="437" spans="2:120">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BS437" s="60"/>
      <c r="BT437" s="60"/>
      <c r="BU437" s="75"/>
      <c r="BV437" s="75"/>
      <c r="BW437" s="75"/>
      <c r="BX437" s="75"/>
      <c r="BY437" s="75"/>
      <c r="BZ437" s="75"/>
      <c r="CA437" s="75"/>
      <c r="CL437" s="60"/>
      <c r="CM437" s="60"/>
      <c r="CN437" s="60"/>
      <c r="CO437" s="60"/>
      <c r="CP437" s="60"/>
      <c r="CQ437" s="60"/>
      <c r="CR437" s="60"/>
      <c r="CS437" s="60"/>
      <c r="CT437" s="60"/>
      <c r="CU437" s="60"/>
      <c r="CV437" s="60"/>
      <c r="CW437" s="60"/>
      <c r="CX437" s="60"/>
      <c r="CY437" s="60"/>
      <c r="CZ437" s="60"/>
      <c r="DA437" s="60"/>
      <c r="DB437" s="60"/>
      <c r="DC437" s="60"/>
      <c r="DD437" s="60"/>
      <c r="DE437" s="60"/>
      <c r="DF437" s="60"/>
      <c r="DG437" s="60"/>
      <c r="DH437" s="60"/>
      <c r="DI437" s="60"/>
      <c r="DJ437" s="60"/>
      <c r="DK437" s="60"/>
      <c r="DL437" s="60"/>
      <c r="DM437" s="60"/>
      <c r="DN437" s="60"/>
      <c r="DO437" s="60"/>
      <c r="DP437" s="60"/>
    </row>
    <row r="438" spans="2:120">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BS438" s="60"/>
      <c r="BT438" s="60"/>
      <c r="BU438" s="75"/>
      <c r="BV438" s="75"/>
      <c r="BW438" s="75"/>
      <c r="BX438" s="75"/>
      <c r="BY438" s="75"/>
      <c r="BZ438" s="75"/>
      <c r="CA438" s="75"/>
      <c r="CL438" s="60"/>
      <c r="CM438" s="60"/>
      <c r="CN438" s="60"/>
      <c r="CO438" s="60"/>
      <c r="CP438" s="60"/>
      <c r="CQ438" s="60"/>
      <c r="CR438" s="60"/>
      <c r="CS438" s="60"/>
      <c r="CT438" s="60"/>
      <c r="CU438" s="60"/>
      <c r="CV438" s="60"/>
      <c r="CW438" s="60"/>
      <c r="CX438" s="60"/>
      <c r="CY438" s="60"/>
      <c r="CZ438" s="60"/>
      <c r="DA438" s="60"/>
      <c r="DB438" s="60"/>
      <c r="DC438" s="60"/>
      <c r="DD438" s="60"/>
      <c r="DE438" s="60"/>
      <c r="DF438" s="60"/>
      <c r="DG438" s="60"/>
      <c r="DH438" s="60"/>
      <c r="DI438" s="60"/>
      <c r="DJ438" s="60"/>
      <c r="DK438" s="60"/>
      <c r="DL438" s="60"/>
      <c r="DM438" s="60"/>
      <c r="DN438" s="60"/>
      <c r="DO438" s="60"/>
      <c r="DP438" s="60"/>
    </row>
    <row r="439" spans="2:120">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BS439" s="60"/>
      <c r="BT439" s="60"/>
      <c r="BU439" s="75"/>
      <c r="BV439" s="75"/>
      <c r="BW439" s="75"/>
      <c r="BX439" s="75"/>
      <c r="BY439" s="75"/>
      <c r="BZ439" s="75"/>
      <c r="CA439" s="75"/>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row>
    <row r="440" spans="2:120">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BS440" s="60"/>
      <c r="BT440" s="60"/>
      <c r="BU440" s="75"/>
      <c r="BV440" s="75"/>
      <c r="BW440" s="75"/>
      <c r="BX440" s="75"/>
      <c r="BY440" s="75"/>
      <c r="BZ440" s="75"/>
      <c r="CA440" s="75"/>
      <c r="CL440" s="60"/>
      <c r="CM440" s="60"/>
      <c r="CN440" s="60"/>
      <c r="CO440" s="60"/>
      <c r="CP440" s="60"/>
      <c r="CQ440" s="60"/>
      <c r="CR440" s="60"/>
      <c r="CS440" s="60"/>
      <c r="CT440" s="60"/>
      <c r="CU440" s="60"/>
      <c r="CV440" s="60"/>
      <c r="CW440" s="60"/>
      <c r="CX440" s="60"/>
      <c r="CY440" s="60"/>
      <c r="CZ440" s="60"/>
      <c r="DA440" s="60"/>
      <c r="DB440" s="60"/>
      <c r="DC440" s="60"/>
      <c r="DD440" s="60"/>
      <c r="DE440" s="60"/>
      <c r="DF440" s="60"/>
      <c r="DG440" s="60"/>
      <c r="DH440" s="60"/>
      <c r="DI440" s="60"/>
      <c r="DJ440" s="60"/>
      <c r="DK440" s="60"/>
      <c r="DL440" s="60"/>
      <c r="DM440" s="60"/>
      <c r="DN440" s="60"/>
      <c r="DO440" s="60"/>
      <c r="DP440" s="60"/>
    </row>
    <row r="441" spans="2:120">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BS441" s="60"/>
      <c r="BT441" s="60"/>
      <c r="BU441" s="75"/>
      <c r="BV441" s="75"/>
      <c r="BW441" s="75"/>
      <c r="BX441" s="75"/>
      <c r="BY441" s="75"/>
      <c r="BZ441" s="75"/>
      <c r="CA441" s="75"/>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row>
    <row r="442" spans="2:120">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BS442" s="60"/>
      <c r="BT442" s="60"/>
      <c r="BU442" s="75"/>
      <c r="BV442" s="75"/>
      <c r="BW442" s="75"/>
      <c r="BX442" s="75"/>
      <c r="BY442" s="75"/>
      <c r="BZ442" s="75"/>
      <c r="CA442" s="75"/>
      <c r="CL442" s="60"/>
      <c r="CM442" s="60"/>
      <c r="CN442" s="60"/>
      <c r="CO442" s="60"/>
      <c r="CP442" s="60"/>
      <c r="CQ442" s="60"/>
      <c r="CR442" s="60"/>
      <c r="CS442" s="60"/>
      <c r="CT442" s="60"/>
      <c r="CU442" s="60"/>
      <c r="CV442" s="60"/>
      <c r="CW442" s="60"/>
      <c r="CX442" s="60"/>
      <c r="CY442" s="60"/>
      <c r="CZ442" s="60"/>
      <c r="DA442" s="60"/>
      <c r="DB442" s="60"/>
      <c r="DC442" s="60"/>
      <c r="DD442" s="60"/>
      <c r="DE442" s="60"/>
      <c r="DF442" s="60"/>
      <c r="DG442" s="60"/>
      <c r="DH442" s="60"/>
      <c r="DI442" s="60"/>
      <c r="DJ442" s="60"/>
      <c r="DK442" s="60"/>
      <c r="DL442" s="60"/>
      <c r="DM442" s="60"/>
      <c r="DN442" s="60"/>
      <c r="DO442" s="60"/>
      <c r="DP442" s="60"/>
    </row>
    <row r="443" spans="2:120">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BS443" s="60"/>
      <c r="BT443" s="60"/>
      <c r="BU443" s="75"/>
      <c r="BV443" s="75"/>
      <c r="BW443" s="75"/>
      <c r="BX443" s="75"/>
      <c r="BY443" s="75"/>
      <c r="BZ443" s="75"/>
      <c r="CA443" s="75"/>
      <c r="CL443" s="60"/>
      <c r="CM443" s="60"/>
      <c r="CN443" s="60"/>
      <c r="CO443" s="60"/>
      <c r="CP443" s="60"/>
      <c r="CQ443" s="60"/>
      <c r="CR443" s="60"/>
      <c r="CS443" s="60"/>
      <c r="CT443" s="60"/>
      <c r="CU443" s="60"/>
      <c r="CV443" s="60"/>
      <c r="CW443" s="60"/>
      <c r="CX443" s="60"/>
      <c r="CY443" s="60"/>
      <c r="CZ443" s="60"/>
      <c r="DA443" s="60"/>
      <c r="DB443" s="60"/>
      <c r="DC443" s="60"/>
      <c r="DD443" s="60"/>
      <c r="DE443" s="60"/>
      <c r="DF443" s="60"/>
      <c r="DG443" s="60"/>
      <c r="DH443" s="60"/>
      <c r="DI443" s="60"/>
      <c r="DJ443" s="60"/>
      <c r="DK443" s="60"/>
      <c r="DL443" s="60"/>
      <c r="DM443" s="60"/>
      <c r="DN443" s="60"/>
      <c r="DO443" s="60"/>
      <c r="DP443" s="60"/>
    </row>
    <row r="444" spans="2:120">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BS444" s="60"/>
      <c r="BT444" s="60"/>
      <c r="BU444" s="75"/>
      <c r="BV444" s="75"/>
      <c r="BW444" s="75"/>
      <c r="BX444" s="75"/>
      <c r="BY444" s="75"/>
      <c r="BZ444" s="75"/>
      <c r="CA444" s="75"/>
      <c r="CL444" s="60"/>
      <c r="CM444" s="60"/>
      <c r="CN444" s="60"/>
      <c r="CO444" s="60"/>
      <c r="CP444" s="60"/>
      <c r="CQ444" s="60"/>
      <c r="CR444" s="60"/>
      <c r="CS444" s="60"/>
      <c r="CT444" s="60"/>
      <c r="CU444" s="60"/>
      <c r="CV444" s="60"/>
      <c r="CW444" s="60"/>
      <c r="CX444" s="60"/>
      <c r="CY444" s="60"/>
      <c r="CZ444" s="60"/>
      <c r="DA444" s="60"/>
      <c r="DB444" s="60"/>
      <c r="DC444" s="60"/>
      <c r="DD444" s="60"/>
      <c r="DE444" s="60"/>
      <c r="DF444" s="60"/>
      <c r="DG444" s="60"/>
      <c r="DH444" s="60"/>
      <c r="DI444" s="60"/>
      <c r="DJ444" s="60"/>
      <c r="DK444" s="60"/>
      <c r="DL444" s="60"/>
      <c r="DM444" s="60"/>
      <c r="DN444" s="60"/>
      <c r="DO444" s="60"/>
      <c r="DP444" s="60"/>
    </row>
    <row r="445" spans="2:120">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BS445" s="60"/>
      <c r="BT445" s="60"/>
      <c r="BU445" s="75"/>
      <c r="BV445" s="75"/>
      <c r="BW445" s="75"/>
      <c r="BX445" s="75"/>
      <c r="BY445" s="75"/>
      <c r="BZ445" s="75"/>
      <c r="CA445" s="75"/>
      <c r="CL445" s="60"/>
      <c r="CM445" s="60"/>
      <c r="CN445" s="60"/>
      <c r="CO445" s="60"/>
      <c r="CP445" s="60"/>
      <c r="CQ445" s="60"/>
      <c r="CR445" s="60"/>
      <c r="CS445" s="60"/>
      <c r="CT445" s="60"/>
      <c r="CU445" s="60"/>
      <c r="CV445" s="60"/>
      <c r="CW445" s="60"/>
      <c r="CX445" s="60"/>
      <c r="CY445" s="60"/>
      <c r="CZ445" s="60"/>
      <c r="DA445" s="60"/>
      <c r="DB445" s="60"/>
      <c r="DC445" s="60"/>
      <c r="DD445" s="60"/>
      <c r="DE445" s="60"/>
      <c r="DF445" s="60"/>
      <c r="DG445" s="60"/>
      <c r="DH445" s="60"/>
      <c r="DI445" s="60"/>
      <c r="DJ445" s="60"/>
      <c r="DK445" s="60"/>
      <c r="DL445" s="60"/>
      <c r="DM445" s="60"/>
      <c r="DN445" s="60"/>
      <c r="DO445" s="60"/>
      <c r="DP445" s="60"/>
    </row>
    <row r="446" spans="2:120">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BS446" s="60"/>
      <c r="BT446" s="60"/>
      <c r="BU446" s="75"/>
      <c r="BV446" s="75"/>
      <c r="BW446" s="75"/>
      <c r="BX446" s="75"/>
      <c r="BY446" s="75"/>
      <c r="BZ446" s="75"/>
      <c r="CA446" s="75"/>
      <c r="CL446" s="60"/>
      <c r="CM446" s="60"/>
      <c r="CN446" s="60"/>
      <c r="CO446" s="60"/>
      <c r="CP446" s="60"/>
      <c r="CQ446" s="60"/>
      <c r="CR446" s="60"/>
      <c r="CS446" s="60"/>
      <c r="CT446" s="60"/>
      <c r="CU446" s="60"/>
      <c r="CV446" s="60"/>
      <c r="CW446" s="60"/>
      <c r="CX446" s="60"/>
      <c r="CY446" s="60"/>
      <c r="CZ446" s="60"/>
      <c r="DA446" s="60"/>
      <c r="DB446" s="60"/>
      <c r="DC446" s="60"/>
      <c r="DD446" s="60"/>
      <c r="DE446" s="60"/>
      <c r="DF446" s="60"/>
      <c r="DG446" s="60"/>
      <c r="DH446" s="60"/>
      <c r="DI446" s="60"/>
      <c r="DJ446" s="60"/>
      <c r="DK446" s="60"/>
      <c r="DL446" s="60"/>
      <c r="DM446" s="60"/>
      <c r="DN446" s="60"/>
      <c r="DO446" s="60"/>
      <c r="DP446" s="60"/>
    </row>
    <row r="447" spans="2:120">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BS447" s="60"/>
      <c r="BT447" s="60"/>
      <c r="BU447" s="75"/>
      <c r="BV447" s="75"/>
      <c r="BW447" s="75"/>
      <c r="BX447" s="75"/>
      <c r="BY447" s="75"/>
      <c r="BZ447" s="75"/>
      <c r="CA447" s="75"/>
      <c r="CL447" s="60"/>
      <c r="CM447" s="60"/>
      <c r="CN447" s="60"/>
      <c r="CO447" s="60"/>
      <c r="CP447" s="60"/>
      <c r="CQ447" s="60"/>
      <c r="CR447" s="60"/>
      <c r="CS447" s="60"/>
      <c r="CT447" s="60"/>
      <c r="CU447" s="60"/>
      <c r="CV447" s="60"/>
      <c r="CW447" s="60"/>
      <c r="CX447" s="60"/>
      <c r="CY447" s="60"/>
      <c r="CZ447" s="60"/>
      <c r="DA447" s="60"/>
      <c r="DB447" s="60"/>
      <c r="DC447" s="60"/>
      <c r="DD447" s="60"/>
      <c r="DE447" s="60"/>
      <c r="DF447" s="60"/>
      <c r="DG447" s="60"/>
      <c r="DH447" s="60"/>
      <c r="DI447" s="60"/>
      <c r="DJ447" s="60"/>
      <c r="DK447" s="60"/>
      <c r="DL447" s="60"/>
      <c r="DM447" s="60"/>
      <c r="DN447" s="60"/>
      <c r="DO447" s="60"/>
      <c r="DP447" s="60"/>
    </row>
    <row r="448" spans="2:120">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BS448" s="60"/>
      <c r="BT448" s="60"/>
      <c r="BU448" s="75"/>
      <c r="BV448" s="75"/>
      <c r="BW448" s="75"/>
      <c r="BX448" s="75"/>
      <c r="BY448" s="75"/>
      <c r="BZ448" s="75"/>
      <c r="CA448" s="75"/>
      <c r="CL448" s="60"/>
      <c r="CM448" s="60"/>
      <c r="CN448" s="60"/>
      <c r="CO448" s="60"/>
      <c r="CP448" s="60"/>
      <c r="CQ448" s="60"/>
      <c r="CR448" s="60"/>
      <c r="CS448" s="60"/>
      <c r="CT448" s="60"/>
      <c r="CU448" s="60"/>
      <c r="CV448" s="60"/>
      <c r="CW448" s="60"/>
      <c r="CX448" s="60"/>
      <c r="CY448" s="60"/>
      <c r="CZ448" s="60"/>
      <c r="DA448" s="60"/>
      <c r="DB448" s="60"/>
      <c r="DC448" s="60"/>
      <c r="DD448" s="60"/>
      <c r="DE448" s="60"/>
      <c r="DF448" s="60"/>
      <c r="DG448" s="60"/>
      <c r="DH448" s="60"/>
      <c r="DI448" s="60"/>
      <c r="DJ448" s="60"/>
      <c r="DK448" s="60"/>
      <c r="DL448" s="60"/>
      <c r="DM448" s="60"/>
      <c r="DN448" s="60"/>
      <c r="DO448" s="60"/>
      <c r="DP448" s="60"/>
    </row>
    <row r="449" spans="2:120">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BS449" s="60"/>
      <c r="BT449" s="60"/>
      <c r="BU449" s="75"/>
      <c r="BV449" s="75"/>
      <c r="BW449" s="75"/>
      <c r="BX449" s="75"/>
      <c r="BY449" s="75"/>
      <c r="BZ449" s="75"/>
      <c r="CA449" s="75"/>
      <c r="CL449" s="60"/>
      <c r="CM449" s="60"/>
      <c r="CN449" s="60"/>
      <c r="CO449" s="60"/>
      <c r="CP449" s="60"/>
      <c r="CQ449" s="60"/>
      <c r="CR449" s="60"/>
      <c r="CS449" s="60"/>
      <c r="CT449" s="60"/>
      <c r="CU449" s="60"/>
      <c r="CV449" s="60"/>
      <c r="CW449" s="60"/>
      <c r="CX449" s="60"/>
      <c r="CY449" s="60"/>
      <c r="CZ449" s="60"/>
      <c r="DA449" s="60"/>
      <c r="DB449" s="60"/>
      <c r="DC449" s="60"/>
      <c r="DD449" s="60"/>
      <c r="DE449" s="60"/>
      <c r="DF449" s="60"/>
      <c r="DG449" s="60"/>
      <c r="DH449" s="60"/>
      <c r="DI449" s="60"/>
      <c r="DJ449" s="60"/>
      <c r="DK449" s="60"/>
      <c r="DL449" s="60"/>
      <c r="DM449" s="60"/>
      <c r="DN449" s="60"/>
      <c r="DO449" s="60"/>
      <c r="DP449" s="60"/>
    </row>
    <row r="450" spans="2:120">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BS450" s="60"/>
      <c r="BT450" s="60"/>
      <c r="BU450" s="75"/>
      <c r="BV450" s="75"/>
      <c r="BW450" s="75"/>
      <c r="BX450" s="75"/>
      <c r="BY450" s="75"/>
      <c r="BZ450" s="75"/>
      <c r="CA450" s="75"/>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row>
    <row r="451" spans="2:120">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BS451" s="60"/>
      <c r="BT451" s="60"/>
      <c r="BU451" s="75"/>
      <c r="BV451" s="75"/>
      <c r="BW451" s="75"/>
      <c r="BX451" s="75"/>
      <c r="BY451" s="75"/>
      <c r="BZ451" s="75"/>
      <c r="CA451" s="75"/>
      <c r="CL451" s="60"/>
      <c r="CM451" s="60"/>
      <c r="CN451" s="60"/>
      <c r="CO451" s="60"/>
      <c r="CP451" s="60"/>
      <c r="CQ451" s="60"/>
      <c r="CR451" s="60"/>
      <c r="CS451" s="60"/>
      <c r="CT451" s="60"/>
      <c r="CU451" s="60"/>
      <c r="CV451" s="60"/>
      <c r="CW451" s="60"/>
      <c r="CX451" s="60"/>
      <c r="CY451" s="60"/>
      <c r="CZ451" s="60"/>
      <c r="DA451" s="60"/>
      <c r="DB451" s="60"/>
      <c r="DC451" s="60"/>
      <c r="DD451" s="60"/>
      <c r="DE451" s="60"/>
      <c r="DF451" s="60"/>
      <c r="DG451" s="60"/>
      <c r="DH451" s="60"/>
      <c r="DI451" s="60"/>
      <c r="DJ451" s="60"/>
      <c r="DK451" s="60"/>
      <c r="DL451" s="60"/>
      <c r="DM451" s="60"/>
      <c r="DN451" s="60"/>
      <c r="DO451" s="60"/>
      <c r="DP451" s="60"/>
    </row>
    <row r="452" spans="2:120">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BS452" s="60"/>
      <c r="BT452" s="60"/>
      <c r="BU452" s="75"/>
      <c r="BV452" s="75"/>
      <c r="BW452" s="75"/>
      <c r="BX452" s="75"/>
      <c r="BY452" s="75"/>
      <c r="BZ452" s="75"/>
      <c r="CA452" s="75"/>
      <c r="CL452" s="60"/>
      <c r="CM452" s="60"/>
      <c r="CN452" s="60"/>
      <c r="CO452" s="60"/>
      <c r="CP452" s="60"/>
      <c r="CQ452" s="60"/>
      <c r="CR452" s="60"/>
      <c r="CS452" s="60"/>
      <c r="CT452" s="60"/>
      <c r="CU452" s="60"/>
      <c r="CV452" s="60"/>
      <c r="CW452" s="60"/>
      <c r="CX452" s="60"/>
      <c r="CY452" s="60"/>
      <c r="CZ452" s="60"/>
      <c r="DA452" s="60"/>
      <c r="DB452" s="60"/>
      <c r="DC452" s="60"/>
      <c r="DD452" s="60"/>
      <c r="DE452" s="60"/>
      <c r="DF452" s="60"/>
      <c r="DG452" s="60"/>
      <c r="DH452" s="60"/>
      <c r="DI452" s="60"/>
      <c r="DJ452" s="60"/>
      <c r="DK452" s="60"/>
      <c r="DL452" s="60"/>
      <c r="DM452" s="60"/>
      <c r="DN452" s="60"/>
      <c r="DO452" s="60"/>
      <c r="DP452" s="60"/>
    </row>
    <row r="453" spans="2:120">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BS453" s="60"/>
      <c r="BT453" s="60"/>
      <c r="BU453" s="75"/>
      <c r="BV453" s="75"/>
      <c r="BW453" s="75"/>
      <c r="BX453" s="75"/>
      <c r="BY453" s="75"/>
      <c r="BZ453" s="75"/>
      <c r="CA453" s="75"/>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row>
    <row r="454" spans="2:120">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BS454" s="60"/>
      <c r="BT454" s="60"/>
      <c r="BU454" s="75"/>
      <c r="BV454" s="75"/>
      <c r="BW454" s="75"/>
      <c r="BX454" s="75"/>
      <c r="BY454" s="75"/>
      <c r="BZ454" s="75"/>
      <c r="CA454" s="75"/>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row>
    <row r="455" spans="2:120">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BS455" s="60"/>
      <c r="BT455" s="60"/>
      <c r="BU455" s="75"/>
      <c r="BV455" s="75"/>
      <c r="BW455" s="75"/>
      <c r="BX455" s="75"/>
      <c r="BY455" s="75"/>
      <c r="BZ455" s="75"/>
      <c r="CA455" s="75"/>
      <c r="CL455" s="60"/>
      <c r="CM455" s="60"/>
      <c r="CN455" s="60"/>
      <c r="CO455" s="60"/>
      <c r="CP455" s="60"/>
      <c r="CQ455" s="60"/>
      <c r="CR455" s="60"/>
      <c r="CS455" s="60"/>
      <c r="CT455" s="60"/>
      <c r="CU455" s="60"/>
      <c r="CV455" s="60"/>
      <c r="CW455" s="60"/>
      <c r="CX455" s="60"/>
      <c r="CY455" s="60"/>
      <c r="CZ455" s="60"/>
      <c r="DA455" s="60"/>
      <c r="DB455" s="60"/>
      <c r="DC455" s="60"/>
      <c r="DD455" s="60"/>
      <c r="DE455" s="60"/>
      <c r="DF455" s="60"/>
      <c r="DG455" s="60"/>
      <c r="DH455" s="60"/>
      <c r="DI455" s="60"/>
      <c r="DJ455" s="60"/>
      <c r="DK455" s="60"/>
      <c r="DL455" s="60"/>
      <c r="DM455" s="60"/>
      <c r="DN455" s="60"/>
      <c r="DO455" s="60"/>
      <c r="DP455" s="60"/>
    </row>
    <row r="456" spans="2:120">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BS456" s="60"/>
      <c r="BT456" s="60"/>
      <c r="BU456" s="75"/>
      <c r="BV456" s="75"/>
      <c r="BW456" s="75"/>
      <c r="BX456" s="75"/>
      <c r="BY456" s="75"/>
      <c r="BZ456" s="75"/>
      <c r="CA456" s="75"/>
      <c r="CL456" s="60"/>
      <c r="CM456" s="60"/>
      <c r="CN456" s="60"/>
      <c r="CO456" s="60"/>
      <c r="CP456" s="60"/>
      <c r="CQ456" s="60"/>
      <c r="CR456" s="60"/>
      <c r="CS456" s="60"/>
      <c r="CT456" s="60"/>
      <c r="CU456" s="60"/>
      <c r="CV456" s="60"/>
      <c r="CW456" s="60"/>
      <c r="CX456" s="60"/>
      <c r="CY456" s="60"/>
      <c r="CZ456" s="60"/>
      <c r="DA456" s="60"/>
      <c r="DB456" s="60"/>
      <c r="DC456" s="60"/>
      <c r="DD456" s="60"/>
      <c r="DE456" s="60"/>
      <c r="DF456" s="60"/>
      <c r="DG456" s="60"/>
      <c r="DH456" s="60"/>
      <c r="DI456" s="60"/>
      <c r="DJ456" s="60"/>
      <c r="DK456" s="60"/>
      <c r="DL456" s="60"/>
      <c r="DM456" s="60"/>
      <c r="DN456" s="60"/>
      <c r="DO456" s="60"/>
      <c r="DP456" s="60"/>
    </row>
    <row r="457" spans="2:120">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BS457" s="60"/>
      <c r="BT457" s="60"/>
      <c r="BU457" s="75"/>
      <c r="BV457" s="75"/>
      <c r="BW457" s="75"/>
      <c r="BX457" s="75"/>
      <c r="BY457" s="75"/>
      <c r="BZ457" s="75"/>
      <c r="CA457" s="75"/>
      <c r="CL457" s="60"/>
      <c r="CM457" s="60"/>
      <c r="CN457" s="60"/>
      <c r="CO457" s="60"/>
      <c r="CP457" s="60"/>
      <c r="CQ457" s="60"/>
      <c r="CR457" s="60"/>
      <c r="CS457" s="60"/>
      <c r="CT457" s="60"/>
      <c r="CU457" s="60"/>
      <c r="CV457" s="60"/>
      <c r="CW457" s="60"/>
      <c r="CX457" s="60"/>
      <c r="CY457" s="60"/>
      <c r="CZ457" s="60"/>
      <c r="DA457" s="60"/>
      <c r="DB457" s="60"/>
      <c r="DC457" s="60"/>
      <c r="DD457" s="60"/>
      <c r="DE457" s="60"/>
      <c r="DF457" s="60"/>
      <c r="DG457" s="60"/>
      <c r="DH457" s="60"/>
      <c r="DI457" s="60"/>
      <c r="DJ457" s="60"/>
      <c r="DK457" s="60"/>
      <c r="DL457" s="60"/>
      <c r="DM457" s="60"/>
      <c r="DN457" s="60"/>
      <c r="DO457" s="60"/>
      <c r="DP457" s="60"/>
    </row>
    <row r="458" spans="2:120">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BS458" s="60"/>
      <c r="BT458" s="60"/>
      <c r="BU458" s="75"/>
      <c r="BV458" s="75"/>
      <c r="BW458" s="75"/>
      <c r="BX458" s="75"/>
      <c r="BY458" s="75"/>
      <c r="BZ458" s="75"/>
      <c r="CA458" s="75"/>
      <c r="CL458" s="60"/>
      <c r="CM458" s="60"/>
      <c r="CN458" s="60"/>
      <c r="CO458" s="60"/>
      <c r="CP458" s="60"/>
      <c r="CQ458" s="60"/>
      <c r="CR458" s="60"/>
      <c r="CS458" s="60"/>
      <c r="CT458" s="60"/>
      <c r="CU458" s="60"/>
      <c r="CV458" s="60"/>
      <c r="CW458" s="60"/>
      <c r="CX458" s="60"/>
      <c r="CY458" s="60"/>
      <c r="CZ458" s="60"/>
      <c r="DA458" s="60"/>
      <c r="DB458" s="60"/>
      <c r="DC458" s="60"/>
      <c r="DD458" s="60"/>
      <c r="DE458" s="60"/>
      <c r="DF458" s="60"/>
      <c r="DG458" s="60"/>
      <c r="DH458" s="60"/>
      <c r="DI458" s="60"/>
      <c r="DJ458" s="60"/>
      <c r="DK458" s="60"/>
      <c r="DL458" s="60"/>
      <c r="DM458" s="60"/>
      <c r="DN458" s="60"/>
      <c r="DO458" s="60"/>
      <c r="DP458" s="60"/>
    </row>
    <row r="459" spans="2:120">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BS459" s="60"/>
      <c r="BT459" s="60"/>
      <c r="BU459" s="75"/>
      <c r="BV459" s="75"/>
      <c r="BW459" s="75"/>
      <c r="BX459" s="75"/>
      <c r="BY459" s="75"/>
      <c r="BZ459" s="75"/>
      <c r="CA459" s="75"/>
      <c r="CL459" s="60"/>
      <c r="CM459" s="60"/>
      <c r="CN459" s="60"/>
      <c r="CO459" s="60"/>
      <c r="CP459" s="60"/>
      <c r="CQ459" s="60"/>
      <c r="CR459" s="60"/>
      <c r="CS459" s="60"/>
      <c r="CT459" s="60"/>
      <c r="CU459" s="60"/>
      <c r="CV459" s="60"/>
      <c r="CW459" s="60"/>
      <c r="CX459" s="60"/>
      <c r="CY459" s="60"/>
      <c r="CZ459" s="60"/>
      <c r="DA459" s="60"/>
      <c r="DB459" s="60"/>
      <c r="DC459" s="60"/>
      <c r="DD459" s="60"/>
      <c r="DE459" s="60"/>
      <c r="DF459" s="60"/>
      <c r="DG459" s="60"/>
      <c r="DH459" s="60"/>
      <c r="DI459" s="60"/>
      <c r="DJ459" s="60"/>
      <c r="DK459" s="60"/>
      <c r="DL459" s="60"/>
      <c r="DM459" s="60"/>
      <c r="DN459" s="60"/>
      <c r="DO459" s="60"/>
      <c r="DP459" s="60"/>
    </row>
    <row r="460" spans="2:120">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BS460" s="60"/>
      <c r="BT460" s="60"/>
      <c r="BU460" s="75"/>
      <c r="BV460" s="75"/>
      <c r="BW460" s="75"/>
      <c r="BX460" s="75"/>
      <c r="BY460" s="75"/>
      <c r="BZ460" s="75"/>
      <c r="CA460" s="75"/>
      <c r="CL460" s="60"/>
      <c r="CM460" s="60"/>
      <c r="CN460" s="60"/>
      <c r="CO460" s="60"/>
      <c r="CP460" s="60"/>
      <c r="CQ460" s="60"/>
      <c r="CR460" s="60"/>
      <c r="CS460" s="60"/>
      <c r="CT460" s="60"/>
      <c r="CU460" s="60"/>
      <c r="CV460" s="60"/>
      <c r="CW460" s="60"/>
      <c r="CX460" s="60"/>
      <c r="CY460" s="60"/>
      <c r="CZ460" s="60"/>
      <c r="DA460" s="60"/>
      <c r="DB460" s="60"/>
      <c r="DC460" s="60"/>
      <c r="DD460" s="60"/>
      <c r="DE460" s="60"/>
      <c r="DF460" s="60"/>
      <c r="DG460" s="60"/>
      <c r="DH460" s="60"/>
      <c r="DI460" s="60"/>
      <c r="DJ460" s="60"/>
      <c r="DK460" s="60"/>
      <c r="DL460" s="60"/>
      <c r="DM460" s="60"/>
      <c r="DN460" s="60"/>
      <c r="DO460" s="60"/>
      <c r="DP460" s="60"/>
    </row>
    <row r="461" spans="2:120">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BS461" s="60"/>
      <c r="BT461" s="60"/>
      <c r="BU461" s="75"/>
      <c r="BV461" s="75"/>
      <c r="BW461" s="75"/>
      <c r="BX461" s="75"/>
      <c r="BY461" s="75"/>
      <c r="BZ461" s="75"/>
      <c r="CA461" s="75"/>
      <c r="CL461" s="60"/>
      <c r="CM461" s="60"/>
      <c r="CN461" s="60"/>
      <c r="CO461" s="60"/>
      <c r="CP461" s="60"/>
      <c r="CQ461" s="60"/>
      <c r="CR461" s="60"/>
      <c r="CS461" s="60"/>
      <c r="CT461" s="60"/>
      <c r="CU461" s="60"/>
      <c r="CV461" s="60"/>
      <c r="CW461" s="60"/>
      <c r="CX461" s="60"/>
      <c r="CY461" s="60"/>
      <c r="CZ461" s="60"/>
      <c r="DA461" s="60"/>
      <c r="DB461" s="60"/>
      <c r="DC461" s="60"/>
      <c r="DD461" s="60"/>
      <c r="DE461" s="60"/>
      <c r="DF461" s="60"/>
      <c r="DG461" s="60"/>
      <c r="DH461" s="60"/>
      <c r="DI461" s="60"/>
      <c r="DJ461" s="60"/>
      <c r="DK461" s="60"/>
      <c r="DL461" s="60"/>
      <c r="DM461" s="60"/>
      <c r="DN461" s="60"/>
      <c r="DO461" s="60"/>
      <c r="DP461" s="60"/>
    </row>
    <row r="462" spans="2:120">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BS462" s="60"/>
      <c r="BT462" s="60"/>
      <c r="BU462" s="75"/>
      <c r="BV462" s="75"/>
      <c r="BW462" s="75"/>
      <c r="BX462" s="75"/>
      <c r="BY462" s="75"/>
      <c r="BZ462" s="75"/>
      <c r="CA462" s="75"/>
      <c r="CL462" s="60"/>
      <c r="CM462" s="60"/>
      <c r="CN462" s="60"/>
      <c r="CO462" s="60"/>
      <c r="CP462" s="60"/>
      <c r="CQ462" s="60"/>
      <c r="CR462" s="60"/>
      <c r="CS462" s="60"/>
      <c r="CT462" s="60"/>
      <c r="CU462" s="60"/>
      <c r="CV462" s="60"/>
      <c r="CW462" s="60"/>
      <c r="CX462" s="60"/>
      <c r="CY462" s="60"/>
      <c r="CZ462" s="60"/>
      <c r="DA462" s="60"/>
      <c r="DB462" s="60"/>
      <c r="DC462" s="60"/>
      <c r="DD462" s="60"/>
      <c r="DE462" s="60"/>
      <c r="DF462" s="60"/>
      <c r="DG462" s="60"/>
      <c r="DH462" s="60"/>
      <c r="DI462" s="60"/>
      <c r="DJ462" s="60"/>
      <c r="DK462" s="60"/>
      <c r="DL462" s="60"/>
      <c r="DM462" s="60"/>
      <c r="DN462" s="60"/>
      <c r="DO462" s="60"/>
      <c r="DP462" s="60"/>
    </row>
    <row r="463" spans="2:120">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BS463" s="60"/>
      <c r="BT463" s="60"/>
      <c r="BU463" s="75"/>
      <c r="BV463" s="75"/>
      <c r="BW463" s="75"/>
      <c r="BX463" s="75"/>
      <c r="BY463" s="75"/>
      <c r="BZ463" s="75"/>
      <c r="CA463" s="75"/>
      <c r="CL463" s="60"/>
      <c r="CM463" s="60"/>
      <c r="CN463" s="60"/>
      <c r="CO463" s="60"/>
      <c r="CP463" s="60"/>
      <c r="CQ463" s="60"/>
      <c r="CR463" s="60"/>
      <c r="CS463" s="60"/>
      <c r="CT463" s="60"/>
      <c r="CU463" s="60"/>
      <c r="CV463" s="60"/>
      <c r="CW463" s="60"/>
      <c r="CX463" s="60"/>
      <c r="CY463" s="60"/>
      <c r="CZ463" s="60"/>
      <c r="DA463" s="60"/>
      <c r="DB463" s="60"/>
      <c r="DC463" s="60"/>
      <c r="DD463" s="60"/>
      <c r="DE463" s="60"/>
      <c r="DF463" s="60"/>
      <c r="DG463" s="60"/>
      <c r="DH463" s="60"/>
      <c r="DI463" s="60"/>
      <c r="DJ463" s="60"/>
      <c r="DK463" s="60"/>
      <c r="DL463" s="60"/>
      <c r="DM463" s="60"/>
      <c r="DN463" s="60"/>
      <c r="DO463" s="60"/>
      <c r="DP463" s="60"/>
    </row>
    <row r="464" spans="2:120">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BS464" s="60"/>
      <c r="BT464" s="60"/>
      <c r="BU464" s="75"/>
      <c r="BV464" s="75"/>
      <c r="BW464" s="75"/>
      <c r="BX464" s="75"/>
      <c r="BY464" s="75"/>
      <c r="BZ464" s="75"/>
      <c r="CA464" s="75"/>
      <c r="CL464" s="60"/>
      <c r="CM464" s="60"/>
      <c r="CN464" s="60"/>
      <c r="CO464" s="60"/>
      <c r="CP464" s="60"/>
      <c r="CQ464" s="60"/>
      <c r="CR464" s="60"/>
      <c r="CS464" s="60"/>
      <c r="CT464" s="60"/>
      <c r="CU464" s="60"/>
      <c r="CV464" s="60"/>
      <c r="CW464" s="60"/>
      <c r="CX464" s="60"/>
      <c r="CY464" s="60"/>
      <c r="CZ464" s="60"/>
      <c r="DA464" s="60"/>
      <c r="DB464" s="60"/>
      <c r="DC464" s="60"/>
      <c r="DD464" s="60"/>
      <c r="DE464" s="60"/>
      <c r="DF464" s="60"/>
      <c r="DG464" s="60"/>
      <c r="DH464" s="60"/>
      <c r="DI464" s="60"/>
      <c r="DJ464" s="60"/>
      <c r="DK464" s="60"/>
      <c r="DL464" s="60"/>
      <c r="DM464" s="60"/>
      <c r="DN464" s="60"/>
      <c r="DO464" s="60"/>
      <c r="DP464" s="60"/>
    </row>
    <row r="465" spans="2:120">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BS465" s="60"/>
      <c r="BT465" s="60"/>
      <c r="BU465" s="75"/>
      <c r="BV465" s="75"/>
      <c r="BW465" s="75"/>
      <c r="BX465" s="75"/>
      <c r="BY465" s="75"/>
      <c r="BZ465" s="75"/>
      <c r="CA465" s="75"/>
      <c r="CL465" s="60"/>
      <c r="CM465" s="60"/>
      <c r="CN465" s="60"/>
      <c r="CO465" s="60"/>
      <c r="CP465" s="60"/>
      <c r="CQ465" s="60"/>
      <c r="CR465" s="60"/>
      <c r="CS465" s="60"/>
      <c r="CT465" s="60"/>
      <c r="CU465" s="60"/>
      <c r="CV465" s="60"/>
      <c r="CW465" s="60"/>
      <c r="CX465" s="60"/>
      <c r="CY465" s="60"/>
      <c r="CZ465" s="60"/>
      <c r="DA465" s="60"/>
      <c r="DB465" s="60"/>
      <c r="DC465" s="60"/>
      <c r="DD465" s="60"/>
      <c r="DE465" s="60"/>
      <c r="DF465" s="60"/>
      <c r="DG465" s="60"/>
      <c r="DH465" s="60"/>
      <c r="DI465" s="60"/>
      <c r="DJ465" s="60"/>
      <c r="DK465" s="60"/>
      <c r="DL465" s="60"/>
      <c r="DM465" s="60"/>
      <c r="DN465" s="60"/>
      <c r="DO465" s="60"/>
      <c r="DP465" s="60"/>
    </row>
    <row r="466" spans="2:120">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BS466" s="60"/>
      <c r="BT466" s="60"/>
      <c r="BU466" s="75"/>
      <c r="BV466" s="75"/>
      <c r="BW466" s="75"/>
      <c r="BX466" s="75"/>
      <c r="BY466" s="75"/>
      <c r="BZ466" s="75"/>
      <c r="CA466" s="75"/>
      <c r="CL466" s="60"/>
      <c r="CM466" s="60"/>
      <c r="CN466" s="60"/>
      <c r="CO466" s="60"/>
      <c r="CP466" s="60"/>
      <c r="CQ466" s="60"/>
      <c r="CR466" s="60"/>
      <c r="CS466" s="60"/>
      <c r="CT466" s="60"/>
      <c r="CU466" s="60"/>
      <c r="CV466" s="60"/>
      <c r="CW466" s="60"/>
      <c r="CX466" s="60"/>
      <c r="CY466" s="60"/>
      <c r="CZ466" s="60"/>
      <c r="DA466" s="60"/>
      <c r="DB466" s="60"/>
      <c r="DC466" s="60"/>
      <c r="DD466" s="60"/>
      <c r="DE466" s="60"/>
      <c r="DF466" s="60"/>
      <c r="DG466" s="60"/>
      <c r="DH466" s="60"/>
      <c r="DI466" s="60"/>
      <c r="DJ466" s="60"/>
      <c r="DK466" s="60"/>
      <c r="DL466" s="60"/>
      <c r="DM466" s="60"/>
      <c r="DN466" s="60"/>
      <c r="DO466" s="60"/>
      <c r="DP466" s="60"/>
    </row>
    <row r="467" spans="2:120">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BS467" s="60"/>
      <c r="BT467" s="60"/>
      <c r="BU467" s="75"/>
      <c r="BV467" s="75"/>
      <c r="BW467" s="75"/>
      <c r="BX467" s="75"/>
      <c r="BY467" s="75"/>
      <c r="BZ467" s="75"/>
      <c r="CA467" s="75"/>
      <c r="CL467" s="60"/>
      <c r="CM467" s="60"/>
      <c r="CN467" s="60"/>
      <c r="CO467" s="60"/>
      <c r="CP467" s="60"/>
      <c r="CQ467" s="60"/>
      <c r="CR467" s="60"/>
      <c r="CS467" s="60"/>
      <c r="CT467" s="60"/>
      <c r="CU467" s="60"/>
      <c r="CV467" s="60"/>
      <c r="CW467" s="60"/>
      <c r="CX467" s="60"/>
      <c r="CY467" s="60"/>
      <c r="CZ467" s="60"/>
      <c r="DA467" s="60"/>
      <c r="DB467" s="60"/>
      <c r="DC467" s="60"/>
      <c r="DD467" s="60"/>
      <c r="DE467" s="60"/>
      <c r="DF467" s="60"/>
      <c r="DG467" s="60"/>
      <c r="DH467" s="60"/>
      <c r="DI467" s="60"/>
      <c r="DJ467" s="60"/>
      <c r="DK467" s="60"/>
      <c r="DL467" s="60"/>
      <c r="DM467" s="60"/>
      <c r="DN467" s="60"/>
      <c r="DO467" s="60"/>
      <c r="DP467" s="60"/>
    </row>
    <row r="468" spans="2:120">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BS468" s="60"/>
      <c r="BT468" s="60"/>
      <c r="BU468" s="75"/>
      <c r="BV468" s="75"/>
      <c r="BW468" s="75"/>
      <c r="BX468" s="75"/>
      <c r="BY468" s="75"/>
      <c r="BZ468" s="75"/>
      <c r="CA468" s="75"/>
      <c r="CL468" s="60"/>
      <c r="CM468" s="60"/>
      <c r="CN468" s="60"/>
      <c r="CO468" s="60"/>
      <c r="CP468" s="60"/>
      <c r="CQ468" s="60"/>
      <c r="CR468" s="60"/>
      <c r="CS468" s="60"/>
      <c r="CT468" s="60"/>
      <c r="CU468" s="60"/>
      <c r="CV468" s="60"/>
      <c r="CW468" s="60"/>
      <c r="CX468" s="60"/>
      <c r="CY468" s="60"/>
      <c r="CZ468" s="60"/>
      <c r="DA468" s="60"/>
      <c r="DB468" s="60"/>
      <c r="DC468" s="60"/>
      <c r="DD468" s="60"/>
      <c r="DE468" s="60"/>
      <c r="DF468" s="60"/>
      <c r="DG468" s="60"/>
      <c r="DH468" s="60"/>
      <c r="DI468" s="60"/>
      <c r="DJ468" s="60"/>
      <c r="DK468" s="60"/>
      <c r="DL468" s="60"/>
      <c r="DM468" s="60"/>
      <c r="DN468" s="60"/>
      <c r="DO468" s="60"/>
      <c r="DP468" s="60"/>
    </row>
    <row r="469" spans="2:120">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BS469" s="60"/>
      <c r="BT469" s="60"/>
      <c r="BU469" s="75"/>
      <c r="BV469" s="75"/>
      <c r="BW469" s="75"/>
      <c r="BX469" s="75"/>
      <c r="BY469" s="75"/>
      <c r="BZ469" s="75"/>
      <c r="CA469" s="75"/>
      <c r="CL469" s="60"/>
      <c r="CM469" s="60"/>
      <c r="CN469" s="60"/>
      <c r="CO469" s="60"/>
      <c r="CP469" s="60"/>
      <c r="CQ469" s="60"/>
      <c r="CR469" s="60"/>
      <c r="CS469" s="60"/>
      <c r="CT469" s="60"/>
      <c r="CU469" s="60"/>
      <c r="CV469" s="60"/>
      <c r="CW469" s="60"/>
      <c r="CX469" s="60"/>
      <c r="CY469" s="60"/>
      <c r="CZ469" s="60"/>
      <c r="DA469" s="60"/>
      <c r="DB469" s="60"/>
      <c r="DC469" s="60"/>
      <c r="DD469" s="60"/>
      <c r="DE469" s="60"/>
      <c r="DF469" s="60"/>
      <c r="DG469" s="60"/>
      <c r="DH469" s="60"/>
      <c r="DI469" s="60"/>
      <c r="DJ469" s="60"/>
      <c r="DK469" s="60"/>
      <c r="DL469" s="60"/>
      <c r="DM469" s="60"/>
      <c r="DN469" s="60"/>
      <c r="DO469" s="60"/>
      <c r="DP469" s="60"/>
    </row>
    <row r="470" spans="2:120">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BS470" s="60"/>
      <c r="BT470" s="60"/>
      <c r="BU470" s="75"/>
      <c r="BV470" s="75"/>
      <c r="BW470" s="75"/>
      <c r="BX470" s="75"/>
      <c r="BY470" s="75"/>
      <c r="BZ470" s="75"/>
      <c r="CA470" s="75"/>
      <c r="CL470" s="60"/>
      <c r="CM470" s="60"/>
      <c r="CN470" s="60"/>
      <c r="CO470" s="60"/>
      <c r="CP470" s="60"/>
      <c r="CQ470" s="60"/>
      <c r="CR470" s="60"/>
      <c r="CS470" s="60"/>
      <c r="CT470" s="60"/>
      <c r="CU470" s="60"/>
      <c r="CV470" s="60"/>
      <c r="CW470" s="60"/>
      <c r="CX470" s="60"/>
      <c r="CY470" s="60"/>
      <c r="CZ470" s="60"/>
      <c r="DA470" s="60"/>
      <c r="DB470" s="60"/>
      <c r="DC470" s="60"/>
      <c r="DD470" s="60"/>
      <c r="DE470" s="60"/>
      <c r="DF470" s="60"/>
      <c r="DG470" s="60"/>
      <c r="DH470" s="60"/>
      <c r="DI470" s="60"/>
      <c r="DJ470" s="60"/>
      <c r="DK470" s="60"/>
      <c r="DL470" s="60"/>
      <c r="DM470" s="60"/>
      <c r="DN470" s="60"/>
      <c r="DO470" s="60"/>
      <c r="DP470" s="60"/>
    </row>
    <row r="471" spans="2:120">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BS471" s="60"/>
      <c r="BT471" s="60"/>
      <c r="BU471" s="75"/>
      <c r="BV471" s="75"/>
      <c r="BW471" s="75"/>
      <c r="BX471" s="75"/>
      <c r="BY471" s="75"/>
      <c r="BZ471" s="75"/>
      <c r="CA471" s="75"/>
      <c r="CL471" s="60"/>
      <c r="CM471" s="60"/>
      <c r="CN471" s="60"/>
      <c r="CO471" s="60"/>
      <c r="CP471" s="60"/>
      <c r="CQ471" s="60"/>
      <c r="CR471" s="60"/>
      <c r="CS471" s="60"/>
      <c r="CT471" s="60"/>
      <c r="CU471" s="60"/>
      <c r="CV471" s="60"/>
      <c r="CW471" s="60"/>
      <c r="CX471" s="60"/>
      <c r="CY471" s="60"/>
      <c r="CZ471" s="60"/>
      <c r="DA471" s="60"/>
      <c r="DB471" s="60"/>
      <c r="DC471" s="60"/>
      <c r="DD471" s="60"/>
      <c r="DE471" s="60"/>
      <c r="DF471" s="60"/>
      <c r="DG471" s="60"/>
      <c r="DH471" s="60"/>
      <c r="DI471" s="60"/>
      <c r="DJ471" s="60"/>
      <c r="DK471" s="60"/>
      <c r="DL471" s="60"/>
      <c r="DM471" s="60"/>
      <c r="DN471" s="60"/>
      <c r="DO471" s="60"/>
      <c r="DP471" s="60"/>
    </row>
    <row r="472" spans="2:120">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BS472" s="60"/>
      <c r="BT472" s="60"/>
      <c r="BU472" s="75"/>
      <c r="BV472" s="75"/>
      <c r="BW472" s="75"/>
      <c r="BX472" s="75"/>
      <c r="BY472" s="75"/>
      <c r="BZ472" s="75"/>
      <c r="CA472" s="75"/>
      <c r="CL472" s="60"/>
      <c r="CM472" s="60"/>
      <c r="CN472" s="60"/>
      <c r="CO472" s="60"/>
      <c r="CP472" s="60"/>
      <c r="CQ472" s="60"/>
      <c r="CR472" s="60"/>
      <c r="CS472" s="60"/>
      <c r="CT472" s="60"/>
      <c r="CU472" s="60"/>
      <c r="CV472" s="60"/>
      <c r="CW472" s="60"/>
      <c r="CX472" s="60"/>
      <c r="CY472" s="60"/>
      <c r="CZ472" s="60"/>
      <c r="DA472" s="60"/>
      <c r="DB472" s="60"/>
      <c r="DC472" s="60"/>
      <c r="DD472" s="60"/>
      <c r="DE472" s="60"/>
      <c r="DF472" s="60"/>
      <c r="DG472" s="60"/>
      <c r="DH472" s="60"/>
      <c r="DI472" s="60"/>
      <c r="DJ472" s="60"/>
      <c r="DK472" s="60"/>
      <c r="DL472" s="60"/>
      <c r="DM472" s="60"/>
      <c r="DN472" s="60"/>
      <c r="DO472" s="60"/>
      <c r="DP472" s="60"/>
    </row>
    <row r="473" spans="2:120">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BS473" s="60"/>
      <c r="BT473" s="60"/>
      <c r="BU473" s="75"/>
      <c r="BV473" s="75"/>
      <c r="BW473" s="75"/>
      <c r="BX473" s="75"/>
      <c r="BY473" s="75"/>
      <c r="BZ473" s="75"/>
      <c r="CA473" s="75"/>
      <c r="CL473" s="60"/>
      <c r="CM473" s="60"/>
      <c r="CN473" s="60"/>
      <c r="CO473" s="60"/>
      <c r="CP473" s="60"/>
      <c r="CQ473" s="60"/>
      <c r="CR473" s="60"/>
      <c r="CS473" s="60"/>
      <c r="CT473" s="60"/>
      <c r="CU473" s="60"/>
      <c r="CV473" s="60"/>
      <c r="CW473" s="60"/>
      <c r="CX473" s="60"/>
      <c r="CY473" s="60"/>
      <c r="CZ473" s="60"/>
      <c r="DA473" s="60"/>
      <c r="DB473" s="60"/>
      <c r="DC473" s="60"/>
      <c r="DD473" s="60"/>
      <c r="DE473" s="60"/>
      <c r="DF473" s="60"/>
      <c r="DG473" s="60"/>
      <c r="DH473" s="60"/>
      <c r="DI473" s="60"/>
      <c r="DJ473" s="60"/>
      <c r="DK473" s="60"/>
      <c r="DL473" s="60"/>
      <c r="DM473" s="60"/>
      <c r="DN473" s="60"/>
      <c r="DO473" s="60"/>
      <c r="DP473" s="60"/>
    </row>
    <row r="474" spans="2:120">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BS474" s="60"/>
      <c r="BT474" s="60"/>
      <c r="BU474" s="75"/>
      <c r="BV474" s="75"/>
      <c r="BW474" s="75"/>
      <c r="BX474" s="75"/>
      <c r="BY474" s="75"/>
      <c r="BZ474" s="75"/>
      <c r="CA474" s="75"/>
      <c r="CL474" s="60"/>
      <c r="CM474" s="60"/>
      <c r="CN474" s="60"/>
      <c r="CO474" s="60"/>
      <c r="CP474" s="60"/>
      <c r="CQ474" s="60"/>
      <c r="CR474" s="60"/>
      <c r="CS474" s="60"/>
      <c r="CT474" s="60"/>
      <c r="CU474" s="60"/>
      <c r="CV474" s="60"/>
      <c r="CW474" s="60"/>
      <c r="CX474" s="60"/>
      <c r="CY474" s="60"/>
      <c r="CZ474" s="60"/>
      <c r="DA474" s="60"/>
      <c r="DB474" s="60"/>
      <c r="DC474" s="60"/>
      <c r="DD474" s="60"/>
      <c r="DE474" s="60"/>
      <c r="DF474" s="60"/>
      <c r="DG474" s="60"/>
      <c r="DH474" s="60"/>
      <c r="DI474" s="60"/>
      <c r="DJ474" s="60"/>
      <c r="DK474" s="60"/>
      <c r="DL474" s="60"/>
      <c r="DM474" s="60"/>
      <c r="DN474" s="60"/>
      <c r="DO474" s="60"/>
      <c r="DP474" s="60"/>
    </row>
    <row r="475" spans="2:120">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BS475" s="60"/>
      <c r="BT475" s="60"/>
      <c r="BU475" s="75"/>
      <c r="BV475" s="75"/>
      <c r="BW475" s="75"/>
      <c r="BX475" s="75"/>
      <c r="BY475" s="75"/>
      <c r="BZ475" s="75"/>
      <c r="CA475" s="75"/>
      <c r="CL475" s="60"/>
      <c r="CM475" s="60"/>
      <c r="CN475" s="60"/>
      <c r="CO475" s="60"/>
      <c r="CP475" s="60"/>
      <c r="CQ475" s="60"/>
      <c r="CR475" s="60"/>
      <c r="CS475" s="60"/>
      <c r="CT475" s="60"/>
      <c r="CU475" s="60"/>
      <c r="CV475" s="60"/>
      <c r="CW475" s="60"/>
      <c r="CX475" s="60"/>
      <c r="CY475" s="60"/>
      <c r="CZ475" s="60"/>
      <c r="DA475" s="60"/>
      <c r="DB475" s="60"/>
      <c r="DC475" s="60"/>
      <c r="DD475" s="60"/>
      <c r="DE475" s="60"/>
      <c r="DF475" s="60"/>
      <c r="DG475" s="60"/>
      <c r="DH475" s="60"/>
      <c r="DI475" s="60"/>
      <c r="DJ475" s="60"/>
      <c r="DK475" s="60"/>
      <c r="DL475" s="60"/>
      <c r="DM475" s="60"/>
      <c r="DN475" s="60"/>
      <c r="DO475" s="60"/>
      <c r="DP475" s="60"/>
    </row>
    <row r="476" spans="2:120">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BS476" s="60"/>
      <c r="BT476" s="60"/>
      <c r="BU476" s="75"/>
      <c r="BV476" s="75"/>
      <c r="BW476" s="75"/>
      <c r="BX476" s="75"/>
      <c r="BY476" s="75"/>
      <c r="BZ476" s="75"/>
      <c r="CA476" s="75"/>
      <c r="CL476" s="60"/>
      <c r="CM476" s="60"/>
      <c r="CN476" s="60"/>
      <c r="CO476" s="60"/>
      <c r="CP476" s="60"/>
      <c r="CQ476" s="60"/>
      <c r="CR476" s="60"/>
      <c r="CS476" s="60"/>
      <c r="CT476" s="60"/>
      <c r="CU476" s="60"/>
      <c r="CV476" s="60"/>
      <c r="CW476" s="60"/>
      <c r="CX476" s="60"/>
      <c r="CY476" s="60"/>
      <c r="CZ476" s="60"/>
      <c r="DA476" s="60"/>
      <c r="DB476" s="60"/>
      <c r="DC476" s="60"/>
      <c r="DD476" s="60"/>
      <c r="DE476" s="60"/>
      <c r="DF476" s="60"/>
      <c r="DG476" s="60"/>
      <c r="DH476" s="60"/>
      <c r="DI476" s="60"/>
      <c r="DJ476" s="60"/>
      <c r="DK476" s="60"/>
      <c r="DL476" s="60"/>
      <c r="DM476" s="60"/>
      <c r="DN476" s="60"/>
      <c r="DO476" s="60"/>
      <c r="DP476" s="60"/>
    </row>
    <row r="477" spans="2:120">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BS477" s="60"/>
      <c r="BT477" s="60"/>
      <c r="BU477" s="75"/>
      <c r="BV477" s="75"/>
      <c r="BW477" s="75"/>
      <c r="BX477" s="75"/>
      <c r="BY477" s="75"/>
      <c r="BZ477" s="75"/>
      <c r="CA477" s="75"/>
      <c r="CL477" s="60"/>
      <c r="CM477" s="60"/>
      <c r="CN477" s="60"/>
      <c r="CO477" s="60"/>
      <c r="CP477" s="60"/>
      <c r="CQ477" s="60"/>
      <c r="CR477" s="60"/>
      <c r="CS477" s="60"/>
      <c r="CT477" s="60"/>
      <c r="CU477" s="60"/>
      <c r="CV477" s="60"/>
      <c r="CW477" s="60"/>
      <c r="CX477" s="60"/>
      <c r="CY477" s="60"/>
      <c r="CZ477" s="60"/>
      <c r="DA477" s="60"/>
      <c r="DB477" s="60"/>
      <c r="DC477" s="60"/>
      <c r="DD477" s="60"/>
      <c r="DE477" s="60"/>
      <c r="DF477" s="60"/>
      <c r="DG477" s="60"/>
      <c r="DH477" s="60"/>
      <c r="DI477" s="60"/>
      <c r="DJ477" s="60"/>
      <c r="DK477" s="60"/>
      <c r="DL477" s="60"/>
      <c r="DM477" s="60"/>
      <c r="DN477" s="60"/>
      <c r="DO477" s="60"/>
      <c r="DP477" s="60"/>
    </row>
    <row r="478" spans="2:120">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BS478" s="60"/>
      <c r="BT478" s="60"/>
      <c r="BU478" s="75"/>
      <c r="BV478" s="75"/>
      <c r="BW478" s="75"/>
      <c r="BX478" s="75"/>
      <c r="BY478" s="75"/>
      <c r="BZ478" s="75"/>
      <c r="CA478" s="75"/>
      <c r="CL478" s="60"/>
      <c r="CM478" s="60"/>
      <c r="CN478" s="60"/>
      <c r="CO478" s="60"/>
      <c r="CP478" s="60"/>
      <c r="CQ478" s="60"/>
      <c r="CR478" s="60"/>
      <c r="CS478" s="60"/>
      <c r="CT478" s="60"/>
      <c r="CU478" s="60"/>
      <c r="CV478" s="60"/>
      <c r="CW478" s="60"/>
      <c r="CX478" s="60"/>
      <c r="CY478" s="60"/>
      <c r="CZ478" s="60"/>
      <c r="DA478" s="60"/>
      <c r="DB478" s="60"/>
      <c r="DC478" s="60"/>
      <c r="DD478" s="60"/>
      <c r="DE478" s="60"/>
      <c r="DF478" s="60"/>
      <c r="DG478" s="60"/>
      <c r="DH478" s="60"/>
      <c r="DI478" s="60"/>
      <c r="DJ478" s="60"/>
      <c r="DK478" s="60"/>
      <c r="DL478" s="60"/>
      <c r="DM478" s="60"/>
      <c r="DN478" s="60"/>
      <c r="DO478" s="60"/>
      <c r="DP478" s="60"/>
    </row>
    <row r="479" spans="2:120">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BS479" s="60"/>
      <c r="BT479" s="60"/>
      <c r="BU479" s="75"/>
      <c r="BV479" s="75"/>
      <c r="BW479" s="75"/>
      <c r="BX479" s="75"/>
      <c r="BY479" s="75"/>
      <c r="BZ479" s="75"/>
      <c r="CA479" s="75"/>
      <c r="CL479" s="60"/>
      <c r="CM479" s="60"/>
      <c r="CN479" s="60"/>
      <c r="CO479" s="60"/>
      <c r="CP479" s="60"/>
      <c r="CQ479" s="60"/>
      <c r="CR479" s="60"/>
      <c r="CS479" s="60"/>
      <c r="CT479" s="60"/>
      <c r="CU479" s="60"/>
      <c r="CV479" s="60"/>
      <c r="CW479" s="60"/>
      <c r="CX479" s="60"/>
      <c r="CY479" s="60"/>
      <c r="CZ479" s="60"/>
      <c r="DA479" s="60"/>
      <c r="DB479" s="60"/>
      <c r="DC479" s="60"/>
      <c r="DD479" s="60"/>
      <c r="DE479" s="60"/>
      <c r="DF479" s="60"/>
      <c r="DG479" s="60"/>
      <c r="DH479" s="60"/>
      <c r="DI479" s="60"/>
      <c r="DJ479" s="60"/>
      <c r="DK479" s="60"/>
      <c r="DL479" s="60"/>
      <c r="DM479" s="60"/>
      <c r="DN479" s="60"/>
      <c r="DO479" s="60"/>
      <c r="DP479" s="60"/>
    </row>
    <row r="480" spans="2:120">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BS480" s="60"/>
      <c r="BT480" s="60"/>
      <c r="BU480" s="75"/>
      <c r="BV480" s="75"/>
      <c r="BW480" s="75"/>
      <c r="BX480" s="75"/>
      <c r="BY480" s="75"/>
      <c r="BZ480" s="75"/>
      <c r="CA480" s="75"/>
      <c r="CL480" s="60"/>
      <c r="CM480" s="60"/>
      <c r="CN480" s="60"/>
      <c r="CO480" s="60"/>
      <c r="CP480" s="60"/>
      <c r="CQ480" s="60"/>
      <c r="CR480" s="60"/>
      <c r="CS480" s="60"/>
      <c r="CT480" s="60"/>
      <c r="CU480" s="60"/>
      <c r="CV480" s="60"/>
      <c r="CW480" s="60"/>
      <c r="CX480" s="60"/>
      <c r="CY480" s="60"/>
      <c r="CZ480" s="60"/>
      <c r="DA480" s="60"/>
      <c r="DB480" s="60"/>
      <c r="DC480" s="60"/>
      <c r="DD480" s="60"/>
      <c r="DE480" s="60"/>
      <c r="DF480" s="60"/>
      <c r="DG480" s="60"/>
      <c r="DH480" s="60"/>
      <c r="DI480" s="60"/>
      <c r="DJ480" s="60"/>
      <c r="DK480" s="60"/>
      <c r="DL480" s="60"/>
      <c r="DM480" s="60"/>
      <c r="DN480" s="60"/>
      <c r="DO480" s="60"/>
      <c r="DP480" s="60"/>
    </row>
    <row r="481" spans="2:120">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BS481" s="60"/>
      <c r="BT481" s="60"/>
      <c r="BU481" s="75"/>
      <c r="BV481" s="75"/>
      <c r="BW481" s="75"/>
      <c r="BX481" s="75"/>
      <c r="BY481" s="75"/>
      <c r="BZ481" s="75"/>
      <c r="CA481" s="75"/>
      <c r="CL481" s="60"/>
      <c r="CM481" s="60"/>
      <c r="CN481" s="60"/>
      <c r="CO481" s="60"/>
      <c r="CP481" s="60"/>
      <c r="CQ481" s="60"/>
      <c r="CR481" s="60"/>
      <c r="CS481" s="60"/>
      <c r="CT481" s="60"/>
      <c r="CU481" s="60"/>
      <c r="CV481" s="60"/>
      <c r="CW481" s="60"/>
      <c r="CX481" s="60"/>
      <c r="CY481" s="60"/>
      <c r="CZ481" s="60"/>
      <c r="DA481" s="60"/>
      <c r="DB481" s="60"/>
      <c r="DC481" s="60"/>
      <c r="DD481" s="60"/>
      <c r="DE481" s="60"/>
      <c r="DF481" s="60"/>
      <c r="DG481" s="60"/>
      <c r="DH481" s="60"/>
      <c r="DI481" s="60"/>
      <c r="DJ481" s="60"/>
      <c r="DK481" s="60"/>
      <c r="DL481" s="60"/>
      <c r="DM481" s="60"/>
      <c r="DN481" s="60"/>
      <c r="DO481" s="60"/>
      <c r="DP481" s="60"/>
    </row>
    <row r="482" spans="2:120">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BS482" s="60"/>
      <c r="BT482" s="60"/>
      <c r="BU482" s="75"/>
      <c r="BV482" s="75"/>
      <c r="BW482" s="75"/>
      <c r="BX482" s="75"/>
      <c r="BY482" s="75"/>
      <c r="BZ482" s="75"/>
      <c r="CA482" s="75"/>
      <c r="CL482" s="60"/>
      <c r="CM482" s="60"/>
      <c r="CN482" s="60"/>
      <c r="CO482" s="60"/>
      <c r="CP482" s="60"/>
      <c r="CQ482" s="60"/>
      <c r="CR482" s="60"/>
      <c r="CS482" s="60"/>
      <c r="CT482" s="60"/>
      <c r="CU482" s="60"/>
      <c r="CV482" s="60"/>
      <c r="CW482" s="60"/>
      <c r="CX482" s="60"/>
      <c r="CY482" s="60"/>
      <c r="CZ482" s="60"/>
      <c r="DA482" s="60"/>
      <c r="DB482" s="60"/>
      <c r="DC482" s="60"/>
      <c r="DD482" s="60"/>
      <c r="DE482" s="60"/>
      <c r="DF482" s="60"/>
      <c r="DG482" s="60"/>
      <c r="DH482" s="60"/>
      <c r="DI482" s="60"/>
      <c r="DJ482" s="60"/>
      <c r="DK482" s="60"/>
      <c r="DL482" s="60"/>
      <c r="DM482" s="60"/>
      <c r="DN482" s="60"/>
      <c r="DO482" s="60"/>
      <c r="DP482" s="60"/>
    </row>
    <row r="483" spans="2:120">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BS483" s="60"/>
      <c r="BT483" s="60"/>
      <c r="BU483" s="75"/>
      <c r="BV483" s="75"/>
      <c r="BW483" s="75"/>
      <c r="BX483" s="75"/>
      <c r="BY483" s="75"/>
      <c r="BZ483" s="75"/>
      <c r="CA483" s="75"/>
      <c r="CL483" s="60"/>
      <c r="CM483" s="60"/>
      <c r="CN483" s="60"/>
      <c r="CO483" s="60"/>
      <c r="CP483" s="60"/>
      <c r="CQ483" s="60"/>
      <c r="CR483" s="60"/>
      <c r="CS483" s="60"/>
      <c r="CT483" s="60"/>
      <c r="CU483" s="60"/>
      <c r="CV483" s="60"/>
      <c r="CW483" s="60"/>
      <c r="CX483" s="60"/>
      <c r="CY483" s="60"/>
      <c r="CZ483" s="60"/>
      <c r="DA483" s="60"/>
      <c r="DB483" s="60"/>
      <c r="DC483" s="60"/>
      <c r="DD483" s="60"/>
      <c r="DE483" s="60"/>
      <c r="DF483" s="60"/>
      <c r="DG483" s="60"/>
      <c r="DH483" s="60"/>
      <c r="DI483" s="60"/>
      <c r="DJ483" s="60"/>
      <c r="DK483" s="60"/>
      <c r="DL483" s="60"/>
      <c r="DM483" s="60"/>
      <c r="DN483" s="60"/>
      <c r="DO483" s="60"/>
      <c r="DP483" s="60"/>
    </row>
    <row r="484" spans="2:120">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BS484" s="60"/>
      <c r="BT484" s="60"/>
      <c r="BU484" s="75"/>
      <c r="BV484" s="75"/>
      <c r="BW484" s="75"/>
      <c r="BX484" s="75"/>
      <c r="BY484" s="75"/>
      <c r="BZ484" s="75"/>
      <c r="CA484" s="75"/>
      <c r="CL484" s="60"/>
      <c r="CM484" s="60"/>
      <c r="CN484" s="60"/>
      <c r="CO484" s="60"/>
      <c r="CP484" s="60"/>
      <c r="CQ484" s="60"/>
      <c r="CR484" s="60"/>
      <c r="CS484" s="60"/>
      <c r="CT484" s="60"/>
      <c r="CU484" s="60"/>
      <c r="CV484" s="60"/>
      <c r="CW484" s="60"/>
      <c r="CX484" s="60"/>
      <c r="CY484" s="60"/>
      <c r="CZ484" s="60"/>
      <c r="DA484" s="60"/>
      <c r="DB484" s="60"/>
      <c r="DC484" s="60"/>
      <c r="DD484" s="60"/>
      <c r="DE484" s="60"/>
      <c r="DF484" s="60"/>
      <c r="DG484" s="60"/>
      <c r="DH484" s="60"/>
      <c r="DI484" s="60"/>
      <c r="DJ484" s="60"/>
      <c r="DK484" s="60"/>
      <c r="DL484" s="60"/>
      <c r="DM484" s="60"/>
      <c r="DN484" s="60"/>
      <c r="DO484" s="60"/>
      <c r="DP484" s="60"/>
    </row>
    <row r="485" spans="2:120">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BS485" s="60"/>
      <c r="BT485" s="60"/>
      <c r="BU485" s="75"/>
      <c r="BV485" s="75"/>
      <c r="BW485" s="75"/>
      <c r="BX485" s="75"/>
      <c r="BY485" s="75"/>
      <c r="BZ485" s="75"/>
      <c r="CA485" s="75"/>
      <c r="CL485" s="60"/>
      <c r="CM485" s="60"/>
      <c r="CN485" s="60"/>
      <c r="CO485" s="60"/>
      <c r="CP485" s="60"/>
      <c r="CQ485" s="60"/>
      <c r="CR485" s="60"/>
      <c r="CS485" s="60"/>
      <c r="CT485" s="60"/>
      <c r="CU485" s="60"/>
      <c r="CV485" s="60"/>
      <c r="CW485" s="60"/>
      <c r="CX485" s="60"/>
      <c r="CY485" s="60"/>
      <c r="CZ485" s="60"/>
      <c r="DA485" s="60"/>
      <c r="DB485" s="60"/>
      <c r="DC485" s="60"/>
      <c r="DD485" s="60"/>
      <c r="DE485" s="60"/>
      <c r="DF485" s="60"/>
      <c r="DG485" s="60"/>
      <c r="DH485" s="60"/>
      <c r="DI485" s="60"/>
      <c r="DJ485" s="60"/>
      <c r="DK485" s="60"/>
      <c r="DL485" s="60"/>
      <c r="DM485" s="60"/>
      <c r="DN485" s="60"/>
      <c r="DO485" s="60"/>
      <c r="DP485" s="60"/>
    </row>
    <row r="486" spans="2:120">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BS486" s="60"/>
      <c r="BT486" s="60"/>
      <c r="BU486" s="75"/>
      <c r="BV486" s="75"/>
      <c r="BW486" s="75"/>
      <c r="BX486" s="75"/>
      <c r="BY486" s="75"/>
      <c r="BZ486" s="75"/>
      <c r="CA486" s="75"/>
      <c r="CL486" s="60"/>
      <c r="CM486" s="60"/>
      <c r="CN486" s="60"/>
      <c r="CO486" s="60"/>
      <c r="CP486" s="60"/>
      <c r="CQ486" s="60"/>
      <c r="CR486" s="60"/>
      <c r="CS486" s="60"/>
      <c r="CT486" s="60"/>
      <c r="CU486" s="60"/>
      <c r="CV486" s="60"/>
      <c r="CW486" s="60"/>
      <c r="CX486" s="60"/>
      <c r="CY486" s="60"/>
      <c r="CZ486" s="60"/>
      <c r="DA486" s="60"/>
      <c r="DB486" s="60"/>
      <c r="DC486" s="60"/>
      <c r="DD486" s="60"/>
      <c r="DE486" s="60"/>
      <c r="DF486" s="60"/>
      <c r="DG486" s="60"/>
      <c r="DH486" s="60"/>
      <c r="DI486" s="60"/>
      <c r="DJ486" s="60"/>
      <c r="DK486" s="60"/>
      <c r="DL486" s="60"/>
      <c r="DM486" s="60"/>
      <c r="DN486" s="60"/>
      <c r="DO486" s="60"/>
      <c r="DP486" s="60"/>
    </row>
    <row r="487" spans="2:120">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BS487" s="60"/>
      <c r="BT487" s="60"/>
      <c r="BU487" s="75"/>
      <c r="BV487" s="75"/>
      <c r="BW487" s="75"/>
      <c r="BX487" s="75"/>
      <c r="BY487" s="75"/>
      <c r="BZ487" s="75"/>
      <c r="CA487" s="75"/>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0"/>
      <c r="DO487" s="60"/>
      <c r="DP487" s="60"/>
    </row>
    <row r="488" spans="2:120">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BS488" s="60"/>
      <c r="BT488" s="60"/>
      <c r="BU488" s="75"/>
      <c r="BV488" s="75"/>
      <c r="BW488" s="75"/>
      <c r="BX488" s="75"/>
      <c r="BY488" s="75"/>
      <c r="BZ488" s="75"/>
      <c r="CA488" s="75"/>
      <c r="CL488" s="60"/>
      <c r="CM488" s="60"/>
      <c r="CN488" s="60"/>
      <c r="CO488" s="60"/>
      <c r="CP488" s="60"/>
      <c r="CQ488" s="60"/>
      <c r="CR488" s="60"/>
      <c r="CS488" s="60"/>
      <c r="CT488" s="60"/>
      <c r="CU488" s="60"/>
      <c r="CV488" s="60"/>
      <c r="CW488" s="60"/>
      <c r="CX488" s="60"/>
      <c r="CY488" s="60"/>
      <c r="CZ488" s="60"/>
      <c r="DA488" s="60"/>
      <c r="DB488" s="60"/>
      <c r="DC488" s="60"/>
      <c r="DD488" s="60"/>
      <c r="DE488" s="60"/>
      <c r="DF488" s="60"/>
      <c r="DG488" s="60"/>
      <c r="DH488" s="60"/>
      <c r="DI488" s="60"/>
      <c r="DJ488" s="60"/>
      <c r="DK488" s="60"/>
      <c r="DL488" s="60"/>
      <c r="DM488" s="60"/>
      <c r="DN488" s="60"/>
      <c r="DO488" s="60"/>
      <c r="DP488" s="60"/>
    </row>
    <row r="489" spans="2:120">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BS489" s="60"/>
      <c r="BT489" s="60"/>
      <c r="BU489" s="75"/>
      <c r="BV489" s="75"/>
      <c r="BW489" s="75"/>
      <c r="BX489" s="75"/>
      <c r="BY489" s="75"/>
      <c r="BZ489" s="75"/>
      <c r="CA489" s="75"/>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row>
    <row r="490" spans="2:120">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BS490" s="60"/>
      <c r="BT490" s="60"/>
      <c r="BU490" s="75"/>
      <c r="BV490" s="75"/>
      <c r="BW490" s="75"/>
      <c r="BX490" s="75"/>
      <c r="BY490" s="75"/>
      <c r="BZ490" s="75"/>
      <c r="CA490" s="75"/>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60"/>
      <c r="DL490" s="60"/>
      <c r="DM490" s="60"/>
      <c r="DN490" s="60"/>
      <c r="DO490" s="60"/>
      <c r="DP490" s="60"/>
    </row>
    <row r="491" spans="2:120">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BS491" s="60"/>
      <c r="BT491" s="60"/>
      <c r="BU491" s="75"/>
      <c r="BV491" s="75"/>
      <c r="BW491" s="75"/>
      <c r="BX491" s="75"/>
      <c r="BY491" s="75"/>
      <c r="BZ491" s="75"/>
      <c r="CA491" s="75"/>
      <c r="CL491" s="60"/>
      <c r="CM491" s="60"/>
      <c r="CN491" s="60"/>
      <c r="CO491" s="60"/>
      <c r="CP491" s="60"/>
      <c r="CQ491" s="60"/>
      <c r="CR491" s="60"/>
      <c r="CS491" s="60"/>
      <c r="CT491" s="60"/>
      <c r="CU491" s="60"/>
      <c r="CV491" s="60"/>
      <c r="CW491" s="60"/>
      <c r="CX491" s="60"/>
      <c r="CY491" s="60"/>
      <c r="CZ491" s="60"/>
      <c r="DA491" s="60"/>
      <c r="DB491" s="60"/>
      <c r="DC491" s="60"/>
      <c r="DD491" s="60"/>
      <c r="DE491" s="60"/>
      <c r="DF491" s="60"/>
      <c r="DG491" s="60"/>
      <c r="DH491" s="60"/>
      <c r="DI491" s="60"/>
      <c r="DJ491" s="60"/>
      <c r="DK491" s="60"/>
      <c r="DL491" s="60"/>
      <c r="DM491" s="60"/>
      <c r="DN491" s="60"/>
      <c r="DO491" s="60"/>
      <c r="DP491" s="60"/>
    </row>
    <row r="492" spans="2:120">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BS492" s="60"/>
      <c r="BT492" s="60"/>
      <c r="BU492" s="75"/>
      <c r="BV492" s="75"/>
      <c r="BW492" s="75"/>
      <c r="BX492" s="75"/>
      <c r="BY492" s="75"/>
      <c r="BZ492" s="75"/>
      <c r="CA492" s="75"/>
      <c r="CL492" s="60"/>
      <c r="CM492" s="60"/>
      <c r="CN492" s="60"/>
      <c r="CO492" s="60"/>
      <c r="CP492" s="60"/>
      <c r="CQ492" s="60"/>
      <c r="CR492" s="60"/>
      <c r="CS492" s="60"/>
      <c r="CT492" s="60"/>
      <c r="CU492" s="60"/>
      <c r="CV492" s="60"/>
      <c r="CW492" s="60"/>
      <c r="CX492" s="60"/>
      <c r="CY492" s="60"/>
      <c r="CZ492" s="60"/>
      <c r="DA492" s="60"/>
      <c r="DB492" s="60"/>
      <c r="DC492" s="60"/>
      <c r="DD492" s="60"/>
      <c r="DE492" s="60"/>
      <c r="DF492" s="60"/>
      <c r="DG492" s="60"/>
      <c r="DH492" s="60"/>
      <c r="DI492" s="60"/>
      <c r="DJ492" s="60"/>
      <c r="DK492" s="60"/>
      <c r="DL492" s="60"/>
      <c r="DM492" s="60"/>
      <c r="DN492" s="60"/>
      <c r="DO492" s="60"/>
      <c r="DP492" s="60"/>
    </row>
    <row r="493" spans="2:120">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BS493" s="60"/>
      <c r="BT493" s="60"/>
      <c r="BU493" s="75"/>
      <c r="BV493" s="75"/>
      <c r="BW493" s="75"/>
      <c r="BX493" s="75"/>
      <c r="BY493" s="75"/>
      <c r="BZ493" s="75"/>
      <c r="CA493" s="75"/>
      <c r="CL493" s="60"/>
      <c r="CM493" s="60"/>
      <c r="CN493" s="60"/>
      <c r="CO493" s="60"/>
      <c r="CP493" s="60"/>
      <c r="CQ493" s="60"/>
      <c r="CR493" s="60"/>
      <c r="CS493" s="60"/>
      <c r="CT493" s="60"/>
      <c r="CU493" s="60"/>
      <c r="CV493" s="60"/>
      <c r="CW493" s="60"/>
      <c r="CX493" s="60"/>
      <c r="CY493" s="60"/>
      <c r="CZ493" s="60"/>
      <c r="DA493" s="60"/>
      <c r="DB493" s="60"/>
      <c r="DC493" s="60"/>
      <c r="DD493" s="60"/>
      <c r="DE493" s="60"/>
      <c r="DF493" s="60"/>
      <c r="DG493" s="60"/>
      <c r="DH493" s="60"/>
      <c r="DI493" s="60"/>
      <c r="DJ493" s="60"/>
      <c r="DK493" s="60"/>
      <c r="DL493" s="60"/>
      <c r="DM493" s="60"/>
      <c r="DN493" s="60"/>
      <c r="DO493" s="60"/>
      <c r="DP493" s="60"/>
    </row>
    <row r="494" spans="2:120">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BS494" s="60"/>
      <c r="BT494" s="60"/>
      <c r="BU494" s="75"/>
      <c r="BV494" s="75"/>
      <c r="BW494" s="75"/>
      <c r="BX494" s="75"/>
      <c r="BY494" s="75"/>
      <c r="BZ494" s="75"/>
      <c r="CA494" s="75"/>
      <c r="CL494" s="60"/>
      <c r="CM494" s="60"/>
      <c r="CN494" s="60"/>
      <c r="CO494" s="60"/>
      <c r="CP494" s="60"/>
      <c r="CQ494" s="60"/>
      <c r="CR494" s="60"/>
      <c r="CS494" s="60"/>
      <c r="CT494" s="60"/>
      <c r="CU494" s="60"/>
      <c r="CV494" s="60"/>
      <c r="CW494" s="60"/>
      <c r="CX494" s="60"/>
      <c r="CY494" s="60"/>
      <c r="CZ494" s="60"/>
      <c r="DA494" s="60"/>
      <c r="DB494" s="60"/>
      <c r="DC494" s="60"/>
      <c r="DD494" s="60"/>
      <c r="DE494" s="60"/>
      <c r="DF494" s="60"/>
      <c r="DG494" s="60"/>
      <c r="DH494" s="60"/>
      <c r="DI494" s="60"/>
      <c r="DJ494" s="60"/>
      <c r="DK494" s="60"/>
      <c r="DL494" s="60"/>
      <c r="DM494" s="60"/>
      <c r="DN494" s="60"/>
      <c r="DO494" s="60"/>
      <c r="DP494" s="60"/>
    </row>
    <row r="495" spans="2:120">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BS495" s="60"/>
      <c r="BT495" s="60"/>
      <c r="BU495" s="75"/>
      <c r="BV495" s="75"/>
      <c r="BW495" s="75"/>
      <c r="BX495" s="75"/>
      <c r="BY495" s="75"/>
      <c r="BZ495" s="75"/>
      <c r="CA495" s="75"/>
      <c r="CL495" s="60"/>
      <c r="CM495" s="60"/>
      <c r="CN495" s="60"/>
      <c r="CO495" s="60"/>
      <c r="CP495" s="60"/>
      <c r="CQ495" s="60"/>
      <c r="CR495" s="60"/>
      <c r="CS495" s="60"/>
      <c r="CT495" s="60"/>
      <c r="CU495" s="60"/>
      <c r="CV495" s="60"/>
      <c r="CW495" s="60"/>
      <c r="CX495" s="60"/>
      <c r="CY495" s="60"/>
      <c r="CZ495" s="60"/>
      <c r="DA495" s="60"/>
      <c r="DB495" s="60"/>
      <c r="DC495" s="60"/>
      <c r="DD495" s="60"/>
      <c r="DE495" s="60"/>
      <c r="DF495" s="60"/>
      <c r="DG495" s="60"/>
      <c r="DH495" s="60"/>
      <c r="DI495" s="60"/>
      <c r="DJ495" s="60"/>
      <c r="DK495" s="60"/>
      <c r="DL495" s="60"/>
      <c r="DM495" s="60"/>
      <c r="DN495" s="60"/>
      <c r="DO495" s="60"/>
      <c r="DP495" s="60"/>
    </row>
    <row r="496" spans="2:120">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BS496" s="60"/>
      <c r="BT496" s="60"/>
      <c r="BU496" s="75"/>
      <c r="BV496" s="75"/>
      <c r="BW496" s="75"/>
      <c r="BX496" s="75"/>
      <c r="BY496" s="75"/>
      <c r="BZ496" s="75"/>
      <c r="CA496" s="75"/>
      <c r="CL496" s="60"/>
      <c r="CM496" s="60"/>
      <c r="CN496" s="60"/>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row>
    <row r="497" spans="2:120">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BS497" s="60"/>
      <c r="BT497" s="60"/>
      <c r="BU497" s="75"/>
      <c r="BV497" s="75"/>
      <c r="BW497" s="75"/>
      <c r="BX497" s="75"/>
      <c r="BY497" s="75"/>
      <c r="BZ497" s="75"/>
      <c r="CA497" s="75"/>
      <c r="CL497" s="60"/>
      <c r="CM497" s="60"/>
      <c r="CN497" s="60"/>
      <c r="CO497" s="60"/>
      <c r="CP497" s="60"/>
      <c r="CQ497" s="60"/>
      <c r="CR497" s="60"/>
      <c r="CS497" s="60"/>
      <c r="CT497" s="60"/>
      <c r="CU497" s="60"/>
      <c r="CV497" s="60"/>
      <c r="CW497" s="60"/>
      <c r="CX497" s="60"/>
      <c r="CY497" s="60"/>
      <c r="CZ497" s="60"/>
      <c r="DA497" s="60"/>
      <c r="DB497" s="60"/>
      <c r="DC497" s="60"/>
      <c r="DD497" s="60"/>
      <c r="DE497" s="60"/>
      <c r="DF497" s="60"/>
      <c r="DG497" s="60"/>
      <c r="DH497" s="60"/>
      <c r="DI497" s="60"/>
      <c r="DJ497" s="60"/>
      <c r="DK497" s="60"/>
      <c r="DL497" s="60"/>
      <c r="DM497" s="60"/>
      <c r="DN497" s="60"/>
      <c r="DO497" s="60"/>
      <c r="DP497" s="60"/>
    </row>
    <row r="498" spans="2:120">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BS498" s="60"/>
      <c r="BT498" s="60"/>
      <c r="BU498" s="75"/>
      <c r="BV498" s="75"/>
      <c r="BW498" s="75"/>
      <c r="BX498" s="75"/>
      <c r="BY498" s="75"/>
      <c r="BZ498" s="75"/>
      <c r="CA498" s="75"/>
      <c r="CL498" s="60"/>
      <c r="CM498" s="60"/>
      <c r="CN498" s="60"/>
      <c r="CO498" s="60"/>
      <c r="CP498" s="60"/>
      <c r="CQ498" s="60"/>
      <c r="CR498" s="60"/>
      <c r="CS498" s="60"/>
      <c r="CT498" s="60"/>
      <c r="CU498" s="60"/>
      <c r="CV498" s="60"/>
      <c r="CW498" s="60"/>
      <c r="CX498" s="60"/>
      <c r="CY498" s="60"/>
      <c r="CZ498" s="60"/>
      <c r="DA498" s="60"/>
      <c r="DB498" s="60"/>
      <c r="DC498" s="60"/>
      <c r="DD498" s="60"/>
      <c r="DE498" s="60"/>
      <c r="DF498" s="60"/>
      <c r="DG498" s="60"/>
      <c r="DH498" s="60"/>
      <c r="DI498" s="60"/>
      <c r="DJ498" s="60"/>
      <c r="DK498" s="60"/>
      <c r="DL498" s="60"/>
      <c r="DM498" s="60"/>
      <c r="DN498" s="60"/>
      <c r="DO498" s="60"/>
      <c r="DP498" s="60"/>
    </row>
    <row r="499" spans="2:120">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BS499" s="60"/>
      <c r="BT499" s="60"/>
      <c r="BU499" s="75"/>
      <c r="BV499" s="75"/>
      <c r="BW499" s="75"/>
      <c r="BX499" s="75"/>
      <c r="BY499" s="75"/>
      <c r="BZ499" s="75"/>
      <c r="CA499" s="75"/>
      <c r="CL499" s="60"/>
      <c r="CM499" s="60"/>
      <c r="CN499" s="60"/>
      <c r="CO499" s="60"/>
      <c r="CP499" s="60"/>
      <c r="CQ499" s="60"/>
      <c r="CR499" s="60"/>
      <c r="CS499" s="60"/>
      <c r="CT499" s="60"/>
      <c r="CU499" s="60"/>
      <c r="CV499" s="60"/>
      <c r="CW499" s="60"/>
      <c r="CX499" s="60"/>
      <c r="CY499" s="60"/>
      <c r="CZ499" s="60"/>
      <c r="DA499" s="60"/>
      <c r="DB499" s="60"/>
      <c r="DC499" s="60"/>
      <c r="DD499" s="60"/>
      <c r="DE499" s="60"/>
      <c r="DF499" s="60"/>
      <c r="DG499" s="60"/>
      <c r="DH499" s="60"/>
      <c r="DI499" s="60"/>
      <c r="DJ499" s="60"/>
      <c r="DK499" s="60"/>
      <c r="DL499" s="60"/>
      <c r="DM499" s="60"/>
      <c r="DN499" s="60"/>
      <c r="DO499" s="60"/>
      <c r="DP499" s="60"/>
    </row>
    <row r="500" spans="2:120">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BS500" s="60"/>
      <c r="BT500" s="60"/>
      <c r="BU500" s="75"/>
      <c r="BV500" s="75"/>
      <c r="BW500" s="75"/>
      <c r="BX500" s="75"/>
      <c r="BY500" s="75"/>
      <c r="BZ500" s="75"/>
      <c r="CA500" s="75"/>
      <c r="CL500" s="60"/>
      <c r="CM500" s="60"/>
      <c r="CN500" s="60"/>
      <c r="CO500" s="60"/>
      <c r="CP500" s="60"/>
      <c r="CQ500" s="60"/>
      <c r="CR500" s="60"/>
      <c r="CS500" s="60"/>
      <c r="CT500" s="60"/>
      <c r="CU500" s="60"/>
      <c r="CV500" s="60"/>
      <c r="CW500" s="60"/>
      <c r="CX500" s="60"/>
      <c r="CY500" s="60"/>
      <c r="CZ500" s="60"/>
      <c r="DA500" s="60"/>
      <c r="DB500" s="60"/>
      <c r="DC500" s="60"/>
      <c r="DD500" s="60"/>
      <c r="DE500" s="60"/>
      <c r="DF500" s="60"/>
      <c r="DG500" s="60"/>
      <c r="DH500" s="60"/>
      <c r="DI500" s="60"/>
      <c r="DJ500" s="60"/>
      <c r="DK500" s="60"/>
      <c r="DL500" s="60"/>
      <c r="DM500" s="60"/>
      <c r="DN500" s="60"/>
      <c r="DO500" s="60"/>
      <c r="DP500" s="60"/>
    </row>
    <row r="501" spans="2:120">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BS501" s="60"/>
      <c r="BT501" s="60"/>
      <c r="BU501" s="75"/>
      <c r="BV501" s="75"/>
      <c r="BW501" s="75"/>
      <c r="BX501" s="75"/>
      <c r="BY501" s="75"/>
      <c r="BZ501" s="75"/>
      <c r="CA501" s="75"/>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60"/>
      <c r="DL501" s="60"/>
      <c r="DM501" s="60"/>
      <c r="DN501" s="60"/>
      <c r="DO501" s="60"/>
      <c r="DP501" s="60"/>
    </row>
    <row r="502" spans="2:120">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BS502" s="60"/>
      <c r="BT502" s="60"/>
      <c r="BU502" s="75"/>
      <c r="BV502" s="75"/>
      <c r="BW502" s="75"/>
      <c r="BX502" s="75"/>
      <c r="BY502" s="75"/>
      <c r="BZ502" s="75"/>
      <c r="CA502" s="75"/>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row>
    <row r="503" spans="2:120">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BS503" s="60"/>
      <c r="BT503" s="60"/>
      <c r="BU503" s="75"/>
      <c r="BV503" s="75"/>
      <c r="BW503" s="75"/>
      <c r="BX503" s="75"/>
      <c r="BY503" s="75"/>
      <c r="BZ503" s="75"/>
      <c r="CA503" s="75"/>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row>
    <row r="504" spans="2:120">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BS504" s="60"/>
      <c r="BT504" s="60"/>
      <c r="BU504" s="75"/>
      <c r="BV504" s="75"/>
      <c r="BW504" s="75"/>
      <c r="BX504" s="75"/>
      <c r="BY504" s="75"/>
      <c r="BZ504" s="75"/>
      <c r="CA504" s="75"/>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row>
    <row r="505" spans="2:120">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BS505" s="60"/>
      <c r="BT505" s="60"/>
      <c r="BU505" s="75"/>
      <c r="BV505" s="75"/>
      <c r="BW505" s="75"/>
      <c r="BX505" s="75"/>
      <c r="BY505" s="75"/>
      <c r="BZ505" s="75"/>
      <c r="CA505" s="75"/>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row>
    <row r="506" spans="2:120">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BS506" s="60"/>
      <c r="BT506" s="60"/>
      <c r="BU506" s="75"/>
      <c r="BV506" s="75"/>
      <c r="BW506" s="75"/>
      <c r="BX506" s="75"/>
      <c r="BY506" s="75"/>
      <c r="BZ506" s="75"/>
      <c r="CA506" s="75"/>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row>
    <row r="507" spans="2:120">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BS507" s="60"/>
      <c r="BT507" s="60"/>
      <c r="BU507" s="75"/>
      <c r="BV507" s="75"/>
      <c r="BW507" s="75"/>
      <c r="BX507" s="75"/>
      <c r="BY507" s="75"/>
      <c r="BZ507" s="75"/>
      <c r="CA507" s="75"/>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row>
    <row r="508" spans="2:120">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BS508" s="60"/>
      <c r="BT508" s="60"/>
      <c r="BU508" s="75"/>
      <c r="BV508" s="75"/>
      <c r="BW508" s="75"/>
      <c r="BX508" s="75"/>
      <c r="BY508" s="75"/>
      <c r="BZ508" s="75"/>
      <c r="CA508" s="75"/>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row>
    <row r="509" spans="2:120">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BS509" s="60"/>
      <c r="BT509" s="60"/>
      <c r="BU509" s="75"/>
      <c r="BV509" s="75"/>
      <c r="BW509" s="75"/>
      <c r="BX509" s="75"/>
      <c r="BY509" s="75"/>
      <c r="BZ509" s="75"/>
      <c r="CA509" s="75"/>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row>
    <row r="510" spans="2:120">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BS510" s="60"/>
      <c r="BT510" s="60"/>
      <c r="BU510" s="75"/>
      <c r="BV510" s="75"/>
      <c r="BW510" s="75"/>
      <c r="BX510" s="75"/>
      <c r="BY510" s="75"/>
      <c r="BZ510" s="75"/>
      <c r="CA510" s="75"/>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row>
    <row r="511" spans="2:120">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BS511" s="60"/>
      <c r="BT511" s="60"/>
      <c r="BU511" s="75"/>
      <c r="BV511" s="75"/>
      <c r="BW511" s="75"/>
      <c r="BX511" s="75"/>
      <c r="BY511" s="75"/>
      <c r="BZ511" s="75"/>
      <c r="CA511" s="75"/>
      <c r="CL511" s="60"/>
      <c r="CM511" s="60"/>
      <c r="CN511" s="60"/>
      <c r="CO511" s="60"/>
      <c r="CP511" s="60"/>
      <c r="CQ511" s="60"/>
      <c r="CR511" s="60"/>
      <c r="CS511" s="60"/>
      <c r="CT511" s="60"/>
      <c r="CU511" s="60"/>
      <c r="CV511" s="60"/>
      <c r="CW511" s="60"/>
      <c r="CX511" s="60"/>
      <c r="CY511" s="60"/>
      <c r="CZ511" s="60"/>
      <c r="DA511" s="60"/>
      <c r="DB511" s="60"/>
      <c r="DC511" s="60"/>
      <c r="DD511" s="60"/>
      <c r="DE511" s="60"/>
      <c r="DF511" s="60"/>
      <c r="DG511" s="60"/>
      <c r="DH511" s="60"/>
      <c r="DI511" s="60"/>
      <c r="DJ511" s="60"/>
      <c r="DK511" s="60"/>
      <c r="DL511" s="60"/>
      <c r="DM511" s="60"/>
      <c r="DN511" s="60"/>
      <c r="DO511" s="60"/>
      <c r="DP511" s="60"/>
    </row>
    <row r="512" spans="2:120">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BS512" s="60"/>
      <c r="BT512" s="60"/>
      <c r="BU512" s="75"/>
      <c r="BV512" s="75"/>
      <c r="BW512" s="75"/>
      <c r="BX512" s="75"/>
      <c r="BY512" s="75"/>
      <c r="BZ512" s="75"/>
      <c r="CA512" s="75"/>
      <c r="CL512" s="60"/>
      <c r="CM512" s="60"/>
      <c r="CN512" s="60"/>
      <c r="CO512" s="60"/>
      <c r="CP512" s="60"/>
      <c r="CQ512" s="60"/>
      <c r="CR512" s="60"/>
      <c r="CS512" s="60"/>
      <c r="CT512" s="60"/>
      <c r="CU512" s="60"/>
      <c r="CV512" s="60"/>
      <c r="CW512" s="60"/>
      <c r="CX512" s="60"/>
      <c r="CY512" s="60"/>
      <c r="CZ512" s="60"/>
      <c r="DA512" s="60"/>
      <c r="DB512" s="60"/>
      <c r="DC512" s="60"/>
      <c r="DD512" s="60"/>
      <c r="DE512" s="60"/>
      <c r="DF512" s="60"/>
      <c r="DG512" s="60"/>
      <c r="DH512" s="60"/>
      <c r="DI512" s="60"/>
      <c r="DJ512" s="60"/>
      <c r="DK512" s="60"/>
      <c r="DL512" s="60"/>
      <c r="DM512" s="60"/>
      <c r="DN512" s="60"/>
      <c r="DO512" s="60"/>
      <c r="DP512" s="60"/>
    </row>
    <row r="513" spans="2:120">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BS513" s="60"/>
      <c r="BT513" s="60"/>
      <c r="BU513" s="75"/>
      <c r="BV513" s="75"/>
      <c r="BW513" s="75"/>
      <c r="BX513" s="75"/>
      <c r="BY513" s="75"/>
      <c r="BZ513" s="75"/>
      <c r="CA513" s="75"/>
      <c r="CL513" s="60"/>
      <c r="CM513" s="60"/>
      <c r="CN513" s="60"/>
      <c r="CO513" s="60"/>
      <c r="CP513" s="60"/>
      <c r="CQ513" s="60"/>
      <c r="CR513" s="60"/>
      <c r="CS513" s="60"/>
      <c r="CT513" s="60"/>
      <c r="CU513" s="60"/>
      <c r="CV513" s="60"/>
      <c r="CW513" s="60"/>
      <c r="CX513" s="60"/>
      <c r="CY513" s="60"/>
      <c r="CZ513" s="60"/>
      <c r="DA513" s="60"/>
      <c r="DB513" s="60"/>
      <c r="DC513" s="60"/>
      <c r="DD513" s="60"/>
      <c r="DE513" s="60"/>
      <c r="DF513" s="60"/>
      <c r="DG513" s="60"/>
      <c r="DH513" s="60"/>
      <c r="DI513" s="60"/>
      <c r="DJ513" s="60"/>
      <c r="DK513" s="60"/>
      <c r="DL513" s="60"/>
      <c r="DM513" s="60"/>
      <c r="DN513" s="60"/>
      <c r="DO513" s="60"/>
      <c r="DP513" s="60"/>
    </row>
    <row r="514" spans="2:120">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BS514" s="60"/>
      <c r="BT514" s="60"/>
      <c r="BU514" s="75"/>
      <c r="BV514" s="75"/>
      <c r="BW514" s="75"/>
      <c r="BX514" s="75"/>
      <c r="BY514" s="75"/>
      <c r="BZ514" s="75"/>
      <c r="CA514" s="75"/>
      <c r="CL514" s="60"/>
      <c r="CM514" s="60"/>
      <c r="CN514" s="60"/>
      <c r="CO514" s="60"/>
      <c r="CP514" s="60"/>
      <c r="CQ514" s="60"/>
      <c r="CR514" s="60"/>
      <c r="CS514" s="60"/>
      <c r="CT514" s="60"/>
      <c r="CU514" s="60"/>
      <c r="CV514" s="60"/>
      <c r="CW514" s="60"/>
      <c r="CX514" s="60"/>
      <c r="CY514" s="60"/>
      <c r="CZ514" s="60"/>
      <c r="DA514" s="60"/>
      <c r="DB514" s="60"/>
      <c r="DC514" s="60"/>
      <c r="DD514" s="60"/>
      <c r="DE514" s="60"/>
      <c r="DF514" s="60"/>
      <c r="DG514" s="60"/>
      <c r="DH514" s="60"/>
      <c r="DI514" s="60"/>
      <c r="DJ514" s="60"/>
      <c r="DK514" s="60"/>
      <c r="DL514" s="60"/>
      <c r="DM514" s="60"/>
      <c r="DN514" s="60"/>
      <c r="DO514" s="60"/>
      <c r="DP514" s="60"/>
    </row>
    <row r="515" spans="2:120">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BS515" s="60"/>
      <c r="BT515" s="60"/>
      <c r="BU515" s="75"/>
      <c r="BV515" s="75"/>
      <c r="BW515" s="75"/>
      <c r="BX515" s="75"/>
      <c r="BY515" s="75"/>
      <c r="BZ515" s="75"/>
      <c r="CA515" s="75"/>
      <c r="CL515" s="60"/>
      <c r="CM515" s="60"/>
      <c r="CN515" s="60"/>
      <c r="CO515" s="60"/>
      <c r="CP515" s="60"/>
      <c r="CQ515" s="60"/>
      <c r="CR515" s="60"/>
      <c r="CS515" s="60"/>
      <c r="CT515" s="60"/>
      <c r="CU515" s="60"/>
      <c r="CV515" s="60"/>
      <c r="CW515" s="60"/>
      <c r="CX515" s="60"/>
      <c r="CY515" s="60"/>
      <c r="CZ515" s="60"/>
      <c r="DA515" s="60"/>
      <c r="DB515" s="60"/>
      <c r="DC515" s="60"/>
      <c r="DD515" s="60"/>
      <c r="DE515" s="60"/>
      <c r="DF515" s="60"/>
      <c r="DG515" s="60"/>
      <c r="DH515" s="60"/>
      <c r="DI515" s="60"/>
      <c r="DJ515" s="60"/>
      <c r="DK515" s="60"/>
      <c r="DL515" s="60"/>
      <c r="DM515" s="60"/>
      <c r="DN515" s="60"/>
      <c r="DO515" s="60"/>
      <c r="DP515" s="60"/>
    </row>
    <row r="516" spans="2:120">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BS516" s="60"/>
      <c r="BT516" s="60"/>
      <c r="BU516" s="75"/>
      <c r="BV516" s="75"/>
      <c r="BW516" s="75"/>
      <c r="BX516" s="75"/>
      <c r="BY516" s="75"/>
      <c r="BZ516" s="75"/>
      <c r="CA516" s="75"/>
      <c r="CL516" s="60"/>
      <c r="CM516" s="60"/>
      <c r="CN516" s="60"/>
      <c r="CO516" s="60"/>
      <c r="CP516" s="60"/>
      <c r="CQ516" s="60"/>
      <c r="CR516" s="60"/>
      <c r="CS516" s="60"/>
      <c r="CT516" s="60"/>
      <c r="CU516" s="60"/>
      <c r="CV516" s="60"/>
      <c r="CW516" s="60"/>
      <c r="CX516" s="60"/>
      <c r="CY516" s="60"/>
      <c r="CZ516" s="60"/>
      <c r="DA516" s="60"/>
      <c r="DB516" s="60"/>
      <c r="DC516" s="60"/>
      <c r="DD516" s="60"/>
      <c r="DE516" s="60"/>
      <c r="DF516" s="60"/>
      <c r="DG516" s="60"/>
      <c r="DH516" s="60"/>
      <c r="DI516" s="60"/>
      <c r="DJ516" s="60"/>
      <c r="DK516" s="60"/>
      <c r="DL516" s="60"/>
      <c r="DM516" s="60"/>
      <c r="DN516" s="60"/>
      <c r="DO516" s="60"/>
      <c r="DP516" s="60"/>
    </row>
    <row r="517" spans="2:120">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BS517" s="60"/>
      <c r="BT517" s="60"/>
      <c r="BU517" s="75"/>
      <c r="BV517" s="75"/>
      <c r="BW517" s="75"/>
      <c r="BX517" s="75"/>
      <c r="BY517" s="75"/>
      <c r="BZ517" s="75"/>
      <c r="CA517" s="75"/>
      <c r="CL517" s="60"/>
      <c r="CM517" s="60"/>
      <c r="CN517" s="60"/>
      <c r="CO517" s="60"/>
      <c r="CP517" s="60"/>
      <c r="CQ517" s="60"/>
      <c r="CR517" s="60"/>
      <c r="CS517" s="60"/>
      <c r="CT517" s="60"/>
      <c r="CU517" s="60"/>
      <c r="CV517" s="60"/>
      <c r="CW517" s="60"/>
      <c r="CX517" s="60"/>
      <c r="CY517" s="60"/>
      <c r="CZ517" s="60"/>
      <c r="DA517" s="60"/>
      <c r="DB517" s="60"/>
      <c r="DC517" s="60"/>
      <c r="DD517" s="60"/>
      <c r="DE517" s="60"/>
      <c r="DF517" s="60"/>
      <c r="DG517" s="60"/>
      <c r="DH517" s="60"/>
      <c r="DI517" s="60"/>
      <c r="DJ517" s="60"/>
      <c r="DK517" s="60"/>
      <c r="DL517" s="60"/>
      <c r="DM517" s="60"/>
      <c r="DN517" s="60"/>
      <c r="DO517" s="60"/>
      <c r="DP517" s="60"/>
    </row>
    <row r="518" spans="2:120">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BS518" s="60"/>
      <c r="BT518" s="60"/>
      <c r="BU518" s="75"/>
      <c r="BV518" s="75"/>
      <c r="BW518" s="75"/>
      <c r="BX518" s="75"/>
      <c r="BY518" s="75"/>
      <c r="BZ518" s="75"/>
      <c r="CA518" s="75"/>
      <c r="CL518" s="60"/>
      <c r="CM518" s="60"/>
      <c r="CN518" s="60"/>
      <c r="CO518" s="60"/>
      <c r="CP518" s="60"/>
      <c r="CQ518" s="60"/>
      <c r="CR518" s="60"/>
      <c r="CS518" s="60"/>
      <c r="CT518" s="60"/>
      <c r="CU518" s="60"/>
      <c r="CV518" s="60"/>
      <c r="CW518" s="60"/>
      <c r="CX518" s="60"/>
      <c r="CY518" s="60"/>
      <c r="CZ518" s="60"/>
      <c r="DA518" s="60"/>
      <c r="DB518" s="60"/>
      <c r="DC518" s="60"/>
      <c r="DD518" s="60"/>
      <c r="DE518" s="60"/>
      <c r="DF518" s="60"/>
      <c r="DG518" s="60"/>
      <c r="DH518" s="60"/>
      <c r="DI518" s="60"/>
      <c r="DJ518" s="60"/>
      <c r="DK518" s="60"/>
      <c r="DL518" s="60"/>
      <c r="DM518" s="60"/>
      <c r="DN518" s="60"/>
      <c r="DO518" s="60"/>
      <c r="DP518" s="60"/>
    </row>
    <row r="519" spans="2:120">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BS519" s="60"/>
      <c r="BT519" s="60"/>
      <c r="BU519" s="75"/>
      <c r="BV519" s="75"/>
      <c r="BW519" s="75"/>
      <c r="BX519" s="75"/>
      <c r="BY519" s="75"/>
      <c r="BZ519" s="75"/>
      <c r="CA519" s="75"/>
      <c r="CL519" s="60"/>
      <c r="CM519" s="60"/>
      <c r="CN519" s="60"/>
      <c r="CO519" s="60"/>
      <c r="CP519" s="60"/>
      <c r="CQ519" s="60"/>
      <c r="CR519" s="60"/>
      <c r="CS519" s="60"/>
      <c r="CT519" s="60"/>
      <c r="CU519" s="60"/>
      <c r="CV519" s="60"/>
      <c r="CW519" s="60"/>
      <c r="CX519" s="60"/>
      <c r="CY519" s="60"/>
      <c r="CZ519" s="60"/>
      <c r="DA519" s="60"/>
      <c r="DB519" s="60"/>
      <c r="DC519" s="60"/>
      <c r="DD519" s="60"/>
      <c r="DE519" s="60"/>
      <c r="DF519" s="60"/>
      <c r="DG519" s="60"/>
      <c r="DH519" s="60"/>
      <c r="DI519" s="60"/>
      <c r="DJ519" s="60"/>
      <c r="DK519" s="60"/>
      <c r="DL519" s="60"/>
      <c r="DM519" s="60"/>
      <c r="DN519" s="60"/>
      <c r="DO519" s="60"/>
      <c r="DP519" s="60"/>
    </row>
    <row r="520" spans="2:120">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BS520" s="60"/>
      <c r="BT520" s="60"/>
      <c r="BU520" s="75"/>
      <c r="BV520" s="75"/>
      <c r="BW520" s="75"/>
      <c r="BX520" s="75"/>
      <c r="BY520" s="75"/>
      <c r="BZ520" s="75"/>
      <c r="CA520" s="75"/>
      <c r="CL520" s="60"/>
      <c r="CM520" s="60"/>
      <c r="CN520" s="60"/>
      <c r="CO520" s="60"/>
      <c r="CP520" s="60"/>
      <c r="CQ520" s="60"/>
      <c r="CR520" s="60"/>
      <c r="CS520" s="60"/>
      <c r="CT520" s="60"/>
      <c r="CU520" s="60"/>
      <c r="CV520" s="60"/>
      <c r="CW520" s="60"/>
      <c r="CX520" s="60"/>
      <c r="CY520" s="60"/>
      <c r="CZ520" s="60"/>
      <c r="DA520" s="60"/>
      <c r="DB520" s="60"/>
      <c r="DC520" s="60"/>
      <c r="DD520" s="60"/>
      <c r="DE520" s="60"/>
      <c r="DF520" s="60"/>
      <c r="DG520" s="60"/>
      <c r="DH520" s="60"/>
      <c r="DI520" s="60"/>
      <c r="DJ520" s="60"/>
      <c r="DK520" s="60"/>
      <c r="DL520" s="60"/>
      <c r="DM520" s="60"/>
      <c r="DN520" s="60"/>
      <c r="DO520" s="60"/>
      <c r="DP520" s="60"/>
    </row>
    <row r="521" spans="2:120">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BS521" s="60"/>
      <c r="BT521" s="60"/>
      <c r="BU521" s="75"/>
      <c r="BV521" s="75"/>
      <c r="BW521" s="75"/>
      <c r="BX521" s="75"/>
      <c r="BY521" s="75"/>
      <c r="BZ521" s="75"/>
      <c r="CA521" s="75"/>
      <c r="CL521" s="60"/>
      <c r="CM521" s="60"/>
      <c r="CN521" s="60"/>
      <c r="CO521" s="60"/>
      <c r="CP521" s="60"/>
      <c r="CQ521" s="60"/>
      <c r="CR521" s="60"/>
      <c r="CS521" s="60"/>
      <c r="CT521" s="60"/>
      <c r="CU521" s="60"/>
      <c r="CV521" s="60"/>
      <c r="CW521" s="60"/>
      <c r="CX521" s="60"/>
      <c r="CY521" s="60"/>
      <c r="CZ521" s="60"/>
      <c r="DA521" s="60"/>
      <c r="DB521" s="60"/>
      <c r="DC521" s="60"/>
      <c r="DD521" s="60"/>
      <c r="DE521" s="60"/>
      <c r="DF521" s="60"/>
      <c r="DG521" s="60"/>
      <c r="DH521" s="60"/>
      <c r="DI521" s="60"/>
      <c r="DJ521" s="60"/>
      <c r="DK521" s="60"/>
      <c r="DL521" s="60"/>
      <c r="DM521" s="60"/>
      <c r="DN521" s="60"/>
      <c r="DO521" s="60"/>
      <c r="DP521" s="60"/>
    </row>
  </sheetData>
  <sheetProtection algorithmName="SHA-512" hashValue="Yg7srTdVMisibYwIHfdrg0J1zEY2W/8A02qEkXDKOrYNUFD24YNeyN3dtOsuJNlYmykTyfqsk+CVkstx07onFw==" saltValue="ws5I/LP2iVDStHRVOufOyg==" spinCount="100000" sheet="1" objects="1" scenarios="1"/>
  <mergeCells count="187">
    <mergeCell ref="B6:AA6"/>
    <mergeCell ref="B7:AA7"/>
    <mergeCell ref="B8:AA8"/>
    <mergeCell ref="B9:AA9"/>
    <mergeCell ref="B10:AA10"/>
    <mergeCell ref="B11:AA11"/>
    <mergeCell ref="D1:T2"/>
    <mergeCell ref="U1:AA2"/>
    <mergeCell ref="D3:T3"/>
    <mergeCell ref="U3:Z3"/>
    <mergeCell ref="B4:AA4"/>
    <mergeCell ref="B5:AA5"/>
    <mergeCell ref="B18:AA18"/>
    <mergeCell ref="B19:AA19"/>
    <mergeCell ref="B20:L20"/>
    <mergeCell ref="N20:AB20"/>
    <mergeCell ref="B21:I21"/>
    <mergeCell ref="J21:L21"/>
    <mergeCell ref="O21:W21"/>
    <mergeCell ref="X21:Z21"/>
    <mergeCell ref="B12:AA12"/>
    <mergeCell ref="B13:AA13"/>
    <mergeCell ref="B14:AA14"/>
    <mergeCell ref="B15:AA15"/>
    <mergeCell ref="B16:AA16"/>
    <mergeCell ref="B17:AA17"/>
    <mergeCell ref="B22:I22"/>
    <mergeCell ref="J22:L22"/>
    <mergeCell ref="O22:W22"/>
    <mergeCell ref="X22:Z22"/>
    <mergeCell ref="B23:G23"/>
    <mergeCell ref="H23:I23"/>
    <mergeCell ref="J23:L23"/>
    <mergeCell ref="O23:W23"/>
    <mergeCell ref="X23:Z23"/>
    <mergeCell ref="B24:E24"/>
    <mergeCell ref="F24:I24"/>
    <mergeCell ref="J24:L24"/>
    <mergeCell ref="O24:W24"/>
    <mergeCell ref="X24:Z24"/>
    <mergeCell ref="B25:I25"/>
    <mergeCell ref="J25:L25"/>
    <mergeCell ref="O25:W25"/>
    <mergeCell ref="X25:Z25"/>
    <mergeCell ref="B28:I28"/>
    <mergeCell ref="J28:L28"/>
    <mergeCell ref="N28:AB28"/>
    <mergeCell ref="B29:I29"/>
    <mergeCell ref="J29:L29"/>
    <mergeCell ref="O29:W29"/>
    <mergeCell ref="X29:Z29"/>
    <mergeCell ref="B26:I26"/>
    <mergeCell ref="J26:L26"/>
    <mergeCell ref="O26:W26"/>
    <mergeCell ref="X26:Z26"/>
    <mergeCell ref="B27:I27"/>
    <mergeCell ref="J27:L27"/>
    <mergeCell ref="B32:I32"/>
    <mergeCell ref="J32:L32"/>
    <mergeCell ref="O32:W32"/>
    <mergeCell ref="X32:Z32"/>
    <mergeCell ref="B33:I33"/>
    <mergeCell ref="J33:L33"/>
    <mergeCell ref="B30:I30"/>
    <mergeCell ref="J30:L30"/>
    <mergeCell ref="O30:W30"/>
    <mergeCell ref="X30:Z30"/>
    <mergeCell ref="B31:I31"/>
    <mergeCell ref="J31:L31"/>
    <mergeCell ref="O31:W31"/>
    <mergeCell ref="X31:Z31"/>
    <mergeCell ref="B36:I36"/>
    <mergeCell ref="J36:L36"/>
    <mergeCell ref="O36:W36"/>
    <mergeCell ref="X36:Z36"/>
    <mergeCell ref="B37:I37"/>
    <mergeCell ref="J37:L37"/>
    <mergeCell ref="O37:W37"/>
    <mergeCell ref="X37:Z37"/>
    <mergeCell ref="B34:I34"/>
    <mergeCell ref="J34:L34"/>
    <mergeCell ref="N34:AB34"/>
    <mergeCell ref="B35:I35"/>
    <mergeCell ref="J35:L35"/>
    <mergeCell ref="O35:W35"/>
    <mergeCell ref="X35:Z35"/>
    <mergeCell ref="B40:I40"/>
    <mergeCell ref="J40:L40"/>
    <mergeCell ref="X40:Z40"/>
    <mergeCell ref="B41:I41"/>
    <mergeCell ref="J41:L41"/>
    <mergeCell ref="O41:W41"/>
    <mergeCell ref="X41:Z41"/>
    <mergeCell ref="B38:I38"/>
    <mergeCell ref="J38:L38"/>
    <mergeCell ref="O38:W38"/>
    <mergeCell ref="X38:Z38"/>
    <mergeCell ref="B39:I39"/>
    <mergeCell ref="J39:L39"/>
    <mergeCell ref="N39:AB39"/>
    <mergeCell ref="AH43:AV43"/>
    <mergeCell ref="BS43:BT43"/>
    <mergeCell ref="B44:I44"/>
    <mergeCell ref="J44:L44"/>
    <mergeCell ref="O44:W44"/>
    <mergeCell ref="X44:Z44"/>
    <mergeCell ref="AH44:AV44"/>
    <mergeCell ref="BS44:BT44"/>
    <mergeCell ref="B42:F42"/>
    <mergeCell ref="G42:I42"/>
    <mergeCell ref="J42:L42"/>
    <mergeCell ref="O42:W42"/>
    <mergeCell ref="X42:Z42"/>
    <mergeCell ref="B43:I43"/>
    <mergeCell ref="J43:L43"/>
    <mergeCell ref="O43:Z43"/>
    <mergeCell ref="B46:I46"/>
    <mergeCell ref="J46:L46"/>
    <mergeCell ref="O46:W46"/>
    <mergeCell ref="X46:Z46"/>
    <mergeCell ref="AH46:AV46"/>
    <mergeCell ref="BS46:BT46"/>
    <mergeCell ref="B45:I45"/>
    <mergeCell ref="J45:L45"/>
    <mergeCell ref="O45:W45"/>
    <mergeCell ref="X45:Z45"/>
    <mergeCell ref="AH45:AV45"/>
    <mergeCell ref="BS45:BT45"/>
    <mergeCell ref="B48:I48"/>
    <mergeCell ref="J48:L48"/>
    <mergeCell ref="O48:W48"/>
    <mergeCell ref="X48:Z48"/>
    <mergeCell ref="AH48:AV48"/>
    <mergeCell ref="BS48:BT48"/>
    <mergeCell ref="B47:I47"/>
    <mergeCell ref="J47:L47"/>
    <mergeCell ref="O47:W47"/>
    <mergeCell ref="X47:Z47"/>
    <mergeCell ref="AH47:AV47"/>
    <mergeCell ref="BS47:BT47"/>
    <mergeCell ref="B50:I50"/>
    <mergeCell ref="J50:L50"/>
    <mergeCell ref="O50:W50"/>
    <mergeCell ref="AH50:AV50"/>
    <mergeCell ref="BS50:BT50"/>
    <mergeCell ref="B49:I49"/>
    <mergeCell ref="J49:L49"/>
    <mergeCell ref="O49:W49"/>
    <mergeCell ref="X50:Z50"/>
    <mergeCell ref="AH49:AV49"/>
    <mergeCell ref="BS49:BT49"/>
    <mergeCell ref="X49:Z49"/>
    <mergeCell ref="A51:A58"/>
    <mergeCell ref="B51:I51"/>
    <mergeCell ref="J51:L51"/>
    <mergeCell ref="O51:W51"/>
    <mergeCell ref="X51:Z51"/>
    <mergeCell ref="AC51:AC58"/>
    <mergeCell ref="B53:I53"/>
    <mergeCell ref="J53:L53"/>
    <mergeCell ref="O53:W53"/>
    <mergeCell ref="X53:Z53"/>
    <mergeCell ref="B57:I57"/>
    <mergeCell ref="J57:L57"/>
    <mergeCell ref="O57:W57"/>
    <mergeCell ref="X57:Z57"/>
    <mergeCell ref="B55:I55"/>
    <mergeCell ref="J55:L55"/>
    <mergeCell ref="B56:I56"/>
    <mergeCell ref="J56:L56"/>
    <mergeCell ref="O56:W56"/>
    <mergeCell ref="X56:Z56"/>
    <mergeCell ref="O55:W55"/>
    <mergeCell ref="X55:Z55"/>
    <mergeCell ref="AH53:AV53"/>
    <mergeCell ref="BS53:BT53"/>
    <mergeCell ref="B54:I54"/>
    <mergeCell ref="J54:L54"/>
    <mergeCell ref="AH54:AV54"/>
    <mergeCell ref="BS54:BT54"/>
    <mergeCell ref="AH51:AV51"/>
    <mergeCell ref="BS51:BT51"/>
    <mergeCell ref="B52:I52"/>
    <mergeCell ref="J52:L52"/>
    <mergeCell ref="AH52:AV52"/>
    <mergeCell ref="BS52:BT52"/>
    <mergeCell ref="O54:Z54"/>
  </mergeCells>
  <conditionalFormatting sqref="J21:L21">
    <cfRule type="containsBlanks" dxfId="223" priority="31">
      <formula>LEN(TRIM(J21))=0</formula>
    </cfRule>
  </conditionalFormatting>
  <conditionalFormatting sqref="J22:L22">
    <cfRule type="containsBlanks" dxfId="222" priority="39">
      <formula>LEN(TRIM(J22))=0</formula>
    </cfRule>
  </conditionalFormatting>
  <conditionalFormatting sqref="J23:L28">
    <cfRule type="containsBlanks" dxfId="221" priority="30">
      <formula>LEN(TRIM(J23))=0</formula>
    </cfRule>
  </conditionalFormatting>
  <conditionalFormatting sqref="J29:L29">
    <cfRule type="containsBlanks" dxfId="220" priority="38">
      <formula>LEN(TRIM(J29))=0</formula>
    </cfRule>
  </conditionalFormatting>
  <conditionalFormatting sqref="J30:L31">
    <cfRule type="containsBlanks" dxfId="219" priority="29">
      <formula>LEN(TRIM(J30))=0</formula>
    </cfRule>
  </conditionalFormatting>
  <conditionalFormatting sqref="J32:L32">
    <cfRule type="containsBlanks" dxfId="218" priority="37">
      <formula>LEN(TRIM(J32))=0</formula>
    </cfRule>
  </conditionalFormatting>
  <conditionalFormatting sqref="J33:L33">
    <cfRule type="containsBlanks" dxfId="217" priority="28">
      <formula>LEN(TRIM(J33))=0</formula>
    </cfRule>
  </conditionalFormatting>
  <conditionalFormatting sqref="J34:L34">
    <cfRule type="containsBlanks" dxfId="216" priority="36">
      <formula>LEN(TRIM(J34))=0</formula>
    </cfRule>
  </conditionalFormatting>
  <conditionalFormatting sqref="J35:L35">
    <cfRule type="containsBlanks" dxfId="215" priority="27">
      <formula>LEN(TRIM(J35))=0</formula>
    </cfRule>
  </conditionalFormatting>
  <conditionalFormatting sqref="J36:L37">
    <cfRule type="containsBlanks" dxfId="214" priority="35">
      <formula>LEN(TRIM(J36))=0</formula>
    </cfRule>
  </conditionalFormatting>
  <conditionalFormatting sqref="J38:L41">
    <cfRule type="containsBlanks" dxfId="213" priority="26">
      <formula>LEN(TRIM(J38))=0</formula>
    </cfRule>
  </conditionalFormatting>
  <conditionalFormatting sqref="J42:L42">
    <cfRule type="containsBlanks" dxfId="212" priority="34">
      <formula>LEN(TRIM(J42))=0</formula>
    </cfRule>
  </conditionalFormatting>
  <conditionalFormatting sqref="J43:L56">
    <cfRule type="containsBlanks" dxfId="211" priority="25">
      <formula>LEN(TRIM(J43))=0</formula>
    </cfRule>
  </conditionalFormatting>
  <conditionalFormatting sqref="X21:Z21">
    <cfRule type="containsBlanks" dxfId="210" priority="32">
      <formula>LEN(TRIM(X21))=0</formula>
    </cfRule>
  </conditionalFormatting>
  <conditionalFormatting sqref="X22:Z25">
    <cfRule type="containsBlanks" dxfId="209" priority="23">
      <formula>LEN(TRIM(X22))=0</formula>
    </cfRule>
  </conditionalFormatting>
  <conditionalFormatting sqref="X29:Z31">
    <cfRule type="containsBlanks" dxfId="208" priority="22">
      <formula>LEN(TRIM(X29))=0</formula>
    </cfRule>
  </conditionalFormatting>
  <conditionalFormatting sqref="X35:Z36">
    <cfRule type="containsBlanks" dxfId="207" priority="21">
      <formula>LEN(TRIM(X35))=0</formula>
    </cfRule>
  </conditionalFormatting>
  <conditionalFormatting sqref="X40:Z42">
    <cfRule type="containsBlanks" dxfId="206" priority="5">
      <formula>LEN(TRIM(X40))=0</formula>
    </cfRule>
  </conditionalFormatting>
  <conditionalFormatting sqref="X44:Z46">
    <cfRule type="containsBlanks" dxfId="205" priority="2">
      <formula>LEN(TRIM(X44))=0</formula>
    </cfRule>
  </conditionalFormatting>
  <conditionalFormatting sqref="X47:Z47">
    <cfRule type="containsBlanks" dxfId="204" priority="4">
      <formula>LEN(TRIM(X47))=0</formula>
    </cfRule>
  </conditionalFormatting>
  <conditionalFormatting sqref="X50:Z50">
    <cfRule type="expression" priority="6">
      <formula>LEN($X$50:$Z$55)</formula>
    </cfRule>
  </conditionalFormatting>
  <conditionalFormatting sqref="X50:Z51">
    <cfRule type="containsBlanks" dxfId="203" priority="1">
      <formula>LEN(TRIM(X50))=0</formula>
    </cfRule>
  </conditionalFormatting>
  <conditionalFormatting sqref="X55:Z55">
    <cfRule type="containsBlanks" dxfId="202" priority="3">
      <formula>LEN(TRIM(X55))=0</formula>
    </cfRule>
  </conditionalFormatting>
  <dataValidations count="5">
    <dataValidation allowBlank="1" showInputMessage="1" showErrorMessage="1" promptTitle="Enter any unlisted expenses here" prompt="Please specify any additional expenses not included in the above categories._x000a_" sqref="B51:I56" xr:uid="{70950DAE-0CEF-4572-B60D-8F2675739595}"/>
    <dataValidation type="list" allowBlank="1" showInputMessage="1" showErrorMessage="1" sqref="S9:AA9" xr:uid="{BE68F767-55DF-4567-B9D8-C51C81C22091}">
      <formula1>$AY$67:$AY$71</formula1>
    </dataValidation>
    <dataValidation type="list" allowBlank="1" showInputMessage="1" showErrorMessage="1" sqref="B15:J15" xr:uid="{2DB52A73-656C-46C1-B6B5-170CB3E849BC}">
      <formula1>$BL$29:$BL$33</formula1>
    </dataValidation>
    <dataValidation type="list" allowBlank="1" showInputMessage="1" showErrorMessage="1" sqref="U14:AA14" xr:uid="{C49BBB9F-19FF-41B6-9FFA-7CBFC4412BE5}">
      <formula1>$BL$30:$BL$34</formula1>
    </dataValidation>
    <dataValidation type="list" allowBlank="1" showInputMessage="1" showErrorMessage="1" sqref="M14:N14" xr:uid="{93FA328B-7F46-4979-9D08-CB4E06D37E05}">
      <formula1>$AY$25:$AY$30</formula1>
    </dataValidation>
  </dataValidations>
  <hyperlinks>
    <hyperlink ref="S7:Y7" r:id="rId1" display="Business Activity Codes" xr:uid="{CBC5C8D7-E0C9-4EFD-80C5-3D6D4D83DBC0}"/>
    <hyperlink ref="CD23:CK23" r:id="rId2" display="Payroll Processing Fee" xr:uid="{70118FB5-10BD-49D5-BB4C-1DD30DD0FF14}"/>
    <hyperlink ref="CD35:CK35" r:id="rId3" display="Home Office ( Safe Harbor)" xr:uid="{DCC79B4C-54A3-4514-81DE-7ABB424AF523}"/>
    <hyperlink ref="U3" r:id="rId4" xr:uid="{47ED48EF-5972-4D43-9B6F-0060C8048400}"/>
    <hyperlink ref="B34:I34" r:id="rId5" display="Payroll Processing Fee" xr:uid="{66B007F3-9BAA-4AAC-B371-0BBBCCF67628}"/>
    <hyperlink ref="B49:I49" location="'Basic Information'!A1" display="Other Exp not listed Above" xr:uid="{78EFD047-5DCF-4ED7-9647-4C0BB74F153B}"/>
  </hyperlinks>
  <pageMargins left="0.25" right="0.25" top="0.25" bottom="0" header="0.05" footer="0"/>
  <pageSetup orientation="portrait" r:id="rId6"/>
  <headerFooter alignWithMargins="0"/>
  <drawing r:id="rId7"/>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85190-7987-4502-81E4-BFADCA4A19F4}">
  <sheetPr>
    <tabColor theme="8" tint="0.39997558519241921"/>
  </sheetPr>
  <dimension ref="A1:GV521"/>
  <sheetViews>
    <sheetView zoomScale="115" zoomScaleNormal="115" workbookViewId="0">
      <selection activeCell="X40" sqref="X40:Z40"/>
    </sheetView>
  </sheetViews>
  <sheetFormatPr defaultRowHeight="12.75"/>
  <cols>
    <col min="1" max="1" width="3.5703125" style="74" customWidth="1"/>
    <col min="2" max="2" width="3.140625" style="74" customWidth="1"/>
    <col min="3" max="3" width="12.7109375" style="74" customWidth="1"/>
    <col min="4" max="6" width="3.140625" style="74" customWidth="1"/>
    <col min="7" max="8" width="2" style="74" customWidth="1"/>
    <col min="9" max="9" width="1.28515625" style="74" customWidth="1"/>
    <col min="10" max="11" width="3.140625" style="74" customWidth="1"/>
    <col min="12" max="12" width="7.140625" style="74" customWidth="1"/>
    <col min="13" max="13" width="1.7109375" style="74" customWidth="1"/>
    <col min="14" max="22" width="3.140625" style="74" customWidth="1"/>
    <col min="23" max="23" width="4.42578125" style="74" customWidth="1"/>
    <col min="24" max="24" width="3.140625" style="74" customWidth="1"/>
    <col min="25" max="25" width="5.42578125" style="74" customWidth="1"/>
    <col min="26" max="26" width="5.28515625" style="74" customWidth="1"/>
    <col min="27" max="27" width="3.140625" style="74" customWidth="1"/>
    <col min="28" max="28" width="1.42578125" style="74" customWidth="1"/>
    <col min="29" max="29" width="3.5703125" style="74" customWidth="1"/>
    <col min="30" max="30" width="5.7109375" style="60" hidden="1" customWidth="1"/>
    <col min="31" max="31" width="10.140625" style="60" hidden="1" customWidth="1"/>
    <col min="32" max="32" width="3.140625" style="60" hidden="1" customWidth="1"/>
    <col min="33" max="48" width="3.140625" style="60" customWidth="1"/>
    <col min="49" max="58" width="3.140625" style="60" hidden="1" customWidth="1"/>
    <col min="59" max="59" width="5.28515625" style="60" hidden="1" customWidth="1"/>
    <col min="60" max="66" width="3.140625" style="60" hidden="1" customWidth="1"/>
    <col min="67" max="70" width="9.140625" style="60" hidden="1" customWidth="1"/>
    <col min="71" max="72" width="9.140625" style="58"/>
    <col min="73" max="73" width="9.140625" style="68"/>
    <col min="74" max="79" width="9.140625" style="68" customWidth="1"/>
    <col min="80" max="81" width="9.140625" style="75" customWidth="1"/>
    <col min="82" max="84" width="9.140625" style="75"/>
    <col min="85" max="85" width="11.7109375" style="75" bestFit="1" customWidth="1"/>
    <col min="86" max="89" width="9.140625" style="75"/>
    <col min="90" max="196" width="9.140625" style="76"/>
    <col min="197" max="204" width="9.140625" style="77"/>
    <col min="205" max="16384" width="9.140625" style="74"/>
  </cols>
  <sheetData>
    <row r="1" spans="1:88" ht="10.5" customHeight="1">
      <c r="A1" s="58"/>
      <c r="B1" s="402"/>
      <c r="C1" s="403"/>
      <c r="D1" s="666" t="s">
        <v>82</v>
      </c>
      <c r="E1" s="666"/>
      <c r="F1" s="666"/>
      <c r="G1" s="666"/>
      <c r="H1" s="666"/>
      <c r="I1" s="666"/>
      <c r="J1" s="666"/>
      <c r="K1" s="666"/>
      <c r="L1" s="666"/>
      <c r="M1" s="666"/>
      <c r="N1" s="666"/>
      <c r="O1" s="666"/>
      <c r="P1" s="666"/>
      <c r="Q1" s="666"/>
      <c r="R1" s="666"/>
      <c r="S1" s="666"/>
      <c r="T1" s="666"/>
      <c r="U1" s="795">
        <v>46113</v>
      </c>
      <c r="V1" s="796"/>
      <c r="W1" s="796"/>
      <c r="X1" s="796"/>
      <c r="Y1" s="796"/>
      <c r="Z1" s="796"/>
      <c r="AA1" s="796"/>
      <c r="AB1" s="404"/>
      <c r="AC1" s="58"/>
      <c r="BS1" s="60"/>
      <c r="BT1" s="60"/>
      <c r="BU1" s="75"/>
      <c r="BV1" s="75"/>
      <c r="BW1" s="75"/>
      <c r="BX1" s="75"/>
      <c r="BY1" s="75"/>
      <c r="BZ1" s="75"/>
      <c r="CA1" s="75"/>
    </row>
    <row r="2" spans="1:88" ht="20.25" customHeight="1">
      <c r="A2" s="58"/>
      <c r="B2" s="405"/>
      <c r="C2" s="79"/>
      <c r="D2" s="667"/>
      <c r="E2" s="667"/>
      <c r="F2" s="667"/>
      <c r="G2" s="667"/>
      <c r="H2" s="667"/>
      <c r="I2" s="667"/>
      <c r="J2" s="667"/>
      <c r="K2" s="667"/>
      <c r="L2" s="667"/>
      <c r="M2" s="667"/>
      <c r="N2" s="667"/>
      <c r="O2" s="667"/>
      <c r="P2" s="667"/>
      <c r="Q2" s="667"/>
      <c r="R2" s="667"/>
      <c r="S2" s="667"/>
      <c r="T2" s="667"/>
      <c r="U2" s="797"/>
      <c r="V2" s="797"/>
      <c r="W2" s="797"/>
      <c r="X2" s="797"/>
      <c r="Y2" s="797"/>
      <c r="Z2" s="797"/>
      <c r="AA2" s="797"/>
      <c r="AB2" s="406"/>
      <c r="AC2" s="58"/>
      <c r="AH2" s="80"/>
      <c r="AI2" s="80"/>
      <c r="AJ2" s="80"/>
      <c r="AK2" s="80"/>
      <c r="AL2" s="80"/>
      <c r="AM2" s="80"/>
      <c r="AN2" s="80"/>
      <c r="AO2" s="80"/>
      <c r="AP2" s="80"/>
      <c r="AQ2" s="80"/>
      <c r="AR2" s="80"/>
      <c r="AS2" s="80"/>
      <c r="AT2" s="80"/>
      <c r="AU2" s="80"/>
      <c r="BL2" s="62" t="s">
        <v>83</v>
      </c>
      <c r="BS2" s="60"/>
      <c r="BT2" s="60"/>
      <c r="BU2" s="75"/>
      <c r="BV2" s="75"/>
      <c r="BW2" s="75"/>
      <c r="BX2" s="75"/>
      <c r="BY2" s="75"/>
      <c r="BZ2" s="75"/>
      <c r="CA2" s="75"/>
    </row>
    <row r="3" spans="1:88" ht="20.25" customHeight="1">
      <c r="A3" s="58"/>
      <c r="B3" s="407"/>
      <c r="C3" s="82"/>
      <c r="D3" s="668" t="s">
        <v>84</v>
      </c>
      <c r="E3" s="669"/>
      <c r="F3" s="669"/>
      <c r="G3" s="669"/>
      <c r="H3" s="669"/>
      <c r="I3" s="669"/>
      <c r="J3" s="669"/>
      <c r="K3" s="669"/>
      <c r="L3" s="669"/>
      <c r="M3" s="669"/>
      <c r="N3" s="669"/>
      <c r="O3" s="669"/>
      <c r="P3" s="669"/>
      <c r="Q3" s="669"/>
      <c r="R3" s="669"/>
      <c r="S3" s="669"/>
      <c r="T3" s="669"/>
      <c r="U3" s="798" t="s">
        <v>325</v>
      </c>
      <c r="V3" s="799"/>
      <c r="W3" s="799"/>
      <c r="X3" s="799"/>
      <c r="Y3" s="799"/>
      <c r="Z3" s="799"/>
      <c r="AA3" s="210"/>
      <c r="AB3" s="408"/>
      <c r="AC3" s="58"/>
      <c r="AH3" s="80"/>
      <c r="AI3" s="80"/>
      <c r="AJ3" s="80"/>
      <c r="AK3" s="80"/>
      <c r="AL3" s="80"/>
      <c r="AM3" s="80"/>
      <c r="AN3" s="80"/>
      <c r="AO3" s="80"/>
      <c r="AP3" s="80"/>
      <c r="AQ3" s="80"/>
      <c r="AR3" s="80"/>
      <c r="AS3" s="80"/>
      <c r="AT3" s="80"/>
      <c r="AU3" s="80"/>
      <c r="AY3" s="62" t="s">
        <v>65</v>
      </c>
      <c r="BL3" s="60" t="s">
        <v>221</v>
      </c>
      <c r="BS3" s="60"/>
      <c r="BT3" s="60"/>
      <c r="BU3" s="75"/>
      <c r="BV3" s="75"/>
      <c r="BW3" s="75"/>
      <c r="BX3" s="75"/>
      <c r="BY3" s="75"/>
      <c r="BZ3" s="75"/>
      <c r="CA3" s="75"/>
    </row>
    <row r="4" spans="1:88" ht="4.5" hidden="1" customHeight="1">
      <c r="A4" s="58"/>
      <c r="B4" s="696"/>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409"/>
      <c r="AC4" s="58"/>
      <c r="AY4" s="62" t="s">
        <v>66</v>
      </c>
      <c r="BL4" s="62" t="s">
        <v>85</v>
      </c>
      <c r="BS4" s="60"/>
      <c r="BT4" s="60"/>
      <c r="BU4" s="75"/>
      <c r="BV4" s="75"/>
      <c r="BW4" s="75"/>
      <c r="BX4" s="75"/>
      <c r="BY4" s="75"/>
      <c r="BZ4" s="75"/>
      <c r="CA4" s="75"/>
    </row>
    <row r="5" spans="1:88" ht="16.5" hidden="1" customHeight="1">
      <c r="A5" s="58"/>
      <c r="B5" s="696" t="s">
        <v>86</v>
      </c>
      <c r="C5" s="697"/>
      <c r="D5" s="697" t="s">
        <v>217</v>
      </c>
      <c r="E5" s="697"/>
      <c r="F5" s="697"/>
      <c r="G5" s="697"/>
      <c r="H5" s="697"/>
      <c r="I5" s="697"/>
      <c r="J5" s="697"/>
      <c r="K5" s="697"/>
      <c r="L5" s="697"/>
      <c r="M5" s="697"/>
      <c r="N5" s="697"/>
      <c r="O5" s="697" t="s">
        <v>67</v>
      </c>
      <c r="P5" s="697"/>
      <c r="Q5" s="697"/>
      <c r="R5" s="697"/>
      <c r="S5" s="697"/>
      <c r="T5" s="697"/>
      <c r="U5" s="697" t="s">
        <v>87</v>
      </c>
      <c r="V5" s="697"/>
      <c r="W5" s="697"/>
      <c r="X5" s="697"/>
      <c r="Y5" s="697"/>
      <c r="Z5" s="697"/>
      <c r="AA5" s="697"/>
      <c r="AB5" s="409"/>
      <c r="AC5" s="58"/>
      <c r="AF5" s="83">
        <f>Q5</f>
        <v>0</v>
      </c>
      <c r="AG5" s="61"/>
      <c r="AH5" s="61"/>
      <c r="AY5" s="60" t="s">
        <v>88</v>
      </c>
      <c r="BL5" s="60" t="s">
        <v>89</v>
      </c>
      <c r="BS5" s="60"/>
      <c r="BT5" s="60"/>
      <c r="BU5" s="75"/>
      <c r="BV5" s="75"/>
      <c r="BW5" s="75"/>
      <c r="BX5" s="75"/>
      <c r="BY5" s="75"/>
      <c r="BZ5" s="75"/>
      <c r="CA5" s="75"/>
    </row>
    <row r="6" spans="1:88" ht="4.5" hidden="1" customHeight="1">
      <c r="A6" s="58"/>
      <c r="B6" s="696"/>
      <c r="C6" s="697"/>
      <c r="D6" s="697"/>
      <c r="E6" s="697"/>
      <c r="F6" s="697"/>
      <c r="G6" s="697"/>
      <c r="H6" s="697"/>
      <c r="I6" s="697"/>
      <c r="J6" s="697"/>
      <c r="K6" s="697"/>
      <c r="L6" s="697"/>
      <c r="M6" s="697"/>
      <c r="N6" s="697"/>
      <c r="O6" s="697"/>
      <c r="P6" s="697"/>
      <c r="Q6" s="697"/>
      <c r="R6" s="697"/>
      <c r="S6" s="697"/>
      <c r="T6" s="697"/>
      <c r="U6" s="697"/>
      <c r="V6" s="697"/>
      <c r="W6" s="697"/>
      <c r="X6" s="697"/>
      <c r="Y6" s="697"/>
      <c r="Z6" s="697"/>
      <c r="AA6" s="697"/>
      <c r="AB6" s="409"/>
      <c r="AC6" s="58"/>
      <c r="BL6" s="60" t="s">
        <v>220</v>
      </c>
      <c r="BS6" s="60"/>
      <c r="BT6" s="60"/>
      <c r="BU6" s="75"/>
      <c r="BV6" s="75"/>
      <c r="BW6" s="75"/>
      <c r="BX6" s="75"/>
      <c r="BY6" s="75"/>
      <c r="BZ6" s="75"/>
      <c r="CA6" s="75"/>
    </row>
    <row r="7" spans="1:88" ht="15" hidden="1" customHeight="1">
      <c r="A7" s="58"/>
      <c r="B7" s="696" t="s">
        <v>83</v>
      </c>
      <c r="C7" s="697"/>
      <c r="D7" s="697"/>
      <c r="E7" s="697"/>
      <c r="F7" s="697"/>
      <c r="G7" s="697"/>
      <c r="H7" s="697"/>
      <c r="I7" s="697"/>
      <c r="J7" s="697" t="s">
        <v>90</v>
      </c>
      <c r="K7" s="697"/>
      <c r="L7" s="697"/>
      <c r="M7" s="697"/>
      <c r="N7" s="697"/>
      <c r="O7" s="697"/>
      <c r="P7" s="697"/>
      <c r="Q7" s="697"/>
      <c r="R7" s="697"/>
      <c r="S7" s="697" t="s">
        <v>91</v>
      </c>
      <c r="T7" s="697"/>
      <c r="U7" s="697"/>
      <c r="V7" s="697"/>
      <c r="W7" s="697"/>
      <c r="X7" s="697"/>
      <c r="Y7" s="697"/>
      <c r="Z7" s="697"/>
      <c r="AA7" s="697"/>
      <c r="AB7" s="409"/>
      <c r="AC7" s="58"/>
      <c r="BS7" s="60"/>
      <c r="BT7" s="60"/>
      <c r="BU7" s="75"/>
      <c r="BV7" s="75"/>
      <c r="BW7" s="75"/>
      <c r="BX7" s="75"/>
      <c r="BY7" s="75"/>
      <c r="BZ7" s="75"/>
      <c r="CA7" s="75"/>
    </row>
    <row r="8" spans="1:88" ht="9" hidden="1" customHeight="1">
      <c r="A8" s="58"/>
      <c r="B8" s="696"/>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409"/>
      <c r="AC8" s="58"/>
      <c r="BS8" s="60"/>
      <c r="BT8" s="60"/>
      <c r="BU8" s="75"/>
      <c r="BV8" s="75"/>
      <c r="BW8" s="75"/>
      <c r="BX8" s="75"/>
      <c r="BY8" s="75"/>
      <c r="BZ8" s="75"/>
      <c r="CA8" s="75"/>
    </row>
    <row r="9" spans="1:88" ht="16.5" hidden="1" customHeight="1">
      <c r="A9" s="58"/>
      <c r="B9" s="696" t="s">
        <v>227</v>
      </c>
      <c r="C9" s="697"/>
      <c r="D9" s="697"/>
      <c r="E9" s="697"/>
      <c r="F9" s="697"/>
      <c r="G9" s="697"/>
      <c r="H9" s="697"/>
      <c r="I9" s="697"/>
      <c r="J9" s="697"/>
      <c r="K9" s="697"/>
      <c r="L9" s="697"/>
      <c r="M9" s="697"/>
      <c r="N9" s="697"/>
      <c r="O9" s="697"/>
      <c r="P9" s="697"/>
      <c r="Q9" s="697"/>
      <c r="R9" s="697"/>
      <c r="S9" s="697" t="s">
        <v>222</v>
      </c>
      <c r="T9" s="697"/>
      <c r="U9" s="697"/>
      <c r="V9" s="697"/>
      <c r="W9" s="697"/>
      <c r="X9" s="697"/>
      <c r="Y9" s="697"/>
      <c r="Z9" s="697"/>
      <c r="AA9" s="697"/>
      <c r="AB9" s="409"/>
      <c r="AC9" s="58"/>
      <c r="BS9" s="60"/>
      <c r="BT9" s="60"/>
      <c r="BU9" s="75"/>
      <c r="BV9" s="75"/>
      <c r="BW9" s="75"/>
      <c r="BX9" s="75"/>
      <c r="BY9" s="75"/>
      <c r="BZ9" s="75"/>
      <c r="CA9" s="75"/>
    </row>
    <row r="10" spans="1:88" ht="7.5" hidden="1" customHeight="1">
      <c r="A10" s="58"/>
      <c r="B10" s="696"/>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409"/>
      <c r="AC10" s="58"/>
      <c r="AY10" s="60" t="s">
        <v>92</v>
      </c>
      <c r="BL10" s="60" t="s">
        <v>93</v>
      </c>
      <c r="BS10" s="60"/>
      <c r="BT10" s="60"/>
      <c r="BU10" s="75"/>
      <c r="BV10" s="75"/>
      <c r="BW10" s="75"/>
      <c r="BX10" s="75"/>
      <c r="BY10" s="75"/>
      <c r="BZ10" s="75"/>
      <c r="CA10" s="75"/>
    </row>
    <row r="11" spans="1:88" ht="15" hidden="1" customHeight="1">
      <c r="A11" s="58"/>
      <c r="B11" s="696" t="s">
        <v>94</v>
      </c>
      <c r="C11" s="697"/>
      <c r="D11" s="697"/>
      <c r="E11" s="697"/>
      <c r="F11" s="697"/>
      <c r="G11" s="697"/>
      <c r="H11" s="697"/>
      <c r="I11" s="697"/>
      <c r="J11" s="697" t="s">
        <v>95</v>
      </c>
      <c r="K11" s="697"/>
      <c r="L11" s="697"/>
      <c r="M11" s="697"/>
      <c r="N11" s="697"/>
      <c r="O11" s="697"/>
      <c r="P11" s="697"/>
      <c r="Q11" s="697"/>
      <c r="R11" s="697"/>
      <c r="S11" s="697"/>
      <c r="T11" s="697"/>
      <c r="U11" s="697"/>
      <c r="V11" s="697"/>
      <c r="W11" s="697"/>
      <c r="X11" s="697"/>
      <c r="Y11" s="697"/>
      <c r="Z11" s="697"/>
      <c r="AA11" s="697"/>
      <c r="AB11" s="409"/>
      <c r="AC11" s="58"/>
      <c r="BL11" s="60" t="s">
        <v>96</v>
      </c>
      <c r="BS11" s="60"/>
      <c r="BT11" s="60"/>
      <c r="BU11" s="75"/>
      <c r="BV11" s="75"/>
      <c r="BW11" s="75"/>
      <c r="BX11" s="75"/>
      <c r="BY11" s="75"/>
      <c r="BZ11" s="75"/>
      <c r="CA11" s="75"/>
      <c r="CJ11" s="75" t="s">
        <v>44</v>
      </c>
    </row>
    <row r="12" spans="1:88" ht="4.5" hidden="1" customHeight="1">
      <c r="A12" s="58"/>
      <c r="B12" s="696"/>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409"/>
      <c r="AC12" s="58"/>
      <c r="BL12" s="60" t="s">
        <v>97</v>
      </c>
      <c r="BS12" s="60"/>
      <c r="BT12" s="60"/>
      <c r="BU12" s="75"/>
      <c r="BV12" s="75"/>
      <c r="BW12" s="75"/>
      <c r="BX12" s="75"/>
      <c r="BY12" s="75"/>
      <c r="BZ12" s="75"/>
      <c r="CA12" s="75"/>
    </row>
    <row r="13" spans="1:88" ht="15.75" hidden="1" customHeight="1">
      <c r="A13" s="58"/>
      <c r="B13" s="696" t="s">
        <v>98</v>
      </c>
      <c r="C13" s="697" t="s">
        <v>99</v>
      </c>
      <c r="D13" s="697"/>
      <c r="E13" s="697"/>
      <c r="F13" s="697"/>
      <c r="G13" s="697"/>
      <c r="H13" s="697"/>
      <c r="I13" s="697" t="s">
        <v>218</v>
      </c>
      <c r="J13" s="697"/>
      <c r="K13" s="697"/>
      <c r="L13" s="697"/>
      <c r="M13" s="697" t="s">
        <v>219</v>
      </c>
      <c r="N13" s="697"/>
      <c r="O13" s="697"/>
      <c r="P13" s="697"/>
      <c r="Q13" s="697"/>
      <c r="R13" s="697"/>
      <c r="S13" s="697"/>
      <c r="T13" s="697" t="s">
        <v>99</v>
      </c>
      <c r="U13" s="697"/>
      <c r="V13" s="697"/>
      <c r="W13" s="697"/>
      <c r="X13" s="697"/>
      <c r="Y13" s="697"/>
      <c r="Z13" s="697"/>
      <c r="AA13" s="697"/>
      <c r="AB13" s="409"/>
      <c r="AC13" s="58"/>
      <c r="BL13" s="60" t="s">
        <v>92</v>
      </c>
      <c r="BS13" s="60"/>
      <c r="BT13" s="60"/>
      <c r="BU13" s="75"/>
      <c r="BV13" s="75"/>
      <c r="BW13" s="75"/>
      <c r="BX13" s="75"/>
      <c r="BY13" s="75"/>
      <c r="BZ13" s="75"/>
      <c r="CA13" s="75"/>
    </row>
    <row r="14" spans="1:88" ht="5.25" hidden="1" customHeight="1">
      <c r="A14" s="58"/>
      <c r="B14" s="696"/>
      <c r="C14" s="697"/>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409"/>
      <c r="AC14" s="58"/>
      <c r="BL14" s="60" t="s">
        <v>100</v>
      </c>
      <c r="BS14" s="60"/>
      <c r="BT14" s="60"/>
      <c r="BU14" s="75"/>
      <c r="BV14" s="75"/>
      <c r="BW14" s="75"/>
      <c r="BX14" s="75"/>
      <c r="BY14" s="75"/>
      <c r="BZ14" s="75"/>
      <c r="CA14" s="75"/>
    </row>
    <row r="15" spans="1:88" ht="15.75" hidden="1" customHeight="1">
      <c r="A15" s="58"/>
      <c r="B15" s="696" t="s">
        <v>101</v>
      </c>
      <c r="C15" s="697"/>
      <c r="D15" s="697"/>
      <c r="E15" s="697"/>
      <c r="F15" s="697"/>
      <c r="G15" s="697"/>
      <c r="H15" s="697"/>
      <c r="I15" s="697"/>
      <c r="J15" s="697"/>
      <c r="K15" s="697" t="s">
        <v>102</v>
      </c>
      <c r="L15" s="697"/>
      <c r="M15" s="697"/>
      <c r="N15" s="697"/>
      <c r="O15" s="697"/>
      <c r="P15" s="697"/>
      <c r="Q15" s="697"/>
      <c r="R15" s="697"/>
      <c r="S15" s="697"/>
      <c r="T15" s="697"/>
      <c r="U15" s="697"/>
      <c r="V15" s="697"/>
      <c r="W15" s="697"/>
      <c r="X15" s="697"/>
      <c r="Y15" s="697"/>
      <c r="Z15" s="697"/>
      <c r="AA15" s="697"/>
      <c r="AB15" s="409"/>
      <c r="AC15" s="58"/>
      <c r="BS15" s="60"/>
      <c r="BT15" s="60"/>
      <c r="BU15" s="75"/>
      <c r="BV15" s="75"/>
      <c r="BW15" s="75"/>
      <c r="BX15" s="75"/>
      <c r="BY15" s="75"/>
      <c r="BZ15" s="75"/>
      <c r="CA15" s="75"/>
    </row>
    <row r="16" spans="1:88" ht="5.25" hidden="1" customHeight="1">
      <c r="A16" s="58"/>
      <c r="B16" s="696"/>
      <c r="C16" s="697"/>
      <c r="D16" s="697"/>
      <c r="E16" s="697"/>
      <c r="F16" s="697"/>
      <c r="G16" s="697"/>
      <c r="H16" s="697"/>
      <c r="I16" s="697"/>
      <c r="J16" s="697"/>
      <c r="K16" s="697"/>
      <c r="L16" s="697"/>
      <c r="M16" s="697"/>
      <c r="N16" s="697"/>
      <c r="O16" s="697"/>
      <c r="P16" s="697"/>
      <c r="Q16" s="697"/>
      <c r="R16" s="697"/>
      <c r="S16" s="697"/>
      <c r="T16" s="697"/>
      <c r="U16" s="697"/>
      <c r="V16" s="697"/>
      <c r="W16" s="697"/>
      <c r="X16" s="697"/>
      <c r="Y16" s="697"/>
      <c r="Z16" s="697"/>
      <c r="AA16" s="697"/>
      <c r="AB16" s="409"/>
      <c r="AC16" s="58"/>
      <c r="BS16" s="60"/>
      <c r="BT16" s="60"/>
      <c r="BU16" s="75"/>
      <c r="BV16" s="75"/>
      <c r="BW16" s="75"/>
      <c r="BX16" s="75"/>
      <c r="BY16" s="75"/>
      <c r="BZ16" s="75"/>
      <c r="CA16" s="75"/>
    </row>
    <row r="17" spans="1:204" s="107" customFormat="1" ht="15" hidden="1" customHeight="1">
      <c r="A17" s="72"/>
      <c r="B17" s="696"/>
      <c r="C17" s="697" t="s">
        <v>103</v>
      </c>
      <c r="D17" s="697"/>
      <c r="E17" s="697"/>
      <c r="F17" s="697"/>
      <c r="G17" s="697"/>
      <c r="H17" s="697"/>
      <c r="I17" s="697"/>
      <c r="J17" s="697"/>
      <c r="K17" s="697"/>
      <c r="L17" s="697" t="s">
        <v>104</v>
      </c>
      <c r="M17" s="697"/>
      <c r="N17" s="697"/>
      <c r="O17" s="697"/>
      <c r="P17" s="697"/>
      <c r="Q17" s="697"/>
      <c r="R17" s="697"/>
      <c r="S17" s="697" t="s">
        <v>105</v>
      </c>
      <c r="T17" s="697"/>
      <c r="U17" s="697"/>
      <c r="V17" s="697"/>
      <c r="W17" s="697"/>
      <c r="X17" s="697"/>
      <c r="Y17" s="697"/>
      <c r="Z17" s="697"/>
      <c r="AA17" s="697"/>
      <c r="AB17" s="409"/>
      <c r="AC17" s="72"/>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75"/>
      <c r="BV17" s="75"/>
      <c r="BW17" s="75"/>
      <c r="BX17" s="75"/>
      <c r="BY17" s="75"/>
      <c r="BZ17" s="75"/>
      <c r="CA17" s="75"/>
      <c r="CB17" s="75"/>
      <c r="CC17" s="75"/>
      <c r="CD17" s="75"/>
      <c r="CE17" s="75"/>
      <c r="CF17" s="75"/>
      <c r="CG17" s="75"/>
      <c r="CH17" s="75"/>
      <c r="CI17" s="75"/>
      <c r="CJ17" s="75"/>
      <c r="CK17" s="75"/>
      <c r="CL17" s="76"/>
      <c r="CM17" s="76"/>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6"/>
      <c r="GP17" s="106"/>
      <c r="GQ17" s="106"/>
      <c r="GR17" s="106"/>
      <c r="GS17" s="106"/>
      <c r="GT17" s="106"/>
      <c r="GU17" s="106"/>
      <c r="GV17" s="106"/>
    </row>
    <row r="18" spans="1:204" s="107" customFormat="1" ht="15" customHeight="1">
      <c r="A18" s="72"/>
      <c r="B18" s="698" t="s">
        <v>494</v>
      </c>
      <c r="C18" s="699"/>
      <c r="D18" s="699"/>
      <c r="E18" s="699"/>
      <c r="F18" s="699"/>
      <c r="G18" s="699"/>
      <c r="H18" s="699"/>
      <c r="I18" s="699"/>
      <c r="J18" s="699"/>
      <c r="K18" s="699"/>
      <c r="L18" s="699"/>
      <c r="M18" s="699"/>
      <c r="N18" s="699"/>
      <c r="O18" s="699"/>
      <c r="P18" s="699"/>
      <c r="Q18" s="699"/>
      <c r="R18" s="699"/>
      <c r="S18" s="699"/>
      <c r="T18" s="699"/>
      <c r="U18" s="699"/>
      <c r="V18" s="699"/>
      <c r="W18" s="699"/>
      <c r="X18" s="699"/>
      <c r="Y18" s="699"/>
      <c r="Z18" s="699"/>
      <c r="AA18" s="699"/>
      <c r="AB18" s="419"/>
      <c r="AC18" s="72"/>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75"/>
      <c r="BV18" s="75"/>
      <c r="BW18" s="75"/>
      <c r="BX18" s="75"/>
      <c r="BY18" s="75"/>
      <c r="BZ18" s="75"/>
      <c r="CA18" s="75"/>
      <c r="CB18" s="75"/>
      <c r="CC18" s="75"/>
      <c r="CD18" s="75"/>
      <c r="CE18" s="75"/>
      <c r="CF18" s="75"/>
      <c r="CG18" s="75"/>
      <c r="CH18" s="75"/>
      <c r="CI18" s="75"/>
      <c r="CJ18" s="75"/>
      <c r="CK18" s="75"/>
      <c r="CL18" s="76"/>
      <c r="CM18" s="76"/>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6"/>
      <c r="GP18" s="106"/>
      <c r="GQ18" s="106"/>
      <c r="GR18" s="106"/>
      <c r="GS18" s="106"/>
      <c r="GT18" s="106"/>
      <c r="GU18" s="106"/>
      <c r="GV18" s="106"/>
    </row>
    <row r="19" spans="1:204" ht="15" hidden="1" customHeight="1">
      <c r="A19" s="58"/>
      <c r="B19" s="696" t="s">
        <v>106</v>
      </c>
      <c r="C19" s="697"/>
      <c r="D19" s="697"/>
      <c r="E19" s="697"/>
      <c r="F19" s="697"/>
      <c r="G19" s="697"/>
      <c r="H19" s="697"/>
      <c r="I19" s="697"/>
      <c r="J19" s="697"/>
      <c r="K19" s="697"/>
      <c r="L19" s="697"/>
      <c r="M19" s="697"/>
      <c r="N19" s="697"/>
      <c r="O19" s="697"/>
      <c r="P19" s="697"/>
      <c r="Q19" s="697"/>
      <c r="R19" s="697"/>
      <c r="S19" s="697"/>
      <c r="T19" s="697"/>
      <c r="U19" s="697"/>
      <c r="V19" s="697"/>
      <c r="W19" s="697"/>
      <c r="X19" s="697"/>
      <c r="Y19" s="697"/>
      <c r="Z19" s="697"/>
      <c r="AA19" s="697"/>
      <c r="AB19" s="410"/>
      <c r="AC19" s="58"/>
      <c r="BL19" s="60" t="s">
        <v>44</v>
      </c>
      <c r="BS19" s="60"/>
      <c r="BT19" s="60"/>
      <c r="BU19" s="75"/>
      <c r="BV19" s="75"/>
      <c r="BW19" s="75"/>
      <c r="BX19" s="75"/>
      <c r="BY19" s="75"/>
      <c r="BZ19" s="75"/>
      <c r="CA19" s="75"/>
    </row>
    <row r="20" spans="1:204" ht="15" customHeight="1">
      <c r="A20" s="58"/>
      <c r="B20" s="690" t="s">
        <v>107</v>
      </c>
      <c r="C20" s="691"/>
      <c r="D20" s="691"/>
      <c r="E20" s="691"/>
      <c r="F20" s="691"/>
      <c r="G20" s="691"/>
      <c r="H20" s="691"/>
      <c r="I20" s="691"/>
      <c r="J20" s="691"/>
      <c r="K20" s="691"/>
      <c r="L20" s="691"/>
      <c r="M20" s="417"/>
      <c r="N20" s="694" t="s">
        <v>115</v>
      </c>
      <c r="O20" s="694"/>
      <c r="P20" s="694"/>
      <c r="Q20" s="694"/>
      <c r="R20" s="694"/>
      <c r="S20" s="694"/>
      <c r="T20" s="694"/>
      <c r="U20" s="694"/>
      <c r="V20" s="694"/>
      <c r="W20" s="694"/>
      <c r="X20" s="694"/>
      <c r="Y20" s="694"/>
      <c r="Z20" s="694"/>
      <c r="AA20" s="694"/>
      <c r="AB20" s="695"/>
      <c r="AC20" s="58"/>
      <c r="BS20" s="60"/>
      <c r="BT20" s="60"/>
      <c r="BU20" s="75"/>
      <c r="BV20" s="75"/>
      <c r="BW20" s="75"/>
      <c r="BX20" s="75"/>
      <c r="BY20" s="75"/>
      <c r="BZ20" s="75"/>
      <c r="CA20" s="75"/>
    </row>
    <row r="21" spans="1:204" ht="15" customHeight="1">
      <c r="A21" s="58"/>
      <c r="B21" s="670" t="s">
        <v>329</v>
      </c>
      <c r="C21" s="671"/>
      <c r="D21" s="671"/>
      <c r="E21" s="671"/>
      <c r="F21" s="671"/>
      <c r="G21" s="671"/>
      <c r="H21" s="671"/>
      <c r="I21" s="672"/>
      <c r="J21" s="1036"/>
      <c r="K21" s="1037"/>
      <c r="L21" s="1038"/>
      <c r="M21" s="58"/>
      <c r="N21" s="85"/>
      <c r="O21" s="676" t="s">
        <v>118</v>
      </c>
      <c r="P21" s="677"/>
      <c r="Q21" s="677"/>
      <c r="R21" s="677"/>
      <c r="S21" s="677"/>
      <c r="T21" s="677"/>
      <c r="U21" s="677"/>
      <c r="V21" s="677"/>
      <c r="W21" s="678"/>
      <c r="X21" s="1036"/>
      <c r="Y21" s="1037"/>
      <c r="Z21" s="1038"/>
      <c r="AA21" s="114"/>
      <c r="AB21" s="410"/>
      <c r="AC21" s="58"/>
      <c r="BL21" s="60" t="s">
        <v>65</v>
      </c>
      <c r="BS21" s="60"/>
      <c r="BT21" s="60"/>
      <c r="BU21" s="75"/>
      <c r="BV21" s="75"/>
      <c r="BW21" s="75"/>
      <c r="BX21" s="75"/>
      <c r="BY21" s="75"/>
      <c r="BZ21" s="75"/>
      <c r="CA21" s="75"/>
    </row>
    <row r="22" spans="1:204" ht="15" customHeight="1">
      <c r="A22" s="58"/>
      <c r="B22" s="682" t="s">
        <v>308</v>
      </c>
      <c r="C22" s="683"/>
      <c r="D22" s="683"/>
      <c r="E22" s="683"/>
      <c r="F22" s="683"/>
      <c r="G22" s="683"/>
      <c r="H22" s="683"/>
      <c r="I22" s="684"/>
      <c r="J22" s="1036"/>
      <c r="K22" s="1037"/>
      <c r="L22" s="1038"/>
      <c r="M22" s="58"/>
      <c r="N22" s="85"/>
      <c r="O22" s="685" t="s">
        <v>393</v>
      </c>
      <c r="P22" s="686"/>
      <c r="Q22" s="686"/>
      <c r="R22" s="686"/>
      <c r="S22" s="686"/>
      <c r="T22" s="686"/>
      <c r="U22" s="686"/>
      <c r="V22" s="686"/>
      <c r="W22" s="687"/>
      <c r="X22" s="1036"/>
      <c r="Y22" s="1037"/>
      <c r="Z22" s="1038"/>
      <c r="AA22" s="415"/>
      <c r="AB22" s="410"/>
      <c r="AC22" s="58"/>
      <c r="BL22" s="60" t="s">
        <v>109</v>
      </c>
      <c r="BS22" s="60"/>
      <c r="BT22" s="60"/>
      <c r="BU22" s="75"/>
      <c r="BV22" s="75"/>
      <c r="BW22" s="75"/>
      <c r="BX22" s="75"/>
      <c r="BY22" s="75"/>
      <c r="BZ22" s="75"/>
      <c r="CA22" s="75"/>
    </row>
    <row r="23" spans="1:204" ht="15" customHeight="1">
      <c r="A23" s="58"/>
      <c r="B23" s="670" t="s">
        <v>309</v>
      </c>
      <c r="C23" s="671"/>
      <c r="D23" s="671"/>
      <c r="E23" s="671"/>
      <c r="F23" s="671"/>
      <c r="G23" s="671"/>
      <c r="H23" s="727" t="s">
        <v>44</v>
      </c>
      <c r="I23" s="728"/>
      <c r="J23" s="1036"/>
      <c r="K23" s="1037"/>
      <c r="L23" s="1038"/>
      <c r="M23" s="58"/>
      <c r="N23" s="58"/>
      <c r="O23" s="670" t="s">
        <v>394</v>
      </c>
      <c r="P23" s="671"/>
      <c r="Q23" s="671"/>
      <c r="R23" s="671"/>
      <c r="S23" s="671"/>
      <c r="T23" s="671"/>
      <c r="U23" s="671"/>
      <c r="V23" s="671"/>
      <c r="W23" s="672"/>
      <c r="X23" s="1036"/>
      <c r="Y23" s="1037"/>
      <c r="Z23" s="1038"/>
      <c r="AA23" s="114"/>
      <c r="AB23" s="410"/>
      <c r="AC23" s="58"/>
      <c r="BL23" s="60" t="s">
        <v>100</v>
      </c>
      <c r="BS23" s="60"/>
      <c r="BT23" s="60"/>
      <c r="BU23" s="75"/>
      <c r="BV23" s="75"/>
      <c r="BW23" s="75"/>
      <c r="BX23" s="75"/>
      <c r="BY23" s="75"/>
      <c r="BZ23" s="75"/>
      <c r="CA23" s="75"/>
    </row>
    <row r="24" spans="1:204" ht="15" customHeight="1">
      <c r="A24" s="58"/>
      <c r="B24" s="730" t="s">
        <v>366</v>
      </c>
      <c r="C24" s="729"/>
      <c r="D24" s="729"/>
      <c r="E24" s="608"/>
      <c r="F24" s="607">
        <f>J24/2</f>
        <v>0</v>
      </c>
      <c r="G24" s="729"/>
      <c r="H24" s="729"/>
      <c r="I24" s="608"/>
      <c r="J24" s="1036"/>
      <c r="K24" s="1037"/>
      <c r="L24" s="1038"/>
      <c r="M24" s="58"/>
      <c r="N24" s="58"/>
      <c r="O24" s="670" t="s">
        <v>395</v>
      </c>
      <c r="P24" s="671"/>
      <c r="Q24" s="671"/>
      <c r="R24" s="671"/>
      <c r="S24" s="671"/>
      <c r="T24" s="671"/>
      <c r="U24" s="671"/>
      <c r="V24" s="671"/>
      <c r="W24" s="672"/>
      <c r="X24" s="1036"/>
      <c r="Y24" s="1037"/>
      <c r="Z24" s="1038"/>
      <c r="AA24" s="114"/>
      <c r="AB24" s="410"/>
      <c r="AC24" s="58"/>
      <c r="AY24" s="60" t="s">
        <v>90</v>
      </c>
      <c r="BS24" s="60"/>
      <c r="BT24" s="60"/>
      <c r="BU24" s="75"/>
      <c r="BV24" s="75"/>
      <c r="BW24" s="75"/>
      <c r="BX24" s="75"/>
      <c r="BY24" s="75"/>
      <c r="BZ24" s="75"/>
      <c r="CA24" s="75"/>
    </row>
    <row r="25" spans="1:204" ht="15" customHeight="1">
      <c r="A25" s="58"/>
      <c r="B25" s="670" t="s">
        <v>365</v>
      </c>
      <c r="C25" s="671"/>
      <c r="D25" s="671"/>
      <c r="E25" s="671"/>
      <c r="F25" s="671"/>
      <c r="G25" s="671"/>
      <c r="H25" s="671" t="s">
        <v>44</v>
      </c>
      <c r="I25" s="672"/>
      <c r="J25" s="1036"/>
      <c r="K25" s="1037"/>
      <c r="L25" s="1038"/>
      <c r="M25" s="58"/>
      <c r="N25" s="58"/>
      <c r="O25" s="730">
        <f>'2026 YTD'!O25</f>
        <v>0</v>
      </c>
      <c r="P25" s="815"/>
      <c r="Q25" s="815"/>
      <c r="R25" s="815"/>
      <c r="S25" s="815"/>
      <c r="T25" s="815"/>
      <c r="U25" s="815"/>
      <c r="V25" s="815"/>
      <c r="W25" s="816"/>
      <c r="X25" s="1036"/>
      <c r="Y25" s="1037"/>
      <c r="Z25" s="1038"/>
      <c r="AA25" s="114"/>
      <c r="AB25" s="410"/>
      <c r="AC25" s="58"/>
      <c r="AY25" s="60" t="s">
        <v>110</v>
      </c>
      <c r="BL25" s="60" t="s">
        <v>65</v>
      </c>
      <c r="BS25" s="60"/>
      <c r="BT25" s="60"/>
      <c r="BU25" s="75"/>
      <c r="BV25" s="75"/>
      <c r="BW25" s="75"/>
      <c r="BX25" s="75"/>
      <c r="BY25" s="75"/>
      <c r="BZ25" s="75"/>
      <c r="CA25" s="75"/>
    </row>
    <row r="26" spans="1:204" ht="15" customHeight="1">
      <c r="A26" s="58"/>
      <c r="B26" s="670" t="s">
        <v>207</v>
      </c>
      <c r="C26" s="671"/>
      <c r="D26" s="671"/>
      <c r="E26" s="671"/>
      <c r="F26" s="671"/>
      <c r="G26" s="671"/>
      <c r="H26" s="671"/>
      <c r="I26" s="704"/>
      <c r="J26" s="1036"/>
      <c r="K26" s="1037"/>
      <c r="L26" s="1038"/>
      <c r="M26" s="58"/>
      <c r="N26" s="58"/>
      <c r="O26" s="705" t="s">
        <v>123</v>
      </c>
      <c r="P26" s="706"/>
      <c r="Q26" s="706"/>
      <c r="R26" s="706"/>
      <c r="S26" s="706"/>
      <c r="T26" s="706"/>
      <c r="U26" s="706"/>
      <c r="V26" s="706"/>
      <c r="W26" s="707"/>
      <c r="X26" s="708">
        <f>X21-X22+X23+X24+X25</f>
        <v>0</v>
      </c>
      <c r="Y26" s="709"/>
      <c r="Z26" s="710"/>
      <c r="AA26" s="114"/>
      <c r="AB26" s="410"/>
      <c r="AC26" s="58"/>
      <c r="AY26" s="60" t="s">
        <v>112</v>
      </c>
      <c r="BL26" s="60" t="s">
        <v>66</v>
      </c>
      <c r="BS26" s="60"/>
      <c r="BT26" s="60"/>
      <c r="BU26" s="75"/>
      <c r="BV26" s="75"/>
      <c r="BW26" s="75"/>
      <c r="BX26" s="75"/>
      <c r="BY26" s="75"/>
      <c r="BZ26" s="75"/>
      <c r="CA26" s="75"/>
    </row>
    <row r="27" spans="1:204" ht="15" customHeight="1">
      <c r="A27" s="58"/>
      <c r="B27" s="670" t="s">
        <v>111</v>
      </c>
      <c r="C27" s="671"/>
      <c r="D27" s="671"/>
      <c r="E27" s="671"/>
      <c r="F27" s="671"/>
      <c r="G27" s="671"/>
      <c r="H27" s="671"/>
      <c r="I27" s="704"/>
      <c r="J27" s="1036"/>
      <c r="K27" s="1037"/>
      <c r="L27" s="1038"/>
      <c r="M27" s="58"/>
      <c r="N27" s="58"/>
      <c r="O27" s="58"/>
      <c r="P27" s="58"/>
      <c r="Q27" s="58"/>
      <c r="R27" s="58"/>
      <c r="S27" s="58"/>
      <c r="T27" s="58"/>
      <c r="U27" s="58"/>
      <c r="V27" s="58"/>
      <c r="W27" s="58"/>
      <c r="X27" s="58"/>
      <c r="Y27" s="58"/>
      <c r="Z27" s="58"/>
      <c r="AA27" s="58"/>
      <c r="AB27" s="410"/>
      <c r="AC27" s="58"/>
      <c r="AY27" s="60" t="s">
        <v>113</v>
      </c>
      <c r="BG27" s="60">
        <f>J47*5</f>
        <v>0</v>
      </c>
      <c r="BL27" s="60" t="s">
        <v>100</v>
      </c>
      <c r="BS27" s="60"/>
      <c r="BT27" s="60"/>
      <c r="BU27" s="75"/>
      <c r="BV27" s="75"/>
      <c r="BW27" s="75"/>
      <c r="BX27" s="75"/>
      <c r="BY27" s="75"/>
      <c r="BZ27" s="75"/>
      <c r="CA27" s="75"/>
    </row>
    <row r="28" spans="1:204" ht="15" customHeight="1">
      <c r="A28" s="58"/>
      <c r="B28" s="670" t="s">
        <v>310</v>
      </c>
      <c r="C28" s="671"/>
      <c r="D28" s="671"/>
      <c r="E28" s="671"/>
      <c r="F28" s="671"/>
      <c r="G28" s="671"/>
      <c r="H28" s="671"/>
      <c r="I28" s="704"/>
      <c r="J28" s="1036"/>
      <c r="K28" s="1037"/>
      <c r="L28" s="1038"/>
      <c r="M28" s="417"/>
      <c r="N28" s="712" t="s">
        <v>255</v>
      </c>
      <c r="O28" s="712"/>
      <c r="P28" s="712"/>
      <c r="Q28" s="712"/>
      <c r="R28" s="712"/>
      <c r="S28" s="712"/>
      <c r="T28" s="712"/>
      <c r="U28" s="712"/>
      <c r="V28" s="712"/>
      <c r="W28" s="712"/>
      <c r="X28" s="712"/>
      <c r="Y28" s="712"/>
      <c r="Z28" s="712"/>
      <c r="AA28" s="712"/>
      <c r="AB28" s="713"/>
      <c r="AC28" s="58"/>
      <c r="AY28" s="60" t="s">
        <v>116</v>
      </c>
      <c r="BG28" s="60">
        <v>1500</v>
      </c>
      <c r="BS28" s="60"/>
      <c r="BT28" s="60"/>
      <c r="BU28" s="75"/>
      <c r="BV28" s="75"/>
      <c r="BW28" s="75"/>
      <c r="BX28" s="75"/>
      <c r="BY28" s="75"/>
      <c r="BZ28" s="75"/>
      <c r="CA28" s="75"/>
    </row>
    <row r="29" spans="1:204" ht="15" customHeight="1">
      <c r="A29" s="58"/>
      <c r="B29" s="682" t="s">
        <v>114</v>
      </c>
      <c r="C29" s="683"/>
      <c r="D29" s="683"/>
      <c r="E29" s="683"/>
      <c r="F29" s="683"/>
      <c r="G29" s="683"/>
      <c r="H29" s="683"/>
      <c r="I29" s="714"/>
      <c r="J29" s="1036"/>
      <c r="K29" s="1037"/>
      <c r="L29" s="1038"/>
      <c r="M29" s="58"/>
      <c r="N29" s="58" t="s">
        <v>44</v>
      </c>
      <c r="O29" s="715" t="s">
        <v>538</v>
      </c>
      <c r="P29" s="716"/>
      <c r="Q29" s="716"/>
      <c r="R29" s="716"/>
      <c r="S29" s="716"/>
      <c r="T29" s="716"/>
      <c r="U29" s="716"/>
      <c r="V29" s="716"/>
      <c r="W29" s="717"/>
      <c r="X29" s="1036">
        <f>'March 2026'!X32</f>
        <v>0</v>
      </c>
      <c r="Y29" s="1037"/>
      <c r="Z29" s="1038"/>
      <c r="AA29" s="399"/>
      <c r="AB29" s="410"/>
      <c r="AC29" s="58"/>
      <c r="AY29" s="60" t="s">
        <v>119</v>
      </c>
      <c r="BL29" s="60" t="s">
        <v>101</v>
      </c>
      <c r="BS29" s="60"/>
      <c r="BT29" s="60"/>
      <c r="BU29" s="75"/>
      <c r="BV29" s="75"/>
      <c r="BW29" s="75"/>
      <c r="BX29" s="75"/>
      <c r="BY29" s="75"/>
      <c r="BZ29" s="75"/>
      <c r="CA29" s="75"/>
    </row>
    <row r="30" spans="1:204" ht="15" customHeight="1">
      <c r="A30" s="58"/>
      <c r="B30" s="670" t="s">
        <v>117</v>
      </c>
      <c r="C30" s="671"/>
      <c r="D30" s="671"/>
      <c r="E30" s="671"/>
      <c r="F30" s="671"/>
      <c r="G30" s="671"/>
      <c r="H30" s="671"/>
      <c r="I30" s="704"/>
      <c r="J30" s="1036"/>
      <c r="K30" s="1037"/>
      <c r="L30" s="1038"/>
      <c r="M30" s="58"/>
      <c r="N30" s="58" t="s">
        <v>44</v>
      </c>
      <c r="O30" s="715" t="s">
        <v>320</v>
      </c>
      <c r="P30" s="716"/>
      <c r="Q30" s="716"/>
      <c r="R30" s="716"/>
      <c r="S30" s="716"/>
      <c r="T30" s="716"/>
      <c r="U30" s="716"/>
      <c r="V30" s="716"/>
      <c r="W30" s="717"/>
      <c r="X30" s="1036"/>
      <c r="Y30" s="1037"/>
      <c r="Z30" s="1038"/>
      <c r="AA30" s="399"/>
      <c r="AB30" s="410"/>
      <c r="AC30" s="58"/>
      <c r="BL30" s="60" t="s">
        <v>121</v>
      </c>
      <c r="BS30" s="60"/>
      <c r="BT30" s="60"/>
      <c r="BU30" s="75"/>
      <c r="BV30" s="75"/>
      <c r="BW30" s="75"/>
      <c r="BX30" s="75"/>
      <c r="BY30" s="75"/>
      <c r="BZ30" s="75"/>
      <c r="CA30" s="75"/>
    </row>
    <row r="31" spans="1:204" ht="15" customHeight="1">
      <c r="A31" s="58"/>
      <c r="B31" s="670" t="s">
        <v>311</v>
      </c>
      <c r="C31" s="671"/>
      <c r="D31" s="671">
        <v>0</v>
      </c>
      <c r="E31" s="671"/>
      <c r="F31" s="671"/>
      <c r="G31" s="671"/>
      <c r="H31" s="671"/>
      <c r="I31" s="704"/>
      <c r="J31" s="1036"/>
      <c r="K31" s="1037"/>
      <c r="L31" s="1038"/>
      <c r="M31" s="58"/>
      <c r="N31" s="58" t="s">
        <v>44</v>
      </c>
      <c r="O31" s="670" t="s">
        <v>539</v>
      </c>
      <c r="P31" s="671"/>
      <c r="Q31" s="671"/>
      <c r="R31" s="671"/>
      <c r="S31" s="671"/>
      <c r="T31" s="671"/>
      <c r="U31" s="671"/>
      <c r="V31" s="671"/>
      <c r="W31" s="704"/>
      <c r="X31" s="1036"/>
      <c r="Y31" s="1037"/>
      <c r="Z31" s="1038"/>
      <c r="AA31" s="399"/>
      <c r="AB31" s="410"/>
      <c r="AC31" s="58"/>
      <c r="BL31" s="60" t="s">
        <v>122</v>
      </c>
      <c r="BS31" s="60"/>
      <c r="BT31" s="60"/>
      <c r="BU31" s="75"/>
      <c r="BV31" s="75"/>
      <c r="BW31" s="75"/>
      <c r="BX31" s="75"/>
      <c r="BY31" s="75"/>
      <c r="BZ31" s="75"/>
      <c r="CA31" s="75"/>
    </row>
    <row r="32" spans="1:204" ht="15" customHeight="1">
      <c r="A32" s="58"/>
      <c r="B32" s="682" t="s">
        <v>208</v>
      </c>
      <c r="C32" s="683"/>
      <c r="D32" s="683"/>
      <c r="E32" s="683"/>
      <c r="F32" s="683"/>
      <c r="G32" s="683"/>
      <c r="H32" s="683"/>
      <c r="I32" s="714"/>
      <c r="J32" s="1036"/>
      <c r="K32" s="1037"/>
      <c r="L32" s="1038"/>
      <c r="M32" s="58"/>
      <c r="N32" s="70"/>
      <c r="O32" s="721" t="s">
        <v>321</v>
      </c>
      <c r="P32" s="722"/>
      <c r="Q32" s="722"/>
      <c r="R32" s="722"/>
      <c r="S32" s="722"/>
      <c r="T32" s="722"/>
      <c r="U32" s="722"/>
      <c r="V32" s="722"/>
      <c r="W32" s="723"/>
      <c r="X32" s="724">
        <f>X29+X30-X31</f>
        <v>0</v>
      </c>
      <c r="Y32" s="725"/>
      <c r="Z32" s="726"/>
      <c r="AA32" s="70"/>
      <c r="AB32" s="411"/>
      <c r="AC32" s="58"/>
      <c r="BL32" s="60" t="s">
        <v>124</v>
      </c>
      <c r="BS32" s="60"/>
      <c r="BT32" s="60"/>
      <c r="BU32" s="75"/>
      <c r="BV32" s="75"/>
      <c r="BW32" s="75"/>
      <c r="BX32" s="75"/>
      <c r="BY32" s="75"/>
      <c r="BZ32" s="75"/>
      <c r="CA32" s="75"/>
    </row>
    <row r="33" spans="1:88" ht="15" customHeight="1">
      <c r="A33" s="58"/>
      <c r="B33" s="670" t="s">
        <v>312</v>
      </c>
      <c r="C33" s="671"/>
      <c r="D33" s="671"/>
      <c r="E33" s="671"/>
      <c r="F33" s="671"/>
      <c r="G33" s="671"/>
      <c r="H33" s="671"/>
      <c r="I33" s="704"/>
      <c r="J33" s="1036"/>
      <c r="K33" s="1037"/>
      <c r="L33" s="1038"/>
      <c r="M33" s="58"/>
      <c r="N33" s="58"/>
      <c r="O33" s="58"/>
      <c r="P33" s="58"/>
      <c r="Q33" s="58"/>
      <c r="R33" s="58"/>
      <c r="S33" s="58"/>
      <c r="T33" s="58"/>
      <c r="U33" s="58"/>
      <c r="V33" s="58"/>
      <c r="W33" s="58"/>
      <c r="X33" s="58"/>
      <c r="Y33" s="58"/>
      <c r="Z33" s="58"/>
      <c r="AA33" s="58"/>
      <c r="AB33" s="410"/>
      <c r="AC33" s="58"/>
      <c r="BL33" s="60" t="s">
        <v>125</v>
      </c>
      <c r="BS33" s="60"/>
      <c r="BT33" s="60"/>
      <c r="BU33" s="75"/>
      <c r="BV33" s="75"/>
      <c r="BW33" s="75"/>
      <c r="BX33" s="75"/>
      <c r="BY33" s="75"/>
      <c r="BZ33" s="75"/>
      <c r="CA33" s="75"/>
    </row>
    <row r="34" spans="1:88" ht="15" customHeight="1">
      <c r="A34" s="58"/>
      <c r="B34" s="735" t="s">
        <v>126</v>
      </c>
      <c r="C34" s="736"/>
      <c r="D34" s="736"/>
      <c r="E34" s="736"/>
      <c r="F34" s="736"/>
      <c r="G34" s="736"/>
      <c r="H34" s="736"/>
      <c r="I34" s="737"/>
      <c r="J34" s="1036"/>
      <c r="K34" s="1037"/>
      <c r="L34" s="1037"/>
      <c r="M34" s="417"/>
      <c r="N34" s="739" t="s">
        <v>127</v>
      </c>
      <c r="O34" s="739"/>
      <c r="P34" s="739"/>
      <c r="Q34" s="739"/>
      <c r="R34" s="739"/>
      <c r="S34" s="739"/>
      <c r="T34" s="739"/>
      <c r="U34" s="739"/>
      <c r="V34" s="739"/>
      <c r="W34" s="739"/>
      <c r="X34" s="739"/>
      <c r="Y34" s="739"/>
      <c r="Z34" s="739"/>
      <c r="AA34" s="739"/>
      <c r="AB34" s="740"/>
      <c r="AC34" s="58"/>
      <c r="BS34" s="60"/>
      <c r="BT34" s="60"/>
      <c r="BU34" s="75"/>
      <c r="BV34" s="75"/>
      <c r="BW34" s="75"/>
      <c r="BX34" s="75"/>
      <c r="BY34" s="75"/>
      <c r="BZ34" s="75"/>
      <c r="CA34" s="75"/>
    </row>
    <row r="35" spans="1:88" ht="15" customHeight="1">
      <c r="A35" s="58"/>
      <c r="B35" s="670" t="s">
        <v>313</v>
      </c>
      <c r="C35" s="671"/>
      <c r="D35" s="671"/>
      <c r="E35" s="671"/>
      <c r="F35" s="671"/>
      <c r="G35" s="671"/>
      <c r="H35" s="671"/>
      <c r="I35" s="704"/>
      <c r="J35" s="1036"/>
      <c r="K35" s="1037"/>
      <c r="L35" s="1038"/>
      <c r="M35" s="58"/>
      <c r="N35" s="58"/>
      <c r="O35" s="670" t="s">
        <v>128</v>
      </c>
      <c r="P35" s="671"/>
      <c r="Q35" s="671"/>
      <c r="R35" s="671"/>
      <c r="S35" s="671"/>
      <c r="T35" s="671"/>
      <c r="U35" s="671"/>
      <c r="V35" s="671"/>
      <c r="W35" s="704"/>
      <c r="X35" s="1036"/>
      <c r="Y35" s="1037"/>
      <c r="Z35" s="1038"/>
      <c r="AA35" s="400">
        <f>X35</f>
        <v>0</v>
      </c>
      <c r="AB35" s="410"/>
      <c r="AC35" s="58"/>
      <c r="BS35" s="60"/>
      <c r="BT35" s="60"/>
      <c r="BU35" s="75"/>
      <c r="BV35" s="75"/>
      <c r="BW35" s="75"/>
      <c r="BX35" s="75"/>
      <c r="BY35" s="75"/>
      <c r="BZ35" s="75"/>
      <c r="CA35" s="75"/>
    </row>
    <row r="36" spans="1:88" ht="15" customHeight="1">
      <c r="A36" s="58"/>
      <c r="B36" s="741" t="s">
        <v>314</v>
      </c>
      <c r="C36" s="742"/>
      <c r="D36" s="742"/>
      <c r="E36" s="742"/>
      <c r="F36" s="742"/>
      <c r="G36" s="743"/>
      <c r="H36" s="743"/>
      <c r="I36" s="744"/>
      <c r="J36" s="1036"/>
      <c r="K36" s="1037"/>
      <c r="L36" s="1038"/>
      <c r="M36" s="58"/>
      <c r="N36" s="58"/>
      <c r="O36" s="745" t="s">
        <v>322</v>
      </c>
      <c r="P36" s="746"/>
      <c r="Q36" s="746"/>
      <c r="R36" s="746"/>
      <c r="S36" s="746"/>
      <c r="T36" s="746"/>
      <c r="U36" s="746"/>
      <c r="V36" s="746"/>
      <c r="W36" s="747"/>
      <c r="X36" s="1036"/>
      <c r="Y36" s="1037"/>
      <c r="Z36" s="1038"/>
      <c r="AA36" s="400">
        <f>X36</f>
        <v>0</v>
      </c>
      <c r="AB36" s="410"/>
      <c r="AC36" s="58"/>
      <c r="BS36" s="60"/>
      <c r="BT36" s="60"/>
      <c r="BU36" s="75"/>
      <c r="BV36" s="75"/>
      <c r="BW36" s="75"/>
      <c r="BX36" s="75"/>
      <c r="BY36" s="75"/>
      <c r="BZ36" s="75"/>
      <c r="CA36" s="75"/>
    </row>
    <row r="37" spans="1:88" ht="15" customHeight="1">
      <c r="A37" s="58"/>
      <c r="B37" s="682" t="s">
        <v>130</v>
      </c>
      <c r="C37" s="683"/>
      <c r="D37" s="683"/>
      <c r="E37" s="683"/>
      <c r="F37" s="683"/>
      <c r="G37" s="683"/>
      <c r="H37" s="683"/>
      <c r="I37" s="714"/>
      <c r="J37" s="1036"/>
      <c r="K37" s="1037"/>
      <c r="L37" s="1038"/>
      <c r="M37" s="58"/>
      <c r="N37" s="58"/>
      <c r="O37" s="734" t="s">
        <v>131</v>
      </c>
      <c r="P37" s="671"/>
      <c r="Q37" s="671"/>
      <c r="R37" s="671"/>
      <c r="S37" s="671"/>
      <c r="T37" s="671"/>
      <c r="U37" s="671"/>
      <c r="V37" s="671"/>
      <c r="W37" s="704"/>
      <c r="X37" s="731">
        <f>SUM(X35:Z36)</f>
        <v>0</v>
      </c>
      <c r="Y37" s="732"/>
      <c r="Z37" s="733"/>
      <c r="AA37" s="58"/>
      <c r="AB37" s="410"/>
      <c r="AC37" s="58"/>
      <c r="BS37" s="60"/>
      <c r="BT37" s="60"/>
      <c r="BU37" s="75"/>
      <c r="BV37" s="75"/>
      <c r="BW37" s="75"/>
      <c r="BX37" s="75"/>
      <c r="BY37" s="75"/>
      <c r="BZ37" s="75"/>
      <c r="CA37" s="75"/>
    </row>
    <row r="38" spans="1:88" ht="15" customHeight="1">
      <c r="A38" s="58"/>
      <c r="B38" s="670" t="s">
        <v>271</v>
      </c>
      <c r="C38" s="671"/>
      <c r="D38" s="671"/>
      <c r="E38" s="671"/>
      <c r="F38" s="671"/>
      <c r="G38" s="671"/>
      <c r="H38" s="671"/>
      <c r="I38" s="704"/>
      <c r="J38" s="1036"/>
      <c r="K38" s="1037"/>
      <c r="L38" s="1038"/>
      <c r="M38" s="58"/>
      <c r="N38" s="58"/>
      <c r="O38" s="757" t="s">
        <v>44</v>
      </c>
      <c r="P38" s="671"/>
      <c r="Q38" s="671"/>
      <c r="R38" s="671"/>
      <c r="S38" s="671"/>
      <c r="T38" s="671"/>
      <c r="U38" s="671"/>
      <c r="V38" s="671"/>
      <c r="W38" s="671"/>
      <c r="X38" s="758" t="s">
        <v>44</v>
      </c>
      <c r="Y38" s="759"/>
      <c r="Z38" s="759"/>
      <c r="AA38" s="108"/>
      <c r="AB38" s="410"/>
      <c r="AC38" s="58"/>
      <c r="BS38" s="60"/>
      <c r="BT38" s="60"/>
      <c r="BU38" s="75"/>
      <c r="BV38" s="75"/>
      <c r="BW38" s="75"/>
      <c r="BX38" s="75"/>
      <c r="BY38" s="75"/>
      <c r="BZ38" s="75"/>
      <c r="CA38" s="75"/>
    </row>
    <row r="39" spans="1:88" ht="15" customHeight="1">
      <c r="A39" s="58"/>
      <c r="B39" s="670" t="s">
        <v>133</v>
      </c>
      <c r="C39" s="671"/>
      <c r="D39" s="671"/>
      <c r="E39" s="671"/>
      <c r="F39" s="671"/>
      <c r="G39" s="671"/>
      <c r="H39" s="671"/>
      <c r="I39" s="704"/>
      <c r="J39" s="1036"/>
      <c r="K39" s="1037"/>
      <c r="L39" s="1037"/>
      <c r="M39" s="417"/>
      <c r="N39" s="761" t="s">
        <v>134</v>
      </c>
      <c r="O39" s="761"/>
      <c r="P39" s="761"/>
      <c r="Q39" s="761"/>
      <c r="R39" s="761"/>
      <c r="S39" s="761"/>
      <c r="T39" s="761"/>
      <c r="U39" s="761"/>
      <c r="V39" s="761"/>
      <c r="W39" s="761"/>
      <c r="X39" s="761"/>
      <c r="Y39" s="761"/>
      <c r="Z39" s="761"/>
      <c r="AA39" s="761"/>
      <c r="AB39" s="762"/>
      <c r="AC39" s="58"/>
      <c r="BS39" s="60"/>
      <c r="BT39" s="60"/>
      <c r="BU39" s="75"/>
      <c r="BV39" s="75"/>
      <c r="BW39" s="75"/>
      <c r="BX39" s="75"/>
      <c r="BY39" s="75"/>
      <c r="BZ39" s="75"/>
      <c r="CA39" s="75"/>
      <c r="CJ39" s="75" t="s">
        <v>44</v>
      </c>
    </row>
    <row r="40" spans="1:88" ht="15" customHeight="1">
      <c r="A40" s="58"/>
      <c r="B40" s="670" t="s">
        <v>132</v>
      </c>
      <c r="C40" s="671"/>
      <c r="D40" s="671"/>
      <c r="E40" s="671"/>
      <c r="F40" s="671"/>
      <c r="G40" s="671"/>
      <c r="H40" s="671"/>
      <c r="I40" s="704"/>
      <c r="J40" s="1036"/>
      <c r="K40" s="1037"/>
      <c r="L40" s="1038"/>
      <c r="M40" s="71"/>
      <c r="N40" s="71"/>
      <c r="O40" s="397" t="s">
        <v>527</v>
      </c>
      <c r="P40" s="110"/>
      <c r="Q40" s="398"/>
      <c r="R40" s="110"/>
      <c r="S40" s="110"/>
      <c r="T40" s="110"/>
      <c r="U40" s="110"/>
      <c r="V40" s="110"/>
      <c r="W40" s="111"/>
      <c r="X40" s="873"/>
      <c r="Y40" s="874"/>
      <c r="Z40" s="875"/>
      <c r="AA40" s="401"/>
      <c r="AB40" s="412"/>
      <c r="AC40" s="71">
        <f>X40</f>
        <v>0</v>
      </c>
      <c r="AD40" s="129">
        <v>1500</v>
      </c>
      <c r="AE40" s="129"/>
      <c r="AF40" s="129"/>
      <c r="BS40" s="60"/>
      <c r="BT40" s="60"/>
      <c r="BU40" s="75"/>
      <c r="BV40" s="75"/>
      <c r="BW40" s="75"/>
      <c r="BX40" s="75"/>
      <c r="BY40" s="75"/>
      <c r="BZ40" s="75"/>
      <c r="CA40" s="75"/>
      <c r="CD40" s="61"/>
      <c r="CE40" s="61"/>
      <c r="CF40" s="61"/>
      <c r="CG40" s="61"/>
    </row>
    <row r="41" spans="1:88" ht="15" customHeight="1">
      <c r="A41" s="58"/>
      <c r="B41" s="670" t="s">
        <v>137</v>
      </c>
      <c r="C41" s="671"/>
      <c r="D41" s="671"/>
      <c r="E41" s="671"/>
      <c r="F41" s="671"/>
      <c r="G41" s="671"/>
      <c r="H41" s="671"/>
      <c r="I41" s="704"/>
      <c r="J41" s="1036"/>
      <c r="K41" s="1037"/>
      <c r="L41" s="1038"/>
      <c r="M41" s="71"/>
      <c r="N41" s="71"/>
      <c r="O41" s="750" t="s">
        <v>138</v>
      </c>
      <c r="P41" s="671"/>
      <c r="Q41" s="671"/>
      <c r="R41" s="671"/>
      <c r="S41" s="671"/>
      <c r="T41" s="671"/>
      <c r="U41" s="671"/>
      <c r="V41" s="671"/>
      <c r="W41" s="704"/>
      <c r="X41" s="873"/>
      <c r="Y41" s="874"/>
      <c r="Z41" s="875"/>
      <c r="AA41" s="112"/>
      <c r="AB41" s="413"/>
      <c r="AC41" s="71"/>
      <c r="AD41" s="129">
        <f>J48*5</f>
        <v>0</v>
      </c>
      <c r="AE41" s="129"/>
      <c r="AF41" s="129"/>
      <c r="BS41" s="60"/>
      <c r="BT41" s="60"/>
      <c r="BU41" s="75"/>
      <c r="BV41" s="75"/>
      <c r="BW41" s="75"/>
      <c r="BX41" s="75"/>
      <c r="BY41" s="75"/>
      <c r="BZ41" s="75"/>
      <c r="CA41" s="75"/>
      <c r="CD41" s="61" t="s">
        <v>139</v>
      </c>
      <c r="CE41" s="61"/>
      <c r="CF41" s="61"/>
      <c r="CG41" s="113">
        <f>J50</f>
        <v>0</v>
      </c>
    </row>
    <row r="42" spans="1:88" ht="15" customHeight="1">
      <c r="A42" s="58"/>
      <c r="B42" s="764" t="s">
        <v>140</v>
      </c>
      <c r="C42" s="765"/>
      <c r="D42" s="765"/>
      <c r="E42" s="765"/>
      <c r="F42" s="765"/>
      <c r="G42" s="683"/>
      <c r="H42" s="671"/>
      <c r="I42" s="672"/>
      <c r="J42" s="1036"/>
      <c r="K42" s="1037"/>
      <c r="L42" s="1038"/>
      <c r="M42" s="71"/>
      <c r="N42" s="71"/>
      <c r="O42" s="764" t="s">
        <v>141</v>
      </c>
      <c r="P42" s="683"/>
      <c r="Q42" s="683"/>
      <c r="R42" s="683"/>
      <c r="S42" s="683"/>
      <c r="T42" s="683"/>
      <c r="U42" s="683"/>
      <c r="V42" s="683"/>
      <c r="W42" s="714"/>
      <c r="X42" s="873"/>
      <c r="Y42" s="874"/>
      <c r="Z42" s="875"/>
      <c r="AA42" s="112"/>
      <c r="AB42" s="410"/>
      <c r="AC42" s="71"/>
      <c r="AD42" s="129"/>
      <c r="AE42" s="129"/>
      <c r="AF42" s="129"/>
      <c r="BS42" s="60"/>
      <c r="BT42" s="60"/>
      <c r="BU42" s="75"/>
      <c r="BV42" s="75"/>
      <c r="BW42" s="75"/>
      <c r="BX42" s="75"/>
      <c r="BY42" s="75"/>
      <c r="BZ42" s="75"/>
      <c r="CA42" s="75"/>
      <c r="CD42" s="61" t="s">
        <v>107</v>
      </c>
      <c r="CE42" s="61"/>
      <c r="CF42" s="61"/>
      <c r="CG42" s="113">
        <f>SUM(J50:L56)</f>
        <v>0</v>
      </c>
    </row>
    <row r="43" spans="1:88" ht="15" customHeight="1">
      <c r="A43" s="58"/>
      <c r="B43" s="670" t="s">
        <v>142</v>
      </c>
      <c r="C43" s="671"/>
      <c r="D43" s="671"/>
      <c r="E43" s="671"/>
      <c r="F43" s="671"/>
      <c r="G43" s="671"/>
      <c r="H43" s="671"/>
      <c r="I43" s="704"/>
      <c r="J43" s="1036"/>
      <c r="K43" s="1037"/>
      <c r="L43" s="1038"/>
      <c r="M43" s="71"/>
      <c r="N43" s="71"/>
      <c r="O43" s="730" t="s">
        <v>528</v>
      </c>
      <c r="P43" s="729"/>
      <c r="Q43" s="729"/>
      <c r="R43" s="729"/>
      <c r="S43" s="729"/>
      <c r="T43" s="729"/>
      <c r="U43" s="729"/>
      <c r="V43" s="729"/>
      <c r="W43" s="729"/>
      <c r="X43" s="729"/>
      <c r="Y43" s="729"/>
      <c r="Z43" s="608"/>
      <c r="AA43" s="112"/>
      <c r="AB43" s="410"/>
      <c r="AC43" s="71"/>
      <c r="AD43" s="129"/>
      <c r="AE43" s="129"/>
      <c r="AF43" s="129"/>
      <c r="AH43" s="763"/>
      <c r="AI43" s="763"/>
      <c r="AJ43" s="763"/>
      <c r="AK43" s="763"/>
      <c r="AL43" s="763"/>
      <c r="AM43" s="763"/>
      <c r="AN43" s="763"/>
      <c r="AO43" s="763"/>
      <c r="AP43" s="763"/>
      <c r="AQ43" s="763"/>
      <c r="AR43" s="763"/>
      <c r="AS43" s="763"/>
      <c r="AT43" s="763"/>
      <c r="AU43" s="763"/>
      <c r="AV43" s="763"/>
      <c r="BS43" s="763"/>
      <c r="BT43" s="763"/>
      <c r="BU43" s="75"/>
      <c r="BV43" s="75"/>
      <c r="BW43" s="75"/>
      <c r="BX43" s="75"/>
      <c r="BY43" s="75"/>
      <c r="BZ43" s="75"/>
      <c r="CA43" s="75"/>
      <c r="CD43" s="61" t="s">
        <v>131</v>
      </c>
      <c r="CE43" s="61"/>
      <c r="CF43" s="61"/>
      <c r="CG43" s="61">
        <f>X37</f>
        <v>0</v>
      </c>
    </row>
    <row r="44" spans="1:88" ht="15" customHeight="1">
      <c r="A44" s="58"/>
      <c r="B44" s="670" t="s">
        <v>315</v>
      </c>
      <c r="C44" s="671"/>
      <c r="D44" s="671"/>
      <c r="E44" s="671"/>
      <c r="F44" s="671"/>
      <c r="G44" s="671"/>
      <c r="H44" s="671"/>
      <c r="I44" s="704"/>
      <c r="J44" s="1036"/>
      <c r="K44" s="1037"/>
      <c r="L44" s="1038"/>
      <c r="M44" s="71"/>
      <c r="N44" s="71"/>
      <c r="O44" s="764" t="s">
        <v>529</v>
      </c>
      <c r="P44" s="683"/>
      <c r="Q44" s="683"/>
      <c r="R44" s="683"/>
      <c r="S44" s="683"/>
      <c r="T44" s="683"/>
      <c r="U44" s="683"/>
      <c r="V44" s="683"/>
      <c r="W44" s="714"/>
      <c r="X44" s="873"/>
      <c r="Y44" s="874"/>
      <c r="Z44" s="875"/>
      <c r="AA44" s="482">
        <f>X40*0.25</f>
        <v>0</v>
      </c>
      <c r="AB44" s="483"/>
      <c r="AC44" s="71">
        <f>X47</f>
        <v>0</v>
      </c>
      <c r="AF44" s="62" t="s">
        <v>44</v>
      </c>
      <c r="AH44" s="748"/>
      <c r="AI44" s="748"/>
      <c r="AJ44" s="748"/>
      <c r="AK44" s="748"/>
      <c r="AL44" s="748"/>
      <c r="AM44" s="748"/>
      <c r="AN44" s="748"/>
      <c r="AO44" s="748"/>
      <c r="AP44" s="748"/>
      <c r="AQ44" s="748"/>
      <c r="AR44" s="748"/>
      <c r="AS44" s="748"/>
      <c r="AT44" s="748"/>
      <c r="AU44" s="748"/>
      <c r="AV44" s="748"/>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749"/>
      <c r="BT44" s="749"/>
      <c r="BU44" s="75"/>
      <c r="BV44" s="75"/>
      <c r="BW44" s="75"/>
      <c r="BX44" s="75"/>
      <c r="BY44" s="75"/>
      <c r="BZ44" s="75"/>
      <c r="CA44" s="75"/>
      <c r="CD44" s="61" t="s">
        <v>136</v>
      </c>
      <c r="CE44" s="61"/>
      <c r="CF44" s="61"/>
      <c r="CG44" s="61">
        <f>X40</f>
        <v>0</v>
      </c>
    </row>
    <row r="45" spans="1:88" ht="15" customHeight="1">
      <c r="A45" s="58"/>
      <c r="B45" s="670" t="s">
        <v>397</v>
      </c>
      <c r="C45" s="671"/>
      <c r="D45" s="671"/>
      <c r="E45" s="671"/>
      <c r="F45" s="671"/>
      <c r="G45" s="671"/>
      <c r="H45" s="671"/>
      <c r="I45" s="704"/>
      <c r="J45" s="1036"/>
      <c r="K45" s="1037"/>
      <c r="L45" s="1038"/>
      <c r="M45" s="71">
        <f>MIN(AD40,AD41)</f>
        <v>0</v>
      </c>
      <c r="N45" s="71"/>
      <c r="O45" s="764" t="s">
        <v>530</v>
      </c>
      <c r="P45" s="683"/>
      <c r="Q45" s="683"/>
      <c r="R45" s="683"/>
      <c r="S45" s="683"/>
      <c r="T45" s="683"/>
      <c r="U45" s="683"/>
      <c r="V45" s="683"/>
      <c r="W45" s="714"/>
      <c r="X45" s="873"/>
      <c r="Y45" s="874"/>
      <c r="Z45" s="875"/>
      <c r="AA45" s="484">
        <f>X41*0.25</f>
        <v>0</v>
      </c>
      <c r="AB45" s="483"/>
      <c r="AC45" s="58"/>
      <c r="AF45" s="62" t="s">
        <v>44</v>
      </c>
      <c r="AH45" s="748"/>
      <c r="AI45" s="748"/>
      <c r="AJ45" s="748"/>
      <c r="AK45" s="748"/>
      <c r="AL45" s="748"/>
      <c r="AM45" s="748"/>
      <c r="AN45" s="748"/>
      <c r="AO45" s="748"/>
      <c r="AP45" s="748"/>
      <c r="AQ45" s="748"/>
      <c r="AR45" s="748"/>
      <c r="AS45" s="748"/>
      <c r="AT45" s="748"/>
      <c r="AU45" s="748"/>
      <c r="AV45" s="748"/>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749"/>
      <c r="BT45" s="749"/>
      <c r="BU45" s="75"/>
      <c r="BV45" s="75"/>
      <c r="BW45" s="75"/>
      <c r="BX45" s="75"/>
      <c r="BY45" s="75"/>
      <c r="BZ45" s="75"/>
      <c r="CA45" s="75"/>
      <c r="CD45" s="61" t="s">
        <v>145</v>
      </c>
      <c r="CE45" s="61"/>
      <c r="CF45" s="61"/>
      <c r="CG45" s="113">
        <f>X41+X42+X43</f>
        <v>0</v>
      </c>
    </row>
    <row r="46" spans="1:88" ht="15" customHeight="1">
      <c r="A46" s="58"/>
      <c r="B46" s="670" t="s">
        <v>147</v>
      </c>
      <c r="C46" s="671"/>
      <c r="D46" s="671"/>
      <c r="E46" s="671"/>
      <c r="F46" s="671"/>
      <c r="G46" s="671"/>
      <c r="H46" s="671"/>
      <c r="I46" s="704"/>
      <c r="J46" s="1036"/>
      <c r="K46" s="1037"/>
      <c r="L46" s="1038"/>
      <c r="M46" s="71"/>
      <c r="N46" s="71"/>
      <c r="O46" s="767" t="s">
        <v>531</v>
      </c>
      <c r="P46" s="768"/>
      <c r="Q46" s="768"/>
      <c r="R46" s="768"/>
      <c r="S46" s="768"/>
      <c r="T46" s="768"/>
      <c r="U46" s="768"/>
      <c r="V46" s="768"/>
      <c r="W46" s="769"/>
      <c r="X46" s="1042">
        <f>AA47+AA46</f>
        <v>0</v>
      </c>
      <c r="Y46" s="1043"/>
      <c r="Z46" s="1044"/>
      <c r="AA46" s="400">
        <f>IF(X44&gt;0,MIN(X44,AA44),0)</f>
        <v>0</v>
      </c>
      <c r="AB46" s="483"/>
      <c r="AC46" s="58"/>
      <c r="AH46" s="766"/>
      <c r="AI46" s="766"/>
      <c r="AJ46" s="766"/>
      <c r="AK46" s="766"/>
      <c r="AL46" s="766"/>
      <c r="AM46" s="766"/>
      <c r="AN46" s="766"/>
      <c r="AO46" s="766"/>
      <c r="AP46" s="766"/>
      <c r="AQ46" s="766"/>
      <c r="AR46" s="766"/>
      <c r="AS46" s="766"/>
      <c r="AT46" s="766"/>
      <c r="AU46" s="766"/>
      <c r="AV46" s="766"/>
      <c r="BS46" s="766"/>
      <c r="BT46" s="766"/>
      <c r="BU46" s="75"/>
      <c r="BV46" s="75"/>
      <c r="BW46" s="75"/>
      <c r="BX46" s="75"/>
      <c r="BY46" s="75"/>
      <c r="BZ46" s="75"/>
      <c r="CA46" s="75"/>
      <c r="CD46" s="61" t="s">
        <v>146</v>
      </c>
      <c r="CE46" s="61"/>
      <c r="CF46" s="61"/>
      <c r="CG46" s="113">
        <f>X54</f>
        <v>0</v>
      </c>
    </row>
    <row r="47" spans="1:88" ht="15" customHeight="1">
      <c r="A47" s="58"/>
      <c r="B47" s="670" t="s">
        <v>318</v>
      </c>
      <c r="C47" s="671"/>
      <c r="D47" s="671"/>
      <c r="E47" s="671"/>
      <c r="F47" s="671"/>
      <c r="G47" s="671"/>
      <c r="H47" s="671"/>
      <c r="I47" s="704"/>
      <c r="J47" s="1036"/>
      <c r="K47" s="1037"/>
      <c r="L47" s="1038"/>
      <c r="M47" s="71"/>
      <c r="N47" s="71"/>
      <c r="O47" s="767" t="s">
        <v>143</v>
      </c>
      <c r="P47" s="768"/>
      <c r="Q47" s="768"/>
      <c r="R47" s="768"/>
      <c r="S47" s="768"/>
      <c r="T47" s="768"/>
      <c r="U47" s="768"/>
      <c r="V47" s="768"/>
      <c r="W47" s="769"/>
      <c r="X47" s="782"/>
      <c r="Y47" s="783"/>
      <c r="Z47" s="784"/>
      <c r="AA47" s="400">
        <f>IF(X45&gt;0,MIN(X45,AA45),0)</f>
        <v>0</v>
      </c>
      <c r="AB47" s="410"/>
      <c r="AC47" s="58"/>
      <c r="AH47" s="753"/>
      <c r="AI47" s="753"/>
      <c r="AJ47" s="753"/>
      <c r="AK47" s="753"/>
      <c r="AL47" s="753"/>
      <c r="AM47" s="753"/>
      <c r="AN47" s="753"/>
      <c r="AO47" s="753"/>
      <c r="AP47" s="753"/>
      <c r="AQ47" s="753"/>
      <c r="AR47" s="753"/>
      <c r="AS47" s="753"/>
      <c r="AT47" s="753"/>
      <c r="AU47" s="753"/>
      <c r="AV47" s="753"/>
      <c r="BS47" s="700"/>
      <c r="BT47" s="700"/>
      <c r="BU47" s="75"/>
      <c r="BV47" s="75"/>
      <c r="BW47" s="75"/>
      <c r="BX47" s="75"/>
      <c r="BY47" s="75"/>
      <c r="BZ47" s="75"/>
      <c r="CA47" s="75"/>
      <c r="CD47" s="61"/>
      <c r="CE47" s="61"/>
      <c r="CF47" s="61"/>
      <c r="CG47" s="61"/>
    </row>
    <row r="48" spans="1:88" ht="15" customHeight="1">
      <c r="A48" s="58"/>
      <c r="B48" s="670" t="s">
        <v>148</v>
      </c>
      <c r="C48" s="671"/>
      <c r="D48" s="671"/>
      <c r="E48" s="671"/>
      <c r="F48" s="671"/>
      <c r="G48" s="671"/>
      <c r="H48" s="671"/>
      <c r="I48" s="704"/>
      <c r="J48" s="1036"/>
      <c r="K48" s="1037"/>
      <c r="L48" s="1038"/>
      <c r="M48" s="71" t="e">
        <f>J48/J47</f>
        <v>#DIV/0!</v>
      </c>
      <c r="N48" s="71"/>
      <c r="O48" s="754" t="s">
        <v>144</v>
      </c>
      <c r="P48" s="755"/>
      <c r="Q48" s="755"/>
      <c r="R48" s="755"/>
      <c r="S48" s="755"/>
      <c r="T48" s="755"/>
      <c r="U48" s="755"/>
      <c r="V48" s="755"/>
      <c r="W48" s="756"/>
      <c r="X48" s="806">
        <f>SUM(X40:Z42)+X46</f>
        <v>0</v>
      </c>
      <c r="Y48" s="807"/>
      <c r="Z48" s="808"/>
      <c r="AA48" s="485"/>
      <c r="AB48" s="410"/>
      <c r="AC48" s="58"/>
      <c r="AH48" s="753"/>
      <c r="AI48" s="753"/>
      <c r="AJ48" s="753"/>
      <c r="AK48" s="753"/>
      <c r="AL48" s="753"/>
      <c r="AM48" s="753"/>
      <c r="AN48" s="753"/>
      <c r="AO48" s="753"/>
      <c r="AP48" s="753"/>
      <c r="AQ48" s="753"/>
      <c r="AR48" s="753"/>
      <c r="AS48" s="753"/>
      <c r="AT48" s="753"/>
      <c r="AU48" s="753"/>
      <c r="AV48" s="753"/>
      <c r="BS48" s="700"/>
      <c r="BT48" s="700"/>
      <c r="BU48" s="75"/>
      <c r="BV48" s="75"/>
      <c r="BW48" s="75"/>
      <c r="BX48" s="75"/>
      <c r="BY48" s="75"/>
      <c r="BZ48" s="75"/>
      <c r="CA48" s="75"/>
      <c r="CD48" s="75" t="s">
        <v>44</v>
      </c>
    </row>
    <row r="49" spans="1:120" ht="15" customHeight="1">
      <c r="A49" s="58"/>
      <c r="B49" s="770" t="s">
        <v>319</v>
      </c>
      <c r="C49" s="771"/>
      <c r="D49" s="771"/>
      <c r="E49" s="771"/>
      <c r="F49" s="771"/>
      <c r="G49" s="771"/>
      <c r="H49" s="771"/>
      <c r="I49" s="772"/>
      <c r="J49" s="1036"/>
      <c r="K49" s="1037"/>
      <c r="L49" s="1038"/>
      <c r="M49" s="71"/>
      <c r="N49" s="71"/>
      <c r="O49" s="730" t="s">
        <v>328</v>
      </c>
      <c r="P49" s="815"/>
      <c r="Q49" s="815"/>
      <c r="R49" s="815"/>
      <c r="S49" s="815"/>
      <c r="T49" s="815"/>
      <c r="U49" s="815"/>
      <c r="V49" s="815"/>
      <c r="W49" s="816"/>
      <c r="X49" s="1045">
        <f>MIN(AA50,AA51)</f>
        <v>0</v>
      </c>
      <c r="Y49" s="626"/>
      <c r="Z49" s="627"/>
      <c r="AA49" s="112"/>
      <c r="AB49" s="410"/>
      <c r="AC49" s="58"/>
      <c r="AH49" s="753"/>
      <c r="AI49" s="753"/>
      <c r="AJ49" s="753"/>
      <c r="AK49" s="753"/>
      <c r="AL49" s="753"/>
      <c r="AM49" s="753"/>
      <c r="AN49" s="753"/>
      <c r="AO49" s="753"/>
      <c r="AP49" s="753"/>
      <c r="AQ49" s="753"/>
      <c r="AR49" s="753"/>
      <c r="AS49" s="753"/>
      <c r="AT49" s="753"/>
      <c r="AU49" s="753"/>
      <c r="AV49" s="753"/>
      <c r="BS49" s="700"/>
      <c r="BT49" s="700"/>
      <c r="BU49" s="75"/>
      <c r="BV49" s="75"/>
      <c r="BW49" s="75"/>
      <c r="BX49" s="75"/>
      <c r="BY49" s="75"/>
      <c r="BZ49" s="75"/>
      <c r="CA49" s="75"/>
    </row>
    <row r="50" spans="1:120" ht="15" customHeight="1">
      <c r="A50" s="58"/>
      <c r="B50" s="770" t="s">
        <v>151</v>
      </c>
      <c r="C50" s="771"/>
      <c r="D50" s="771"/>
      <c r="E50" s="771"/>
      <c r="F50" s="771"/>
      <c r="G50" s="771"/>
      <c r="H50" s="771"/>
      <c r="I50" s="772"/>
      <c r="J50" s="1036"/>
      <c r="K50" s="1037"/>
      <c r="L50" s="1038"/>
      <c r="M50" s="71"/>
      <c r="N50" s="460"/>
      <c r="O50" s="779" t="s">
        <v>316</v>
      </c>
      <c r="P50" s="780"/>
      <c r="Q50" s="780"/>
      <c r="R50" s="780"/>
      <c r="S50" s="780"/>
      <c r="T50" s="780"/>
      <c r="U50" s="780"/>
      <c r="V50" s="780"/>
      <c r="W50" s="781"/>
      <c r="X50" s="806">
        <f>MIN(AA50,AA51)</f>
        <v>0</v>
      </c>
      <c r="Y50" s="807"/>
      <c r="Z50" s="808"/>
      <c r="AA50" s="112">
        <v>1500</v>
      </c>
      <c r="AB50" s="410"/>
      <c r="AC50" s="58"/>
      <c r="AH50" s="753"/>
      <c r="AI50" s="753"/>
      <c r="AJ50" s="753"/>
      <c r="AK50" s="753"/>
      <c r="AL50" s="753"/>
      <c r="AM50" s="753"/>
      <c r="AN50" s="753"/>
      <c r="AO50" s="753"/>
      <c r="AP50" s="753"/>
      <c r="AQ50" s="753"/>
      <c r="AR50" s="753"/>
      <c r="AS50" s="753"/>
      <c r="AT50" s="753"/>
      <c r="AU50" s="753"/>
      <c r="AV50" s="753"/>
      <c r="BS50" s="700"/>
      <c r="BT50" s="700"/>
      <c r="BU50" s="75"/>
      <c r="BV50" s="75"/>
      <c r="BW50" s="75"/>
      <c r="BX50" s="75"/>
      <c r="BY50" s="75"/>
      <c r="BZ50" s="75"/>
      <c r="CA50" s="75"/>
    </row>
    <row r="51" spans="1:120" ht="15" customHeight="1">
      <c r="A51" s="789"/>
      <c r="B51" s="770" t="s">
        <v>331</v>
      </c>
      <c r="C51" s="771"/>
      <c r="D51" s="771"/>
      <c r="E51" s="771"/>
      <c r="F51" s="771"/>
      <c r="G51" s="771"/>
      <c r="H51" s="771"/>
      <c r="I51" s="772"/>
      <c r="J51" s="1036"/>
      <c r="K51" s="1037"/>
      <c r="L51" s="1038"/>
      <c r="M51" s="71"/>
      <c r="N51" s="71"/>
      <c r="O51" s="779" t="s">
        <v>317</v>
      </c>
      <c r="P51" s="780"/>
      <c r="Q51" s="780"/>
      <c r="R51" s="780"/>
      <c r="S51" s="780"/>
      <c r="T51" s="780"/>
      <c r="U51" s="780"/>
      <c r="V51" s="780"/>
      <c r="W51" s="781"/>
      <c r="X51" s="782"/>
      <c r="Y51" s="783"/>
      <c r="Z51" s="784"/>
      <c r="AA51" s="205">
        <f>X51*5</f>
        <v>0</v>
      </c>
      <c r="AB51" s="413"/>
      <c r="AC51" s="789"/>
      <c r="AH51" s="753"/>
      <c r="AI51" s="753"/>
      <c r="AJ51" s="753"/>
      <c r="AK51" s="753"/>
      <c r="AL51" s="753"/>
      <c r="AM51" s="753"/>
      <c r="AN51" s="753"/>
      <c r="AO51" s="753"/>
      <c r="AP51" s="753"/>
      <c r="AQ51" s="753"/>
      <c r="AR51" s="753"/>
      <c r="AS51" s="753"/>
      <c r="AT51" s="753"/>
      <c r="AU51" s="753"/>
      <c r="AV51" s="753"/>
      <c r="BS51" s="700"/>
      <c r="BT51" s="700"/>
      <c r="BU51" s="75"/>
      <c r="BV51" s="75"/>
      <c r="BW51" s="75"/>
      <c r="BX51" s="75"/>
      <c r="BY51" s="75"/>
      <c r="BZ51" s="75"/>
      <c r="CA51" s="75"/>
    </row>
    <row r="52" spans="1:120" ht="15" customHeight="1">
      <c r="A52" s="790"/>
      <c r="B52" s="770">
        <f>'2026 YTD'!B52</f>
        <v>0</v>
      </c>
      <c r="C52" s="771"/>
      <c r="D52" s="771"/>
      <c r="E52" s="771"/>
      <c r="F52" s="771"/>
      <c r="G52" s="771"/>
      <c r="H52" s="771"/>
      <c r="I52" s="772"/>
      <c r="J52" s="1036"/>
      <c r="K52" s="1037"/>
      <c r="L52" s="1038"/>
      <c r="M52" s="71"/>
      <c r="N52" s="71"/>
      <c r="O52" s="58"/>
      <c r="P52" s="58"/>
      <c r="Q52" s="58"/>
      <c r="R52" s="58"/>
      <c r="S52" s="58"/>
      <c r="T52" s="58"/>
      <c r="U52" s="58"/>
      <c r="V52" s="58"/>
      <c r="W52" s="58"/>
      <c r="X52" s="58"/>
      <c r="Y52" s="58"/>
      <c r="Z52" s="58"/>
      <c r="AA52" s="71"/>
      <c r="AB52" s="413"/>
      <c r="AC52" s="790"/>
      <c r="AH52" s="753"/>
      <c r="AI52" s="753"/>
      <c r="AJ52" s="753"/>
      <c r="AK52" s="753"/>
      <c r="AL52" s="753"/>
      <c r="AM52" s="753"/>
      <c r="AN52" s="753"/>
      <c r="AO52" s="753"/>
      <c r="AP52" s="753"/>
      <c r="AQ52" s="753"/>
      <c r="AR52" s="753"/>
      <c r="AS52" s="753"/>
      <c r="AT52" s="753"/>
      <c r="AU52" s="753"/>
      <c r="AV52" s="753"/>
      <c r="BS52" s="785"/>
      <c r="BT52" s="785"/>
      <c r="BU52" s="75"/>
      <c r="BV52" s="75"/>
      <c r="BW52" s="75"/>
      <c r="BX52" s="75"/>
      <c r="BY52" s="75"/>
      <c r="BZ52" s="75"/>
      <c r="CA52" s="75"/>
    </row>
    <row r="53" spans="1:120" ht="15" customHeight="1">
      <c r="A53" s="790"/>
      <c r="B53" s="770">
        <f>'2026 YTD'!B53</f>
        <v>0</v>
      </c>
      <c r="C53" s="771"/>
      <c r="D53" s="771"/>
      <c r="E53" s="771"/>
      <c r="F53" s="771"/>
      <c r="G53" s="771"/>
      <c r="H53" s="771"/>
      <c r="I53" s="772"/>
      <c r="J53" s="1036"/>
      <c r="K53" s="1037"/>
      <c r="L53" s="1038"/>
      <c r="M53" s="71"/>
      <c r="N53" s="71"/>
      <c r="O53" s="773" t="s">
        <v>146</v>
      </c>
      <c r="P53" s="774"/>
      <c r="Q53" s="774"/>
      <c r="R53" s="774"/>
      <c r="S53" s="774"/>
      <c r="T53" s="774"/>
      <c r="U53" s="774"/>
      <c r="V53" s="774"/>
      <c r="W53" s="775"/>
      <c r="X53" s="776">
        <f>X26-J57</f>
        <v>0</v>
      </c>
      <c r="Y53" s="777"/>
      <c r="Z53" s="778"/>
      <c r="AA53" s="71"/>
      <c r="AB53" s="413"/>
      <c r="AC53" s="790"/>
      <c r="AD53" s="125"/>
      <c r="AH53" s="753"/>
      <c r="AI53" s="753"/>
      <c r="AJ53" s="753"/>
      <c r="AK53" s="753"/>
      <c r="AL53" s="753"/>
      <c r="AM53" s="753"/>
      <c r="AN53" s="753"/>
      <c r="AO53" s="753"/>
      <c r="AP53" s="753"/>
      <c r="AQ53" s="753"/>
      <c r="AR53" s="753"/>
      <c r="AS53" s="753"/>
      <c r="AT53" s="753"/>
      <c r="AU53" s="753"/>
      <c r="AV53" s="753"/>
      <c r="BS53" s="700"/>
      <c r="BT53" s="700"/>
      <c r="BU53" s="75"/>
      <c r="BV53" s="75"/>
      <c r="BW53" s="75"/>
      <c r="BX53" s="75"/>
      <c r="BY53" s="75"/>
      <c r="BZ53" s="75"/>
      <c r="CA53" s="75"/>
    </row>
    <row r="54" spans="1:120" ht="15" customHeight="1">
      <c r="A54" s="790"/>
      <c r="B54" s="770">
        <f>'2026 YTD'!B54</f>
        <v>0</v>
      </c>
      <c r="C54" s="771"/>
      <c r="D54" s="771"/>
      <c r="E54" s="771"/>
      <c r="F54" s="771"/>
      <c r="G54" s="771"/>
      <c r="H54" s="771"/>
      <c r="I54" s="772"/>
      <c r="J54" s="1036"/>
      <c r="K54" s="1037"/>
      <c r="L54" s="1038"/>
      <c r="M54" s="71"/>
      <c r="N54" s="71" t="s">
        <v>150</v>
      </c>
      <c r="O54" s="820" t="s">
        <v>464</v>
      </c>
      <c r="P54" s="820"/>
      <c r="Q54" s="820"/>
      <c r="R54" s="820"/>
      <c r="S54" s="820"/>
      <c r="T54" s="820"/>
      <c r="U54" s="820"/>
      <c r="V54" s="820">
        <v>0</v>
      </c>
      <c r="W54" s="820"/>
      <c r="X54" s="821"/>
      <c r="Y54" s="821"/>
      <c r="Z54" s="821"/>
      <c r="AA54" s="460"/>
      <c r="AB54" s="410"/>
      <c r="AC54" s="790">
        <f>X53</f>
        <v>0</v>
      </c>
      <c r="AD54" s="125"/>
      <c r="AE54" s="75">
        <v>0</v>
      </c>
      <c r="AF54" s="75"/>
      <c r="AH54" s="753"/>
      <c r="AI54" s="753"/>
      <c r="AJ54" s="753"/>
      <c r="AK54" s="753"/>
      <c r="AL54" s="753"/>
      <c r="AM54" s="753"/>
      <c r="AN54" s="753"/>
      <c r="AO54" s="753"/>
      <c r="AP54" s="753"/>
      <c r="AQ54" s="794"/>
      <c r="AR54" s="794"/>
      <c r="AS54" s="794"/>
      <c r="AT54" s="794"/>
      <c r="AU54" s="794"/>
      <c r="AV54" s="794"/>
      <c r="BS54" s="700"/>
      <c r="BT54" s="700"/>
      <c r="BU54" s="75"/>
      <c r="BV54" s="75"/>
      <c r="BW54" s="75"/>
      <c r="BX54" s="75"/>
      <c r="BY54" s="75"/>
      <c r="BZ54" s="75"/>
      <c r="CA54" s="75"/>
    </row>
    <row r="55" spans="1:120" ht="15" customHeight="1">
      <c r="A55" s="790"/>
      <c r="B55" s="770">
        <f>'2026 YTD'!B55</f>
        <v>0</v>
      </c>
      <c r="C55" s="771"/>
      <c r="D55" s="771"/>
      <c r="E55" s="771"/>
      <c r="F55" s="771"/>
      <c r="G55" s="771"/>
      <c r="H55" s="771"/>
      <c r="I55" s="772"/>
      <c r="J55" s="1036"/>
      <c r="K55" s="1037"/>
      <c r="L55" s="1038"/>
      <c r="M55" s="71"/>
      <c r="N55" s="71"/>
      <c r="O55" s="779" t="s">
        <v>532</v>
      </c>
      <c r="P55" s="780"/>
      <c r="Q55" s="780"/>
      <c r="R55" s="780"/>
      <c r="S55" s="780"/>
      <c r="T55" s="780"/>
      <c r="U55" s="780"/>
      <c r="V55" s="780"/>
      <c r="W55" s="780"/>
      <c r="X55" s="782"/>
      <c r="Y55" s="783"/>
      <c r="Z55" s="784"/>
      <c r="AA55" s="71"/>
      <c r="AB55" s="413"/>
      <c r="AC55" s="790"/>
      <c r="AD55" s="126"/>
      <c r="AE55" s="124">
        <f>X54*V55</f>
        <v>0</v>
      </c>
      <c r="AF55" s="75"/>
      <c r="BS55" s="60"/>
      <c r="BT55" s="60"/>
      <c r="BU55" s="75"/>
      <c r="BV55" s="75"/>
      <c r="BW55" s="75"/>
      <c r="BX55" s="75"/>
      <c r="BY55" s="75"/>
      <c r="BZ55" s="75"/>
      <c r="CA55" s="75"/>
    </row>
    <row r="56" spans="1:120" ht="15" customHeight="1" thickBot="1">
      <c r="A56" s="790"/>
      <c r="B56" s="770">
        <f>'2026 YTD'!B56</f>
        <v>0</v>
      </c>
      <c r="C56" s="771"/>
      <c r="D56" s="771"/>
      <c r="E56" s="771"/>
      <c r="F56" s="771"/>
      <c r="G56" s="771"/>
      <c r="H56" s="771"/>
      <c r="I56" s="772"/>
      <c r="J56" s="1036"/>
      <c r="K56" s="1037"/>
      <c r="L56" s="1038"/>
      <c r="M56" s="71"/>
      <c r="N56" s="71"/>
      <c r="O56" s="791" t="s">
        <v>465</v>
      </c>
      <c r="P56" s="792"/>
      <c r="Q56" s="792"/>
      <c r="R56" s="792"/>
      <c r="S56" s="792"/>
      <c r="T56" s="792"/>
      <c r="U56" s="792"/>
      <c r="V56" s="792" t="e">
        <f>#REF!</f>
        <v>#REF!</v>
      </c>
      <c r="W56" s="793">
        <v>0.18</v>
      </c>
      <c r="X56" s="809"/>
      <c r="Y56" s="810"/>
      <c r="Z56" s="811"/>
      <c r="AA56" s="71"/>
      <c r="AB56" s="413"/>
      <c r="AC56" s="790"/>
      <c r="AD56" s="126">
        <f>X54*0.8</f>
        <v>0</v>
      </c>
      <c r="AE56" s="124" t="e">
        <f>(AD56+X40-X44)*V56</f>
        <v>#REF!</v>
      </c>
      <c r="AF56" s="75"/>
      <c r="BS56" s="60"/>
      <c r="BT56" s="60"/>
      <c r="BU56" s="75"/>
      <c r="BV56" s="75"/>
      <c r="BW56" s="75"/>
      <c r="BX56" s="75"/>
      <c r="BY56" s="75"/>
      <c r="BZ56" s="75"/>
      <c r="CA56" s="75"/>
    </row>
    <row r="57" spans="1:120" ht="15" customHeight="1" thickTop="1">
      <c r="A57" s="790"/>
      <c r="B57" s="803" t="s">
        <v>152</v>
      </c>
      <c r="C57" s="804"/>
      <c r="D57" s="804"/>
      <c r="E57" s="804"/>
      <c r="F57" s="804"/>
      <c r="G57" s="804"/>
      <c r="H57" s="804"/>
      <c r="I57" s="805"/>
      <c r="J57" s="812">
        <f>SUM(J21:L56)-F24+X32+X37+X48+X49+X55</f>
        <v>0</v>
      </c>
      <c r="K57" s="813"/>
      <c r="L57" s="814"/>
      <c r="M57" s="71"/>
      <c r="N57" s="71"/>
      <c r="O57" s="791" t="s">
        <v>466</v>
      </c>
      <c r="P57" s="792"/>
      <c r="Q57" s="792"/>
      <c r="R57" s="792"/>
      <c r="S57" s="792"/>
      <c r="T57" s="792"/>
      <c r="U57" s="792"/>
      <c r="V57" s="792">
        <v>0</v>
      </c>
      <c r="W57" s="793">
        <v>4.9500000000000002E-2</v>
      </c>
      <c r="X57" s="800">
        <f>X53-X56</f>
        <v>0</v>
      </c>
      <c r="Y57" s="801">
        <f>(X53*0.8)-X47*W57</f>
        <v>0</v>
      </c>
      <c r="Z57" s="802"/>
      <c r="AA57" s="71"/>
      <c r="AB57" s="413"/>
      <c r="AC57" s="790"/>
      <c r="AD57" s="75"/>
      <c r="AE57" s="75">
        <f>(AD56+X40-X44)*V57</f>
        <v>0</v>
      </c>
      <c r="AF57" s="75"/>
      <c r="BS57" s="60"/>
      <c r="BT57" s="60"/>
      <c r="BU57" s="75"/>
      <c r="BV57" s="75"/>
      <c r="BW57" s="75"/>
      <c r="BX57" s="75"/>
      <c r="BY57" s="75"/>
      <c r="BZ57" s="75"/>
      <c r="CA57" s="75"/>
    </row>
    <row r="58" spans="1:120" ht="10.5" customHeight="1">
      <c r="A58" s="790"/>
      <c r="B58" s="397"/>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486"/>
      <c r="AB58" s="414"/>
      <c r="AC58" s="790"/>
      <c r="AD58" s="75"/>
      <c r="AE58" s="75"/>
      <c r="AF58" s="75"/>
      <c r="BS58" s="60"/>
      <c r="BT58" s="60"/>
      <c r="BU58" s="75"/>
      <c r="BV58" s="75"/>
      <c r="BW58" s="75"/>
      <c r="BX58" s="75"/>
      <c r="BY58" s="75"/>
      <c r="BZ58" s="75"/>
      <c r="CA58" s="75"/>
    </row>
    <row r="59" spans="1:120">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BS59" s="60"/>
      <c r="BT59" s="60"/>
      <c r="BU59" s="75"/>
      <c r="BV59" s="75"/>
      <c r="BW59" s="75"/>
      <c r="BX59" s="75"/>
      <c r="BY59" s="75"/>
      <c r="BZ59" s="75"/>
      <c r="CA59" s="75"/>
    </row>
    <row r="60" spans="1:120">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BS60" s="60"/>
      <c r="BT60" s="60"/>
      <c r="BU60" s="75"/>
      <c r="BV60" s="75"/>
      <c r="BW60" s="75"/>
      <c r="BX60" s="75"/>
      <c r="BY60" s="75"/>
      <c r="BZ60" s="75"/>
      <c r="CA60" s="75"/>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row>
    <row r="61" spans="1:120">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BS61" s="60"/>
      <c r="BT61" s="60"/>
      <c r="BU61" s="75"/>
      <c r="BV61" s="75"/>
      <c r="BW61" s="75"/>
      <c r="BX61" s="75"/>
      <c r="BY61" s="75"/>
      <c r="BZ61" s="75"/>
      <c r="CA61" s="75"/>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row>
    <row r="62" spans="1:120">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BS62" s="60"/>
      <c r="BT62" s="60"/>
      <c r="BU62" s="75"/>
      <c r="BV62" s="75"/>
      <c r="BW62" s="75"/>
      <c r="BX62" s="75"/>
      <c r="BY62" s="75"/>
      <c r="BZ62" s="75"/>
      <c r="CA62" s="75"/>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row>
    <row r="63" spans="1:120">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BS63" s="60"/>
      <c r="BT63" s="60"/>
      <c r="BU63" s="75"/>
      <c r="BV63" s="75"/>
      <c r="BW63" s="75"/>
      <c r="BX63" s="75"/>
      <c r="BY63" s="75"/>
      <c r="BZ63" s="75"/>
      <c r="CA63" s="75"/>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row>
    <row r="64" spans="1:120">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BS64" s="60"/>
      <c r="BT64" s="60"/>
      <c r="BU64" s="75"/>
      <c r="BV64" s="75"/>
      <c r="BW64" s="75"/>
      <c r="BX64" s="75"/>
      <c r="BY64" s="75"/>
      <c r="BZ64" s="75"/>
      <c r="CA64" s="75"/>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row>
    <row r="65" spans="1:120">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BS65" s="60"/>
      <c r="BT65" s="60"/>
      <c r="BU65" s="75"/>
      <c r="BV65" s="75"/>
      <c r="BW65" s="75"/>
      <c r="BX65" s="75"/>
      <c r="BY65" s="75"/>
      <c r="BZ65" s="75"/>
      <c r="CA65" s="75"/>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row>
    <row r="66" spans="1:120">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BS66" s="60"/>
      <c r="BT66" s="60"/>
      <c r="BU66" s="75"/>
      <c r="BV66" s="75"/>
      <c r="BW66" s="75"/>
      <c r="BX66" s="75"/>
      <c r="BY66" s="75"/>
      <c r="BZ66" s="75"/>
      <c r="CA66" s="75"/>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row>
    <row r="67" spans="1:120">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Y67" s="60" t="s">
        <v>226</v>
      </c>
      <c r="BS67" s="60"/>
      <c r="BT67" s="60"/>
      <c r="BU67" s="75"/>
      <c r="BV67" s="75"/>
      <c r="BW67" s="75"/>
      <c r="BX67" s="75"/>
      <c r="BY67" s="75"/>
      <c r="BZ67" s="75"/>
      <c r="CA67" s="75"/>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row>
    <row r="68" spans="1:120">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Y68" s="60" t="s">
        <v>222</v>
      </c>
      <c r="BS68" s="60"/>
      <c r="BT68" s="60"/>
      <c r="BU68" s="75"/>
      <c r="BV68" s="75"/>
      <c r="BW68" s="75"/>
      <c r="BX68" s="75"/>
      <c r="BY68" s="75"/>
      <c r="BZ68" s="75"/>
      <c r="CA68" s="75"/>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row>
    <row r="69" spans="1:120">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Y69" s="60" t="s">
        <v>223</v>
      </c>
      <c r="BS69" s="60"/>
      <c r="BT69" s="60"/>
      <c r="BU69" s="75"/>
      <c r="BV69" s="75"/>
      <c r="BW69" s="75"/>
      <c r="BX69" s="75"/>
      <c r="BY69" s="75"/>
      <c r="BZ69" s="75"/>
      <c r="CA69" s="75"/>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row>
    <row r="70" spans="1:120">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Y70" s="60" t="s">
        <v>224</v>
      </c>
      <c r="BS70" s="60"/>
      <c r="BT70" s="60"/>
      <c r="BU70" s="75"/>
      <c r="BV70" s="75"/>
      <c r="BW70" s="75"/>
      <c r="BX70" s="75"/>
      <c r="BY70" s="75"/>
      <c r="BZ70" s="75"/>
      <c r="CA70" s="75"/>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row>
    <row r="71" spans="1:120">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Y71" s="60" t="s">
        <v>225</v>
      </c>
      <c r="BS71" s="60"/>
      <c r="BT71" s="60"/>
      <c r="BU71" s="75"/>
      <c r="BV71" s="75"/>
      <c r="BW71" s="75"/>
      <c r="BX71" s="75"/>
      <c r="BY71" s="75"/>
      <c r="BZ71" s="75"/>
      <c r="CA71" s="75"/>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row>
    <row r="72" spans="1:120">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BS72" s="60"/>
      <c r="BT72" s="60"/>
      <c r="BU72" s="75"/>
      <c r="BV72" s="75"/>
      <c r="BW72" s="75"/>
      <c r="BX72" s="75"/>
      <c r="BY72" s="75"/>
      <c r="BZ72" s="75"/>
      <c r="CA72" s="75"/>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row>
    <row r="73" spans="1:120">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BS73" s="60"/>
      <c r="BT73" s="60"/>
      <c r="BU73" s="75"/>
      <c r="BV73" s="75"/>
      <c r="BW73" s="75"/>
      <c r="BX73" s="75"/>
      <c r="BY73" s="75"/>
      <c r="BZ73" s="75"/>
      <c r="CA73" s="75"/>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row>
    <row r="74" spans="1:120">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BS74" s="60"/>
      <c r="BT74" s="60"/>
      <c r="BU74" s="75"/>
      <c r="BV74" s="75"/>
      <c r="BW74" s="75"/>
      <c r="BX74" s="75"/>
      <c r="BY74" s="75"/>
      <c r="BZ74" s="75"/>
      <c r="CA74" s="75"/>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row>
    <row r="75" spans="1:120">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BS75" s="60"/>
      <c r="BT75" s="60"/>
      <c r="BU75" s="75"/>
      <c r="BV75" s="75"/>
      <c r="BW75" s="75"/>
      <c r="BX75" s="75"/>
      <c r="BY75" s="75"/>
      <c r="BZ75" s="75"/>
      <c r="CA75" s="75"/>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row>
    <row r="76" spans="1:120">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BS76" s="60"/>
      <c r="BT76" s="60"/>
      <c r="BU76" s="75"/>
      <c r="BV76" s="75"/>
      <c r="BW76" s="75"/>
      <c r="BX76" s="75"/>
      <c r="BY76" s="75"/>
      <c r="BZ76" s="75"/>
      <c r="CA76" s="75"/>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row>
    <row r="77" spans="1:120">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BS77" s="60"/>
      <c r="BT77" s="60"/>
      <c r="BU77" s="75"/>
      <c r="BV77" s="75"/>
      <c r="BW77" s="75"/>
      <c r="BX77" s="75"/>
      <c r="BY77" s="75"/>
      <c r="BZ77" s="75"/>
      <c r="CA77" s="75"/>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row>
    <row r="78" spans="1:120">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BS78" s="60"/>
      <c r="BT78" s="60"/>
      <c r="BU78" s="75"/>
      <c r="BV78" s="75"/>
      <c r="BW78" s="75"/>
      <c r="BX78" s="75"/>
      <c r="BY78" s="75"/>
      <c r="BZ78" s="75"/>
      <c r="CA78" s="75"/>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row>
    <row r="79" spans="1:120">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BS79" s="60"/>
      <c r="BT79" s="60"/>
      <c r="BU79" s="75"/>
      <c r="BV79" s="75"/>
      <c r="BW79" s="75"/>
      <c r="BX79" s="75"/>
      <c r="BY79" s="75"/>
      <c r="BZ79" s="75"/>
      <c r="CA79" s="75"/>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row>
    <row r="80" spans="1:120">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BS80" s="60"/>
      <c r="BT80" s="60"/>
      <c r="BU80" s="75"/>
      <c r="BV80" s="75"/>
      <c r="BW80" s="75"/>
      <c r="BX80" s="75"/>
      <c r="BY80" s="75"/>
      <c r="BZ80" s="75"/>
      <c r="CA80" s="75"/>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row>
    <row r="81" spans="1:120">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BS81" s="60"/>
      <c r="BT81" s="60"/>
      <c r="BU81" s="75"/>
      <c r="BV81" s="75"/>
      <c r="BW81" s="75"/>
      <c r="BX81" s="75"/>
      <c r="BY81" s="75"/>
      <c r="BZ81" s="75"/>
      <c r="CA81" s="75"/>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row>
    <row r="82" spans="1:120">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BS82" s="60"/>
      <c r="BT82" s="60"/>
      <c r="BU82" s="75"/>
      <c r="BV82" s="75"/>
      <c r="BW82" s="75"/>
      <c r="BX82" s="75"/>
      <c r="BY82" s="75"/>
      <c r="BZ82" s="75"/>
      <c r="CA82" s="75"/>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row>
    <row r="83" spans="1:120">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BS83" s="60"/>
      <c r="BT83" s="60"/>
      <c r="BU83" s="75"/>
      <c r="BV83" s="75"/>
      <c r="BW83" s="75"/>
      <c r="BX83" s="75"/>
      <c r="BY83" s="75"/>
      <c r="BZ83" s="75"/>
      <c r="CA83" s="75"/>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row>
    <row r="84" spans="1:120">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BS84" s="60"/>
      <c r="BT84" s="60"/>
      <c r="BU84" s="75"/>
      <c r="BV84" s="75"/>
      <c r="BW84" s="75"/>
      <c r="BX84" s="75"/>
      <c r="BY84" s="75"/>
      <c r="BZ84" s="75"/>
      <c r="CA84" s="75"/>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row>
    <row r="85" spans="1:120">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BS85" s="60"/>
      <c r="BT85" s="60"/>
      <c r="BU85" s="75"/>
      <c r="BV85" s="75"/>
      <c r="BW85" s="75"/>
      <c r="BX85" s="75"/>
      <c r="BY85" s="75"/>
      <c r="BZ85" s="75"/>
      <c r="CA85" s="75"/>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row>
    <row r="86" spans="1:120">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BS86" s="60"/>
      <c r="BT86" s="60"/>
      <c r="BU86" s="75"/>
      <c r="BV86" s="75"/>
      <c r="BW86" s="75"/>
      <c r="BX86" s="75"/>
      <c r="BY86" s="75"/>
      <c r="BZ86" s="75"/>
      <c r="CA86" s="75"/>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row>
    <row r="87" spans="1:120">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BS87" s="60"/>
      <c r="BT87" s="60"/>
      <c r="BU87" s="75"/>
      <c r="BV87" s="75"/>
      <c r="BW87" s="75"/>
      <c r="BX87" s="75"/>
      <c r="BY87" s="75"/>
      <c r="BZ87" s="75"/>
      <c r="CA87" s="75"/>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row>
    <row r="88" spans="1:120">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BS88" s="60"/>
      <c r="BT88" s="60"/>
      <c r="BU88" s="75"/>
      <c r="BV88" s="75"/>
      <c r="BW88" s="75"/>
      <c r="BX88" s="75"/>
      <c r="BY88" s="75"/>
      <c r="BZ88" s="75"/>
      <c r="CA88" s="75"/>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row>
    <row r="89" spans="1:120">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BS89" s="60"/>
      <c r="BT89" s="60"/>
      <c r="BU89" s="75"/>
      <c r="BV89" s="75"/>
      <c r="BW89" s="75"/>
      <c r="BX89" s="75"/>
      <c r="BY89" s="75"/>
      <c r="BZ89" s="75"/>
      <c r="CA89" s="75"/>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row>
    <row r="90" spans="1:120">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BS90" s="60"/>
      <c r="BT90" s="60"/>
      <c r="BU90" s="75"/>
      <c r="BV90" s="75"/>
      <c r="BW90" s="75"/>
      <c r="BX90" s="75"/>
      <c r="BY90" s="75"/>
      <c r="BZ90" s="75"/>
      <c r="CA90" s="75"/>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row>
    <row r="91" spans="1:120">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BS91" s="60"/>
      <c r="BT91" s="60"/>
      <c r="BU91" s="75"/>
      <c r="BV91" s="75"/>
      <c r="BW91" s="75"/>
      <c r="BX91" s="75"/>
      <c r="BY91" s="75"/>
      <c r="BZ91" s="75"/>
      <c r="CA91" s="75"/>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row>
    <row r="92" spans="1:120">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BS92" s="60"/>
      <c r="BT92" s="60"/>
      <c r="BU92" s="75"/>
      <c r="BV92" s="75"/>
      <c r="BW92" s="75"/>
      <c r="BX92" s="75"/>
      <c r="BY92" s="75"/>
      <c r="BZ92" s="75"/>
      <c r="CA92" s="75"/>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row>
    <row r="93" spans="1:120">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BS93" s="60"/>
      <c r="BT93" s="60"/>
      <c r="BU93" s="75"/>
      <c r="BV93" s="75"/>
      <c r="BW93" s="75"/>
      <c r="BX93" s="75"/>
      <c r="BY93" s="75"/>
      <c r="BZ93" s="75"/>
      <c r="CA93" s="75"/>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row>
    <row r="94" spans="1:120">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BS94" s="60"/>
      <c r="BT94" s="60"/>
      <c r="BU94" s="75"/>
      <c r="BV94" s="75"/>
      <c r="BW94" s="75"/>
      <c r="BX94" s="75"/>
      <c r="BY94" s="75"/>
      <c r="BZ94" s="75"/>
      <c r="CA94" s="75"/>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row>
    <row r="95" spans="1:120">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BS95" s="60"/>
      <c r="BT95" s="60"/>
      <c r="BU95" s="75"/>
      <c r="BV95" s="75"/>
      <c r="BW95" s="75"/>
      <c r="BX95" s="75"/>
      <c r="BY95" s="75"/>
      <c r="BZ95" s="75"/>
      <c r="CA95" s="75"/>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row>
    <row r="96" spans="1:120">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BS96" s="60"/>
      <c r="BT96" s="60"/>
      <c r="BU96" s="75"/>
      <c r="BV96" s="75"/>
      <c r="BW96" s="75"/>
      <c r="BX96" s="75"/>
      <c r="BY96" s="75"/>
      <c r="BZ96" s="75"/>
      <c r="CA96" s="75"/>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0"/>
      <c r="DJ96" s="60"/>
      <c r="DK96" s="60"/>
      <c r="DL96" s="60"/>
      <c r="DM96" s="60"/>
      <c r="DN96" s="60"/>
      <c r="DO96" s="60"/>
      <c r="DP96" s="60"/>
    </row>
    <row r="97" spans="1:120">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BS97" s="60"/>
      <c r="BT97" s="60"/>
      <c r="BU97" s="75"/>
      <c r="BV97" s="75"/>
      <c r="BW97" s="75"/>
      <c r="BX97" s="75"/>
      <c r="BY97" s="75"/>
      <c r="BZ97" s="75"/>
      <c r="CA97" s="75"/>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row>
    <row r="98" spans="1:120">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BS98" s="60"/>
      <c r="BT98" s="60"/>
      <c r="BU98" s="75"/>
      <c r="BV98" s="75"/>
      <c r="BW98" s="75"/>
      <c r="BX98" s="75"/>
      <c r="BY98" s="75"/>
      <c r="BZ98" s="75"/>
      <c r="CA98" s="75"/>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0"/>
      <c r="DJ98" s="60"/>
      <c r="DK98" s="60"/>
      <c r="DL98" s="60"/>
      <c r="DM98" s="60"/>
      <c r="DN98" s="60"/>
      <c r="DO98" s="60"/>
      <c r="DP98" s="60"/>
    </row>
    <row r="99" spans="1:120">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BS99" s="60"/>
      <c r="BT99" s="60"/>
      <c r="BU99" s="75"/>
      <c r="BV99" s="75"/>
      <c r="BW99" s="75"/>
      <c r="BX99" s="75"/>
      <c r="BY99" s="75"/>
      <c r="BZ99" s="75"/>
      <c r="CA99" s="75"/>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row>
    <row r="100" spans="1:120">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BS100" s="60"/>
      <c r="BT100" s="60"/>
      <c r="BU100" s="75"/>
      <c r="BV100" s="75"/>
      <c r="BW100" s="75"/>
      <c r="BX100" s="75"/>
      <c r="BY100" s="75"/>
      <c r="BZ100" s="75"/>
      <c r="CA100" s="75"/>
      <c r="CL100" s="60"/>
      <c r="CM100" s="60"/>
      <c r="CN100" s="60"/>
      <c r="CO100" s="60"/>
      <c r="CP100" s="60"/>
      <c r="CQ100" s="60"/>
      <c r="CR100" s="60"/>
      <c r="CS100" s="60"/>
      <c r="CT100" s="60"/>
      <c r="CU100" s="60"/>
      <c r="CV100" s="60"/>
      <c r="CW100" s="60"/>
      <c r="CX100" s="60"/>
      <c r="CY100" s="60"/>
      <c r="CZ100" s="60"/>
      <c r="DA100" s="60"/>
      <c r="DB100" s="60"/>
      <c r="DC100" s="60"/>
      <c r="DD100" s="60"/>
      <c r="DE100" s="60"/>
      <c r="DF100" s="60"/>
      <c r="DG100" s="60"/>
      <c r="DH100" s="60"/>
      <c r="DI100" s="60"/>
      <c r="DJ100" s="60"/>
      <c r="DK100" s="60"/>
      <c r="DL100" s="60"/>
      <c r="DM100" s="60"/>
      <c r="DN100" s="60"/>
      <c r="DO100" s="60"/>
      <c r="DP100" s="60"/>
    </row>
    <row r="101" spans="1:120">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BS101" s="60"/>
      <c r="BT101" s="60"/>
      <c r="BU101" s="75"/>
      <c r="BV101" s="75"/>
      <c r="BW101" s="75"/>
      <c r="BX101" s="75"/>
      <c r="BY101" s="75"/>
      <c r="BZ101" s="75"/>
      <c r="CA101" s="75"/>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60"/>
      <c r="DJ101" s="60"/>
      <c r="DK101" s="60"/>
      <c r="DL101" s="60"/>
      <c r="DM101" s="60"/>
      <c r="DN101" s="60"/>
      <c r="DO101" s="60"/>
      <c r="DP101" s="60"/>
    </row>
    <row r="102" spans="1:120">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BS102" s="60"/>
      <c r="BT102" s="60"/>
      <c r="BU102" s="75"/>
      <c r="BV102" s="75"/>
      <c r="BW102" s="75"/>
      <c r="BX102" s="75"/>
      <c r="BY102" s="75"/>
      <c r="BZ102" s="75"/>
      <c r="CA102" s="75"/>
      <c r="CL102" s="60"/>
      <c r="CM102" s="60"/>
      <c r="CN102" s="60"/>
      <c r="CO102" s="60"/>
      <c r="CP102" s="60"/>
      <c r="CQ102" s="60"/>
      <c r="CR102" s="60"/>
      <c r="CS102" s="60"/>
      <c r="CT102" s="60"/>
      <c r="CU102" s="60"/>
      <c r="CV102" s="60"/>
      <c r="CW102" s="60"/>
      <c r="CX102" s="60"/>
      <c r="CY102" s="60"/>
      <c r="CZ102" s="60"/>
      <c r="DA102" s="60"/>
      <c r="DB102" s="60"/>
      <c r="DC102" s="60"/>
      <c r="DD102" s="60"/>
      <c r="DE102" s="60"/>
      <c r="DF102" s="60"/>
      <c r="DG102" s="60"/>
      <c r="DH102" s="60"/>
      <c r="DI102" s="60"/>
      <c r="DJ102" s="60"/>
      <c r="DK102" s="60"/>
      <c r="DL102" s="60"/>
      <c r="DM102" s="60"/>
      <c r="DN102" s="60"/>
      <c r="DO102" s="60"/>
      <c r="DP102" s="60"/>
    </row>
    <row r="103" spans="1:120">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BS103" s="60"/>
      <c r="BT103" s="60"/>
      <c r="BU103" s="75"/>
      <c r="BV103" s="75"/>
      <c r="BW103" s="75"/>
      <c r="BX103" s="75"/>
      <c r="BY103" s="75"/>
      <c r="BZ103" s="75"/>
      <c r="CA103" s="75"/>
      <c r="CL103" s="60"/>
      <c r="CM103" s="60"/>
      <c r="CN103" s="60"/>
      <c r="CO103" s="60"/>
      <c r="CP103" s="60"/>
      <c r="CQ103" s="60"/>
      <c r="CR103" s="60"/>
      <c r="CS103" s="60"/>
      <c r="CT103" s="60"/>
      <c r="CU103" s="60"/>
      <c r="CV103" s="60"/>
      <c r="CW103" s="60"/>
      <c r="CX103" s="60"/>
      <c r="CY103" s="60"/>
      <c r="CZ103" s="60"/>
      <c r="DA103" s="60"/>
      <c r="DB103" s="60"/>
      <c r="DC103" s="60"/>
      <c r="DD103" s="60"/>
      <c r="DE103" s="60"/>
      <c r="DF103" s="60"/>
      <c r="DG103" s="60"/>
      <c r="DH103" s="60"/>
      <c r="DI103" s="60"/>
      <c r="DJ103" s="60"/>
      <c r="DK103" s="60"/>
      <c r="DL103" s="60"/>
      <c r="DM103" s="60"/>
      <c r="DN103" s="60"/>
      <c r="DO103" s="60"/>
      <c r="DP103" s="60"/>
    </row>
    <row r="104" spans="1:120">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BS104" s="60"/>
      <c r="BT104" s="60"/>
      <c r="BU104" s="75"/>
      <c r="BV104" s="75"/>
      <c r="BW104" s="75"/>
      <c r="BX104" s="75"/>
      <c r="BY104" s="75"/>
      <c r="BZ104" s="75"/>
      <c r="CA104" s="75"/>
      <c r="CL104" s="60"/>
      <c r="CM104" s="60"/>
      <c r="CN104" s="60"/>
      <c r="CO104" s="60"/>
      <c r="CP104" s="60"/>
      <c r="CQ104" s="60"/>
      <c r="CR104" s="60"/>
      <c r="CS104" s="60"/>
      <c r="CT104" s="60"/>
      <c r="CU104" s="60"/>
      <c r="CV104" s="60"/>
      <c r="CW104" s="60"/>
      <c r="CX104" s="60"/>
      <c r="CY104" s="60"/>
      <c r="CZ104" s="60"/>
      <c r="DA104" s="60"/>
      <c r="DB104" s="60"/>
      <c r="DC104" s="60"/>
      <c r="DD104" s="60"/>
      <c r="DE104" s="60"/>
      <c r="DF104" s="60"/>
      <c r="DG104" s="60"/>
      <c r="DH104" s="60"/>
      <c r="DI104" s="60"/>
      <c r="DJ104" s="60"/>
      <c r="DK104" s="60"/>
      <c r="DL104" s="60"/>
      <c r="DM104" s="60"/>
      <c r="DN104" s="60"/>
      <c r="DO104" s="60"/>
      <c r="DP104" s="60"/>
    </row>
    <row r="105" spans="1:120">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BS105" s="60"/>
      <c r="BT105" s="60"/>
      <c r="BU105" s="75"/>
      <c r="BV105" s="75"/>
      <c r="BW105" s="75"/>
      <c r="BX105" s="75"/>
      <c r="BY105" s="75"/>
      <c r="BZ105" s="75"/>
      <c r="CA105" s="75"/>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0"/>
      <c r="DJ105" s="60"/>
      <c r="DK105" s="60"/>
      <c r="DL105" s="60"/>
      <c r="DM105" s="60"/>
      <c r="DN105" s="60"/>
      <c r="DO105" s="60"/>
      <c r="DP105" s="60"/>
    </row>
    <row r="106" spans="1:120">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BS106" s="60"/>
      <c r="BT106" s="60"/>
      <c r="BU106" s="75"/>
      <c r="BV106" s="75"/>
      <c r="BW106" s="75"/>
      <c r="BX106" s="75"/>
      <c r="BY106" s="75"/>
      <c r="BZ106" s="75"/>
      <c r="CA106" s="75"/>
      <c r="CL106" s="60"/>
      <c r="CM106" s="60"/>
      <c r="CN106" s="60"/>
      <c r="CO106" s="60"/>
      <c r="CP106" s="60"/>
      <c r="CQ106" s="60"/>
      <c r="CR106" s="60"/>
      <c r="CS106" s="60"/>
      <c r="CT106" s="60"/>
      <c r="CU106" s="60"/>
      <c r="CV106" s="60"/>
      <c r="CW106" s="60"/>
      <c r="CX106" s="60"/>
      <c r="CY106" s="60"/>
      <c r="CZ106" s="60"/>
      <c r="DA106" s="60"/>
      <c r="DB106" s="60"/>
      <c r="DC106" s="60"/>
      <c r="DD106" s="60"/>
      <c r="DE106" s="60"/>
      <c r="DF106" s="60"/>
      <c r="DG106" s="60"/>
      <c r="DH106" s="60"/>
      <c r="DI106" s="60"/>
      <c r="DJ106" s="60"/>
      <c r="DK106" s="60"/>
      <c r="DL106" s="60"/>
      <c r="DM106" s="60"/>
      <c r="DN106" s="60"/>
      <c r="DO106" s="60"/>
      <c r="DP106" s="60"/>
    </row>
    <row r="107" spans="1:120">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BS107" s="60"/>
      <c r="BT107" s="60"/>
      <c r="BU107" s="75"/>
      <c r="BV107" s="75"/>
      <c r="BW107" s="75"/>
      <c r="BX107" s="75"/>
      <c r="BY107" s="75"/>
      <c r="BZ107" s="75"/>
      <c r="CA107" s="75"/>
      <c r="CL107" s="60"/>
      <c r="CM107" s="60"/>
      <c r="CN107" s="60"/>
      <c r="CO107" s="60"/>
      <c r="CP107" s="60"/>
      <c r="CQ107" s="60"/>
      <c r="CR107" s="60"/>
      <c r="CS107" s="60"/>
      <c r="CT107" s="60"/>
      <c r="CU107" s="60"/>
      <c r="CV107" s="60"/>
      <c r="CW107" s="60"/>
      <c r="CX107" s="60"/>
      <c r="CY107" s="60"/>
      <c r="CZ107" s="60"/>
      <c r="DA107" s="60"/>
      <c r="DB107" s="60"/>
      <c r="DC107" s="60"/>
      <c r="DD107" s="60"/>
      <c r="DE107" s="60"/>
      <c r="DF107" s="60"/>
      <c r="DG107" s="60"/>
      <c r="DH107" s="60"/>
      <c r="DI107" s="60"/>
      <c r="DJ107" s="60"/>
      <c r="DK107" s="60"/>
      <c r="DL107" s="60"/>
      <c r="DM107" s="60"/>
      <c r="DN107" s="60"/>
      <c r="DO107" s="60"/>
      <c r="DP107" s="60"/>
    </row>
    <row r="108" spans="1:120">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BS108" s="60"/>
      <c r="BT108" s="60"/>
      <c r="BU108" s="75"/>
      <c r="BV108" s="75"/>
      <c r="BW108" s="75"/>
      <c r="BX108" s="75"/>
      <c r="BY108" s="75"/>
      <c r="BZ108" s="75"/>
      <c r="CA108" s="75"/>
      <c r="CL108" s="60"/>
      <c r="CM108" s="60"/>
      <c r="CN108" s="60"/>
      <c r="CO108" s="60"/>
      <c r="CP108" s="60"/>
      <c r="CQ108" s="60"/>
      <c r="CR108" s="60"/>
      <c r="CS108" s="60"/>
      <c r="CT108" s="60"/>
      <c r="CU108" s="60"/>
      <c r="CV108" s="60"/>
      <c r="CW108" s="60"/>
      <c r="CX108" s="60"/>
      <c r="CY108" s="60"/>
      <c r="CZ108" s="60"/>
      <c r="DA108" s="60"/>
      <c r="DB108" s="60"/>
      <c r="DC108" s="60"/>
      <c r="DD108" s="60"/>
      <c r="DE108" s="60"/>
      <c r="DF108" s="60"/>
      <c r="DG108" s="60"/>
      <c r="DH108" s="60"/>
      <c r="DI108" s="60"/>
      <c r="DJ108" s="60"/>
      <c r="DK108" s="60"/>
      <c r="DL108" s="60"/>
      <c r="DM108" s="60"/>
      <c r="DN108" s="60"/>
      <c r="DO108" s="60"/>
      <c r="DP108" s="60"/>
    </row>
    <row r="109" spans="1:120">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BS109" s="60"/>
      <c r="BT109" s="60"/>
      <c r="BU109" s="75"/>
      <c r="BV109" s="75"/>
      <c r="BW109" s="75"/>
      <c r="BX109" s="75"/>
      <c r="BY109" s="75"/>
      <c r="BZ109" s="75"/>
      <c r="CA109" s="75"/>
      <c r="CL109" s="60"/>
      <c r="CM109" s="60"/>
      <c r="CN109" s="60"/>
      <c r="CO109" s="60"/>
      <c r="CP109" s="60"/>
      <c r="CQ109" s="60"/>
      <c r="CR109" s="60"/>
      <c r="CS109" s="60"/>
      <c r="CT109" s="60"/>
      <c r="CU109" s="60"/>
      <c r="CV109" s="60"/>
      <c r="CW109" s="60"/>
      <c r="CX109" s="60"/>
      <c r="CY109" s="60"/>
      <c r="CZ109" s="60"/>
      <c r="DA109" s="60"/>
      <c r="DB109" s="60"/>
      <c r="DC109" s="60"/>
      <c r="DD109" s="60"/>
      <c r="DE109" s="60"/>
      <c r="DF109" s="60"/>
      <c r="DG109" s="60"/>
      <c r="DH109" s="60"/>
      <c r="DI109" s="60"/>
      <c r="DJ109" s="60"/>
      <c r="DK109" s="60"/>
      <c r="DL109" s="60"/>
      <c r="DM109" s="60"/>
      <c r="DN109" s="60"/>
      <c r="DO109" s="60"/>
      <c r="DP109" s="60"/>
    </row>
    <row r="110" spans="1:120">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BS110" s="60"/>
      <c r="BT110" s="60"/>
      <c r="BU110" s="75"/>
      <c r="BV110" s="75"/>
      <c r="BW110" s="75"/>
      <c r="BX110" s="75"/>
      <c r="BY110" s="75"/>
      <c r="BZ110" s="75"/>
      <c r="CA110" s="75"/>
      <c r="CL110" s="60"/>
      <c r="CM110" s="60"/>
      <c r="CN110" s="60"/>
      <c r="CO110" s="60"/>
      <c r="CP110" s="60"/>
      <c r="CQ110" s="60"/>
      <c r="CR110" s="60"/>
      <c r="CS110" s="60"/>
      <c r="CT110" s="60"/>
      <c r="CU110" s="60"/>
      <c r="CV110" s="60"/>
      <c r="CW110" s="60"/>
      <c r="CX110" s="60"/>
      <c r="CY110" s="60"/>
      <c r="CZ110" s="60"/>
      <c r="DA110" s="60"/>
      <c r="DB110" s="60"/>
      <c r="DC110" s="60"/>
      <c r="DD110" s="60"/>
      <c r="DE110" s="60"/>
      <c r="DF110" s="60"/>
      <c r="DG110" s="60"/>
      <c r="DH110" s="60"/>
      <c r="DI110" s="60"/>
      <c r="DJ110" s="60"/>
      <c r="DK110" s="60"/>
      <c r="DL110" s="60"/>
      <c r="DM110" s="60"/>
      <c r="DN110" s="60"/>
      <c r="DO110" s="60"/>
      <c r="DP110" s="60"/>
    </row>
    <row r="111" spans="1:120">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BS111" s="60"/>
      <c r="BT111" s="60"/>
      <c r="BU111" s="75"/>
      <c r="BV111" s="75"/>
      <c r="BW111" s="75"/>
      <c r="BX111" s="75"/>
      <c r="BY111" s="75"/>
      <c r="BZ111" s="75"/>
      <c r="CA111" s="75"/>
      <c r="CL111" s="60"/>
      <c r="CM111" s="60"/>
      <c r="CN111" s="60"/>
      <c r="CO111" s="60"/>
      <c r="CP111" s="60"/>
      <c r="CQ111" s="60"/>
      <c r="CR111" s="60"/>
      <c r="CS111" s="60"/>
      <c r="CT111" s="60"/>
      <c r="CU111" s="60"/>
      <c r="CV111" s="60"/>
      <c r="CW111" s="60"/>
      <c r="CX111" s="60"/>
      <c r="CY111" s="60"/>
      <c r="CZ111" s="60"/>
      <c r="DA111" s="60"/>
      <c r="DB111" s="60"/>
      <c r="DC111" s="60"/>
      <c r="DD111" s="60"/>
      <c r="DE111" s="60"/>
      <c r="DF111" s="60"/>
      <c r="DG111" s="60"/>
      <c r="DH111" s="60"/>
      <c r="DI111" s="60"/>
      <c r="DJ111" s="60"/>
      <c r="DK111" s="60"/>
      <c r="DL111" s="60"/>
      <c r="DM111" s="60"/>
      <c r="DN111" s="60"/>
      <c r="DO111" s="60"/>
      <c r="DP111" s="60"/>
    </row>
    <row r="112" spans="1:120">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BS112" s="60"/>
      <c r="BT112" s="60"/>
      <c r="BU112" s="75"/>
      <c r="BV112" s="75"/>
      <c r="BW112" s="75"/>
      <c r="BX112" s="75"/>
      <c r="BY112" s="75"/>
      <c r="BZ112" s="75"/>
      <c r="CA112" s="75"/>
      <c r="CL112" s="60"/>
      <c r="CM112" s="60"/>
      <c r="CN112" s="60"/>
      <c r="CO112" s="60"/>
      <c r="CP112" s="60"/>
      <c r="CQ112" s="60"/>
      <c r="CR112" s="60"/>
      <c r="CS112" s="60"/>
      <c r="CT112" s="60"/>
      <c r="CU112" s="60"/>
      <c r="CV112" s="60"/>
      <c r="CW112" s="60"/>
      <c r="CX112" s="60"/>
      <c r="CY112" s="60"/>
      <c r="CZ112" s="60"/>
      <c r="DA112" s="60"/>
      <c r="DB112" s="60"/>
      <c r="DC112" s="60"/>
      <c r="DD112" s="60"/>
      <c r="DE112" s="60"/>
      <c r="DF112" s="60"/>
      <c r="DG112" s="60"/>
      <c r="DH112" s="60"/>
      <c r="DI112" s="60"/>
      <c r="DJ112" s="60"/>
      <c r="DK112" s="60"/>
      <c r="DL112" s="60"/>
      <c r="DM112" s="60"/>
      <c r="DN112" s="60"/>
      <c r="DO112" s="60"/>
      <c r="DP112" s="60"/>
    </row>
    <row r="113" spans="1:120">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BS113" s="60"/>
      <c r="BT113" s="60"/>
      <c r="BU113" s="75"/>
      <c r="BV113" s="75"/>
      <c r="BW113" s="75"/>
      <c r="BX113" s="75"/>
      <c r="BY113" s="75"/>
      <c r="BZ113" s="75"/>
      <c r="CA113" s="75"/>
      <c r="CL113" s="60"/>
      <c r="CM113" s="60"/>
      <c r="CN113" s="60"/>
      <c r="CO113" s="60"/>
      <c r="CP113" s="60"/>
      <c r="CQ113" s="60"/>
      <c r="CR113" s="60"/>
      <c r="CS113" s="60"/>
      <c r="CT113" s="60"/>
      <c r="CU113" s="60"/>
      <c r="CV113" s="60"/>
      <c r="CW113" s="60"/>
      <c r="CX113" s="60"/>
      <c r="CY113" s="60"/>
      <c r="CZ113" s="60"/>
      <c r="DA113" s="60"/>
      <c r="DB113" s="60"/>
      <c r="DC113" s="60"/>
      <c r="DD113" s="60"/>
      <c r="DE113" s="60"/>
      <c r="DF113" s="60"/>
      <c r="DG113" s="60"/>
      <c r="DH113" s="60"/>
      <c r="DI113" s="60"/>
      <c r="DJ113" s="60"/>
      <c r="DK113" s="60"/>
      <c r="DL113" s="60"/>
      <c r="DM113" s="60"/>
      <c r="DN113" s="60"/>
      <c r="DO113" s="60"/>
      <c r="DP113" s="60"/>
    </row>
    <row r="114" spans="1:120">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BS114" s="60"/>
      <c r="BT114" s="60"/>
      <c r="BU114" s="75"/>
      <c r="BV114" s="75"/>
      <c r="BW114" s="75"/>
      <c r="BX114" s="75"/>
      <c r="BY114" s="75"/>
      <c r="BZ114" s="75"/>
      <c r="CA114" s="75"/>
      <c r="CL114" s="60"/>
      <c r="CM114" s="60"/>
      <c r="CN114" s="60"/>
      <c r="CO114" s="60"/>
      <c r="CP114" s="60"/>
      <c r="CQ114" s="60"/>
      <c r="CR114" s="60"/>
      <c r="CS114" s="60"/>
      <c r="CT114" s="60"/>
      <c r="CU114" s="60"/>
      <c r="CV114" s="60"/>
      <c r="CW114" s="60"/>
      <c r="CX114" s="60"/>
      <c r="CY114" s="60"/>
      <c r="CZ114" s="60"/>
      <c r="DA114" s="60"/>
      <c r="DB114" s="60"/>
      <c r="DC114" s="60"/>
      <c r="DD114" s="60"/>
      <c r="DE114" s="60"/>
      <c r="DF114" s="60"/>
      <c r="DG114" s="60"/>
      <c r="DH114" s="60"/>
      <c r="DI114" s="60"/>
      <c r="DJ114" s="60"/>
      <c r="DK114" s="60"/>
      <c r="DL114" s="60"/>
      <c r="DM114" s="60"/>
      <c r="DN114" s="60"/>
      <c r="DO114" s="60"/>
      <c r="DP114" s="60"/>
    </row>
    <row r="115" spans="1:120">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BS115" s="60"/>
      <c r="BT115" s="60"/>
      <c r="BU115" s="75"/>
      <c r="BV115" s="75"/>
      <c r="BW115" s="75"/>
      <c r="BX115" s="75"/>
      <c r="BY115" s="75"/>
      <c r="BZ115" s="75"/>
      <c r="CA115" s="75"/>
      <c r="CL115" s="60"/>
      <c r="CM115" s="60"/>
      <c r="CN115" s="60"/>
      <c r="CO115" s="60"/>
      <c r="CP115" s="60"/>
      <c r="CQ115" s="60"/>
      <c r="CR115" s="60"/>
      <c r="CS115" s="60"/>
      <c r="CT115" s="60"/>
      <c r="CU115" s="60"/>
      <c r="CV115" s="60"/>
      <c r="CW115" s="60"/>
      <c r="CX115" s="60"/>
      <c r="CY115" s="60"/>
      <c r="CZ115" s="60"/>
      <c r="DA115" s="60"/>
      <c r="DB115" s="60"/>
      <c r="DC115" s="60"/>
      <c r="DD115" s="60"/>
      <c r="DE115" s="60"/>
      <c r="DF115" s="60"/>
      <c r="DG115" s="60"/>
      <c r="DH115" s="60"/>
      <c r="DI115" s="60"/>
      <c r="DJ115" s="60"/>
      <c r="DK115" s="60"/>
      <c r="DL115" s="60"/>
      <c r="DM115" s="60"/>
      <c r="DN115" s="60"/>
      <c r="DO115" s="60"/>
      <c r="DP115" s="60"/>
    </row>
    <row r="116" spans="1:120">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BS116" s="60"/>
      <c r="BT116" s="60"/>
      <c r="BU116" s="75"/>
      <c r="BV116" s="75"/>
      <c r="BW116" s="75"/>
      <c r="BX116" s="75"/>
      <c r="BY116" s="75"/>
      <c r="BZ116" s="75"/>
      <c r="CA116" s="75"/>
      <c r="CL116" s="60"/>
      <c r="CM116" s="60"/>
      <c r="CN116" s="60"/>
      <c r="CO116" s="60"/>
      <c r="CP116" s="60"/>
      <c r="CQ116" s="60"/>
      <c r="CR116" s="60"/>
      <c r="CS116" s="60"/>
      <c r="CT116" s="60"/>
      <c r="CU116" s="60"/>
      <c r="CV116" s="60"/>
      <c r="CW116" s="60"/>
      <c r="CX116" s="60"/>
      <c r="CY116" s="60"/>
      <c r="CZ116" s="60"/>
      <c r="DA116" s="60"/>
      <c r="DB116" s="60"/>
      <c r="DC116" s="60"/>
      <c r="DD116" s="60"/>
      <c r="DE116" s="60"/>
      <c r="DF116" s="60"/>
      <c r="DG116" s="60"/>
      <c r="DH116" s="60"/>
      <c r="DI116" s="60"/>
      <c r="DJ116" s="60"/>
      <c r="DK116" s="60"/>
      <c r="DL116" s="60"/>
      <c r="DM116" s="60"/>
      <c r="DN116" s="60"/>
      <c r="DO116" s="60"/>
      <c r="DP116" s="60"/>
    </row>
    <row r="117" spans="1:120">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BS117" s="60"/>
      <c r="BT117" s="60"/>
      <c r="BU117" s="75"/>
      <c r="BV117" s="75"/>
      <c r="BW117" s="75"/>
      <c r="BX117" s="75"/>
      <c r="BY117" s="75"/>
      <c r="BZ117" s="75"/>
      <c r="CA117" s="75"/>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row>
    <row r="118" spans="1:120">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BS118" s="60"/>
      <c r="BT118" s="60"/>
      <c r="BU118" s="75"/>
      <c r="BV118" s="75"/>
      <c r="BW118" s="75"/>
      <c r="BX118" s="75"/>
      <c r="BY118" s="75"/>
      <c r="BZ118" s="75"/>
      <c r="CA118" s="75"/>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0"/>
      <c r="DJ118" s="60"/>
      <c r="DK118" s="60"/>
      <c r="DL118" s="60"/>
      <c r="DM118" s="60"/>
      <c r="DN118" s="60"/>
      <c r="DO118" s="60"/>
      <c r="DP118" s="60"/>
    </row>
    <row r="119" spans="1:120">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BS119" s="60"/>
      <c r="BT119" s="60"/>
      <c r="BU119" s="75"/>
      <c r="BV119" s="75"/>
      <c r="BW119" s="75"/>
      <c r="BX119" s="75"/>
      <c r="BY119" s="75"/>
      <c r="BZ119" s="75"/>
      <c r="CA119" s="75"/>
      <c r="CL119" s="60"/>
      <c r="CM119" s="60"/>
      <c r="CN119" s="60"/>
      <c r="CO119" s="60"/>
      <c r="CP119" s="60"/>
      <c r="CQ119" s="60"/>
      <c r="CR119" s="60"/>
      <c r="CS119" s="60"/>
      <c r="CT119" s="60"/>
      <c r="CU119" s="60"/>
      <c r="CV119" s="60"/>
      <c r="CW119" s="60"/>
      <c r="CX119" s="60"/>
      <c r="CY119" s="60"/>
      <c r="CZ119" s="60"/>
      <c r="DA119" s="60"/>
      <c r="DB119" s="60"/>
      <c r="DC119" s="60"/>
      <c r="DD119" s="60"/>
      <c r="DE119" s="60"/>
      <c r="DF119" s="60"/>
      <c r="DG119" s="60"/>
      <c r="DH119" s="60"/>
      <c r="DI119" s="60"/>
      <c r="DJ119" s="60"/>
      <c r="DK119" s="60"/>
      <c r="DL119" s="60"/>
      <c r="DM119" s="60"/>
      <c r="DN119" s="60"/>
      <c r="DO119" s="60"/>
      <c r="DP119" s="60"/>
    </row>
    <row r="120" spans="1:120">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BS120" s="60"/>
      <c r="BT120" s="60"/>
      <c r="BU120" s="75"/>
      <c r="BV120" s="75"/>
      <c r="BW120" s="75"/>
      <c r="BX120" s="75"/>
      <c r="BY120" s="75"/>
      <c r="BZ120" s="75"/>
      <c r="CA120" s="75"/>
      <c r="CL120" s="60"/>
      <c r="CM120" s="60"/>
      <c r="CN120" s="60"/>
      <c r="CO120" s="60"/>
      <c r="CP120" s="60"/>
      <c r="CQ120" s="60"/>
      <c r="CR120" s="60"/>
      <c r="CS120" s="60"/>
      <c r="CT120" s="60"/>
      <c r="CU120" s="60"/>
      <c r="CV120" s="60"/>
      <c r="CW120" s="60"/>
      <c r="CX120" s="60"/>
      <c r="CY120" s="60"/>
      <c r="CZ120" s="60"/>
      <c r="DA120" s="60"/>
      <c r="DB120" s="60"/>
      <c r="DC120" s="60"/>
      <c r="DD120" s="60"/>
      <c r="DE120" s="60"/>
      <c r="DF120" s="60"/>
      <c r="DG120" s="60"/>
      <c r="DH120" s="60"/>
      <c r="DI120" s="60"/>
      <c r="DJ120" s="60"/>
      <c r="DK120" s="60"/>
      <c r="DL120" s="60"/>
      <c r="DM120" s="60"/>
      <c r="DN120" s="60"/>
      <c r="DO120" s="60"/>
      <c r="DP120" s="60"/>
    </row>
    <row r="121" spans="1:120">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BS121" s="60"/>
      <c r="BT121" s="60"/>
      <c r="BU121" s="75"/>
      <c r="BV121" s="75"/>
      <c r="BW121" s="75"/>
      <c r="BX121" s="75"/>
      <c r="BY121" s="75"/>
      <c r="BZ121" s="75"/>
      <c r="CA121" s="75"/>
      <c r="CL121" s="60"/>
      <c r="CM121" s="60"/>
      <c r="CN121" s="60"/>
      <c r="CO121" s="60"/>
      <c r="CP121" s="60"/>
      <c r="CQ121" s="60"/>
      <c r="CR121" s="60"/>
      <c r="CS121" s="60"/>
      <c r="CT121" s="60"/>
      <c r="CU121" s="60"/>
      <c r="CV121" s="60"/>
      <c r="CW121" s="60"/>
      <c r="CX121" s="60"/>
      <c r="CY121" s="60"/>
      <c r="CZ121" s="60"/>
      <c r="DA121" s="60"/>
      <c r="DB121" s="60"/>
      <c r="DC121" s="60"/>
      <c r="DD121" s="60"/>
      <c r="DE121" s="60"/>
      <c r="DF121" s="60"/>
      <c r="DG121" s="60"/>
      <c r="DH121" s="60"/>
      <c r="DI121" s="60"/>
      <c r="DJ121" s="60"/>
      <c r="DK121" s="60"/>
      <c r="DL121" s="60"/>
      <c r="DM121" s="60"/>
      <c r="DN121" s="60"/>
      <c r="DO121" s="60"/>
      <c r="DP121" s="60"/>
    </row>
    <row r="122" spans="1:120">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BS122" s="60"/>
      <c r="BT122" s="60"/>
      <c r="BU122" s="75"/>
      <c r="BV122" s="75"/>
      <c r="BW122" s="75"/>
      <c r="BX122" s="75"/>
      <c r="BY122" s="75"/>
      <c r="BZ122" s="75"/>
      <c r="CA122" s="75"/>
      <c r="CL122" s="60"/>
      <c r="CM122" s="60"/>
      <c r="CN122" s="60"/>
      <c r="CO122" s="60"/>
      <c r="CP122" s="60"/>
      <c r="CQ122" s="60"/>
      <c r="CR122" s="60"/>
      <c r="CS122" s="60"/>
      <c r="CT122" s="60"/>
      <c r="CU122" s="60"/>
      <c r="CV122" s="60"/>
      <c r="CW122" s="60"/>
      <c r="CX122" s="60"/>
      <c r="CY122" s="60"/>
      <c r="CZ122" s="60"/>
      <c r="DA122" s="60"/>
      <c r="DB122" s="60"/>
      <c r="DC122" s="60"/>
      <c r="DD122" s="60"/>
      <c r="DE122" s="60"/>
      <c r="DF122" s="60"/>
      <c r="DG122" s="60"/>
      <c r="DH122" s="60"/>
      <c r="DI122" s="60"/>
      <c r="DJ122" s="60"/>
      <c r="DK122" s="60"/>
      <c r="DL122" s="60"/>
      <c r="DM122" s="60"/>
      <c r="DN122" s="60"/>
      <c r="DO122" s="60"/>
      <c r="DP122" s="60"/>
    </row>
    <row r="123" spans="1:120">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BS123" s="60"/>
      <c r="BT123" s="60"/>
      <c r="BU123" s="75"/>
      <c r="BV123" s="75"/>
      <c r="BW123" s="75"/>
      <c r="BX123" s="75"/>
      <c r="BY123" s="75"/>
      <c r="BZ123" s="75"/>
      <c r="CA123" s="75"/>
      <c r="CL123" s="60"/>
      <c r="CM123" s="60"/>
      <c r="CN123" s="60"/>
      <c r="CO123" s="60"/>
      <c r="CP123" s="60"/>
      <c r="CQ123" s="60"/>
      <c r="CR123" s="60"/>
      <c r="CS123" s="60"/>
      <c r="CT123" s="60"/>
      <c r="CU123" s="60"/>
      <c r="CV123" s="60"/>
      <c r="CW123" s="60"/>
      <c r="CX123" s="60"/>
      <c r="CY123" s="60"/>
      <c r="CZ123" s="60"/>
      <c r="DA123" s="60"/>
      <c r="DB123" s="60"/>
      <c r="DC123" s="60"/>
      <c r="DD123" s="60"/>
      <c r="DE123" s="60"/>
      <c r="DF123" s="60"/>
      <c r="DG123" s="60"/>
      <c r="DH123" s="60"/>
      <c r="DI123" s="60"/>
      <c r="DJ123" s="60"/>
      <c r="DK123" s="60"/>
      <c r="DL123" s="60"/>
      <c r="DM123" s="60"/>
      <c r="DN123" s="60"/>
      <c r="DO123" s="60"/>
      <c r="DP123" s="60"/>
    </row>
    <row r="124" spans="1:120">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BS124" s="60"/>
      <c r="BT124" s="60"/>
      <c r="BU124" s="75"/>
      <c r="BV124" s="75"/>
      <c r="BW124" s="75"/>
      <c r="BX124" s="75"/>
      <c r="BY124" s="75"/>
      <c r="BZ124" s="75"/>
      <c r="CA124" s="75"/>
      <c r="CL124" s="60"/>
      <c r="CM124" s="60"/>
      <c r="CN124" s="60"/>
      <c r="CO124" s="60"/>
      <c r="CP124" s="60"/>
      <c r="CQ124" s="60"/>
      <c r="CR124" s="60"/>
      <c r="CS124" s="60"/>
      <c r="CT124" s="60"/>
      <c r="CU124" s="60"/>
      <c r="CV124" s="60"/>
      <c r="CW124" s="60"/>
      <c r="CX124" s="60"/>
      <c r="CY124" s="60"/>
      <c r="CZ124" s="60"/>
      <c r="DA124" s="60"/>
      <c r="DB124" s="60"/>
      <c r="DC124" s="60"/>
      <c r="DD124" s="60"/>
      <c r="DE124" s="60"/>
      <c r="DF124" s="60"/>
      <c r="DG124" s="60"/>
      <c r="DH124" s="60"/>
      <c r="DI124" s="60"/>
      <c r="DJ124" s="60"/>
      <c r="DK124" s="60"/>
      <c r="DL124" s="60"/>
      <c r="DM124" s="60"/>
      <c r="DN124" s="60"/>
      <c r="DO124" s="60"/>
      <c r="DP124" s="60"/>
    </row>
    <row r="125" spans="1:120">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BS125" s="60"/>
      <c r="BT125" s="60"/>
      <c r="BU125" s="75"/>
      <c r="BV125" s="75"/>
      <c r="BW125" s="75"/>
      <c r="BX125" s="75"/>
      <c r="BY125" s="75"/>
      <c r="BZ125" s="75"/>
      <c r="CA125" s="75"/>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row>
    <row r="126" spans="1:120">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BS126" s="60"/>
      <c r="BT126" s="60"/>
      <c r="BU126" s="75"/>
      <c r="BV126" s="75"/>
      <c r="BW126" s="75"/>
      <c r="BX126" s="75"/>
      <c r="BY126" s="75"/>
      <c r="BZ126" s="75"/>
      <c r="CA126" s="75"/>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row>
    <row r="127" spans="1:120">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BS127" s="60"/>
      <c r="BT127" s="60"/>
      <c r="BU127" s="75"/>
      <c r="BV127" s="75"/>
      <c r="BW127" s="75"/>
      <c r="BX127" s="75"/>
      <c r="BY127" s="75"/>
      <c r="BZ127" s="75"/>
      <c r="CA127" s="75"/>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row>
    <row r="128" spans="1:120">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BS128" s="60"/>
      <c r="BT128" s="60"/>
      <c r="BU128" s="75"/>
      <c r="BV128" s="75"/>
      <c r="BW128" s="75"/>
      <c r="BX128" s="75"/>
      <c r="BY128" s="75"/>
      <c r="BZ128" s="75"/>
      <c r="CA128" s="75"/>
      <c r="CL128" s="60"/>
      <c r="CM128" s="60"/>
      <c r="CN128" s="60"/>
      <c r="CO128" s="60"/>
      <c r="CP128" s="60"/>
      <c r="CQ128" s="60"/>
      <c r="CR128" s="60"/>
      <c r="CS128" s="60"/>
      <c r="CT128" s="60"/>
      <c r="CU128" s="60"/>
      <c r="CV128" s="60"/>
      <c r="CW128" s="60"/>
      <c r="CX128" s="60"/>
      <c r="CY128" s="60"/>
      <c r="CZ128" s="60"/>
      <c r="DA128" s="60"/>
      <c r="DB128" s="60"/>
      <c r="DC128" s="60"/>
      <c r="DD128" s="60"/>
      <c r="DE128" s="60"/>
      <c r="DF128" s="60"/>
      <c r="DG128" s="60"/>
      <c r="DH128" s="60"/>
      <c r="DI128" s="60"/>
      <c r="DJ128" s="60"/>
      <c r="DK128" s="60"/>
      <c r="DL128" s="60"/>
      <c r="DM128" s="60"/>
      <c r="DN128" s="60"/>
      <c r="DO128" s="60"/>
      <c r="DP128" s="60"/>
    </row>
    <row r="129" spans="1:120">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BS129" s="60"/>
      <c r="BT129" s="60"/>
      <c r="BU129" s="75"/>
      <c r="BV129" s="75"/>
      <c r="BW129" s="75"/>
      <c r="BX129" s="75"/>
      <c r="BY129" s="75"/>
      <c r="BZ129" s="75"/>
      <c r="CA129" s="75"/>
      <c r="CL129" s="60"/>
      <c r="CM129" s="60"/>
      <c r="CN129" s="60"/>
      <c r="CO129" s="60"/>
      <c r="CP129" s="60"/>
      <c r="CQ129" s="60"/>
      <c r="CR129" s="60"/>
      <c r="CS129" s="60"/>
      <c r="CT129" s="60"/>
      <c r="CU129" s="60"/>
      <c r="CV129" s="60"/>
      <c r="CW129" s="60"/>
      <c r="CX129" s="60"/>
      <c r="CY129" s="60"/>
      <c r="CZ129" s="60"/>
      <c r="DA129" s="60"/>
      <c r="DB129" s="60"/>
      <c r="DC129" s="60"/>
      <c r="DD129" s="60"/>
      <c r="DE129" s="60"/>
      <c r="DF129" s="60"/>
      <c r="DG129" s="60"/>
      <c r="DH129" s="60"/>
      <c r="DI129" s="60"/>
      <c r="DJ129" s="60"/>
      <c r="DK129" s="60"/>
      <c r="DL129" s="60"/>
      <c r="DM129" s="60"/>
      <c r="DN129" s="60"/>
      <c r="DO129" s="60"/>
      <c r="DP129" s="60"/>
    </row>
    <row r="130" spans="1:120">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BS130" s="60"/>
      <c r="BT130" s="60"/>
      <c r="BU130" s="75"/>
      <c r="BV130" s="75"/>
      <c r="BW130" s="75"/>
      <c r="BX130" s="75"/>
      <c r="BY130" s="75"/>
      <c r="BZ130" s="75"/>
      <c r="CA130" s="75"/>
      <c r="CL130" s="60"/>
      <c r="CM130" s="60"/>
      <c r="CN130" s="60"/>
      <c r="CO130" s="60"/>
      <c r="CP130" s="60"/>
      <c r="CQ130" s="60"/>
      <c r="CR130" s="60"/>
      <c r="CS130" s="60"/>
      <c r="CT130" s="60"/>
      <c r="CU130" s="60"/>
      <c r="CV130" s="60"/>
      <c r="CW130" s="60"/>
      <c r="CX130" s="60"/>
      <c r="CY130" s="60"/>
      <c r="CZ130" s="60"/>
      <c r="DA130" s="60"/>
      <c r="DB130" s="60"/>
      <c r="DC130" s="60"/>
      <c r="DD130" s="60"/>
      <c r="DE130" s="60"/>
      <c r="DF130" s="60"/>
      <c r="DG130" s="60"/>
      <c r="DH130" s="60"/>
      <c r="DI130" s="60"/>
      <c r="DJ130" s="60"/>
      <c r="DK130" s="60"/>
      <c r="DL130" s="60"/>
      <c r="DM130" s="60"/>
      <c r="DN130" s="60"/>
      <c r="DO130" s="60"/>
      <c r="DP130" s="60"/>
    </row>
    <row r="131" spans="1:120">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BS131" s="60"/>
      <c r="BT131" s="60"/>
      <c r="BU131" s="75"/>
      <c r="BV131" s="75"/>
      <c r="BW131" s="75"/>
      <c r="BX131" s="75"/>
      <c r="BY131" s="75"/>
      <c r="BZ131" s="75"/>
      <c r="CA131" s="75"/>
      <c r="CL131" s="60"/>
      <c r="CM131" s="60"/>
      <c r="CN131" s="60"/>
      <c r="CO131" s="60"/>
      <c r="CP131" s="60"/>
      <c r="CQ131" s="60"/>
      <c r="CR131" s="60"/>
      <c r="CS131" s="60"/>
      <c r="CT131" s="60"/>
      <c r="CU131" s="60"/>
      <c r="CV131" s="60"/>
      <c r="CW131" s="60"/>
      <c r="CX131" s="60"/>
      <c r="CY131" s="60"/>
      <c r="CZ131" s="60"/>
      <c r="DA131" s="60"/>
      <c r="DB131" s="60"/>
      <c r="DC131" s="60"/>
      <c r="DD131" s="60"/>
      <c r="DE131" s="60"/>
      <c r="DF131" s="60"/>
      <c r="DG131" s="60"/>
      <c r="DH131" s="60"/>
      <c r="DI131" s="60"/>
      <c r="DJ131" s="60"/>
      <c r="DK131" s="60"/>
      <c r="DL131" s="60"/>
      <c r="DM131" s="60"/>
      <c r="DN131" s="60"/>
      <c r="DO131" s="60"/>
      <c r="DP131" s="60"/>
    </row>
    <row r="132" spans="1:120">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BS132" s="60"/>
      <c r="BT132" s="60"/>
      <c r="BU132" s="75"/>
      <c r="BV132" s="75"/>
      <c r="BW132" s="75"/>
      <c r="BX132" s="75"/>
      <c r="BY132" s="75"/>
      <c r="BZ132" s="75"/>
      <c r="CA132" s="75"/>
      <c r="CL132" s="60"/>
      <c r="CM132" s="60"/>
      <c r="CN132" s="60"/>
      <c r="CO132" s="60"/>
      <c r="CP132" s="60"/>
      <c r="CQ132" s="60"/>
      <c r="CR132" s="60"/>
      <c r="CS132" s="60"/>
      <c r="CT132" s="60"/>
      <c r="CU132" s="60"/>
      <c r="CV132" s="60"/>
      <c r="CW132" s="60"/>
      <c r="CX132" s="60"/>
      <c r="CY132" s="60"/>
      <c r="CZ132" s="60"/>
      <c r="DA132" s="60"/>
      <c r="DB132" s="60"/>
      <c r="DC132" s="60"/>
      <c r="DD132" s="60"/>
      <c r="DE132" s="60"/>
      <c r="DF132" s="60"/>
      <c r="DG132" s="60"/>
      <c r="DH132" s="60"/>
      <c r="DI132" s="60"/>
      <c r="DJ132" s="60"/>
      <c r="DK132" s="60"/>
      <c r="DL132" s="60"/>
      <c r="DM132" s="60"/>
      <c r="DN132" s="60"/>
      <c r="DO132" s="60"/>
      <c r="DP132" s="60"/>
    </row>
    <row r="133" spans="1:120">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BS133" s="60"/>
      <c r="BT133" s="60"/>
      <c r="BU133" s="75"/>
      <c r="BV133" s="75"/>
      <c r="BW133" s="75"/>
      <c r="BX133" s="75"/>
      <c r="BY133" s="75"/>
      <c r="BZ133" s="75"/>
      <c r="CA133" s="75"/>
      <c r="CL133" s="60"/>
      <c r="CM133" s="60"/>
      <c r="CN133" s="60"/>
      <c r="CO133" s="60"/>
      <c r="CP133" s="60"/>
      <c r="CQ133" s="60"/>
      <c r="CR133" s="60"/>
      <c r="CS133" s="60"/>
      <c r="CT133" s="60"/>
      <c r="CU133" s="60"/>
      <c r="CV133" s="60"/>
      <c r="CW133" s="60"/>
      <c r="CX133" s="60"/>
      <c r="CY133" s="60"/>
      <c r="CZ133" s="60"/>
      <c r="DA133" s="60"/>
      <c r="DB133" s="60"/>
      <c r="DC133" s="60"/>
      <c r="DD133" s="60"/>
      <c r="DE133" s="60"/>
      <c r="DF133" s="60"/>
      <c r="DG133" s="60"/>
      <c r="DH133" s="60"/>
      <c r="DI133" s="60"/>
      <c r="DJ133" s="60"/>
      <c r="DK133" s="60"/>
      <c r="DL133" s="60"/>
      <c r="DM133" s="60"/>
      <c r="DN133" s="60"/>
      <c r="DO133" s="60"/>
      <c r="DP133" s="60"/>
    </row>
    <row r="134" spans="1:120">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BS134" s="60"/>
      <c r="BT134" s="60"/>
      <c r="BU134" s="75"/>
      <c r="BV134" s="75"/>
      <c r="BW134" s="75"/>
      <c r="BX134" s="75"/>
      <c r="BY134" s="75"/>
      <c r="BZ134" s="75"/>
      <c r="CA134" s="75"/>
      <c r="CL134" s="60"/>
      <c r="CM134" s="60"/>
      <c r="CN134" s="60"/>
      <c r="CO134" s="60"/>
      <c r="CP134" s="60"/>
      <c r="CQ134" s="60"/>
      <c r="CR134" s="60"/>
      <c r="CS134" s="60"/>
      <c r="CT134" s="60"/>
      <c r="CU134" s="60"/>
      <c r="CV134" s="60"/>
      <c r="CW134" s="60"/>
      <c r="CX134" s="60"/>
      <c r="CY134" s="60"/>
      <c r="CZ134" s="60"/>
      <c r="DA134" s="60"/>
      <c r="DB134" s="60"/>
      <c r="DC134" s="60"/>
      <c r="DD134" s="60"/>
      <c r="DE134" s="60"/>
      <c r="DF134" s="60"/>
      <c r="DG134" s="60"/>
      <c r="DH134" s="60"/>
      <c r="DI134" s="60"/>
      <c r="DJ134" s="60"/>
      <c r="DK134" s="60"/>
      <c r="DL134" s="60"/>
      <c r="DM134" s="60"/>
      <c r="DN134" s="60"/>
      <c r="DO134" s="60"/>
      <c r="DP134" s="60"/>
    </row>
    <row r="135" spans="1:120">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BS135" s="60"/>
      <c r="BT135" s="60"/>
      <c r="BU135" s="75"/>
      <c r="BV135" s="75"/>
      <c r="BW135" s="75"/>
      <c r="BX135" s="75"/>
      <c r="BY135" s="75"/>
      <c r="BZ135" s="75"/>
      <c r="CA135" s="75"/>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60"/>
      <c r="DI135" s="60"/>
      <c r="DJ135" s="60"/>
      <c r="DK135" s="60"/>
      <c r="DL135" s="60"/>
      <c r="DM135" s="60"/>
      <c r="DN135" s="60"/>
      <c r="DO135" s="60"/>
      <c r="DP135" s="60"/>
    </row>
    <row r="136" spans="1:120">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BS136" s="60"/>
      <c r="BT136" s="60"/>
      <c r="BU136" s="75"/>
      <c r="BV136" s="75"/>
      <c r="BW136" s="75"/>
      <c r="BX136" s="75"/>
      <c r="BY136" s="75"/>
      <c r="BZ136" s="75"/>
      <c r="CA136" s="75"/>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60"/>
      <c r="DJ136" s="60"/>
      <c r="DK136" s="60"/>
      <c r="DL136" s="60"/>
      <c r="DM136" s="60"/>
      <c r="DN136" s="60"/>
      <c r="DO136" s="60"/>
      <c r="DP136" s="60"/>
    </row>
    <row r="137" spans="1:120">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BS137" s="60"/>
      <c r="BT137" s="60"/>
      <c r="BU137" s="75"/>
      <c r="BV137" s="75"/>
      <c r="BW137" s="75"/>
      <c r="BX137" s="75"/>
      <c r="BY137" s="75"/>
      <c r="BZ137" s="75"/>
      <c r="CA137" s="75"/>
      <c r="CL137" s="60"/>
      <c r="CM137" s="60"/>
      <c r="CN137" s="60"/>
      <c r="CO137" s="60"/>
      <c r="CP137" s="60"/>
      <c r="CQ137" s="60"/>
      <c r="CR137" s="60"/>
      <c r="CS137" s="60"/>
      <c r="CT137" s="60"/>
      <c r="CU137" s="60"/>
      <c r="CV137" s="60"/>
      <c r="CW137" s="60"/>
      <c r="CX137" s="60"/>
      <c r="CY137" s="60"/>
      <c r="CZ137" s="60"/>
      <c r="DA137" s="60"/>
      <c r="DB137" s="60"/>
      <c r="DC137" s="60"/>
      <c r="DD137" s="60"/>
      <c r="DE137" s="60"/>
      <c r="DF137" s="60"/>
      <c r="DG137" s="60"/>
      <c r="DH137" s="60"/>
      <c r="DI137" s="60"/>
      <c r="DJ137" s="60"/>
      <c r="DK137" s="60"/>
      <c r="DL137" s="60"/>
      <c r="DM137" s="60"/>
      <c r="DN137" s="60"/>
      <c r="DO137" s="60"/>
      <c r="DP137" s="60"/>
    </row>
    <row r="138" spans="1:120">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BS138" s="60"/>
      <c r="BT138" s="60"/>
      <c r="BU138" s="75"/>
      <c r="BV138" s="75"/>
      <c r="BW138" s="75"/>
      <c r="BX138" s="75"/>
      <c r="BY138" s="75"/>
      <c r="BZ138" s="75"/>
      <c r="CA138" s="75"/>
      <c r="CL138" s="60"/>
      <c r="CM138" s="60"/>
      <c r="CN138" s="60"/>
      <c r="CO138" s="60"/>
      <c r="CP138" s="60"/>
      <c r="CQ138" s="60"/>
      <c r="CR138" s="60"/>
      <c r="CS138" s="60"/>
      <c r="CT138" s="60"/>
      <c r="CU138" s="60"/>
      <c r="CV138" s="60"/>
      <c r="CW138" s="60"/>
      <c r="CX138" s="60"/>
      <c r="CY138" s="60"/>
      <c r="CZ138" s="60"/>
      <c r="DA138" s="60"/>
      <c r="DB138" s="60"/>
      <c r="DC138" s="60"/>
      <c r="DD138" s="60"/>
      <c r="DE138" s="60"/>
      <c r="DF138" s="60"/>
      <c r="DG138" s="60"/>
      <c r="DH138" s="60"/>
      <c r="DI138" s="60"/>
      <c r="DJ138" s="60"/>
      <c r="DK138" s="60"/>
      <c r="DL138" s="60"/>
      <c r="DM138" s="60"/>
      <c r="DN138" s="60"/>
      <c r="DO138" s="60"/>
      <c r="DP138" s="60"/>
    </row>
    <row r="139" spans="1:120">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BS139" s="60"/>
      <c r="BT139" s="60"/>
      <c r="BU139" s="75"/>
      <c r="BV139" s="75"/>
      <c r="BW139" s="75"/>
      <c r="BX139" s="75"/>
      <c r="BY139" s="75"/>
      <c r="BZ139" s="75"/>
      <c r="CA139" s="75"/>
      <c r="CL139" s="60"/>
      <c r="CM139" s="60"/>
      <c r="CN139" s="60"/>
      <c r="CO139" s="60"/>
      <c r="CP139" s="60"/>
      <c r="CQ139" s="60"/>
      <c r="CR139" s="60"/>
      <c r="CS139" s="60"/>
      <c r="CT139" s="60"/>
      <c r="CU139" s="60"/>
      <c r="CV139" s="60"/>
      <c r="CW139" s="60"/>
      <c r="CX139" s="60"/>
      <c r="CY139" s="60"/>
      <c r="CZ139" s="60"/>
      <c r="DA139" s="60"/>
      <c r="DB139" s="60"/>
      <c r="DC139" s="60"/>
      <c r="DD139" s="60"/>
      <c r="DE139" s="60"/>
      <c r="DF139" s="60"/>
      <c r="DG139" s="60"/>
      <c r="DH139" s="60"/>
      <c r="DI139" s="60"/>
      <c r="DJ139" s="60"/>
      <c r="DK139" s="60"/>
      <c r="DL139" s="60"/>
      <c r="DM139" s="60"/>
      <c r="DN139" s="60"/>
      <c r="DO139" s="60"/>
      <c r="DP139" s="60"/>
    </row>
    <row r="140" spans="1:120">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BS140" s="60"/>
      <c r="BT140" s="60"/>
      <c r="BU140" s="75"/>
      <c r="BV140" s="75"/>
      <c r="BW140" s="75"/>
      <c r="BX140" s="75"/>
      <c r="BY140" s="75"/>
      <c r="BZ140" s="75"/>
      <c r="CA140" s="75"/>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row>
    <row r="141" spans="1:120">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BS141" s="60"/>
      <c r="BT141" s="60"/>
      <c r="BU141" s="75"/>
      <c r="BV141" s="75"/>
      <c r="BW141" s="75"/>
      <c r="BX141" s="75"/>
      <c r="BY141" s="75"/>
      <c r="BZ141" s="75"/>
      <c r="CA141" s="75"/>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60"/>
      <c r="DN141" s="60"/>
      <c r="DO141" s="60"/>
      <c r="DP141" s="60"/>
    </row>
    <row r="142" spans="1:120">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BS142" s="60"/>
      <c r="BT142" s="60"/>
      <c r="BU142" s="75"/>
      <c r="BV142" s="75"/>
      <c r="BW142" s="75"/>
      <c r="BX142" s="75"/>
      <c r="BY142" s="75"/>
      <c r="BZ142" s="75"/>
      <c r="CA142" s="75"/>
      <c r="CL142" s="60"/>
      <c r="CM142" s="60"/>
      <c r="CN142" s="60"/>
      <c r="CO142" s="60"/>
      <c r="CP142" s="60"/>
      <c r="CQ142" s="60"/>
      <c r="CR142" s="60"/>
      <c r="CS142" s="60"/>
      <c r="CT142" s="60"/>
      <c r="CU142" s="60"/>
      <c r="CV142" s="60"/>
      <c r="CW142" s="60"/>
      <c r="CX142" s="60"/>
      <c r="CY142" s="60"/>
      <c r="CZ142" s="60"/>
      <c r="DA142" s="60"/>
      <c r="DB142" s="60"/>
      <c r="DC142" s="60"/>
      <c r="DD142" s="60"/>
      <c r="DE142" s="60"/>
      <c r="DF142" s="60"/>
      <c r="DG142" s="60"/>
      <c r="DH142" s="60"/>
      <c r="DI142" s="60"/>
      <c r="DJ142" s="60"/>
      <c r="DK142" s="60"/>
      <c r="DL142" s="60"/>
      <c r="DM142" s="60"/>
      <c r="DN142" s="60"/>
      <c r="DO142" s="60"/>
      <c r="DP142" s="60"/>
    </row>
    <row r="143" spans="1:120">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BS143" s="60"/>
      <c r="BT143" s="60"/>
      <c r="BU143" s="75"/>
      <c r="BV143" s="75"/>
      <c r="BW143" s="75"/>
      <c r="BX143" s="75"/>
      <c r="BY143" s="75"/>
      <c r="BZ143" s="75"/>
      <c r="CA143" s="75"/>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row>
    <row r="144" spans="1:120">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BS144" s="60"/>
      <c r="BT144" s="60"/>
      <c r="BU144" s="75"/>
      <c r="BV144" s="75"/>
      <c r="BW144" s="75"/>
      <c r="BX144" s="75"/>
      <c r="BY144" s="75"/>
      <c r="BZ144" s="75"/>
      <c r="CA144" s="75"/>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60"/>
      <c r="DI144" s="60"/>
      <c r="DJ144" s="60"/>
      <c r="DK144" s="60"/>
      <c r="DL144" s="60"/>
      <c r="DM144" s="60"/>
      <c r="DN144" s="60"/>
      <c r="DO144" s="60"/>
      <c r="DP144" s="60"/>
    </row>
    <row r="145" spans="1:120">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BS145" s="60"/>
      <c r="BT145" s="60"/>
      <c r="BU145" s="75"/>
      <c r="BV145" s="75"/>
      <c r="BW145" s="75"/>
      <c r="BX145" s="75"/>
      <c r="BY145" s="75"/>
      <c r="BZ145" s="75"/>
      <c r="CA145" s="75"/>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row>
    <row r="146" spans="1:120">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BS146" s="60"/>
      <c r="BT146" s="60"/>
      <c r="BU146" s="75"/>
      <c r="BV146" s="75"/>
      <c r="BW146" s="75"/>
      <c r="BX146" s="75"/>
      <c r="BY146" s="75"/>
      <c r="BZ146" s="75"/>
      <c r="CA146" s="75"/>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row>
    <row r="147" spans="1:120">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BS147" s="60"/>
      <c r="BT147" s="60"/>
      <c r="BU147" s="75"/>
      <c r="BV147" s="75"/>
      <c r="BW147" s="75"/>
      <c r="BX147" s="75"/>
      <c r="BY147" s="75"/>
      <c r="BZ147" s="75"/>
      <c r="CA147" s="75"/>
      <c r="CL147" s="60"/>
      <c r="CM147" s="60"/>
      <c r="CN147" s="60"/>
      <c r="CO147" s="60"/>
      <c r="CP147" s="60"/>
      <c r="CQ147" s="60"/>
      <c r="CR147" s="60"/>
      <c r="CS147" s="60"/>
      <c r="CT147" s="60"/>
      <c r="CU147" s="60"/>
      <c r="CV147" s="60"/>
      <c r="CW147" s="60"/>
      <c r="CX147" s="60"/>
      <c r="CY147" s="60"/>
      <c r="CZ147" s="60"/>
      <c r="DA147" s="60"/>
      <c r="DB147" s="60"/>
      <c r="DC147" s="60"/>
      <c r="DD147" s="60"/>
      <c r="DE147" s="60"/>
      <c r="DF147" s="60"/>
      <c r="DG147" s="60"/>
      <c r="DH147" s="60"/>
      <c r="DI147" s="60"/>
      <c r="DJ147" s="60"/>
      <c r="DK147" s="60"/>
      <c r="DL147" s="60"/>
      <c r="DM147" s="60"/>
      <c r="DN147" s="60"/>
      <c r="DO147" s="60"/>
      <c r="DP147" s="60"/>
    </row>
    <row r="148" spans="1:120">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BS148" s="60"/>
      <c r="BT148" s="60"/>
      <c r="BU148" s="75"/>
      <c r="BV148" s="75"/>
      <c r="BW148" s="75"/>
      <c r="BX148" s="75"/>
      <c r="BY148" s="75"/>
      <c r="BZ148" s="75"/>
      <c r="CA148" s="75"/>
      <c r="CL148" s="60"/>
      <c r="CM148" s="60"/>
      <c r="CN148" s="60"/>
      <c r="CO148" s="60"/>
      <c r="CP148" s="60"/>
      <c r="CQ148" s="60"/>
      <c r="CR148" s="60"/>
      <c r="CS148" s="60"/>
      <c r="CT148" s="60"/>
      <c r="CU148" s="60"/>
      <c r="CV148" s="60"/>
      <c r="CW148" s="60"/>
      <c r="CX148" s="60"/>
      <c r="CY148" s="60"/>
      <c r="CZ148" s="60"/>
      <c r="DA148" s="60"/>
      <c r="DB148" s="60"/>
      <c r="DC148" s="60"/>
      <c r="DD148" s="60"/>
      <c r="DE148" s="60"/>
      <c r="DF148" s="60"/>
      <c r="DG148" s="60"/>
      <c r="DH148" s="60"/>
      <c r="DI148" s="60"/>
      <c r="DJ148" s="60"/>
      <c r="DK148" s="60"/>
      <c r="DL148" s="60"/>
      <c r="DM148" s="60"/>
      <c r="DN148" s="60"/>
      <c r="DO148" s="60"/>
      <c r="DP148" s="60"/>
    </row>
    <row r="149" spans="1:120">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BS149" s="60"/>
      <c r="BT149" s="60"/>
      <c r="BU149" s="75"/>
      <c r="BV149" s="75"/>
      <c r="BW149" s="75"/>
      <c r="BX149" s="75"/>
      <c r="BY149" s="75"/>
      <c r="BZ149" s="75"/>
      <c r="CA149" s="75"/>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row>
    <row r="150" spans="1:120">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BS150" s="60"/>
      <c r="BT150" s="60"/>
      <c r="BU150" s="75"/>
      <c r="BV150" s="75"/>
      <c r="BW150" s="75"/>
      <c r="BX150" s="75"/>
      <c r="BY150" s="75"/>
      <c r="BZ150" s="75"/>
      <c r="CA150" s="75"/>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row>
    <row r="151" spans="1:120">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BS151" s="60"/>
      <c r="BT151" s="60"/>
      <c r="BU151" s="75"/>
      <c r="BV151" s="75"/>
      <c r="BW151" s="75"/>
      <c r="BX151" s="75"/>
      <c r="BY151" s="75"/>
      <c r="BZ151" s="75"/>
      <c r="CA151" s="75"/>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row>
    <row r="152" spans="1:120">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BS152" s="60"/>
      <c r="BT152" s="60"/>
      <c r="BU152" s="75"/>
      <c r="BV152" s="75"/>
      <c r="BW152" s="75"/>
      <c r="BX152" s="75"/>
      <c r="BY152" s="75"/>
      <c r="BZ152" s="75"/>
      <c r="CA152" s="75"/>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0"/>
      <c r="DO152" s="60"/>
      <c r="DP152" s="60"/>
    </row>
    <row r="153" spans="1:120">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BS153" s="60"/>
      <c r="BT153" s="60"/>
      <c r="BU153" s="75"/>
      <c r="BV153" s="75"/>
      <c r="BW153" s="75"/>
      <c r="BX153" s="75"/>
      <c r="BY153" s="75"/>
      <c r="BZ153" s="75"/>
      <c r="CA153" s="75"/>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row>
    <row r="154" spans="1:120">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BS154" s="60"/>
      <c r="BT154" s="60"/>
      <c r="BU154" s="75"/>
      <c r="BV154" s="75"/>
      <c r="BW154" s="75"/>
      <c r="BX154" s="75"/>
      <c r="BY154" s="75"/>
      <c r="BZ154" s="75"/>
      <c r="CA154" s="75"/>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row>
    <row r="155" spans="1:120">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BS155" s="60"/>
      <c r="BT155" s="60"/>
      <c r="BU155" s="75"/>
      <c r="BV155" s="75"/>
      <c r="BW155" s="75"/>
      <c r="BX155" s="75"/>
      <c r="BY155" s="75"/>
      <c r="BZ155" s="75"/>
      <c r="CA155" s="75"/>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row>
    <row r="156" spans="1:120">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BS156" s="60"/>
      <c r="BT156" s="60"/>
      <c r="BU156" s="75"/>
      <c r="BV156" s="75"/>
      <c r="BW156" s="75"/>
      <c r="BX156" s="75"/>
      <c r="BY156" s="75"/>
      <c r="BZ156" s="75"/>
      <c r="CA156" s="75"/>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row>
    <row r="157" spans="1:120">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BS157" s="60"/>
      <c r="BT157" s="60"/>
      <c r="BU157" s="75"/>
      <c r="BV157" s="75"/>
      <c r="BW157" s="75"/>
      <c r="BX157" s="75"/>
      <c r="BY157" s="75"/>
      <c r="BZ157" s="75"/>
      <c r="CA157" s="75"/>
      <c r="CL157" s="60"/>
      <c r="CM157" s="60"/>
      <c r="CN157" s="60"/>
      <c r="CO157" s="60"/>
      <c r="CP157" s="60"/>
      <c r="CQ157" s="60"/>
      <c r="CR157" s="60"/>
      <c r="CS157" s="60"/>
      <c r="CT157" s="60"/>
      <c r="CU157" s="60"/>
      <c r="CV157" s="60"/>
      <c r="CW157" s="60"/>
      <c r="CX157" s="60"/>
      <c r="CY157" s="60"/>
      <c r="CZ157" s="60"/>
      <c r="DA157" s="60"/>
      <c r="DB157" s="60"/>
      <c r="DC157" s="60"/>
      <c r="DD157" s="60"/>
      <c r="DE157" s="60"/>
      <c r="DF157" s="60"/>
      <c r="DG157" s="60"/>
      <c r="DH157" s="60"/>
      <c r="DI157" s="60"/>
      <c r="DJ157" s="60"/>
      <c r="DK157" s="60"/>
      <c r="DL157" s="60"/>
      <c r="DM157" s="60"/>
      <c r="DN157" s="60"/>
      <c r="DO157" s="60"/>
      <c r="DP157" s="60"/>
    </row>
    <row r="158" spans="1:120">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BS158" s="60"/>
      <c r="BT158" s="60"/>
      <c r="BU158" s="75"/>
      <c r="BV158" s="75"/>
      <c r="BW158" s="75"/>
      <c r="BX158" s="75"/>
      <c r="BY158" s="75"/>
      <c r="BZ158" s="75"/>
      <c r="CA158" s="75"/>
      <c r="CL158" s="60"/>
      <c r="CM158" s="60"/>
      <c r="CN158" s="60"/>
      <c r="CO158" s="60"/>
      <c r="CP158" s="60"/>
      <c r="CQ158" s="60"/>
      <c r="CR158" s="60"/>
      <c r="CS158" s="60"/>
      <c r="CT158" s="60"/>
      <c r="CU158" s="60"/>
      <c r="CV158" s="60"/>
      <c r="CW158" s="60"/>
      <c r="CX158" s="60"/>
      <c r="CY158" s="60"/>
      <c r="CZ158" s="60"/>
      <c r="DA158" s="60"/>
      <c r="DB158" s="60"/>
      <c r="DC158" s="60"/>
      <c r="DD158" s="60"/>
      <c r="DE158" s="60"/>
      <c r="DF158" s="60"/>
      <c r="DG158" s="60"/>
      <c r="DH158" s="60"/>
      <c r="DI158" s="60"/>
      <c r="DJ158" s="60"/>
      <c r="DK158" s="60"/>
      <c r="DL158" s="60"/>
      <c r="DM158" s="60"/>
      <c r="DN158" s="60"/>
      <c r="DO158" s="60"/>
      <c r="DP158" s="60"/>
    </row>
    <row r="159" spans="1:120">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BS159" s="60"/>
      <c r="BT159" s="60"/>
      <c r="BU159" s="75"/>
      <c r="BV159" s="75"/>
      <c r="BW159" s="75"/>
      <c r="BX159" s="75"/>
      <c r="BY159" s="75"/>
      <c r="BZ159" s="75"/>
      <c r="CA159" s="75"/>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row>
    <row r="160" spans="1:120">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BS160" s="60"/>
      <c r="BT160" s="60"/>
      <c r="BU160" s="75"/>
      <c r="BV160" s="75"/>
      <c r="BW160" s="75"/>
      <c r="BX160" s="75"/>
      <c r="BY160" s="75"/>
      <c r="BZ160" s="75"/>
      <c r="CA160" s="75"/>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row>
    <row r="161" spans="1:120">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BS161" s="60"/>
      <c r="BT161" s="60"/>
      <c r="BU161" s="75"/>
      <c r="BV161" s="75"/>
      <c r="BW161" s="75"/>
      <c r="BX161" s="75"/>
      <c r="BY161" s="75"/>
      <c r="BZ161" s="75"/>
      <c r="CA161" s="75"/>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row>
    <row r="162" spans="1:120">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BS162" s="60"/>
      <c r="BT162" s="60"/>
      <c r="BU162" s="75"/>
      <c r="BV162" s="75"/>
      <c r="BW162" s="75"/>
      <c r="BX162" s="75"/>
      <c r="BY162" s="75"/>
      <c r="BZ162" s="75"/>
      <c r="CA162" s="75"/>
      <c r="CL162" s="60"/>
      <c r="CM162" s="60"/>
      <c r="CN162" s="60"/>
      <c r="CO162" s="60"/>
      <c r="CP162" s="60"/>
      <c r="CQ162" s="60"/>
      <c r="CR162" s="60"/>
      <c r="CS162" s="60"/>
      <c r="CT162" s="60"/>
      <c r="CU162" s="60"/>
      <c r="CV162" s="60"/>
      <c r="CW162" s="60"/>
      <c r="CX162" s="60"/>
      <c r="CY162" s="60"/>
      <c r="CZ162" s="60"/>
      <c r="DA162" s="60"/>
      <c r="DB162" s="60"/>
      <c r="DC162" s="60"/>
      <c r="DD162" s="60"/>
      <c r="DE162" s="60"/>
      <c r="DF162" s="60"/>
      <c r="DG162" s="60"/>
      <c r="DH162" s="60"/>
      <c r="DI162" s="60"/>
      <c r="DJ162" s="60"/>
      <c r="DK162" s="60"/>
      <c r="DL162" s="60"/>
      <c r="DM162" s="60"/>
      <c r="DN162" s="60"/>
      <c r="DO162" s="60"/>
      <c r="DP162" s="60"/>
    </row>
    <row r="163" spans="1:120">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BS163" s="60"/>
      <c r="BT163" s="60"/>
      <c r="BU163" s="75"/>
      <c r="BV163" s="75"/>
      <c r="BW163" s="75"/>
      <c r="BX163" s="75"/>
      <c r="BY163" s="75"/>
      <c r="BZ163" s="75"/>
      <c r="CA163" s="75"/>
      <c r="CL163" s="60"/>
      <c r="CM163" s="60"/>
      <c r="CN163" s="60"/>
      <c r="CO163" s="60"/>
      <c r="CP163" s="60"/>
      <c r="CQ163" s="60"/>
      <c r="CR163" s="60"/>
      <c r="CS163" s="60"/>
      <c r="CT163" s="60"/>
      <c r="CU163" s="60"/>
      <c r="CV163" s="60"/>
      <c r="CW163" s="60"/>
      <c r="CX163" s="60"/>
      <c r="CY163" s="60"/>
      <c r="CZ163" s="60"/>
      <c r="DA163" s="60"/>
      <c r="DB163" s="60"/>
      <c r="DC163" s="60"/>
      <c r="DD163" s="60"/>
      <c r="DE163" s="60"/>
      <c r="DF163" s="60"/>
      <c r="DG163" s="60"/>
      <c r="DH163" s="60"/>
      <c r="DI163" s="60"/>
      <c r="DJ163" s="60"/>
      <c r="DK163" s="60"/>
      <c r="DL163" s="60"/>
      <c r="DM163" s="60"/>
      <c r="DN163" s="60"/>
      <c r="DO163" s="60"/>
      <c r="DP163" s="60"/>
    </row>
    <row r="164" spans="1:120">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BS164" s="60"/>
      <c r="BT164" s="60"/>
      <c r="BU164" s="75"/>
      <c r="BV164" s="75"/>
      <c r="BW164" s="75"/>
      <c r="BX164" s="75"/>
      <c r="BY164" s="75"/>
      <c r="BZ164" s="75"/>
      <c r="CA164" s="75"/>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row>
    <row r="165" spans="1:120">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BS165" s="60"/>
      <c r="BT165" s="60"/>
      <c r="BU165" s="75"/>
      <c r="BV165" s="75"/>
      <c r="BW165" s="75"/>
      <c r="BX165" s="75"/>
      <c r="BY165" s="75"/>
      <c r="BZ165" s="75"/>
      <c r="CA165" s="75"/>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row>
    <row r="166" spans="1:120">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BS166" s="60"/>
      <c r="BT166" s="60"/>
      <c r="BU166" s="75"/>
      <c r="BV166" s="75"/>
      <c r="BW166" s="75"/>
      <c r="BX166" s="75"/>
      <c r="BY166" s="75"/>
      <c r="BZ166" s="75"/>
      <c r="CA166" s="75"/>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row>
    <row r="167" spans="1:120">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BS167" s="60"/>
      <c r="BT167" s="60"/>
      <c r="BU167" s="75"/>
      <c r="BV167" s="75"/>
      <c r="BW167" s="75"/>
      <c r="BX167" s="75"/>
      <c r="BY167" s="75"/>
      <c r="BZ167" s="75"/>
      <c r="CA167" s="75"/>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0"/>
      <c r="DJ167" s="60"/>
      <c r="DK167" s="60"/>
      <c r="DL167" s="60"/>
      <c r="DM167" s="60"/>
      <c r="DN167" s="60"/>
      <c r="DO167" s="60"/>
      <c r="DP167" s="60"/>
    </row>
    <row r="168" spans="1:120">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BS168" s="60"/>
      <c r="BT168" s="60"/>
      <c r="BU168" s="75"/>
      <c r="BV168" s="75"/>
      <c r="BW168" s="75"/>
      <c r="BX168" s="75"/>
      <c r="BY168" s="75"/>
      <c r="BZ168" s="75"/>
      <c r="CA168" s="75"/>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0"/>
      <c r="DJ168" s="60"/>
      <c r="DK168" s="60"/>
      <c r="DL168" s="60"/>
      <c r="DM168" s="60"/>
      <c r="DN168" s="60"/>
      <c r="DO168" s="60"/>
      <c r="DP168" s="60"/>
    </row>
    <row r="169" spans="1:120">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BS169" s="60"/>
      <c r="BT169" s="60"/>
      <c r="BU169" s="75"/>
      <c r="BV169" s="75"/>
      <c r="BW169" s="75"/>
      <c r="BX169" s="75"/>
      <c r="BY169" s="75"/>
      <c r="BZ169" s="75"/>
      <c r="CA169" s="75"/>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row>
    <row r="170" spans="1:120">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BS170" s="60"/>
      <c r="BT170" s="60"/>
      <c r="BU170" s="75"/>
      <c r="BV170" s="75"/>
      <c r="BW170" s="75"/>
      <c r="BX170" s="75"/>
      <c r="BY170" s="75"/>
      <c r="BZ170" s="75"/>
      <c r="CA170" s="75"/>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row>
    <row r="171" spans="1:120">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BS171" s="60"/>
      <c r="BT171" s="60"/>
      <c r="BU171" s="75"/>
      <c r="BV171" s="75"/>
      <c r="BW171" s="75"/>
      <c r="BX171" s="75"/>
      <c r="BY171" s="75"/>
      <c r="BZ171" s="75"/>
      <c r="CA171" s="75"/>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row>
    <row r="172" spans="1:120">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BS172" s="60"/>
      <c r="BT172" s="60"/>
      <c r="BU172" s="75"/>
      <c r="BV172" s="75"/>
      <c r="BW172" s="75"/>
      <c r="BX172" s="75"/>
      <c r="BY172" s="75"/>
      <c r="BZ172" s="75"/>
      <c r="CA172" s="75"/>
      <c r="CL172" s="60"/>
      <c r="CM172" s="60"/>
      <c r="CN172" s="60"/>
      <c r="CO172" s="60"/>
      <c r="CP172" s="60"/>
      <c r="CQ172" s="60"/>
      <c r="CR172" s="60"/>
      <c r="CS172" s="60"/>
      <c r="CT172" s="60"/>
      <c r="CU172" s="60"/>
      <c r="CV172" s="60"/>
      <c r="CW172" s="60"/>
      <c r="CX172" s="60"/>
      <c r="CY172" s="60"/>
      <c r="CZ172" s="60"/>
      <c r="DA172" s="60"/>
      <c r="DB172" s="60"/>
      <c r="DC172" s="60"/>
      <c r="DD172" s="60"/>
      <c r="DE172" s="60"/>
      <c r="DF172" s="60"/>
      <c r="DG172" s="60"/>
      <c r="DH172" s="60"/>
      <c r="DI172" s="60"/>
      <c r="DJ172" s="60"/>
      <c r="DK172" s="60"/>
      <c r="DL172" s="60"/>
      <c r="DM172" s="60"/>
      <c r="DN172" s="60"/>
      <c r="DO172" s="60"/>
      <c r="DP172" s="60"/>
    </row>
    <row r="173" spans="1:120">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BS173" s="60"/>
      <c r="BT173" s="60"/>
      <c r="BU173" s="75"/>
      <c r="BV173" s="75"/>
      <c r="BW173" s="75"/>
      <c r="BX173" s="75"/>
      <c r="BY173" s="75"/>
      <c r="BZ173" s="75"/>
      <c r="CA173" s="75"/>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60"/>
      <c r="DJ173" s="60"/>
      <c r="DK173" s="60"/>
      <c r="DL173" s="60"/>
      <c r="DM173" s="60"/>
      <c r="DN173" s="60"/>
      <c r="DO173" s="60"/>
      <c r="DP173" s="60"/>
    </row>
    <row r="174" spans="1:120">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BS174" s="60"/>
      <c r="BT174" s="60"/>
      <c r="BU174" s="75"/>
      <c r="BV174" s="75"/>
      <c r="BW174" s="75"/>
      <c r="BX174" s="75"/>
      <c r="BY174" s="75"/>
      <c r="BZ174" s="75"/>
      <c r="CA174" s="75"/>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row>
    <row r="175" spans="1:120">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BS175" s="60"/>
      <c r="BT175" s="60"/>
      <c r="BU175" s="75"/>
      <c r="BV175" s="75"/>
      <c r="BW175" s="75"/>
      <c r="BX175" s="75"/>
      <c r="BY175" s="75"/>
      <c r="BZ175" s="75"/>
      <c r="CA175" s="75"/>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row>
    <row r="176" spans="1:120">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BS176" s="60"/>
      <c r="BT176" s="60"/>
      <c r="BU176" s="75"/>
      <c r="BV176" s="75"/>
      <c r="BW176" s="75"/>
      <c r="BX176" s="75"/>
      <c r="BY176" s="75"/>
      <c r="BZ176" s="75"/>
      <c r="CA176" s="75"/>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row>
    <row r="177" spans="1:120">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BS177" s="60"/>
      <c r="BT177" s="60"/>
      <c r="BU177" s="75"/>
      <c r="BV177" s="75"/>
      <c r="BW177" s="75"/>
      <c r="BX177" s="75"/>
      <c r="BY177" s="75"/>
      <c r="BZ177" s="75"/>
      <c r="CA177" s="75"/>
      <c r="CL177" s="60"/>
      <c r="CM177" s="60"/>
      <c r="CN177" s="60"/>
      <c r="CO177" s="60"/>
      <c r="CP177" s="60"/>
      <c r="CQ177" s="60"/>
      <c r="CR177" s="60"/>
      <c r="CS177" s="60"/>
      <c r="CT177" s="60"/>
      <c r="CU177" s="60"/>
      <c r="CV177" s="60"/>
      <c r="CW177" s="60"/>
      <c r="CX177" s="60"/>
      <c r="CY177" s="60"/>
      <c r="CZ177" s="60"/>
      <c r="DA177" s="60"/>
      <c r="DB177" s="60"/>
      <c r="DC177" s="60"/>
      <c r="DD177" s="60"/>
      <c r="DE177" s="60"/>
      <c r="DF177" s="60"/>
      <c r="DG177" s="60"/>
      <c r="DH177" s="60"/>
      <c r="DI177" s="60"/>
      <c r="DJ177" s="60"/>
      <c r="DK177" s="60"/>
      <c r="DL177" s="60"/>
      <c r="DM177" s="60"/>
      <c r="DN177" s="60"/>
      <c r="DO177" s="60"/>
      <c r="DP177" s="60"/>
    </row>
    <row r="178" spans="1:120">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BS178" s="60"/>
      <c r="BT178" s="60"/>
      <c r="BU178" s="75"/>
      <c r="BV178" s="75"/>
      <c r="BW178" s="75"/>
      <c r="BX178" s="75"/>
      <c r="BY178" s="75"/>
      <c r="BZ178" s="75"/>
      <c r="CA178" s="75"/>
      <c r="CL178" s="60"/>
      <c r="CM178" s="60"/>
      <c r="CN178" s="60"/>
      <c r="CO178" s="60"/>
      <c r="CP178" s="60"/>
      <c r="CQ178" s="60"/>
      <c r="CR178" s="60"/>
      <c r="CS178" s="60"/>
      <c r="CT178" s="60"/>
      <c r="CU178" s="60"/>
      <c r="CV178" s="60"/>
      <c r="CW178" s="60"/>
      <c r="CX178" s="60"/>
      <c r="CY178" s="60"/>
      <c r="CZ178" s="60"/>
      <c r="DA178" s="60"/>
      <c r="DB178" s="60"/>
      <c r="DC178" s="60"/>
      <c r="DD178" s="60"/>
      <c r="DE178" s="60"/>
      <c r="DF178" s="60"/>
      <c r="DG178" s="60"/>
      <c r="DH178" s="60"/>
      <c r="DI178" s="60"/>
      <c r="DJ178" s="60"/>
      <c r="DK178" s="60"/>
      <c r="DL178" s="60"/>
      <c r="DM178" s="60"/>
      <c r="DN178" s="60"/>
      <c r="DO178" s="60"/>
      <c r="DP178" s="60"/>
    </row>
    <row r="179" spans="1:120">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BS179" s="60"/>
      <c r="BT179" s="60"/>
      <c r="BU179" s="75"/>
      <c r="BV179" s="75"/>
      <c r="BW179" s="75"/>
      <c r="BX179" s="75"/>
      <c r="BY179" s="75"/>
      <c r="BZ179" s="75"/>
      <c r="CA179" s="75"/>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row>
    <row r="180" spans="1:120">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BS180" s="60"/>
      <c r="BT180" s="60"/>
      <c r="BU180" s="75"/>
      <c r="BV180" s="75"/>
      <c r="BW180" s="75"/>
      <c r="BX180" s="75"/>
      <c r="BY180" s="75"/>
      <c r="BZ180" s="75"/>
      <c r="CA180" s="75"/>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row>
    <row r="181" spans="1:120">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BS181" s="60"/>
      <c r="BT181" s="60"/>
      <c r="BU181" s="75"/>
      <c r="BV181" s="75"/>
      <c r="BW181" s="75"/>
      <c r="BX181" s="75"/>
      <c r="BY181" s="75"/>
      <c r="BZ181" s="75"/>
      <c r="CA181" s="75"/>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row>
    <row r="182" spans="1:120">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BS182" s="60"/>
      <c r="BT182" s="60"/>
      <c r="BU182" s="75"/>
      <c r="BV182" s="75"/>
      <c r="BW182" s="75"/>
      <c r="BX182" s="75"/>
      <c r="BY182" s="75"/>
      <c r="BZ182" s="75"/>
      <c r="CA182" s="75"/>
      <c r="CL182" s="60"/>
      <c r="CM182" s="60"/>
      <c r="CN182" s="60"/>
      <c r="CO182" s="60"/>
      <c r="CP182" s="60"/>
      <c r="CQ182" s="60"/>
      <c r="CR182" s="60"/>
      <c r="CS182" s="60"/>
      <c r="CT182" s="60"/>
      <c r="CU182" s="60"/>
      <c r="CV182" s="60"/>
      <c r="CW182" s="60"/>
      <c r="CX182" s="60"/>
      <c r="CY182" s="60"/>
      <c r="CZ182" s="60"/>
      <c r="DA182" s="60"/>
      <c r="DB182" s="60"/>
      <c r="DC182" s="60"/>
      <c r="DD182" s="60"/>
      <c r="DE182" s="60"/>
      <c r="DF182" s="60"/>
      <c r="DG182" s="60"/>
      <c r="DH182" s="60"/>
      <c r="DI182" s="60"/>
      <c r="DJ182" s="60"/>
      <c r="DK182" s="60"/>
      <c r="DL182" s="60"/>
      <c r="DM182" s="60"/>
      <c r="DN182" s="60"/>
      <c r="DO182" s="60"/>
      <c r="DP182" s="60"/>
    </row>
    <row r="183" spans="1:120">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BS183" s="60"/>
      <c r="BT183" s="60"/>
      <c r="BU183" s="75"/>
      <c r="BV183" s="75"/>
      <c r="BW183" s="75"/>
      <c r="BX183" s="75"/>
      <c r="BY183" s="75"/>
      <c r="BZ183" s="75"/>
      <c r="CA183" s="75"/>
      <c r="CL183" s="60"/>
      <c r="CM183" s="60"/>
      <c r="CN183" s="60"/>
      <c r="CO183" s="60"/>
      <c r="CP183" s="60"/>
      <c r="CQ183" s="60"/>
      <c r="CR183" s="60"/>
      <c r="CS183" s="60"/>
      <c r="CT183" s="60"/>
      <c r="CU183" s="60"/>
      <c r="CV183" s="60"/>
      <c r="CW183" s="60"/>
      <c r="CX183" s="60"/>
      <c r="CY183" s="60"/>
      <c r="CZ183" s="60"/>
      <c r="DA183" s="60"/>
      <c r="DB183" s="60"/>
      <c r="DC183" s="60"/>
      <c r="DD183" s="60"/>
      <c r="DE183" s="60"/>
      <c r="DF183" s="60"/>
      <c r="DG183" s="60"/>
      <c r="DH183" s="60"/>
      <c r="DI183" s="60"/>
      <c r="DJ183" s="60"/>
      <c r="DK183" s="60"/>
      <c r="DL183" s="60"/>
      <c r="DM183" s="60"/>
      <c r="DN183" s="60"/>
      <c r="DO183" s="60"/>
      <c r="DP183" s="60"/>
    </row>
    <row r="184" spans="1:120">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BS184" s="60"/>
      <c r="BT184" s="60"/>
      <c r="BU184" s="75"/>
      <c r="BV184" s="75"/>
      <c r="BW184" s="75"/>
      <c r="BX184" s="75"/>
      <c r="BY184" s="75"/>
      <c r="BZ184" s="75"/>
      <c r="CA184" s="75"/>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row>
    <row r="185" spans="1:120">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BS185" s="60"/>
      <c r="BT185" s="60"/>
      <c r="BU185" s="75"/>
      <c r="BV185" s="75"/>
      <c r="BW185" s="75"/>
      <c r="BX185" s="75"/>
      <c r="BY185" s="75"/>
      <c r="BZ185" s="75"/>
      <c r="CA185" s="75"/>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row>
    <row r="186" spans="1:120">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BS186" s="60"/>
      <c r="BT186" s="60"/>
      <c r="BU186" s="75"/>
      <c r="BV186" s="75"/>
      <c r="BW186" s="75"/>
      <c r="BX186" s="75"/>
      <c r="BY186" s="75"/>
      <c r="BZ186" s="75"/>
      <c r="CA186" s="75"/>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row>
    <row r="187" spans="1:120">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BS187" s="60"/>
      <c r="BT187" s="60"/>
      <c r="BU187" s="75"/>
      <c r="BV187" s="75"/>
      <c r="BW187" s="75"/>
      <c r="BX187" s="75"/>
      <c r="BY187" s="75"/>
      <c r="BZ187" s="75"/>
      <c r="CA187" s="75"/>
      <c r="CL187" s="60"/>
      <c r="CM187" s="60"/>
      <c r="CN187" s="60"/>
      <c r="CO187" s="60"/>
      <c r="CP187" s="60"/>
      <c r="CQ187" s="60"/>
      <c r="CR187" s="60"/>
      <c r="CS187" s="60"/>
      <c r="CT187" s="60"/>
      <c r="CU187" s="60"/>
      <c r="CV187" s="60"/>
      <c r="CW187" s="60"/>
      <c r="CX187" s="60"/>
      <c r="CY187" s="60"/>
      <c r="CZ187" s="60"/>
      <c r="DA187" s="60"/>
      <c r="DB187" s="60"/>
      <c r="DC187" s="60"/>
      <c r="DD187" s="60"/>
      <c r="DE187" s="60"/>
      <c r="DF187" s="60"/>
      <c r="DG187" s="60"/>
      <c r="DH187" s="60"/>
      <c r="DI187" s="60"/>
      <c r="DJ187" s="60"/>
      <c r="DK187" s="60"/>
      <c r="DL187" s="60"/>
      <c r="DM187" s="60"/>
      <c r="DN187" s="60"/>
      <c r="DO187" s="60"/>
      <c r="DP187" s="60"/>
    </row>
    <row r="188" spans="1:120">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BS188" s="60"/>
      <c r="BT188" s="60"/>
      <c r="BU188" s="75"/>
      <c r="BV188" s="75"/>
      <c r="BW188" s="75"/>
      <c r="BX188" s="75"/>
      <c r="BY188" s="75"/>
      <c r="BZ188" s="75"/>
      <c r="CA188" s="75"/>
      <c r="CL188" s="60"/>
      <c r="CM188" s="60"/>
      <c r="CN188" s="60"/>
      <c r="CO188" s="60"/>
      <c r="CP188" s="60"/>
      <c r="CQ188" s="60"/>
      <c r="CR188" s="60"/>
      <c r="CS188" s="60"/>
      <c r="CT188" s="60"/>
      <c r="CU188" s="60"/>
      <c r="CV188" s="60"/>
      <c r="CW188" s="60"/>
      <c r="CX188" s="60"/>
      <c r="CY188" s="60"/>
      <c r="CZ188" s="60"/>
      <c r="DA188" s="60"/>
      <c r="DB188" s="60"/>
      <c r="DC188" s="60"/>
      <c r="DD188" s="60"/>
      <c r="DE188" s="60"/>
      <c r="DF188" s="60"/>
      <c r="DG188" s="60"/>
      <c r="DH188" s="60"/>
      <c r="DI188" s="60"/>
      <c r="DJ188" s="60"/>
      <c r="DK188" s="60"/>
      <c r="DL188" s="60"/>
      <c r="DM188" s="60"/>
      <c r="DN188" s="60"/>
      <c r="DO188" s="60"/>
      <c r="DP188" s="60"/>
    </row>
    <row r="189" spans="1:120">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BS189" s="60"/>
      <c r="BT189" s="60"/>
      <c r="BU189" s="75"/>
      <c r="BV189" s="75"/>
      <c r="BW189" s="75"/>
      <c r="BX189" s="75"/>
      <c r="BY189" s="75"/>
      <c r="BZ189" s="75"/>
      <c r="CA189" s="75"/>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row>
    <row r="190" spans="1:120">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BS190" s="60"/>
      <c r="BT190" s="60"/>
      <c r="BU190" s="75"/>
      <c r="BV190" s="75"/>
      <c r="BW190" s="75"/>
      <c r="BX190" s="75"/>
      <c r="BY190" s="75"/>
      <c r="BZ190" s="75"/>
      <c r="CA190" s="75"/>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row>
    <row r="191" spans="1:120">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BS191" s="60"/>
      <c r="BT191" s="60"/>
      <c r="BU191" s="75"/>
      <c r="BV191" s="75"/>
      <c r="BW191" s="75"/>
      <c r="BX191" s="75"/>
      <c r="BY191" s="75"/>
      <c r="BZ191" s="75"/>
      <c r="CA191" s="75"/>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row>
    <row r="192" spans="1:120">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BS192" s="60"/>
      <c r="BT192" s="60"/>
      <c r="BU192" s="75"/>
      <c r="BV192" s="75"/>
      <c r="BW192" s="75"/>
      <c r="BX192" s="75"/>
      <c r="BY192" s="75"/>
      <c r="BZ192" s="75"/>
      <c r="CA192" s="75"/>
      <c r="CL192" s="60"/>
      <c r="CM192" s="60"/>
      <c r="CN192" s="60"/>
      <c r="CO192" s="60"/>
      <c r="CP192" s="60"/>
      <c r="CQ192" s="60"/>
      <c r="CR192" s="60"/>
      <c r="CS192" s="60"/>
      <c r="CT192" s="60"/>
      <c r="CU192" s="60"/>
      <c r="CV192" s="60"/>
      <c r="CW192" s="60"/>
      <c r="CX192" s="60"/>
      <c r="CY192" s="60"/>
      <c r="CZ192" s="60"/>
      <c r="DA192" s="60"/>
      <c r="DB192" s="60"/>
      <c r="DC192" s="60"/>
      <c r="DD192" s="60"/>
      <c r="DE192" s="60"/>
      <c r="DF192" s="60"/>
      <c r="DG192" s="60"/>
      <c r="DH192" s="60"/>
      <c r="DI192" s="60"/>
      <c r="DJ192" s="60"/>
      <c r="DK192" s="60"/>
      <c r="DL192" s="60"/>
      <c r="DM192" s="60"/>
      <c r="DN192" s="60"/>
      <c r="DO192" s="60"/>
      <c r="DP192" s="60"/>
    </row>
    <row r="193" spans="1:120">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BS193" s="60"/>
      <c r="BT193" s="60"/>
      <c r="BU193" s="75"/>
      <c r="BV193" s="75"/>
      <c r="BW193" s="75"/>
      <c r="BX193" s="75"/>
      <c r="BY193" s="75"/>
      <c r="BZ193" s="75"/>
      <c r="CA193" s="75"/>
      <c r="CL193" s="60"/>
      <c r="CM193" s="60"/>
      <c r="CN193" s="60"/>
      <c r="CO193" s="60"/>
      <c r="CP193" s="60"/>
      <c r="CQ193" s="60"/>
      <c r="CR193" s="60"/>
      <c r="CS193" s="60"/>
      <c r="CT193" s="60"/>
      <c r="CU193" s="60"/>
      <c r="CV193" s="60"/>
      <c r="CW193" s="60"/>
      <c r="CX193" s="60"/>
      <c r="CY193" s="60"/>
      <c r="CZ193" s="60"/>
      <c r="DA193" s="60"/>
      <c r="DB193" s="60"/>
      <c r="DC193" s="60"/>
      <c r="DD193" s="60"/>
      <c r="DE193" s="60"/>
      <c r="DF193" s="60"/>
      <c r="DG193" s="60"/>
      <c r="DH193" s="60"/>
      <c r="DI193" s="60"/>
      <c r="DJ193" s="60"/>
      <c r="DK193" s="60"/>
      <c r="DL193" s="60"/>
      <c r="DM193" s="60"/>
      <c r="DN193" s="60"/>
      <c r="DO193" s="60"/>
      <c r="DP193" s="60"/>
    </row>
    <row r="194" spans="1:120">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BS194" s="60"/>
      <c r="BT194" s="60"/>
      <c r="BU194" s="75"/>
      <c r="BV194" s="75"/>
      <c r="BW194" s="75"/>
      <c r="BX194" s="75"/>
      <c r="BY194" s="75"/>
      <c r="BZ194" s="75"/>
      <c r="CA194" s="75"/>
      <c r="CL194" s="60"/>
      <c r="CM194" s="60"/>
      <c r="CN194" s="60"/>
      <c r="CO194" s="60"/>
      <c r="CP194" s="60"/>
      <c r="CQ194" s="60"/>
      <c r="CR194" s="60"/>
      <c r="CS194" s="60"/>
      <c r="CT194" s="60"/>
      <c r="CU194" s="60"/>
      <c r="CV194" s="60"/>
      <c r="CW194" s="60"/>
      <c r="CX194" s="60"/>
      <c r="CY194" s="60"/>
      <c r="CZ194" s="60"/>
      <c r="DA194" s="60"/>
      <c r="DB194" s="60"/>
      <c r="DC194" s="60"/>
      <c r="DD194" s="60"/>
      <c r="DE194" s="60"/>
      <c r="DF194" s="60"/>
      <c r="DG194" s="60"/>
      <c r="DH194" s="60"/>
      <c r="DI194" s="60"/>
      <c r="DJ194" s="60"/>
      <c r="DK194" s="60"/>
      <c r="DL194" s="60"/>
      <c r="DM194" s="60"/>
      <c r="DN194" s="60"/>
      <c r="DO194" s="60"/>
      <c r="DP194" s="60"/>
    </row>
    <row r="195" spans="1:120">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BS195" s="60"/>
      <c r="BT195" s="60"/>
      <c r="BU195" s="75"/>
      <c r="BV195" s="75"/>
      <c r="BW195" s="75"/>
      <c r="BX195" s="75"/>
      <c r="BY195" s="75"/>
      <c r="BZ195" s="75"/>
      <c r="CA195" s="75"/>
      <c r="CL195" s="60"/>
      <c r="CM195" s="60"/>
      <c r="CN195" s="60"/>
      <c r="CO195" s="60"/>
      <c r="CP195" s="60"/>
      <c r="CQ195" s="60"/>
      <c r="CR195" s="60"/>
      <c r="CS195" s="60"/>
      <c r="CT195" s="60"/>
      <c r="CU195" s="60"/>
      <c r="CV195" s="60"/>
      <c r="CW195" s="60"/>
      <c r="CX195" s="60"/>
      <c r="CY195" s="60"/>
      <c r="CZ195" s="60"/>
      <c r="DA195" s="60"/>
      <c r="DB195" s="60"/>
      <c r="DC195" s="60"/>
      <c r="DD195" s="60"/>
      <c r="DE195" s="60"/>
      <c r="DF195" s="60"/>
      <c r="DG195" s="60"/>
      <c r="DH195" s="60"/>
      <c r="DI195" s="60"/>
      <c r="DJ195" s="60"/>
      <c r="DK195" s="60"/>
      <c r="DL195" s="60"/>
      <c r="DM195" s="60"/>
      <c r="DN195" s="60"/>
      <c r="DO195" s="60"/>
      <c r="DP195" s="60"/>
    </row>
    <row r="196" spans="1:120">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BS196" s="60"/>
      <c r="BT196" s="60"/>
      <c r="BU196" s="75"/>
      <c r="BV196" s="75"/>
      <c r="BW196" s="75"/>
      <c r="BX196" s="75"/>
      <c r="BY196" s="75"/>
      <c r="BZ196" s="75"/>
      <c r="CA196" s="75"/>
      <c r="CL196" s="60"/>
      <c r="CM196" s="60"/>
      <c r="CN196" s="60"/>
      <c r="CO196" s="60"/>
      <c r="CP196" s="60"/>
      <c r="CQ196" s="60"/>
      <c r="CR196" s="60"/>
      <c r="CS196" s="60"/>
      <c r="CT196" s="60"/>
      <c r="CU196" s="60"/>
      <c r="CV196" s="60"/>
      <c r="CW196" s="60"/>
      <c r="CX196" s="60"/>
      <c r="CY196" s="60"/>
      <c r="CZ196" s="60"/>
      <c r="DA196" s="60"/>
      <c r="DB196" s="60"/>
      <c r="DC196" s="60"/>
      <c r="DD196" s="60"/>
      <c r="DE196" s="60"/>
      <c r="DF196" s="60"/>
      <c r="DG196" s="60"/>
      <c r="DH196" s="60"/>
      <c r="DI196" s="60"/>
      <c r="DJ196" s="60"/>
      <c r="DK196" s="60"/>
      <c r="DL196" s="60"/>
      <c r="DM196" s="60"/>
      <c r="DN196" s="60"/>
      <c r="DO196" s="60"/>
      <c r="DP196" s="60"/>
    </row>
    <row r="197" spans="1:120">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BS197" s="60"/>
      <c r="BT197" s="60"/>
      <c r="BU197" s="75"/>
      <c r="BV197" s="75"/>
      <c r="BW197" s="75"/>
      <c r="BX197" s="75"/>
      <c r="BY197" s="75"/>
      <c r="BZ197" s="75"/>
      <c r="CA197" s="75"/>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0"/>
      <c r="DJ197" s="60"/>
      <c r="DK197" s="60"/>
      <c r="DL197" s="60"/>
      <c r="DM197" s="60"/>
      <c r="DN197" s="60"/>
      <c r="DO197" s="60"/>
      <c r="DP197" s="60"/>
    </row>
    <row r="198" spans="1:120">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BS198" s="60"/>
      <c r="BT198" s="60"/>
      <c r="BU198" s="75"/>
      <c r="BV198" s="75"/>
      <c r="BW198" s="75"/>
      <c r="BX198" s="75"/>
      <c r="BY198" s="75"/>
      <c r="BZ198" s="75"/>
      <c r="CA198" s="75"/>
      <c r="CL198" s="60"/>
      <c r="CM198" s="60"/>
      <c r="CN198" s="60"/>
      <c r="CO198" s="60"/>
      <c r="CP198" s="60"/>
      <c r="CQ198" s="60"/>
      <c r="CR198" s="60"/>
      <c r="CS198" s="60"/>
      <c r="CT198" s="60"/>
      <c r="CU198" s="60"/>
      <c r="CV198" s="60"/>
      <c r="CW198" s="60"/>
      <c r="CX198" s="60"/>
      <c r="CY198" s="60"/>
      <c r="CZ198" s="60"/>
      <c r="DA198" s="60"/>
      <c r="DB198" s="60"/>
      <c r="DC198" s="60"/>
      <c r="DD198" s="60"/>
      <c r="DE198" s="60"/>
      <c r="DF198" s="60"/>
      <c r="DG198" s="60"/>
      <c r="DH198" s="60"/>
      <c r="DI198" s="60"/>
      <c r="DJ198" s="60"/>
      <c r="DK198" s="60"/>
      <c r="DL198" s="60"/>
      <c r="DM198" s="60"/>
      <c r="DN198" s="60"/>
      <c r="DO198" s="60"/>
      <c r="DP198" s="60"/>
    </row>
    <row r="199" spans="1:120">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BS199" s="60"/>
      <c r="BT199" s="60"/>
      <c r="BU199" s="75"/>
      <c r="BV199" s="75"/>
      <c r="BW199" s="75"/>
      <c r="BX199" s="75"/>
      <c r="BY199" s="75"/>
      <c r="BZ199" s="75"/>
      <c r="CA199" s="75"/>
      <c r="CL199" s="60"/>
      <c r="CM199" s="60"/>
      <c r="CN199" s="60"/>
      <c r="CO199" s="60"/>
      <c r="CP199" s="60"/>
      <c r="CQ199" s="60"/>
      <c r="CR199" s="60"/>
      <c r="CS199" s="60"/>
      <c r="CT199" s="60"/>
      <c r="CU199" s="60"/>
      <c r="CV199" s="60"/>
      <c r="CW199" s="60"/>
      <c r="CX199" s="60"/>
      <c r="CY199" s="60"/>
      <c r="CZ199" s="60"/>
      <c r="DA199" s="60"/>
      <c r="DB199" s="60"/>
      <c r="DC199" s="60"/>
      <c r="DD199" s="60"/>
      <c r="DE199" s="60"/>
      <c r="DF199" s="60"/>
      <c r="DG199" s="60"/>
      <c r="DH199" s="60"/>
      <c r="DI199" s="60"/>
      <c r="DJ199" s="60"/>
      <c r="DK199" s="60"/>
      <c r="DL199" s="60"/>
      <c r="DM199" s="60"/>
      <c r="DN199" s="60"/>
      <c r="DO199" s="60"/>
      <c r="DP199" s="60"/>
    </row>
    <row r="200" spans="1:120">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BS200" s="60"/>
      <c r="BT200" s="60"/>
      <c r="BU200" s="75"/>
      <c r="BV200" s="75"/>
      <c r="BW200" s="75"/>
      <c r="BX200" s="75"/>
      <c r="BY200" s="75"/>
      <c r="BZ200" s="75"/>
      <c r="CA200" s="75"/>
      <c r="CL200" s="60"/>
      <c r="CM200" s="60"/>
      <c r="CN200" s="60"/>
      <c r="CO200" s="60"/>
      <c r="CP200" s="60"/>
      <c r="CQ200" s="60"/>
      <c r="CR200" s="60"/>
      <c r="CS200" s="60"/>
      <c r="CT200" s="60"/>
      <c r="CU200" s="60"/>
      <c r="CV200" s="60"/>
      <c r="CW200" s="60"/>
      <c r="CX200" s="60"/>
      <c r="CY200" s="60"/>
      <c r="CZ200" s="60"/>
      <c r="DA200" s="60"/>
      <c r="DB200" s="60"/>
      <c r="DC200" s="60"/>
      <c r="DD200" s="60"/>
      <c r="DE200" s="60"/>
      <c r="DF200" s="60"/>
      <c r="DG200" s="60"/>
      <c r="DH200" s="60"/>
      <c r="DI200" s="60"/>
      <c r="DJ200" s="60"/>
      <c r="DK200" s="60"/>
      <c r="DL200" s="60"/>
      <c r="DM200" s="60"/>
      <c r="DN200" s="60"/>
      <c r="DO200" s="60"/>
      <c r="DP200" s="60"/>
    </row>
    <row r="201" spans="1:120">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BS201" s="60"/>
      <c r="BT201" s="60"/>
      <c r="BU201" s="75"/>
      <c r="BV201" s="75"/>
      <c r="BW201" s="75"/>
      <c r="BX201" s="75"/>
      <c r="BY201" s="75"/>
      <c r="BZ201" s="75"/>
      <c r="CA201" s="75"/>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0"/>
      <c r="DJ201" s="60"/>
      <c r="DK201" s="60"/>
      <c r="DL201" s="60"/>
      <c r="DM201" s="60"/>
      <c r="DN201" s="60"/>
      <c r="DO201" s="60"/>
      <c r="DP201" s="60"/>
    </row>
    <row r="202" spans="1:120">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BS202" s="60"/>
      <c r="BT202" s="60"/>
      <c r="BU202" s="75"/>
      <c r="BV202" s="75"/>
      <c r="BW202" s="75"/>
      <c r="BX202" s="75"/>
      <c r="BY202" s="75"/>
      <c r="BZ202" s="75"/>
      <c r="CA202" s="75"/>
      <c r="CL202" s="60"/>
      <c r="CM202" s="60"/>
      <c r="CN202" s="60"/>
      <c r="CO202" s="60"/>
      <c r="CP202" s="60"/>
      <c r="CQ202" s="60"/>
      <c r="CR202" s="60"/>
      <c r="CS202" s="60"/>
      <c r="CT202" s="60"/>
      <c r="CU202" s="60"/>
      <c r="CV202" s="60"/>
      <c r="CW202" s="60"/>
      <c r="CX202" s="60"/>
      <c r="CY202" s="60"/>
      <c r="CZ202" s="60"/>
      <c r="DA202" s="60"/>
      <c r="DB202" s="60"/>
      <c r="DC202" s="60"/>
      <c r="DD202" s="60"/>
      <c r="DE202" s="60"/>
      <c r="DF202" s="60"/>
      <c r="DG202" s="60"/>
      <c r="DH202" s="60"/>
      <c r="DI202" s="60"/>
      <c r="DJ202" s="60"/>
      <c r="DK202" s="60"/>
      <c r="DL202" s="60"/>
      <c r="DM202" s="60"/>
      <c r="DN202" s="60"/>
      <c r="DO202" s="60"/>
      <c r="DP202" s="60"/>
    </row>
    <row r="203" spans="1:120">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BS203" s="60"/>
      <c r="BT203" s="60"/>
      <c r="BU203" s="75"/>
      <c r="BV203" s="75"/>
      <c r="BW203" s="75"/>
      <c r="BX203" s="75"/>
      <c r="BY203" s="75"/>
      <c r="BZ203" s="75"/>
      <c r="CA203" s="75"/>
      <c r="CL203" s="60"/>
      <c r="CM203" s="60"/>
      <c r="CN203" s="60"/>
      <c r="CO203" s="60"/>
      <c r="CP203" s="60"/>
      <c r="CQ203" s="60"/>
      <c r="CR203" s="60"/>
      <c r="CS203" s="60"/>
      <c r="CT203" s="60"/>
      <c r="CU203" s="60"/>
      <c r="CV203" s="60"/>
      <c r="CW203" s="60"/>
      <c r="CX203" s="60"/>
      <c r="CY203" s="60"/>
      <c r="CZ203" s="60"/>
      <c r="DA203" s="60"/>
      <c r="DB203" s="60"/>
      <c r="DC203" s="60"/>
      <c r="DD203" s="60"/>
      <c r="DE203" s="60"/>
      <c r="DF203" s="60"/>
      <c r="DG203" s="60"/>
      <c r="DH203" s="60"/>
      <c r="DI203" s="60"/>
      <c r="DJ203" s="60"/>
      <c r="DK203" s="60"/>
      <c r="DL203" s="60"/>
      <c r="DM203" s="60"/>
      <c r="DN203" s="60"/>
      <c r="DO203" s="60"/>
      <c r="DP203" s="60"/>
    </row>
    <row r="204" spans="1:120">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BS204" s="60"/>
      <c r="BT204" s="60"/>
      <c r="BU204" s="75"/>
      <c r="BV204" s="75"/>
      <c r="BW204" s="75"/>
      <c r="BX204" s="75"/>
      <c r="BY204" s="75"/>
      <c r="BZ204" s="75"/>
      <c r="CA204" s="75"/>
      <c r="CL204" s="60"/>
      <c r="CM204" s="60"/>
      <c r="CN204" s="60"/>
      <c r="CO204" s="60"/>
      <c r="CP204" s="60"/>
      <c r="CQ204" s="60"/>
      <c r="CR204" s="60"/>
      <c r="CS204" s="60"/>
      <c r="CT204" s="60"/>
      <c r="CU204" s="60"/>
      <c r="CV204" s="60"/>
      <c r="CW204" s="60"/>
      <c r="CX204" s="60"/>
      <c r="CY204" s="60"/>
      <c r="CZ204" s="60"/>
      <c r="DA204" s="60"/>
      <c r="DB204" s="60"/>
      <c r="DC204" s="60"/>
      <c r="DD204" s="60"/>
      <c r="DE204" s="60"/>
      <c r="DF204" s="60"/>
      <c r="DG204" s="60"/>
      <c r="DH204" s="60"/>
      <c r="DI204" s="60"/>
      <c r="DJ204" s="60"/>
      <c r="DK204" s="60"/>
      <c r="DL204" s="60"/>
      <c r="DM204" s="60"/>
      <c r="DN204" s="60"/>
      <c r="DO204" s="60"/>
      <c r="DP204" s="60"/>
    </row>
    <row r="205" spans="1:120">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BS205" s="60"/>
      <c r="BT205" s="60"/>
      <c r="BU205" s="75"/>
      <c r="BV205" s="75"/>
      <c r="BW205" s="75"/>
      <c r="BX205" s="75"/>
      <c r="BY205" s="75"/>
      <c r="BZ205" s="75"/>
      <c r="CA205" s="75"/>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row>
    <row r="206" spans="1:120">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BS206" s="60"/>
      <c r="BT206" s="60"/>
      <c r="BU206" s="75"/>
      <c r="BV206" s="75"/>
      <c r="BW206" s="75"/>
      <c r="BX206" s="75"/>
      <c r="BY206" s="75"/>
      <c r="BZ206" s="75"/>
      <c r="CA206" s="75"/>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row>
    <row r="207" spans="1:120">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BS207" s="60"/>
      <c r="BT207" s="60"/>
      <c r="BU207" s="75"/>
      <c r="BV207" s="75"/>
      <c r="BW207" s="75"/>
      <c r="BX207" s="75"/>
      <c r="BY207" s="75"/>
      <c r="BZ207" s="75"/>
      <c r="CA207" s="75"/>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row>
    <row r="208" spans="1:120">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BS208" s="60"/>
      <c r="BT208" s="60"/>
      <c r="BU208" s="75"/>
      <c r="BV208" s="75"/>
      <c r="BW208" s="75"/>
      <c r="BX208" s="75"/>
      <c r="BY208" s="75"/>
      <c r="BZ208" s="75"/>
      <c r="CA208" s="75"/>
      <c r="CL208" s="60"/>
      <c r="CM208" s="60"/>
      <c r="CN208" s="60"/>
      <c r="CO208" s="60"/>
      <c r="CP208" s="60"/>
      <c r="CQ208" s="60"/>
      <c r="CR208" s="60"/>
      <c r="CS208" s="60"/>
      <c r="CT208" s="60"/>
      <c r="CU208" s="60"/>
      <c r="CV208" s="60"/>
      <c r="CW208" s="60"/>
      <c r="CX208" s="60"/>
      <c r="CY208" s="60"/>
      <c r="CZ208" s="60"/>
      <c r="DA208" s="60"/>
      <c r="DB208" s="60"/>
      <c r="DC208" s="60"/>
      <c r="DD208" s="60"/>
      <c r="DE208" s="60"/>
      <c r="DF208" s="60"/>
      <c r="DG208" s="60"/>
      <c r="DH208" s="60"/>
      <c r="DI208" s="60"/>
      <c r="DJ208" s="60"/>
      <c r="DK208" s="60"/>
      <c r="DL208" s="60"/>
      <c r="DM208" s="60"/>
      <c r="DN208" s="60"/>
      <c r="DO208" s="60"/>
      <c r="DP208" s="60"/>
    </row>
    <row r="209" spans="1:120">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BS209" s="60"/>
      <c r="BT209" s="60"/>
      <c r="BU209" s="75"/>
      <c r="BV209" s="75"/>
      <c r="BW209" s="75"/>
      <c r="BX209" s="75"/>
      <c r="BY209" s="75"/>
      <c r="BZ209" s="75"/>
      <c r="CA209" s="75"/>
      <c r="CL209" s="60"/>
      <c r="CM209" s="60"/>
      <c r="CN209" s="60"/>
      <c r="CO209" s="60"/>
      <c r="CP209" s="60"/>
      <c r="CQ209" s="60"/>
      <c r="CR209" s="60"/>
      <c r="CS209" s="60"/>
      <c r="CT209" s="60"/>
      <c r="CU209" s="60"/>
      <c r="CV209" s="60"/>
      <c r="CW209" s="60"/>
      <c r="CX209" s="60"/>
      <c r="CY209" s="60"/>
      <c r="CZ209" s="60"/>
      <c r="DA209" s="60"/>
      <c r="DB209" s="60"/>
      <c r="DC209" s="60"/>
      <c r="DD209" s="60"/>
      <c r="DE209" s="60"/>
      <c r="DF209" s="60"/>
      <c r="DG209" s="60"/>
      <c r="DH209" s="60"/>
      <c r="DI209" s="60"/>
      <c r="DJ209" s="60"/>
      <c r="DK209" s="60"/>
      <c r="DL209" s="60"/>
      <c r="DM209" s="60"/>
      <c r="DN209" s="60"/>
      <c r="DO209" s="60"/>
      <c r="DP209" s="60"/>
    </row>
    <row r="210" spans="1:120">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BS210" s="60"/>
      <c r="BT210" s="60"/>
      <c r="BU210" s="75"/>
      <c r="BV210" s="75"/>
      <c r="BW210" s="75"/>
      <c r="BX210" s="75"/>
      <c r="BY210" s="75"/>
      <c r="BZ210" s="75"/>
      <c r="CA210" s="75"/>
      <c r="CL210" s="60"/>
      <c r="CM210" s="60"/>
      <c r="CN210" s="60"/>
      <c r="CO210" s="60"/>
      <c r="CP210" s="60"/>
      <c r="CQ210" s="60"/>
      <c r="CR210" s="60"/>
      <c r="CS210" s="60"/>
      <c r="CT210" s="60"/>
      <c r="CU210" s="60"/>
      <c r="CV210" s="60"/>
      <c r="CW210" s="60"/>
      <c r="CX210" s="60"/>
      <c r="CY210" s="60"/>
      <c r="CZ210" s="60"/>
      <c r="DA210" s="60"/>
      <c r="DB210" s="60"/>
      <c r="DC210" s="60"/>
      <c r="DD210" s="60"/>
      <c r="DE210" s="60"/>
      <c r="DF210" s="60"/>
      <c r="DG210" s="60"/>
      <c r="DH210" s="60"/>
      <c r="DI210" s="60"/>
      <c r="DJ210" s="60"/>
      <c r="DK210" s="60"/>
      <c r="DL210" s="60"/>
      <c r="DM210" s="60"/>
      <c r="DN210" s="60"/>
      <c r="DO210" s="60"/>
      <c r="DP210" s="60"/>
    </row>
    <row r="211" spans="1:120">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BS211" s="60"/>
      <c r="BT211" s="60"/>
      <c r="BU211" s="75"/>
      <c r="BV211" s="75"/>
      <c r="BW211" s="75"/>
      <c r="BX211" s="75"/>
      <c r="BY211" s="75"/>
      <c r="BZ211" s="75"/>
      <c r="CA211" s="75"/>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60"/>
      <c r="DI211" s="60"/>
      <c r="DJ211" s="60"/>
      <c r="DK211" s="60"/>
      <c r="DL211" s="60"/>
      <c r="DM211" s="60"/>
      <c r="DN211" s="60"/>
      <c r="DO211" s="60"/>
      <c r="DP211" s="60"/>
    </row>
    <row r="212" spans="1:120">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BS212" s="60"/>
      <c r="BT212" s="60"/>
      <c r="BU212" s="75"/>
      <c r="BV212" s="75"/>
      <c r="BW212" s="75"/>
      <c r="BX212" s="75"/>
      <c r="BY212" s="75"/>
      <c r="BZ212" s="75"/>
      <c r="CA212" s="75"/>
      <c r="CL212" s="60"/>
      <c r="CM212" s="60"/>
      <c r="CN212" s="60"/>
      <c r="CO212" s="60"/>
      <c r="CP212" s="60"/>
      <c r="CQ212" s="60"/>
      <c r="CR212" s="60"/>
      <c r="CS212" s="60"/>
      <c r="CT212" s="60"/>
      <c r="CU212" s="60"/>
      <c r="CV212" s="60"/>
      <c r="CW212" s="60"/>
      <c r="CX212" s="60"/>
      <c r="CY212" s="60"/>
      <c r="CZ212" s="60"/>
      <c r="DA212" s="60"/>
      <c r="DB212" s="60"/>
      <c r="DC212" s="60"/>
      <c r="DD212" s="60"/>
      <c r="DE212" s="60"/>
      <c r="DF212" s="60"/>
      <c r="DG212" s="60"/>
      <c r="DH212" s="60"/>
      <c r="DI212" s="60"/>
      <c r="DJ212" s="60"/>
      <c r="DK212" s="60"/>
      <c r="DL212" s="60"/>
      <c r="DM212" s="60"/>
      <c r="DN212" s="60"/>
      <c r="DO212" s="60"/>
      <c r="DP212" s="60"/>
    </row>
    <row r="213" spans="1:120">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BS213" s="60"/>
      <c r="BT213" s="60"/>
      <c r="BU213" s="75"/>
      <c r="BV213" s="75"/>
      <c r="BW213" s="75"/>
      <c r="BX213" s="75"/>
      <c r="BY213" s="75"/>
      <c r="BZ213" s="75"/>
      <c r="CA213" s="75"/>
      <c r="CL213" s="60"/>
      <c r="CM213" s="60"/>
      <c r="CN213" s="60"/>
      <c r="CO213" s="60"/>
      <c r="CP213" s="60"/>
      <c r="CQ213" s="60"/>
      <c r="CR213" s="60"/>
      <c r="CS213" s="60"/>
      <c r="CT213" s="60"/>
      <c r="CU213" s="60"/>
      <c r="CV213" s="60"/>
      <c r="CW213" s="60"/>
      <c r="CX213" s="60"/>
      <c r="CY213" s="60"/>
      <c r="CZ213" s="60"/>
      <c r="DA213" s="60"/>
      <c r="DB213" s="60"/>
      <c r="DC213" s="60"/>
      <c r="DD213" s="60"/>
      <c r="DE213" s="60"/>
      <c r="DF213" s="60"/>
      <c r="DG213" s="60"/>
      <c r="DH213" s="60"/>
      <c r="DI213" s="60"/>
      <c r="DJ213" s="60"/>
      <c r="DK213" s="60"/>
      <c r="DL213" s="60"/>
      <c r="DM213" s="60"/>
      <c r="DN213" s="60"/>
      <c r="DO213" s="60"/>
      <c r="DP213" s="60"/>
    </row>
    <row r="214" spans="1:120">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BS214" s="60"/>
      <c r="BT214" s="60"/>
      <c r="BU214" s="75"/>
      <c r="BV214" s="75"/>
      <c r="BW214" s="75"/>
      <c r="BX214" s="75"/>
      <c r="BY214" s="75"/>
      <c r="BZ214" s="75"/>
      <c r="CA214" s="75"/>
      <c r="CL214" s="60"/>
      <c r="CM214" s="60"/>
      <c r="CN214" s="60"/>
      <c r="CO214" s="60"/>
      <c r="CP214" s="60"/>
      <c r="CQ214" s="60"/>
      <c r="CR214" s="60"/>
      <c r="CS214" s="60"/>
      <c r="CT214" s="60"/>
      <c r="CU214" s="60"/>
      <c r="CV214" s="60"/>
      <c r="CW214" s="60"/>
      <c r="CX214" s="60"/>
      <c r="CY214" s="60"/>
      <c r="CZ214" s="60"/>
      <c r="DA214" s="60"/>
      <c r="DB214" s="60"/>
      <c r="DC214" s="60"/>
      <c r="DD214" s="60"/>
      <c r="DE214" s="60"/>
      <c r="DF214" s="60"/>
      <c r="DG214" s="60"/>
      <c r="DH214" s="60"/>
      <c r="DI214" s="60"/>
      <c r="DJ214" s="60"/>
      <c r="DK214" s="60"/>
      <c r="DL214" s="60"/>
      <c r="DM214" s="60"/>
      <c r="DN214" s="60"/>
      <c r="DO214" s="60"/>
      <c r="DP214" s="60"/>
    </row>
    <row r="215" spans="1:120">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BS215" s="60"/>
      <c r="BT215" s="60"/>
      <c r="BU215" s="75"/>
      <c r="BV215" s="75"/>
      <c r="BW215" s="75"/>
      <c r="BX215" s="75"/>
      <c r="BY215" s="75"/>
      <c r="BZ215" s="75"/>
      <c r="CA215" s="75"/>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60"/>
      <c r="DI215" s="60"/>
      <c r="DJ215" s="60"/>
      <c r="DK215" s="60"/>
      <c r="DL215" s="60"/>
      <c r="DM215" s="60"/>
      <c r="DN215" s="60"/>
      <c r="DO215" s="60"/>
      <c r="DP215" s="60"/>
    </row>
    <row r="216" spans="1:120">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BS216" s="60"/>
      <c r="BT216" s="60"/>
      <c r="BU216" s="75"/>
      <c r="BV216" s="75"/>
      <c r="BW216" s="75"/>
      <c r="BX216" s="75"/>
      <c r="BY216" s="75"/>
      <c r="BZ216" s="75"/>
      <c r="CA216" s="75"/>
      <c r="CL216" s="60"/>
      <c r="CM216" s="60"/>
      <c r="CN216" s="60"/>
      <c r="CO216" s="60"/>
      <c r="CP216" s="60"/>
      <c r="CQ216" s="60"/>
      <c r="CR216" s="60"/>
      <c r="CS216" s="60"/>
      <c r="CT216" s="60"/>
      <c r="CU216" s="60"/>
      <c r="CV216" s="60"/>
      <c r="CW216" s="60"/>
      <c r="CX216" s="60"/>
      <c r="CY216" s="60"/>
      <c r="CZ216" s="60"/>
      <c r="DA216" s="60"/>
      <c r="DB216" s="60"/>
      <c r="DC216" s="60"/>
      <c r="DD216" s="60"/>
      <c r="DE216" s="60"/>
      <c r="DF216" s="60"/>
      <c r="DG216" s="60"/>
      <c r="DH216" s="60"/>
      <c r="DI216" s="60"/>
      <c r="DJ216" s="60"/>
      <c r="DK216" s="60"/>
      <c r="DL216" s="60"/>
      <c r="DM216" s="60"/>
      <c r="DN216" s="60"/>
      <c r="DO216" s="60"/>
      <c r="DP216" s="60"/>
    </row>
    <row r="217" spans="1:120">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BS217" s="60"/>
      <c r="BT217" s="60"/>
      <c r="BU217" s="75"/>
      <c r="BV217" s="75"/>
      <c r="BW217" s="75"/>
      <c r="BX217" s="75"/>
      <c r="BY217" s="75"/>
      <c r="BZ217" s="75"/>
      <c r="CA217" s="75"/>
      <c r="CL217" s="60"/>
      <c r="CM217" s="60"/>
      <c r="CN217" s="60"/>
      <c r="CO217" s="60"/>
      <c r="CP217" s="60"/>
      <c r="CQ217" s="60"/>
      <c r="CR217" s="60"/>
      <c r="CS217" s="60"/>
      <c r="CT217" s="60"/>
      <c r="CU217" s="60"/>
      <c r="CV217" s="60"/>
      <c r="CW217" s="60"/>
      <c r="CX217" s="60"/>
      <c r="CY217" s="60"/>
      <c r="CZ217" s="60"/>
      <c r="DA217" s="60"/>
      <c r="DB217" s="60"/>
      <c r="DC217" s="60"/>
      <c r="DD217" s="60"/>
      <c r="DE217" s="60"/>
      <c r="DF217" s="60"/>
      <c r="DG217" s="60"/>
      <c r="DH217" s="60"/>
      <c r="DI217" s="60"/>
      <c r="DJ217" s="60"/>
      <c r="DK217" s="60"/>
      <c r="DL217" s="60"/>
      <c r="DM217" s="60"/>
      <c r="DN217" s="60"/>
      <c r="DO217" s="60"/>
      <c r="DP217" s="60"/>
    </row>
    <row r="218" spans="1:120">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BS218" s="60"/>
      <c r="BT218" s="60"/>
      <c r="BU218" s="75"/>
      <c r="BV218" s="75"/>
      <c r="BW218" s="75"/>
      <c r="BX218" s="75"/>
      <c r="BY218" s="75"/>
      <c r="BZ218" s="75"/>
      <c r="CA218" s="75"/>
      <c r="CL218" s="60"/>
      <c r="CM218" s="60"/>
      <c r="CN218" s="60"/>
      <c r="CO218" s="60"/>
      <c r="CP218" s="60"/>
      <c r="CQ218" s="60"/>
      <c r="CR218" s="60"/>
      <c r="CS218" s="60"/>
      <c r="CT218" s="60"/>
      <c r="CU218" s="60"/>
      <c r="CV218" s="60"/>
      <c r="CW218" s="60"/>
      <c r="CX218" s="60"/>
      <c r="CY218" s="60"/>
      <c r="CZ218" s="60"/>
      <c r="DA218" s="60"/>
      <c r="DB218" s="60"/>
      <c r="DC218" s="60"/>
      <c r="DD218" s="60"/>
      <c r="DE218" s="60"/>
      <c r="DF218" s="60"/>
      <c r="DG218" s="60"/>
      <c r="DH218" s="60"/>
      <c r="DI218" s="60"/>
      <c r="DJ218" s="60"/>
      <c r="DK218" s="60"/>
      <c r="DL218" s="60"/>
      <c r="DM218" s="60"/>
      <c r="DN218" s="60"/>
      <c r="DO218" s="60"/>
      <c r="DP218" s="60"/>
    </row>
    <row r="219" spans="1:120">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BS219" s="60"/>
      <c r="BT219" s="60"/>
      <c r="BU219" s="75"/>
      <c r="BV219" s="75"/>
      <c r="BW219" s="75"/>
      <c r="BX219" s="75"/>
      <c r="BY219" s="75"/>
      <c r="BZ219" s="75"/>
      <c r="CA219" s="75"/>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0"/>
      <c r="DO219" s="60"/>
      <c r="DP219" s="60"/>
    </row>
    <row r="220" spans="1:120">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BS220" s="60"/>
      <c r="BT220" s="60"/>
      <c r="BU220" s="75"/>
      <c r="BV220" s="75"/>
      <c r="BW220" s="75"/>
      <c r="BX220" s="75"/>
      <c r="BY220" s="75"/>
      <c r="BZ220" s="75"/>
      <c r="CA220" s="75"/>
      <c r="CL220" s="60"/>
      <c r="CM220" s="60"/>
      <c r="CN220" s="60"/>
      <c r="CO220" s="60"/>
      <c r="CP220" s="60"/>
      <c r="CQ220" s="60"/>
      <c r="CR220" s="60"/>
      <c r="CS220" s="60"/>
      <c r="CT220" s="60"/>
      <c r="CU220" s="60"/>
      <c r="CV220" s="60"/>
      <c r="CW220" s="60"/>
      <c r="CX220" s="60"/>
      <c r="CY220" s="60"/>
      <c r="CZ220" s="60"/>
      <c r="DA220" s="60"/>
      <c r="DB220" s="60"/>
      <c r="DC220" s="60"/>
      <c r="DD220" s="60"/>
      <c r="DE220" s="60"/>
      <c r="DF220" s="60"/>
      <c r="DG220" s="60"/>
      <c r="DH220" s="60"/>
      <c r="DI220" s="60"/>
      <c r="DJ220" s="60"/>
      <c r="DK220" s="60"/>
      <c r="DL220" s="60"/>
      <c r="DM220" s="60"/>
      <c r="DN220" s="60"/>
      <c r="DO220" s="60"/>
      <c r="DP220" s="60"/>
    </row>
    <row r="221" spans="1:120">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BS221" s="60"/>
      <c r="BT221" s="60"/>
      <c r="BU221" s="75"/>
      <c r="BV221" s="75"/>
      <c r="BW221" s="75"/>
      <c r="BX221" s="75"/>
      <c r="BY221" s="75"/>
      <c r="BZ221" s="75"/>
      <c r="CA221" s="75"/>
      <c r="CL221" s="60"/>
      <c r="CM221" s="60"/>
      <c r="CN221" s="60"/>
      <c r="CO221" s="60"/>
      <c r="CP221" s="60"/>
      <c r="CQ221" s="60"/>
      <c r="CR221" s="60"/>
      <c r="CS221" s="60"/>
      <c r="CT221" s="60"/>
      <c r="CU221" s="60"/>
      <c r="CV221" s="60"/>
      <c r="CW221" s="60"/>
      <c r="CX221" s="60"/>
      <c r="CY221" s="60"/>
      <c r="CZ221" s="60"/>
      <c r="DA221" s="60"/>
      <c r="DB221" s="60"/>
      <c r="DC221" s="60"/>
      <c r="DD221" s="60"/>
      <c r="DE221" s="60"/>
      <c r="DF221" s="60"/>
      <c r="DG221" s="60"/>
      <c r="DH221" s="60"/>
      <c r="DI221" s="60"/>
      <c r="DJ221" s="60"/>
      <c r="DK221" s="60"/>
      <c r="DL221" s="60"/>
      <c r="DM221" s="60"/>
      <c r="DN221" s="60"/>
      <c r="DO221" s="60"/>
      <c r="DP221" s="60"/>
    </row>
    <row r="222" spans="1:120">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BS222" s="60"/>
      <c r="BT222" s="60"/>
      <c r="BU222" s="75"/>
      <c r="BV222" s="75"/>
      <c r="BW222" s="75"/>
      <c r="BX222" s="75"/>
      <c r="BY222" s="75"/>
      <c r="BZ222" s="75"/>
      <c r="CA222" s="75"/>
      <c r="CL222" s="60"/>
      <c r="CM222" s="60"/>
      <c r="CN222" s="60"/>
      <c r="CO222" s="60"/>
      <c r="CP222" s="60"/>
      <c r="CQ222" s="60"/>
      <c r="CR222" s="60"/>
      <c r="CS222" s="60"/>
      <c r="CT222" s="60"/>
      <c r="CU222" s="60"/>
      <c r="CV222" s="60"/>
      <c r="CW222" s="60"/>
      <c r="CX222" s="60"/>
      <c r="CY222" s="60"/>
      <c r="CZ222" s="60"/>
      <c r="DA222" s="60"/>
      <c r="DB222" s="60"/>
      <c r="DC222" s="60"/>
      <c r="DD222" s="60"/>
      <c r="DE222" s="60"/>
      <c r="DF222" s="60"/>
      <c r="DG222" s="60"/>
      <c r="DH222" s="60"/>
      <c r="DI222" s="60"/>
      <c r="DJ222" s="60"/>
      <c r="DK222" s="60"/>
      <c r="DL222" s="60"/>
      <c r="DM222" s="60"/>
      <c r="DN222" s="60"/>
      <c r="DO222" s="60"/>
      <c r="DP222" s="60"/>
    </row>
    <row r="223" spans="1:120">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BS223" s="60"/>
      <c r="BT223" s="60"/>
      <c r="BU223" s="75"/>
      <c r="BV223" s="75"/>
      <c r="BW223" s="75"/>
      <c r="BX223" s="75"/>
      <c r="BY223" s="75"/>
      <c r="BZ223" s="75"/>
      <c r="CA223" s="75"/>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60"/>
      <c r="DI223" s="60"/>
      <c r="DJ223" s="60"/>
      <c r="DK223" s="60"/>
      <c r="DL223" s="60"/>
      <c r="DM223" s="60"/>
      <c r="DN223" s="60"/>
      <c r="DO223" s="60"/>
      <c r="DP223" s="60"/>
    </row>
    <row r="224" spans="1:120">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BS224" s="60"/>
      <c r="BT224" s="60"/>
      <c r="BU224" s="75"/>
      <c r="BV224" s="75"/>
      <c r="BW224" s="75"/>
      <c r="BX224" s="75"/>
      <c r="BY224" s="75"/>
      <c r="BZ224" s="75"/>
      <c r="CA224" s="75"/>
      <c r="CL224" s="60"/>
      <c r="CM224" s="60"/>
      <c r="CN224" s="60"/>
      <c r="CO224" s="60"/>
      <c r="CP224" s="60"/>
      <c r="CQ224" s="60"/>
      <c r="CR224" s="60"/>
      <c r="CS224" s="60"/>
      <c r="CT224" s="60"/>
      <c r="CU224" s="60"/>
      <c r="CV224" s="60"/>
      <c r="CW224" s="60"/>
      <c r="CX224" s="60"/>
      <c r="CY224" s="60"/>
      <c r="CZ224" s="60"/>
      <c r="DA224" s="60"/>
      <c r="DB224" s="60"/>
      <c r="DC224" s="60"/>
      <c r="DD224" s="60"/>
      <c r="DE224" s="60"/>
      <c r="DF224" s="60"/>
      <c r="DG224" s="60"/>
      <c r="DH224" s="60"/>
      <c r="DI224" s="60"/>
      <c r="DJ224" s="60"/>
      <c r="DK224" s="60"/>
      <c r="DL224" s="60"/>
      <c r="DM224" s="60"/>
      <c r="DN224" s="60"/>
      <c r="DO224" s="60"/>
      <c r="DP224" s="60"/>
    </row>
    <row r="225" spans="1:120">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BS225" s="60"/>
      <c r="BT225" s="60"/>
      <c r="BU225" s="75"/>
      <c r="BV225" s="75"/>
      <c r="BW225" s="75"/>
      <c r="BX225" s="75"/>
      <c r="BY225" s="75"/>
      <c r="BZ225" s="75"/>
      <c r="CA225" s="75"/>
      <c r="CL225" s="60"/>
      <c r="CM225" s="60"/>
      <c r="CN225" s="60"/>
      <c r="CO225" s="60"/>
      <c r="CP225" s="60"/>
      <c r="CQ225" s="60"/>
      <c r="CR225" s="60"/>
      <c r="CS225" s="60"/>
      <c r="CT225" s="60"/>
      <c r="CU225" s="60"/>
      <c r="CV225" s="60"/>
      <c r="CW225" s="60"/>
      <c r="CX225" s="60"/>
      <c r="CY225" s="60"/>
      <c r="CZ225" s="60"/>
      <c r="DA225" s="60"/>
      <c r="DB225" s="60"/>
      <c r="DC225" s="60"/>
      <c r="DD225" s="60"/>
      <c r="DE225" s="60"/>
      <c r="DF225" s="60"/>
      <c r="DG225" s="60"/>
      <c r="DH225" s="60"/>
      <c r="DI225" s="60"/>
      <c r="DJ225" s="60"/>
      <c r="DK225" s="60"/>
      <c r="DL225" s="60"/>
      <c r="DM225" s="60"/>
      <c r="DN225" s="60"/>
      <c r="DO225" s="60"/>
      <c r="DP225" s="60"/>
    </row>
    <row r="226" spans="1:120">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BS226" s="60"/>
      <c r="BT226" s="60"/>
      <c r="BU226" s="75"/>
      <c r="BV226" s="75"/>
      <c r="BW226" s="75"/>
      <c r="BX226" s="75"/>
      <c r="BY226" s="75"/>
      <c r="BZ226" s="75"/>
      <c r="CA226" s="75"/>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row>
    <row r="227" spans="1:120">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BS227" s="60"/>
      <c r="BT227" s="60"/>
      <c r="BU227" s="75"/>
      <c r="BV227" s="75"/>
      <c r="BW227" s="75"/>
      <c r="BX227" s="75"/>
      <c r="BY227" s="75"/>
      <c r="BZ227" s="75"/>
      <c r="CA227" s="75"/>
      <c r="CL227" s="60"/>
      <c r="CM227" s="60"/>
      <c r="CN227" s="60"/>
      <c r="CO227" s="60"/>
      <c r="CP227" s="60"/>
      <c r="CQ227" s="60"/>
      <c r="CR227" s="60"/>
      <c r="CS227" s="60"/>
      <c r="CT227" s="60"/>
      <c r="CU227" s="60"/>
      <c r="CV227" s="60"/>
      <c r="CW227" s="60"/>
      <c r="CX227" s="60"/>
      <c r="CY227" s="60"/>
      <c r="CZ227" s="60"/>
      <c r="DA227" s="60"/>
      <c r="DB227" s="60"/>
      <c r="DC227" s="60"/>
      <c r="DD227" s="60"/>
      <c r="DE227" s="60"/>
      <c r="DF227" s="60"/>
      <c r="DG227" s="60"/>
      <c r="DH227" s="60"/>
      <c r="DI227" s="60"/>
      <c r="DJ227" s="60"/>
      <c r="DK227" s="60"/>
      <c r="DL227" s="60"/>
      <c r="DM227" s="60"/>
      <c r="DN227" s="60"/>
      <c r="DO227" s="60"/>
      <c r="DP227" s="60"/>
    </row>
    <row r="228" spans="1:120">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BS228" s="60"/>
      <c r="BT228" s="60"/>
      <c r="BU228" s="75"/>
      <c r="BV228" s="75"/>
      <c r="BW228" s="75"/>
      <c r="BX228" s="75"/>
      <c r="BY228" s="75"/>
      <c r="BZ228" s="75"/>
      <c r="CA228" s="75"/>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row>
    <row r="229" spans="1:120">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BS229" s="60"/>
      <c r="BT229" s="60"/>
      <c r="BU229" s="75"/>
      <c r="BV229" s="75"/>
      <c r="BW229" s="75"/>
      <c r="BX229" s="75"/>
      <c r="BY229" s="75"/>
      <c r="BZ229" s="75"/>
      <c r="CA229" s="75"/>
      <c r="CL229" s="60"/>
      <c r="CM229" s="60"/>
      <c r="CN229" s="60"/>
      <c r="CO229" s="60"/>
      <c r="CP229" s="60"/>
      <c r="CQ229" s="60"/>
      <c r="CR229" s="60"/>
      <c r="CS229" s="60"/>
      <c r="CT229" s="60"/>
      <c r="CU229" s="60"/>
      <c r="CV229" s="60"/>
      <c r="CW229" s="60"/>
      <c r="CX229" s="60"/>
      <c r="CY229" s="60"/>
      <c r="CZ229" s="60"/>
      <c r="DA229" s="60"/>
      <c r="DB229" s="60"/>
      <c r="DC229" s="60"/>
      <c r="DD229" s="60"/>
      <c r="DE229" s="60"/>
      <c r="DF229" s="60"/>
      <c r="DG229" s="60"/>
      <c r="DH229" s="60"/>
      <c r="DI229" s="60"/>
      <c r="DJ229" s="60"/>
      <c r="DK229" s="60"/>
      <c r="DL229" s="60"/>
      <c r="DM229" s="60"/>
      <c r="DN229" s="60"/>
      <c r="DO229" s="60"/>
      <c r="DP229" s="60"/>
    </row>
    <row r="230" spans="1:120">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BS230" s="60"/>
      <c r="BT230" s="60"/>
      <c r="BU230" s="75"/>
      <c r="BV230" s="75"/>
      <c r="BW230" s="75"/>
      <c r="BX230" s="75"/>
      <c r="BY230" s="75"/>
      <c r="BZ230" s="75"/>
      <c r="CA230" s="75"/>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row>
    <row r="231" spans="1:120">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BS231" s="60"/>
      <c r="BT231" s="60"/>
      <c r="BU231" s="75"/>
      <c r="BV231" s="75"/>
      <c r="BW231" s="75"/>
      <c r="BX231" s="75"/>
      <c r="BY231" s="75"/>
      <c r="BZ231" s="75"/>
      <c r="CA231" s="75"/>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60"/>
      <c r="DI231" s="60"/>
      <c r="DJ231" s="60"/>
      <c r="DK231" s="60"/>
      <c r="DL231" s="60"/>
      <c r="DM231" s="60"/>
      <c r="DN231" s="60"/>
      <c r="DO231" s="60"/>
      <c r="DP231" s="60"/>
    </row>
    <row r="232" spans="1:120">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BS232" s="60"/>
      <c r="BT232" s="60"/>
      <c r="BU232" s="75"/>
      <c r="BV232" s="75"/>
      <c r="BW232" s="75"/>
      <c r="BX232" s="75"/>
      <c r="BY232" s="75"/>
      <c r="BZ232" s="75"/>
      <c r="CA232" s="75"/>
      <c r="CL232" s="60"/>
      <c r="CM232" s="60"/>
      <c r="CN232" s="60"/>
      <c r="CO232" s="60"/>
      <c r="CP232" s="60"/>
      <c r="CQ232" s="60"/>
      <c r="CR232" s="60"/>
      <c r="CS232" s="60"/>
      <c r="CT232" s="60"/>
      <c r="CU232" s="60"/>
      <c r="CV232" s="60"/>
      <c r="CW232" s="60"/>
      <c r="CX232" s="60"/>
      <c r="CY232" s="60"/>
      <c r="CZ232" s="60"/>
      <c r="DA232" s="60"/>
      <c r="DB232" s="60"/>
      <c r="DC232" s="60"/>
      <c r="DD232" s="60"/>
      <c r="DE232" s="60"/>
      <c r="DF232" s="60"/>
      <c r="DG232" s="60"/>
      <c r="DH232" s="60"/>
      <c r="DI232" s="60"/>
      <c r="DJ232" s="60"/>
      <c r="DK232" s="60"/>
      <c r="DL232" s="60"/>
      <c r="DM232" s="60"/>
      <c r="DN232" s="60"/>
      <c r="DO232" s="60"/>
      <c r="DP232" s="60"/>
    </row>
    <row r="233" spans="1:120">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BS233" s="60"/>
      <c r="BT233" s="60"/>
      <c r="BU233" s="75"/>
      <c r="BV233" s="75"/>
      <c r="BW233" s="75"/>
      <c r="BX233" s="75"/>
      <c r="BY233" s="75"/>
      <c r="BZ233" s="75"/>
      <c r="CA233" s="75"/>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row>
    <row r="234" spans="1:120">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BS234" s="60"/>
      <c r="BT234" s="60"/>
      <c r="BU234" s="75"/>
      <c r="BV234" s="75"/>
      <c r="BW234" s="75"/>
      <c r="BX234" s="75"/>
      <c r="BY234" s="75"/>
      <c r="BZ234" s="75"/>
      <c r="CA234" s="75"/>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60"/>
      <c r="DI234" s="60"/>
      <c r="DJ234" s="60"/>
      <c r="DK234" s="60"/>
      <c r="DL234" s="60"/>
      <c r="DM234" s="60"/>
      <c r="DN234" s="60"/>
      <c r="DO234" s="60"/>
      <c r="DP234" s="60"/>
    </row>
    <row r="235" spans="1:120">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BS235" s="60"/>
      <c r="BT235" s="60"/>
      <c r="BU235" s="75"/>
      <c r="BV235" s="75"/>
      <c r="BW235" s="75"/>
      <c r="BX235" s="75"/>
      <c r="BY235" s="75"/>
      <c r="BZ235" s="75"/>
      <c r="CA235" s="75"/>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row>
    <row r="236" spans="1:120">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BS236" s="60"/>
      <c r="BT236" s="60"/>
      <c r="BU236" s="75"/>
      <c r="BV236" s="75"/>
      <c r="BW236" s="75"/>
      <c r="BX236" s="75"/>
      <c r="BY236" s="75"/>
      <c r="BZ236" s="75"/>
      <c r="CA236" s="75"/>
      <c r="CL236" s="60"/>
      <c r="CM236" s="60"/>
      <c r="CN236" s="60"/>
      <c r="CO236" s="60"/>
      <c r="CP236" s="60"/>
      <c r="CQ236" s="60"/>
      <c r="CR236" s="60"/>
      <c r="CS236" s="60"/>
      <c r="CT236" s="60"/>
      <c r="CU236" s="60"/>
      <c r="CV236" s="60"/>
      <c r="CW236" s="60"/>
      <c r="CX236" s="60"/>
      <c r="CY236" s="60"/>
      <c r="CZ236" s="60"/>
      <c r="DA236" s="60"/>
      <c r="DB236" s="60"/>
      <c r="DC236" s="60"/>
      <c r="DD236" s="60"/>
      <c r="DE236" s="60"/>
      <c r="DF236" s="60"/>
      <c r="DG236" s="60"/>
      <c r="DH236" s="60"/>
      <c r="DI236" s="60"/>
      <c r="DJ236" s="60"/>
      <c r="DK236" s="60"/>
      <c r="DL236" s="60"/>
      <c r="DM236" s="60"/>
      <c r="DN236" s="60"/>
      <c r="DO236" s="60"/>
      <c r="DP236" s="60"/>
    </row>
    <row r="237" spans="1:120">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BS237" s="60"/>
      <c r="BT237" s="60"/>
      <c r="BU237" s="75"/>
      <c r="BV237" s="75"/>
      <c r="BW237" s="75"/>
      <c r="BX237" s="75"/>
      <c r="BY237" s="75"/>
      <c r="BZ237" s="75"/>
      <c r="CA237" s="75"/>
      <c r="CL237" s="60"/>
      <c r="CM237" s="60"/>
      <c r="CN237" s="60"/>
      <c r="CO237" s="60"/>
      <c r="CP237" s="60"/>
      <c r="CQ237" s="60"/>
      <c r="CR237" s="60"/>
      <c r="CS237" s="60"/>
      <c r="CT237" s="60"/>
      <c r="CU237" s="60"/>
      <c r="CV237" s="60"/>
      <c r="CW237" s="60"/>
      <c r="CX237" s="60"/>
      <c r="CY237" s="60"/>
      <c r="CZ237" s="60"/>
      <c r="DA237" s="60"/>
      <c r="DB237" s="60"/>
      <c r="DC237" s="60"/>
      <c r="DD237" s="60"/>
      <c r="DE237" s="60"/>
      <c r="DF237" s="60"/>
      <c r="DG237" s="60"/>
      <c r="DH237" s="60"/>
      <c r="DI237" s="60"/>
      <c r="DJ237" s="60"/>
      <c r="DK237" s="60"/>
      <c r="DL237" s="60"/>
      <c r="DM237" s="60"/>
      <c r="DN237" s="60"/>
      <c r="DO237" s="60"/>
      <c r="DP237" s="60"/>
    </row>
    <row r="238" spans="1:120">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BS238" s="60"/>
      <c r="BT238" s="60"/>
      <c r="BU238" s="75"/>
      <c r="BV238" s="75"/>
      <c r="BW238" s="75"/>
      <c r="BX238" s="75"/>
      <c r="BY238" s="75"/>
      <c r="BZ238" s="75"/>
      <c r="CA238" s="75"/>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row>
    <row r="239" spans="1:120">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BS239" s="60"/>
      <c r="BT239" s="60"/>
      <c r="BU239" s="75"/>
      <c r="BV239" s="75"/>
      <c r="BW239" s="75"/>
      <c r="BX239" s="75"/>
      <c r="BY239" s="75"/>
      <c r="BZ239" s="75"/>
      <c r="CA239" s="75"/>
      <c r="CL239" s="60"/>
      <c r="CM239" s="60"/>
      <c r="CN239" s="60"/>
      <c r="CO239" s="60"/>
      <c r="CP239" s="60"/>
      <c r="CQ239" s="60"/>
      <c r="CR239" s="60"/>
      <c r="CS239" s="60"/>
      <c r="CT239" s="60"/>
      <c r="CU239" s="60"/>
      <c r="CV239" s="60"/>
      <c r="CW239" s="60"/>
      <c r="CX239" s="60"/>
      <c r="CY239" s="60"/>
      <c r="CZ239" s="60"/>
      <c r="DA239" s="60"/>
      <c r="DB239" s="60"/>
      <c r="DC239" s="60"/>
      <c r="DD239" s="60"/>
      <c r="DE239" s="60"/>
      <c r="DF239" s="60"/>
      <c r="DG239" s="60"/>
      <c r="DH239" s="60"/>
      <c r="DI239" s="60"/>
      <c r="DJ239" s="60"/>
      <c r="DK239" s="60"/>
      <c r="DL239" s="60"/>
      <c r="DM239" s="60"/>
      <c r="DN239" s="60"/>
      <c r="DO239" s="60"/>
      <c r="DP239" s="60"/>
    </row>
    <row r="240" spans="1:120">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BS240" s="60"/>
      <c r="BT240" s="60"/>
      <c r="BU240" s="75"/>
      <c r="BV240" s="75"/>
      <c r="BW240" s="75"/>
      <c r="BX240" s="75"/>
      <c r="BY240" s="75"/>
      <c r="BZ240" s="75"/>
      <c r="CA240" s="75"/>
      <c r="CL240" s="60"/>
      <c r="CM240" s="60"/>
      <c r="CN240" s="60"/>
      <c r="CO240" s="60"/>
      <c r="CP240" s="60"/>
      <c r="CQ240" s="60"/>
      <c r="CR240" s="60"/>
      <c r="CS240" s="60"/>
      <c r="CT240" s="60"/>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row>
    <row r="241" spans="1:120">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BS241" s="60"/>
      <c r="BT241" s="60"/>
      <c r="BU241" s="75"/>
      <c r="BV241" s="75"/>
      <c r="BW241" s="75"/>
      <c r="BX241" s="75"/>
      <c r="BY241" s="75"/>
      <c r="BZ241" s="75"/>
      <c r="CA241" s="75"/>
      <c r="CL241" s="60"/>
      <c r="CM241" s="60"/>
      <c r="CN241" s="60"/>
      <c r="CO241" s="60"/>
      <c r="CP241" s="60"/>
      <c r="CQ241" s="60"/>
      <c r="CR241" s="60"/>
      <c r="CS241" s="60"/>
      <c r="CT241" s="60"/>
      <c r="CU241" s="60"/>
      <c r="CV241" s="60"/>
      <c r="CW241" s="60"/>
      <c r="CX241" s="60"/>
      <c r="CY241" s="60"/>
      <c r="CZ241" s="60"/>
      <c r="DA241" s="60"/>
      <c r="DB241" s="60"/>
      <c r="DC241" s="60"/>
      <c r="DD241" s="60"/>
      <c r="DE241" s="60"/>
      <c r="DF241" s="60"/>
      <c r="DG241" s="60"/>
      <c r="DH241" s="60"/>
      <c r="DI241" s="60"/>
      <c r="DJ241" s="60"/>
      <c r="DK241" s="60"/>
      <c r="DL241" s="60"/>
      <c r="DM241" s="60"/>
      <c r="DN241" s="60"/>
      <c r="DO241" s="60"/>
      <c r="DP241" s="60"/>
    </row>
    <row r="242" spans="1:120">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BS242" s="60"/>
      <c r="BT242" s="60"/>
      <c r="BU242" s="75"/>
      <c r="BV242" s="75"/>
      <c r="BW242" s="75"/>
      <c r="BX242" s="75"/>
      <c r="BY242" s="75"/>
      <c r="BZ242" s="75"/>
      <c r="CA242" s="75"/>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row>
    <row r="243" spans="1:120">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BS243" s="60"/>
      <c r="BT243" s="60"/>
      <c r="BU243" s="75"/>
      <c r="BV243" s="75"/>
      <c r="BW243" s="75"/>
      <c r="BX243" s="75"/>
      <c r="BY243" s="75"/>
      <c r="BZ243" s="75"/>
      <c r="CA243" s="75"/>
      <c r="CL243" s="60"/>
      <c r="CM243" s="60"/>
      <c r="CN243" s="60"/>
      <c r="CO243" s="60"/>
      <c r="CP243" s="60"/>
      <c r="CQ243" s="60"/>
      <c r="CR243" s="60"/>
      <c r="CS243" s="60"/>
      <c r="CT243" s="60"/>
      <c r="CU243" s="60"/>
      <c r="CV243" s="60"/>
      <c r="CW243" s="60"/>
      <c r="CX243" s="60"/>
      <c r="CY243" s="60"/>
      <c r="CZ243" s="60"/>
      <c r="DA243" s="60"/>
      <c r="DB243" s="60"/>
      <c r="DC243" s="60"/>
      <c r="DD243" s="60"/>
      <c r="DE243" s="60"/>
      <c r="DF243" s="60"/>
      <c r="DG243" s="60"/>
      <c r="DH243" s="60"/>
      <c r="DI243" s="60"/>
      <c r="DJ243" s="60"/>
      <c r="DK243" s="60"/>
      <c r="DL243" s="60"/>
      <c r="DM243" s="60"/>
      <c r="DN243" s="60"/>
      <c r="DO243" s="60"/>
      <c r="DP243" s="60"/>
    </row>
    <row r="244" spans="1:120">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BS244" s="60"/>
      <c r="BT244" s="60"/>
      <c r="BU244" s="75"/>
      <c r="BV244" s="75"/>
      <c r="BW244" s="75"/>
      <c r="BX244" s="75"/>
      <c r="BY244" s="75"/>
      <c r="BZ244" s="75"/>
      <c r="CA244" s="75"/>
      <c r="CL244" s="60"/>
      <c r="CM244" s="60"/>
      <c r="CN244" s="60"/>
      <c r="CO244" s="60"/>
      <c r="CP244" s="60"/>
      <c r="CQ244" s="60"/>
      <c r="CR244" s="60"/>
      <c r="CS244" s="60"/>
      <c r="CT244" s="60"/>
      <c r="CU244" s="60"/>
      <c r="CV244" s="60"/>
      <c r="CW244" s="60"/>
      <c r="CX244" s="60"/>
      <c r="CY244" s="60"/>
      <c r="CZ244" s="60"/>
      <c r="DA244" s="60"/>
      <c r="DB244" s="60"/>
      <c r="DC244" s="60"/>
      <c r="DD244" s="60"/>
      <c r="DE244" s="60"/>
      <c r="DF244" s="60"/>
      <c r="DG244" s="60"/>
      <c r="DH244" s="60"/>
      <c r="DI244" s="60"/>
      <c r="DJ244" s="60"/>
      <c r="DK244" s="60"/>
      <c r="DL244" s="60"/>
      <c r="DM244" s="60"/>
      <c r="DN244" s="60"/>
      <c r="DO244" s="60"/>
      <c r="DP244" s="60"/>
    </row>
    <row r="245" spans="1:120">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BS245" s="60"/>
      <c r="BT245" s="60"/>
      <c r="BU245" s="75"/>
      <c r="BV245" s="75"/>
      <c r="BW245" s="75"/>
      <c r="BX245" s="75"/>
      <c r="BY245" s="75"/>
      <c r="BZ245" s="75"/>
      <c r="CA245" s="75"/>
      <c r="CL245" s="60"/>
      <c r="CM245" s="60"/>
      <c r="CN245" s="60"/>
      <c r="CO245" s="60"/>
      <c r="CP245" s="60"/>
      <c r="CQ245" s="60"/>
      <c r="CR245" s="60"/>
      <c r="CS245" s="60"/>
      <c r="CT245" s="60"/>
      <c r="CU245" s="60"/>
      <c r="CV245" s="60"/>
      <c r="CW245" s="60"/>
      <c r="CX245" s="60"/>
      <c r="CY245" s="60"/>
      <c r="CZ245" s="60"/>
      <c r="DA245" s="60"/>
      <c r="DB245" s="60"/>
      <c r="DC245" s="60"/>
      <c r="DD245" s="60"/>
      <c r="DE245" s="60"/>
      <c r="DF245" s="60"/>
      <c r="DG245" s="60"/>
      <c r="DH245" s="60"/>
      <c r="DI245" s="60"/>
      <c r="DJ245" s="60"/>
      <c r="DK245" s="60"/>
      <c r="DL245" s="60"/>
      <c r="DM245" s="60"/>
      <c r="DN245" s="60"/>
      <c r="DO245" s="60"/>
      <c r="DP245" s="60"/>
    </row>
    <row r="246" spans="1:120">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BS246" s="60"/>
      <c r="BT246" s="60"/>
      <c r="BU246" s="75"/>
      <c r="BV246" s="75"/>
      <c r="BW246" s="75"/>
      <c r="BX246" s="75"/>
      <c r="BY246" s="75"/>
      <c r="BZ246" s="75"/>
      <c r="CA246" s="75"/>
      <c r="CL246" s="60"/>
      <c r="CM246" s="60"/>
      <c r="CN246" s="60"/>
      <c r="CO246" s="60"/>
      <c r="CP246" s="60"/>
      <c r="CQ246" s="60"/>
      <c r="CR246" s="60"/>
      <c r="CS246" s="60"/>
      <c r="CT246" s="60"/>
      <c r="CU246" s="60"/>
      <c r="CV246" s="60"/>
      <c r="CW246" s="60"/>
      <c r="CX246" s="60"/>
      <c r="CY246" s="60"/>
      <c r="CZ246" s="60"/>
      <c r="DA246" s="60"/>
      <c r="DB246" s="60"/>
      <c r="DC246" s="60"/>
      <c r="DD246" s="60"/>
      <c r="DE246" s="60"/>
      <c r="DF246" s="60"/>
      <c r="DG246" s="60"/>
      <c r="DH246" s="60"/>
      <c r="DI246" s="60"/>
      <c r="DJ246" s="60"/>
      <c r="DK246" s="60"/>
      <c r="DL246" s="60"/>
      <c r="DM246" s="60"/>
      <c r="DN246" s="60"/>
      <c r="DO246" s="60"/>
      <c r="DP246" s="60"/>
    </row>
    <row r="247" spans="1:120">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BS247" s="60"/>
      <c r="BT247" s="60"/>
      <c r="BU247" s="75"/>
      <c r="BV247" s="75"/>
      <c r="BW247" s="75"/>
      <c r="BX247" s="75"/>
      <c r="BY247" s="75"/>
      <c r="BZ247" s="75"/>
      <c r="CA247" s="75"/>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row>
    <row r="248" spans="1:120">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BS248" s="60"/>
      <c r="BT248" s="60"/>
      <c r="BU248" s="75"/>
      <c r="BV248" s="75"/>
      <c r="BW248" s="75"/>
      <c r="BX248" s="75"/>
      <c r="BY248" s="75"/>
      <c r="BZ248" s="75"/>
      <c r="CA248" s="75"/>
      <c r="CL248" s="60"/>
      <c r="CM248" s="60"/>
      <c r="CN248" s="60"/>
      <c r="CO248" s="60"/>
      <c r="CP248" s="60"/>
      <c r="CQ248" s="60"/>
      <c r="CR248" s="60"/>
      <c r="CS248" s="60"/>
      <c r="CT248" s="60"/>
      <c r="CU248" s="60"/>
      <c r="CV248" s="60"/>
      <c r="CW248" s="60"/>
      <c r="CX248" s="60"/>
      <c r="CY248" s="60"/>
      <c r="CZ248" s="60"/>
      <c r="DA248" s="60"/>
      <c r="DB248" s="60"/>
      <c r="DC248" s="60"/>
      <c r="DD248" s="60"/>
      <c r="DE248" s="60"/>
      <c r="DF248" s="60"/>
      <c r="DG248" s="60"/>
      <c r="DH248" s="60"/>
      <c r="DI248" s="60"/>
      <c r="DJ248" s="60"/>
      <c r="DK248" s="60"/>
      <c r="DL248" s="60"/>
      <c r="DM248" s="60"/>
      <c r="DN248" s="60"/>
      <c r="DO248" s="60"/>
      <c r="DP248" s="60"/>
    </row>
    <row r="249" spans="1:120">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BS249" s="60"/>
      <c r="BT249" s="60"/>
      <c r="BU249" s="75"/>
      <c r="BV249" s="75"/>
      <c r="BW249" s="75"/>
      <c r="BX249" s="75"/>
      <c r="BY249" s="75"/>
      <c r="BZ249" s="75"/>
      <c r="CA249" s="75"/>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row>
    <row r="250" spans="1:120">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BS250" s="60"/>
      <c r="BT250" s="60"/>
      <c r="BU250" s="75"/>
      <c r="BV250" s="75"/>
      <c r="BW250" s="75"/>
      <c r="BX250" s="75"/>
      <c r="BY250" s="75"/>
      <c r="BZ250" s="75"/>
      <c r="CA250" s="75"/>
      <c r="CL250" s="60"/>
      <c r="CM250" s="60"/>
      <c r="CN250" s="60"/>
      <c r="CO250" s="60"/>
      <c r="CP250" s="60"/>
      <c r="CQ250" s="60"/>
      <c r="CR250" s="60"/>
      <c r="CS250" s="60"/>
      <c r="CT250" s="60"/>
      <c r="CU250" s="60"/>
      <c r="CV250" s="60"/>
      <c r="CW250" s="60"/>
      <c r="CX250" s="60"/>
      <c r="CY250" s="60"/>
      <c r="CZ250" s="60"/>
      <c r="DA250" s="60"/>
      <c r="DB250" s="60"/>
      <c r="DC250" s="60"/>
      <c r="DD250" s="60"/>
      <c r="DE250" s="60"/>
      <c r="DF250" s="60"/>
      <c r="DG250" s="60"/>
      <c r="DH250" s="60"/>
      <c r="DI250" s="60"/>
      <c r="DJ250" s="60"/>
      <c r="DK250" s="60"/>
      <c r="DL250" s="60"/>
      <c r="DM250" s="60"/>
      <c r="DN250" s="60"/>
      <c r="DO250" s="60"/>
      <c r="DP250" s="60"/>
    </row>
    <row r="251" spans="1:12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BS251" s="60"/>
      <c r="BT251" s="60"/>
      <c r="BU251" s="75"/>
      <c r="BV251" s="75"/>
      <c r="BW251" s="75"/>
      <c r="BX251" s="75"/>
      <c r="BY251" s="75"/>
      <c r="BZ251" s="75"/>
      <c r="CA251" s="75"/>
      <c r="CL251" s="60"/>
      <c r="CM251" s="60"/>
      <c r="CN251" s="60"/>
      <c r="CO251" s="60"/>
      <c r="CP251" s="60"/>
      <c r="CQ251" s="60"/>
      <c r="CR251" s="60"/>
      <c r="CS251" s="60"/>
      <c r="CT251" s="60"/>
      <c r="CU251" s="60"/>
      <c r="CV251" s="60"/>
      <c r="CW251" s="60"/>
      <c r="CX251" s="60"/>
      <c r="CY251" s="60"/>
      <c r="CZ251" s="60"/>
      <c r="DA251" s="60"/>
      <c r="DB251" s="60"/>
      <c r="DC251" s="60"/>
      <c r="DD251" s="60"/>
      <c r="DE251" s="60"/>
      <c r="DF251" s="60"/>
      <c r="DG251" s="60"/>
      <c r="DH251" s="60"/>
      <c r="DI251" s="60"/>
      <c r="DJ251" s="60"/>
      <c r="DK251" s="60"/>
      <c r="DL251" s="60"/>
      <c r="DM251" s="60"/>
      <c r="DN251" s="60"/>
      <c r="DO251" s="60"/>
      <c r="DP251" s="60"/>
    </row>
    <row r="252" spans="1:12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BS252" s="60"/>
      <c r="BT252" s="60"/>
      <c r="BU252" s="75"/>
      <c r="BV252" s="75"/>
      <c r="BW252" s="75"/>
      <c r="BX252" s="75"/>
      <c r="BY252" s="75"/>
      <c r="BZ252" s="75"/>
      <c r="CA252" s="75"/>
      <c r="CL252" s="60"/>
      <c r="CM252" s="60"/>
      <c r="CN252" s="60"/>
      <c r="CO252" s="60"/>
      <c r="CP252" s="60"/>
      <c r="CQ252" s="60"/>
      <c r="CR252" s="60"/>
      <c r="CS252" s="60"/>
      <c r="CT252" s="60"/>
      <c r="CU252" s="60"/>
      <c r="CV252" s="60"/>
      <c r="CW252" s="60"/>
      <c r="CX252" s="60"/>
      <c r="CY252" s="60"/>
      <c r="CZ252" s="60"/>
      <c r="DA252" s="60"/>
      <c r="DB252" s="60"/>
      <c r="DC252" s="60"/>
      <c r="DD252" s="60"/>
      <c r="DE252" s="60"/>
      <c r="DF252" s="60"/>
      <c r="DG252" s="60"/>
      <c r="DH252" s="60"/>
      <c r="DI252" s="60"/>
      <c r="DJ252" s="60"/>
      <c r="DK252" s="60"/>
      <c r="DL252" s="60"/>
      <c r="DM252" s="60"/>
      <c r="DN252" s="60"/>
      <c r="DO252" s="60"/>
      <c r="DP252" s="60"/>
    </row>
    <row r="253" spans="1:12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BS253" s="60"/>
      <c r="BT253" s="60"/>
      <c r="BU253" s="75"/>
      <c r="BV253" s="75"/>
      <c r="BW253" s="75"/>
      <c r="BX253" s="75"/>
      <c r="BY253" s="75"/>
      <c r="BZ253" s="75"/>
      <c r="CA253" s="75"/>
      <c r="CL253" s="60"/>
      <c r="CM253" s="60"/>
      <c r="CN253" s="60"/>
      <c r="CO253" s="60"/>
      <c r="CP253" s="60"/>
      <c r="CQ253" s="60"/>
      <c r="CR253" s="60"/>
      <c r="CS253" s="60"/>
      <c r="CT253" s="60"/>
      <c r="CU253" s="60"/>
      <c r="CV253" s="60"/>
      <c r="CW253" s="60"/>
      <c r="CX253" s="60"/>
      <c r="CY253" s="60"/>
      <c r="CZ253" s="60"/>
      <c r="DA253" s="60"/>
      <c r="DB253" s="60"/>
      <c r="DC253" s="60"/>
      <c r="DD253" s="60"/>
      <c r="DE253" s="60"/>
      <c r="DF253" s="60"/>
      <c r="DG253" s="60"/>
      <c r="DH253" s="60"/>
      <c r="DI253" s="60"/>
      <c r="DJ253" s="60"/>
      <c r="DK253" s="60"/>
      <c r="DL253" s="60"/>
      <c r="DM253" s="60"/>
      <c r="DN253" s="60"/>
      <c r="DO253" s="60"/>
      <c r="DP253" s="60"/>
    </row>
    <row r="254" spans="1:12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BS254" s="60"/>
      <c r="BT254" s="60"/>
      <c r="BU254" s="75"/>
      <c r="BV254" s="75"/>
      <c r="BW254" s="75"/>
      <c r="BX254" s="75"/>
      <c r="BY254" s="75"/>
      <c r="BZ254" s="75"/>
      <c r="CA254" s="75"/>
      <c r="CL254" s="60"/>
      <c r="CM254" s="60"/>
      <c r="CN254" s="60"/>
      <c r="CO254" s="60"/>
      <c r="CP254" s="60"/>
      <c r="CQ254" s="60"/>
      <c r="CR254" s="60"/>
      <c r="CS254" s="60"/>
      <c r="CT254" s="60"/>
      <c r="CU254" s="60"/>
      <c r="CV254" s="60"/>
      <c r="CW254" s="60"/>
      <c r="CX254" s="60"/>
      <c r="CY254" s="60"/>
      <c r="CZ254" s="60"/>
      <c r="DA254" s="60"/>
      <c r="DB254" s="60"/>
      <c r="DC254" s="60"/>
      <c r="DD254" s="60"/>
      <c r="DE254" s="60"/>
      <c r="DF254" s="60"/>
      <c r="DG254" s="60"/>
      <c r="DH254" s="60"/>
      <c r="DI254" s="60"/>
      <c r="DJ254" s="60"/>
      <c r="DK254" s="60"/>
      <c r="DL254" s="60"/>
      <c r="DM254" s="60"/>
      <c r="DN254" s="60"/>
      <c r="DO254" s="60"/>
      <c r="DP254" s="60"/>
    </row>
    <row r="255" spans="1:12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BS255" s="60"/>
      <c r="BT255" s="60"/>
      <c r="BU255" s="75"/>
      <c r="BV255" s="75"/>
      <c r="BW255" s="75"/>
      <c r="BX255" s="75"/>
      <c r="BY255" s="75"/>
      <c r="BZ255" s="75"/>
      <c r="CA255" s="75"/>
      <c r="CL255" s="60"/>
      <c r="CM255" s="60"/>
      <c r="CN255" s="60"/>
      <c r="CO255" s="60"/>
      <c r="CP255" s="60"/>
      <c r="CQ255" s="60"/>
      <c r="CR255" s="60"/>
      <c r="CS255" s="60"/>
      <c r="CT255" s="60"/>
      <c r="CU255" s="60"/>
      <c r="CV255" s="60"/>
      <c r="CW255" s="60"/>
      <c r="CX255" s="60"/>
      <c r="CY255" s="60"/>
      <c r="CZ255" s="60"/>
      <c r="DA255" s="60"/>
      <c r="DB255" s="60"/>
      <c r="DC255" s="60"/>
      <c r="DD255" s="60"/>
      <c r="DE255" s="60"/>
      <c r="DF255" s="60"/>
      <c r="DG255" s="60"/>
      <c r="DH255" s="60"/>
      <c r="DI255" s="60"/>
      <c r="DJ255" s="60"/>
      <c r="DK255" s="60"/>
      <c r="DL255" s="60"/>
      <c r="DM255" s="60"/>
      <c r="DN255" s="60"/>
      <c r="DO255" s="60"/>
      <c r="DP255" s="60"/>
    </row>
    <row r="256" spans="1:12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BS256" s="60"/>
      <c r="BT256" s="60"/>
      <c r="BU256" s="75"/>
      <c r="BV256" s="75"/>
      <c r="BW256" s="75"/>
      <c r="BX256" s="75"/>
      <c r="BY256" s="75"/>
      <c r="BZ256" s="75"/>
      <c r="CA256" s="75"/>
      <c r="CL256" s="60"/>
      <c r="CM256" s="60"/>
      <c r="CN256" s="60"/>
      <c r="CO256" s="60"/>
      <c r="CP256" s="60"/>
      <c r="CQ256" s="60"/>
      <c r="CR256" s="60"/>
      <c r="CS256" s="60"/>
      <c r="CT256" s="60"/>
      <c r="CU256" s="60"/>
      <c r="CV256" s="60"/>
      <c r="CW256" s="60"/>
      <c r="CX256" s="60"/>
      <c r="CY256" s="60"/>
      <c r="CZ256" s="60"/>
      <c r="DA256" s="60"/>
      <c r="DB256" s="60"/>
      <c r="DC256" s="60"/>
      <c r="DD256" s="60"/>
      <c r="DE256" s="60"/>
      <c r="DF256" s="60"/>
      <c r="DG256" s="60"/>
      <c r="DH256" s="60"/>
      <c r="DI256" s="60"/>
      <c r="DJ256" s="60"/>
      <c r="DK256" s="60"/>
      <c r="DL256" s="60"/>
      <c r="DM256" s="60"/>
      <c r="DN256" s="60"/>
      <c r="DO256" s="60"/>
      <c r="DP256" s="60"/>
    </row>
    <row r="257" spans="2:12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BS257" s="60"/>
      <c r="BT257" s="60"/>
      <c r="BU257" s="75"/>
      <c r="BV257" s="75"/>
      <c r="BW257" s="75"/>
      <c r="BX257" s="75"/>
      <c r="BY257" s="75"/>
      <c r="BZ257" s="75"/>
      <c r="CA257" s="75"/>
      <c r="CL257" s="60"/>
      <c r="CM257" s="60"/>
      <c r="CN257" s="60"/>
      <c r="CO257" s="60"/>
      <c r="CP257" s="60"/>
      <c r="CQ257" s="60"/>
      <c r="CR257" s="60"/>
      <c r="CS257" s="60"/>
      <c r="CT257" s="60"/>
      <c r="CU257" s="60"/>
      <c r="CV257" s="60"/>
      <c r="CW257" s="60"/>
      <c r="CX257" s="60"/>
      <c r="CY257" s="60"/>
      <c r="CZ257" s="60"/>
      <c r="DA257" s="60"/>
      <c r="DB257" s="60"/>
      <c r="DC257" s="60"/>
      <c r="DD257" s="60"/>
      <c r="DE257" s="60"/>
      <c r="DF257" s="60"/>
      <c r="DG257" s="60"/>
      <c r="DH257" s="60"/>
      <c r="DI257" s="60"/>
      <c r="DJ257" s="60"/>
      <c r="DK257" s="60"/>
      <c r="DL257" s="60"/>
      <c r="DM257" s="60"/>
      <c r="DN257" s="60"/>
      <c r="DO257" s="60"/>
      <c r="DP257" s="60"/>
    </row>
    <row r="258" spans="2:12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BS258" s="60"/>
      <c r="BT258" s="60"/>
      <c r="BU258" s="75"/>
      <c r="BV258" s="75"/>
      <c r="BW258" s="75"/>
      <c r="BX258" s="75"/>
      <c r="BY258" s="75"/>
      <c r="BZ258" s="75"/>
      <c r="CA258" s="75"/>
      <c r="CL258" s="60"/>
      <c r="CM258" s="60"/>
      <c r="CN258" s="60"/>
      <c r="CO258" s="60"/>
      <c r="CP258" s="60"/>
      <c r="CQ258" s="60"/>
      <c r="CR258" s="60"/>
      <c r="CS258" s="60"/>
      <c r="CT258" s="60"/>
      <c r="CU258" s="60"/>
      <c r="CV258" s="60"/>
      <c r="CW258" s="60"/>
      <c r="CX258" s="60"/>
      <c r="CY258" s="60"/>
      <c r="CZ258" s="60"/>
      <c r="DA258" s="60"/>
      <c r="DB258" s="60"/>
      <c r="DC258" s="60"/>
      <c r="DD258" s="60"/>
      <c r="DE258" s="60"/>
      <c r="DF258" s="60"/>
      <c r="DG258" s="60"/>
      <c r="DH258" s="60"/>
      <c r="DI258" s="60"/>
      <c r="DJ258" s="60"/>
      <c r="DK258" s="60"/>
      <c r="DL258" s="60"/>
      <c r="DM258" s="60"/>
      <c r="DN258" s="60"/>
      <c r="DO258" s="60"/>
      <c r="DP258" s="60"/>
    </row>
    <row r="259" spans="2:12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BS259" s="60"/>
      <c r="BT259" s="60"/>
      <c r="BU259" s="75"/>
      <c r="BV259" s="75"/>
      <c r="BW259" s="75"/>
      <c r="BX259" s="75"/>
      <c r="BY259" s="75"/>
      <c r="BZ259" s="75"/>
      <c r="CA259" s="75"/>
      <c r="CL259" s="60"/>
      <c r="CM259" s="60"/>
      <c r="CN259" s="60"/>
      <c r="CO259" s="60"/>
      <c r="CP259" s="60"/>
      <c r="CQ259" s="60"/>
      <c r="CR259" s="60"/>
      <c r="CS259" s="60"/>
      <c r="CT259" s="60"/>
      <c r="CU259" s="60"/>
      <c r="CV259" s="60"/>
      <c r="CW259" s="60"/>
      <c r="CX259" s="60"/>
      <c r="CY259" s="60"/>
      <c r="CZ259" s="60"/>
      <c r="DA259" s="60"/>
      <c r="DB259" s="60"/>
      <c r="DC259" s="60"/>
      <c r="DD259" s="60"/>
      <c r="DE259" s="60"/>
      <c r="DF259" s="60"/>
      <c r="DG259" s="60"/>
      <c r="DH259" s="60"/>
      <c r="DI259" s="60"/>
      <c r="DJ259" s="60"/>
      <c r="DK259" s="60"/>
      <c r="DL259" s="60"/>
      <c r="DM259" s="60"/>
      <c r="DN259" s="60"/>
      <c r="DO259" s="60"/>
      <c r="DP259" s="60"/>
    </row>
    <row r="260" spans="2:12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BS260" s="60"/>
      <c r="BT260" s="60"/>
      <c r="BU260" s="75"/>
      <c r="BV260" s="75"/>
      <c r="BW260" s="75"/>
      <c r="BX260" s="75"/>
      <c r="BY260" s="75"/>
      <c r="BZ260" s="75"/>
      <c r="CA260" s="75"/>
      <c r="CL260" s="60"/>
      <c r="CM260" s="60"/>
      <c r="CN260" s="60"/>
      <c r="CO260" s="60"/>
      <c r="CP260" s="60"/>
      <c r="CQ260" s="60"/>
      <c r="CR260" s="60"/>
      <c r="CS260" s="60"/>
      <c r="CT260" s="60"/>
      <c r="CU260" s="60"/>
      <c r="CV260" s="60"/>
      <c r="CW260" s="60"/>
      <c r="CX260" s="60"/>
      <c r="CY260" s="60"/>
      <c r="CZ260" s="60"/>
      <c r="DA260" s="60"/>
      <c r="DB260" s="60"/>
      <c r="DC260" s="60"/>
      <c r="DD260" s="60"/>
      <c r="DE260" s="60"/>
      <c r="DF260" s="60"/>
      <c r="DG260" s="60"/>
      <c r="DH260" s="60"/>
      <c r="DI260" s="60"/>
      <c r="DJ260" s="60"/>
      <c r="DK260" s="60"/>
      <c r="DL260" s="60"/>
      <c r="DM260" s="60"/>
      <c r="DN260" s="60"/>
      <c r="DO260" s="60"/>
      <c r="DP260" s="60"/>
    </row>
    <row r="261" spans="2:12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BS261" s="60"/>
      <c r="BT261" s="60"/>
      <c r="BU261" s="75"/>
      <c r="BV261" s="75"/>
      <c r="BW261" s="75"/>
      <c r="BX261" s="75"/>
      <c r="BY261" s="75"/>
      <c r="BZ261" s="75"/>
      <c r="CA261" s="75"/>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60"/>
      <c r="DJ261" s="60"/>
      <c r="DK261" s="60"/>
      <c r="DL261" s="60"/>
      <c r="DM261" s="60"/>
      <c r="DN261" s="60"/>
      <c r="DO261" s="60"/>
      <c r="DP261" s="60"/>
    </row>
    <row r="262" spans="2:12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BS262" s="60"/>
      <c r="BT262" s="60"/>
      <c r="BU262" s="75"/>
      <c r="BV262" s="75"/>
      <c r="BW262" s="75"/>
      <c r="BX262" s="75"/>
      <c r="BY262" s="75"/>
      <c r="BZ262" s="75"/>
      <c r="CA262" s="75"/>
      <c r="CL262" s="60"/>
      <c r="CM262" s="60"/>
      <c r="CN262" s="60"/>
      <c r="CO262" s="60"/>
      <c r="CP262" s="60"/>
      <c r="CQ262" s="60"/>
      <c r="CR262" s="60"/>
      <c r="CS262" s="60"/>
      <c r="CT262" s="60"/>
      <c r="CU262" s="60"/>
      <c r="CV262" s="60"/>
      <c r="CW262" s="60"/>
      <c r="CX262" s="60"/>
      <c r="CY262" s="60"/>
      <c r="CZ262" s="60"/>
      <c r="DA262" s="60"/>
      <c r="DB262" s="60"/>
      <c r="DC262" s="60"/>
      <c r="DD262" s="60"/>
      <c r="DE262" s="60"/>
      <c r="DF262" s="60"/>
      <c r="DG262" s="60"/>
      <c r="DH262" s="60"/>
      <c r="DI262" s="60"/>
      <c r="DJ262" s="60"/>
      <c r="DK262" s="60"/>
      <c r="DL262" s="60"/>
      <c r="DM262" s="60"/>
      <c r="DN262" s="60"/>
      <c r="DO262" s="60"/>
      <c r="DP262" s="60"/>
    </row>
    <row r="263" spans="2:12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BS263" s="60"/>
      <c r="BT263" s="60"/>
      <c r="BU263" s="75"/>
      <c r="BV263" s="75"/>
      <c r="BW263" s="75"/>
      <c r="BX263" s="75"/>
      <c r="BY263" s="75"/>
      <c r="BZ263" s="75"/>
      <c r="CA263" s="75"/>
      <c r="CL263" s="60"/>
      <c r="CM263" s="60"/>
      <c r="CN263" s="60"/>
      <c r="CO263" s="60"/>
      <c r="CP263" s="60"/>
      <c r="CQ263" s="60"/>
      <c r="CR263" s="60"/>
      <c r="CS263" s="60"/>
      <c r="CT263" s="60"/>
      <c r="CU263" s="60"/>
      <c r="CV263" s="60"/>
      <c r="CW263" s="60"/>
      <c r="CX263" s="60"/>
      <c r="CY263" s="60"/>
      <c r="CZ263" s="60"/>
      <c r="DA263" s="60"/>
      <c r="DB263" s="60"/>
      <c r="DC263" s="60"/>
      <c r="DD263" s="60"/>
      <c r="DE263" s="60"/>
      <c r="DF263" s="60"/>
      <c r="DG263" s="60"/>
      <c r="DH263" s="60"/>
      <c r="DI263" s="60"/>
      <c r="DJ263" s="60"/>
      <c r="DK263" s="60"/>
      <c r="DL263" s="60"/>
      <c r="DM263" s="60"/>
      <c r="DN263" s="60"/>
      <c r="DO263" s="60"/>
      <c r="DP263" s="60"/>
    </row>
    <row r="264" spans="2:12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BS264" s="60"/>
      <c r="BT264" s="60"/>
      <c r="BU264" s="75"/>
      <c r="BV264" s="75"/>
      <c r="BW264" s="75"/>
      <c r="BX264" s="75"/>
      <c r="BY264" s="75"/>
      <c r="BZ264" s="75"/>
      <c r="CA264" s="75"/>
      <c r="CL264" s="60"/>
      <c r="CM264" s="60"/>
      <c r="CN264" s="60"/>
      <c r="CO264" s="60"/>
      <c r="CP264" s="60"/>
      <c r="CQ264" s="60"/>
      <c r="CR264" s="60"/>
      <c r="CS264" s="60"/>
      <c r="CT264" s="60"/>
      <c r="CU264" s="60"/>
      <c r="CV264" s="60"/>
      <c r="CW264" s="60"/>
      <c r="CX264" s="60"/>
      <c r="CY264" s="60"/>
      <c r="CZ264" s="60"/>
      <c r="DA264" s="60"/>
      <c r="DB264" s="60"/>
      <c r="DC264" s="60"/>
      <c r="DD264" s="60"/>
      <c r="DE264" s="60"/>
      <c r="DF264" s="60"/>
      <c r="DG264" s="60"/>
      <c r="DH264" s="60"/>
      <c r="DI264" s="60"/>
      <c r="DJ264" s="60"/>
      <c r="DK264" s="60"/>
      <c r="DL264" s="60"/>
      <c r="DM264" s="60"/>
      <c r="DN264" s="60"/>
      <c r="DO264" s="60"/>
      <c r="DP264" s="60"/>
    </row>
    <row r="265" spans="2:12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BS265" s="60"/>
      <c r="BT265" s="60"/>
      <c r="BU265" s="75"/>
      <c r="BV265" s="75"/>
      <c r="BW265" s="75"/>
      <c r="BX265" s="75"/>
      <c r="BY265" s="75"/>
      <c r="BZ265" s="75"/>
      <c r="CA265" s="75"/>
      <c r="CL265" s="60"/>
      <c r="CM265" s="60"/>
      <c r="CN265" s="60"/>
      <c r="CO265" s="60"/>
      <c r="CP265" s="60"/>
      <c r="CQ265" s="60"/>
      <c r="CR265" s="60"/>
      <c r="CS265" s="60"/>
      <c r="CT265" s="60"/>
      <c r="CU265" s="60"/>
      <c r="CV265" s="60"/>
      <c r="CW265" s="60"/>
      <c r="CX265" s="60"/>
      <c r="CY265" s="60"/>
      <c r="CZ265" s="60"/>
      <c r="DA265" s="60"/>
      <c r="DB265" s="60"/>
      <c r="DC265" s="60"/>
      <c r="DD265" s="60"/>
      <c r="DE265" s="60"/>
      <c r="DF265" s="60"/>
      <c r="DG265" s="60"/>
      <c r="DH265" s="60"/>
      <c r="DI265" s="60"/>
      <c r="DJ265" s="60"/>
      <c r="DK265" s="60"/>
      <c r="DL265" s="60"/>
      <c r="DM265" s="60"/>
      <c r="DN265" s="60"/>
      <c r="DO265" s="60"/>
      <c r="DP265" s="60"/>
    </row>
    <row r="266" spans="2:12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BS266" s="60"/>
      <c r="BT266" s="60"/>
      <c r="BU266" s="75"/>
      <c r="BV266" s="75"/>
      <c r="BW266" s="75"/>
      <c r="BX266" s="75"/>
      <c r="BY266" s="75"/>
      <c r="BZ266" s="75"/>
      <c r="CA266" s="75"/>
      <c r="CL266" s="60"/>
      <c r="CM266" s="60"/>
      <c r="CN266" s="60"/>
      <c r="CO266" s="60"/>
      <c r="CP266" s="60"/>
      <c r="CQ266" s="60"/>
      <c r="CR266" s="60"/>
      <c r="CS266" s="60"/>
      <c r="CT266" s="60"/>
      <c r="CU266" s="60"/>
      <c r="CV266" s="60"/>
      <c r="CW266" s="60"/>
      <c r="CX266" s="60"/>
      <c r="CY266" s="60"/>
      <c r="CZ266" s="60"/>
      <c r="DA266" s="60"/>
      <c r="DB266" s="60"/>
      <c r="DC266" s="60"/>
      <c r="DD266" s="60"/>
      <c r="DE266" s="60"/>
      <c r="DF266" s="60"/>
      <c r="DG266" s="60"/>
      <c r="DH266" s="60"/>
      <c r="DI266" s="60"/>
      <c r="DJ266" s="60"/>
      <c r="DK266" s="60"/>
      <c r="DL266" s="60"/>
      <c r="DM266" s="60"/>
      <c r="DN266" s="60"/>
      <c r="DO266" s="60"/>
      <c r="DP266" s="60"/>
    </row>
    <row r="267" spans="2:12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BS267" s="60"/>
      <c r="BT267" s="60"/>
      <c r="BU267" s="75"/>
      <c r="BV267" s="75"/>
      <c r="BW267" s="75"/>
      <c r="BX267" s="75"/>
      <c r="BY267" s="75"/>
      <c r="BZ267" s="75"/>
      <c r="CA267" s="75"/>
      <c r="CL267" s="60"/>
      <c r="CM267" s="60"/>
      <c r="CN267" s="60"/>
      <c r="CO267" s="60"/>
      <c r="CP267" s="60"/>
      <c r="CQ267" s="60"/>
      <c r="CR267" s="60"/>
      <c r="CS267" s="60"/>
      <c r="CT267" s="60"/>
      <c r="CU267" s="60"/>
      <c r="CV267" s="60"/>
      <c r="CW267" s="60"/>
      <c r="CX267" s="60"/>
      <c r="CY267" s="60"/>
      <c r="CZ267" s="60"/>
      <c r="DA267" s="60"/>
      <c r="DB267" s="60"/>
      <c r="DC267" s="60"/>
      <c r="DD267" s="60"/>
      <c r="DE267" s="60"/>
      <c r="DF267" s="60"/>
      <c r="DG267" s="60"/>
      <c r="DH267" s="60"/>
      <c r="DI267" s="60"/>
      <c r="DJ267" s="60"/>
      <c r="DK267" s="60"/>
      <c r="DL267" s="60"/>
      <c r="DM267" s="60"/>
      <c r="DN267" s="60"/>
      <c r="DO267" s="60"/>
      <c r="DP267" s="60"/>
    </row>
    <row r="268" spans="2:12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BS268" s="60"/>
      <c r="BT268" s="60"/>
      <c r="BU268" s="75"/>
      <c r="BV268" s="75"/>
      <c r="BW268" s="75"/>
      <c r="BX268" s="75"/>
      <c r="BY268" s="75"/>
      <c r="BZ268" s="75"/>
      <c r="CA268" s="75"/>
      <c r="CL268" s="60"/>
      <c r="CM268" s="60"/>
      <c r="CN268" s="60"/>
      <c r="CO268" s="60"/>
      <c r="CP268" s="60"/>
      <c r="CQ268" s="60"/>
      <c r="CR268" s="60"/>
      <c r="CS268" s="60"/>
      <c r="CT268" s="60"/>
      <c r="CU268" s="60"/>
      <c r="CV268" s="60"/>
      <c r="CW268" s="60"/>
      <c r="CX268" s="60"/>
      <c r="CY268" s="60"/>
      <c r="CZ268" s="60"/>
      <c r="DA268" s="60"/>
      <c r="DB268" s="60"/>
      <c r="DC268" s="60"/>
      <c r="DD268" s="60"/>
      <c r="DE268" s="60"/>
      <c r="DF268" s="60"/>
      <c r="DG268" s="60"/>
      <c r="DH268" s="60"/>
      <c r="DI268" s="60"/>
      <c r="DJ268" s="60"/>
      <c r="DK268" s="60"/>
      <c r="DL268" s="60"/>
      <c r="DM268" s="60"/>
      <c r="DN268" s="60"/>
      <c r="DO268" s="60"/>
      <c r="DP268" s="60"/>
    </row>
    <row r="269" spans="2:12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BS269" s="60"/>
      <c r="BT269" s="60"/>
      <c r="BU269" s="75"/>
      <c r="BV269" s="75"/>
      <c r="BW269" s="75"/>
      <c r="BX269" s="75"/>
      <c r="BY269" s="75"/>
      <c r="BZ269" s="75"/>
      <c r="CA269" s="75"/>
      <c r="CL269" s="60"/>
      <c r="CM269" s="60"/>
      <c r="CN269" s="60"/>
      <c r="CO269" s="60"/>
      <c r="CP269" s="60"/>
      <c r="CQ269" s="60"/>
      <c r="CR269" s="60"/>
      <c r="CS269" s="60"/>
      <c r="CT269" s="60"/>
      <c r="CU269" s="60"/>
      <c r="CV269" s="60"/>
      <c r="CW269" s="60"/>
      <c r="CX269" s="60"/>
      <c r="CY269" s="60"/>
      <c r="CZ269" s="60"/>
      <c r="DA269" s="60"/>
      <c r="DB269" s="60"/>
      <c r="DC269" s="60"/>
      <c r="DD269" s="60"/>
      <c r="DE269" s="60"/>
      <c r="DF269" s="60"/>
      <c r="DG269" s="60"/>
      <c r="DH269" s="60"/>
      <c r="DI269" s="60"/>
      <c r="DJ269" s="60"/>
      <c r="DK269" s="60"/>
      <c r="DL269" s="60"/>
      <c r="DM269" s="60"/>
      <c r="DN269" s="60"/>
      <c r="DO269" s="60"/>
      <c r="DP269" s="60"/>
    </row>
    <row r="270" spans="2:12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BS270" s="60"/>
      <c r="BT270" s="60"/>
      <c r="BU270" s="75"/>
      <c r="BV270" s="75"/>
      <c r="BW270" s="75"/>
      <c r="BX270" s="75"/>
      <c r="BY270" s="75"/>
      <c r="BZ270" s="75"/>
      <c r="CA270" s="75"/>
      <c r="CL270" s="60"/>
      <c r="CM270" s="60"/>
      <c r="CN270" s="60"/>
      <c r="CO270" s="60"/>
      <c r="CP270" s="60"/>
      <c r="CQ270" s="60"/>
      <c r="CR270" s="60"/>
      <c r="CS270" s="60"/>
      <c r="CT270" s="60"/>
      <c r="CU270" s="60"/>
      <c r="CV270" s="60"/>
      <c r="CW270" s="60"/>
      <c r="CX270" s="60"/>
      <c r="CY270" s="60"/>
      <c r="CZ270" s="60"/>
      <c r="DA270" s="60"/>
      <c r="DB270" s="60"/>
      <c r="DC270" s="60"/>
      <c r="DD270" s="60"/>
      <c r="DE270" s="60"/>
      <c r="DF270" s="60"/>
      <c r="DG270" s="60"/>
      <c r="DH270" s="60"/>
      <c r="DI270" s="60"/>
      <c r="DJ270" s="60"/>
      <c r="DK270" s="60"/>
      <c r="DL270" s="60"/>
      <c r="DM270" s="60"/>
      <c r="DN270" s="60"/>
      <c r="DO270" s="60"/>
      <c r="DP270" s="60"/>
    </row>
    <row r="271" spans="2:12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BS271" s="60"/>
      <c r="BT271" s="60"/>
      <c r="BU271" s="75"/>
      <c r="BV271" s="75"/>
      <c r="BW271" s="75"/>
      <c r="BX271" s="75"/>
      <c r="BY271" s="75"/>
      <c r="BZ271" s="75"/>
      <c r="CA271" s="75"/>
      <c r="CL271" s="60"/>
      <c r="CM271" s="60"/>
      <c r="CN271" s="60"/>
      <c r="CO271" s="60"/>
      <c r="CP271" s="60"/>
      <c r="CQ271" s="60"/>
      <c r="CR271" s="60"/>
      <c r="CS271" s="60"/>
      <c r="CT271" s="60"/>
      <c r="CU271" s="60"/>
      <c r="CV271" s="60"/>
      <c r="CW271" s="60"/>
      <c r="CX271" s="60"/>
      <c r="CY271" s="60"/>
      <c r="CZ271" s="60"/>
      <c r="DA271" s="60"/>
      <c r="DB271" s="60"/>
      <c r="DC271" s="60"/>
      <c r="DD271" s="60"/>
      <c r="DE271" s="60"/>
      <c r="DF271" s="60"/>
      <c r="DG271" s="60"/>
      <c r="DH271" s="60"/>
      <c r="DI271" s="60"/>
      <c r="DJ271" s="60"/>
      <c r="DK271" s="60"/>
      <c r="DL271" s="60"/>
      <c r="DM271" s="60"/>
      <c r="DN271" s="60"/>
      <c r="DO271" s="60"/>
      <c r="DP271" s="60"/>
    </row>
    <row r="272" spans="2:12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BS272" s="60"/>
      <c r="BT272" s="60"/>
      <c r="BU272" s="75"/>
      <c r="BV272" s="75"/>
      <c r="BW272" s="75"/>
      <c r="BX272" s="75"/>
      <c r="BY272" s="75"/>
      <c r="BZ272" s="75"/>
      <c r="CA272" s="75"/>
      <c r="CL272" s="60"/>
      <c r="CM272" s="60"/>
      <c r="CN272" s="60"/>
      <c r="CO272" s="60"/>
      <c r="CP272" s="60"/>
      <c r="CQ272" s="60"/>
      <c r="CR272" s="60"/>
      <c r="CS272" s="60"/>
      <c r="CT272" s="60"/>
      <c r="CU272" s="60"/>
      <c r="CV272" s="60"/>
      <c r="CW272" s="60"/>
      <c r="CX272" s="60"/>
      <c r="CY272" s="60"/>
      <c r="CZ272" s="60"/>
      <c r="DA272" s="60"/>
      <c r="DB272" s="60"/>
      <c r="DC272" s="60"/>
      <c r="DD272" s="60"/>
      <c r="DE272" s="60"/>
      <c r="DF272" s="60"/>
      <c r="DG272" s="60"/>
      <c r="DH272" s="60"/>
      <c r="DI272" s="60"/>
      <c r="DJ272" s="60"/>
      <c r="DK272" s="60"/>
      <c r="DL272" s="60"/>
      <c r="DM272" s="60"/>
      <c r="DN272" s="60"/>
      <c r="DO272" s="60"/>
      <c r="DP272" s="60"/>
    </row>
    <row r="273" spans="2:12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BS273" s="60"/>
      <c r="BT273" s="60"/>
      <c r="BU273" s="75"/>
      <c r="BV273" s="75"/>
      <c r="BW273" s="75"/>
      <c r="BX273" s="75"/>
      <c r="BY273" s="75"/>
      <c r="BZ273" s="75"/>
      <c r="CA273" s="75"/>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60"/>
      <c r="DJ273" s="60"/>
      <c r="DK273" s="60"/>
      <c r="DL273" s="60"/>
      <c r="DM273" s="60"/>
      <c r="DN273" s="60"/>
      <c r="DO273" s="60"/>
      <c r="DP273" s="60"/>
    </row>
    <row r="274" spans="2:12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BS274" s="60"/>
      <c r="BT274" s="60"/>
      <c r="BU274" s="75"/>
      <c r="BV274" s="75"/>
      <c r="BW274" s="75"/>
      <c r="BX274" s="75"/>
      <c r="BY274" s="75"/>
      <c r="BZ274" s="75"/>
      <c r="CA274" s="75"/>
      <c r="CL274" s="60"/>
      <c r="CM274" s="60"/>
      <c r="CN274" s="60"/>
      <c r="CO274" s="60"/>
      <c r="CP274" s="60"/>
      <c r="CQ274" s="60"/>
      <c r="CR274" s="60"/>
      <c r="CS274" s="60"/>
      <c r="CT274" s="60"/>
      <c r="CU274" s="60"/>
      <c r="CV274" s="60"/>
      <c r="CW274" s="60"/>
      <c r="CX274" s="60"/>
      <c r="CY274" s="60"/>
      <c r="CZ274" s="60"/>
      <c r="DA274" s="60"/>
      <c r="DB274" s="60"/>
      <c r="DC274" s="60"/>
      <c r="DD274" s="60"/>
      <c r="DE274" s="60"/>
      <c r="DF274" s="60"/>
      <c r="DG274" s="60"/>
      <c r="DH274" s="60"/>
      <c r="DI274" s="60"/>
      <c r="DJ274" s="60"/>
      <c r="DK274" s="60"/>
      <c r="DL274" s="60"/>
      <c r="DM274" s="60"/>
      <c r="DN274" s="60"/>
      <c r="DO274" s="60"/>
      <c r="DP274" s="60"/>
    </row>
    <row r="275" spans="2:12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BS275" s="60"/>
      <c r="BT275" s="60"/>
      <c r="BU275" s="75"/>
      <c r="BV275" s="75"/>
      <c r="BW275" s="75"/>
      <c r="BX275" s="75"/>
      <c r="BY275" s="75"/>
      <c r="BZ275" s="75"/>
      <c r="CA275" s="75"/>
      <c r="CL275" s="60"/>
      <c r="CM275" s="60"/>
      <c r="CN275" s="60"/>
      <c r="CO275" s="60"/>
      <c r="CP275" s="60"/>
      <c r="CQ275" s="60"/>
      <c r="CR275" s="60"/>
      <c r="CS275" s="60"/>
      <c r="CT275" s="60"/>
      <c r="CU275" s="60"/>
      <c r="CV275" s="60"/>
      <c r="CW275" s="60"/>
      <c r="CX275" s="60"/>
      <c r="CY275" s="60"/>
      <c r="CZ275" s="60"/>
      <c r="DA275" s="60"/>
      <c r="DB275" s="60"/>
      <c r="DC275" s="60"/>
      <c r="DD275" s="60"/>
      <c r="DE275" s="60"/>
      <c r="DF275" s="60"/>
      <c r="DG275" s="60"/>
      <c r="DH275" s="60"/>
      <c r="DI275" s="60"/>
      <c r="DJ275" s="60"/>
      <c r="DK275" s="60"/>
      <c r="DL275" s="60"/>
      <c r="DM275" s="60"/>
      <c r="DN275" s="60"/>
      <c r="DO275" s="60"/>
      <c r="DP275" s="60"/>
    </row>
    <row r="276" spans="2:12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BS276" s="60"/>
      <c r="BT276" s="60"/>
      <c r="BU276" s="75"/>
      <c r="BV276" s="75"/>
      <c r="BW276" s="75"/>
      <c r="BX276" s="75"/>
      <c r="BY276" s="75"/>
      <c r="BZ276" s="75"/>
      <c r="CA276" s="75"/>
      <c r="CL276" s="60"/>
      <c r="CM276" s="60"/>
      <c r="CN276" s="60"/>
      <c r="CO276" s="60"/>
      <c r="CP276" s="60"/>
      <c r="CQ276" s="60"/>
      <c r="CR276" s="60"/>
      <c r="CS276" s="60"/>
      <c r="CT276" s="60"/>
      <c r="CU276" s="60"/>
      <c r="CV276" s="60"/>
      <c r="CW276" s="60"/>
      <c r="CX276" s="60"/>
      <c r="CY276" s="60"/>
      <c r="CZ276" s="60"/>
      <c r="DA276" s="60"/>
      <c r="DB276" s="60"/>
      <c r="DC276" s="60"/>
      <c r="DD276" s="60"/>
      <c r="DE276" s="60"/>
      <c r="DF276" s="60"/>
      <c r="DG276" s="60"/>
      <c r="DH276" s="60"/>
      <c r="DI276" s="60"/>
      <c r="DJ276" s="60"/>
      <c r="DK276" s="60"/>
      <c r="DL276" s="60"/>
      <c r="DM276" s="60"/>
      <c r="DN276" s="60"/>
      <c r="DO276" s="60"/>
      <c r="DP276" s="60"/>
    </row>
    <row r="277" spans="2:12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BS277" s="60"/>
      <c r="BT277" s="60"/>
      <c r="BU277" s="75"/>
      <c r="BV277" s="75"/>
      <c r="BW277" s="75"/>
      <c r="BX277" s="75"/>
      <c r="BY277" s="75"/>
      <c r="BZ277" s="75"/>
      <c r="CA277" s="75"/>
      <c r="CL277" s="60"/>
      <c r="CM277" s="60"/>
      <c r="CN277" s="60"/>
      <c r="CO277" s="60"/>
      <c r="CP277" s="60"/>
      <c r="CQ277" s="60"/>
      <c r="CR277" s="60"/>
      <c r="CS277" s="60"/>
      <c r="CT277" s="60"/>
      <c r="CU277" s="60"/>
      <c r="CV277" s="60"/>
      <c r="CW277" s="60"/>
      <c r="CX277" s="60"/>
      <c r="CY277" s="60"/>
      <c r="CZ277" s="60"/>
      <c r="DA277" s="60"/>
      <c r="DB277" s="60"/>
      <c r="DC277" s="60"/>
      <c r="DD277" s="60"/>
      <c r="DE277" s="60"/>
      <c r="DF277" s="60"/>
      <c r="DG277" s="60"/>
      <c r="DH277" s="60"/>
      <c r="DI277" s="60"/>
      <c r="DJ277" s="60"/>
      <c r="DK277" s="60"/>
      <c r="DL277" s="60"/>
      <c r="DM277" s="60"/>
      <c r="DN277" s="60"/>
      <c r="DO277" s="60"/>
      <c r="DP277" s="60"/>
    </row>
    <row r="278" spans="2:12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BS278" s="60"/>
      <c r="BT278" s="60"/>
      <c r="BU278" s="75"/>
      <c r="BV278" s="75"/>
      <c r="BW278" s="75"/>
      <c r="BX278" s="75"/>
      <c r="BY278" s="75"/>
      <c r="BZ278" s="75"/>
      <c r="CA278" s="75"/>
      <c r="CL278" s="60"/>
      <c r="CM278" s="60"/>
      <c r="CN278" s="60"/>
      <c r="CO278" s="60"/>
      <c r="CP278" s="60"/>
      <c r="CQ278" s="60"/>
      <c r="CR278" s="60"/>
      <c r="CS278" s="60"/>
      <c r="CT278" s="60"/>
      <c r="CU278" s="60"/>
      <c r="CV278" s="60"/>
      <c r="CW278" s="60"/>
      <c r="CX278" s="60"/>
      <c r="CY278" s="60"/>
      <c r="CZ278" s="60"/>
      <c r="DA278" s="60"/>
      <c r="DB278" s="60"/>
      <c r="DC278" s="60"/>
      <c r="DD278" s="60"/>
      <c r="DE278" s="60"/>
      <c r="DF278" s="60"/>
      <c r="DG278" s="60"/>
      <c r="DH278" s="60"/>
      <c r="DI278" s="60"/>
      <c r="DJ278" s="60"/>
      <c r="DK278" s="60"/>
      <c r="DL278" s="60"/>
      <c r="DM278" s="60"/>
      <c r="DN278" s="60"/>
      <c r="DO278" s="60"/>
      <c r="DP278" s="60"/>
    </row>
    <row r="279" spans="2:12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BS279" s="60"/>
      <c r="BT279" s="60"/>
      <c r="BU279" s="75"/>
      <c r="BV279" s="75"/>
      <c r="BW279" s="75"/>
      <c r="BX279" s="75"/>
      <c r="BY279" s="75"/>
      <c r="BZ279" s="75"/>
      <c r="CA279" s="75"/>
      <c r="CL279" s="60"/>
      <c r="CM279" s="60"/>
      <c r="CN279" s="60"/>
      <c r="CO279" s="60"/>
      <c r="CP279" s="60"/>
      <c r="CQ279" s="60"/>
      <c r="CR279" s="60"/>
      <c r="CS279" s="60"/>
      <c r="CT279" s="60"/>
      <c r="CU279" s="60"/>
      <c r="CV279" s="60"/>
      <c r="CW279" s="60"/>
      <c r="CX279" s="60"/>
      <c r="CY279" s="60"/>
      <c r="CZ279" s="60"/>
      <c r="DA279" s="60"/>
      <c r="DB279" s="60"/>
      <c r="DC279" s="60"/>
      <c r="DD279" s="60"/>
      <c r="DE279" s="60"/>
      <c r="DF279" s="60"/>
      <c r="DG279" s="60"/>
      <c r="DH279" s="60"/>
      <c r="DI279" s="60"/>
      <c r="DJ279" s="60"/>
      <c r="DK279" s="60"/>
      <c r="DL279" s="60"/>
      <c r="DM279" s="60"/>
      <c r="DN279" s="60"/>
      <c r="DO279" s="60"/>
      <c r="DP279" s="60"/>
    </row>
    <row r="280" spans="2:12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BS280" s="60"/>
      <c r="BT280" s="60"/>
      <c r="BU280" s="75"/>
      <c r="BV280" s="75"/>
      <c r="BW280" s="75"/>
      <c r="BX280" s="75"/>
      <c r="BY280" s="75"/>
      <c r="BZ280" s="75"/>
      <c r="CA280" s="75"/>
      <c r="CL280" s="60"/>
      <c r="CM280" s="60"/>
      <c r="CN280" s="60"/>
      <c r="CO280" s="60"/>
      <c r="CP280" s="60"/>
      <c r="CQ280" s="60"/>
      <c r="CR280" s="60"/>
      <c r="CS280" s="60"/>
      <c r="CT280" s="60"/>
      <c r="CU280" s="60"/>
      <c r="CV280" s="60"/>
      <c r="CW280" s="60"/>
      <c r="CX280" s="60"/>
      <c r="CY280" s="60"/>
      <c r="CZ280" s="60"/>
      <c r="DA280" s="60"/>
      <c r="DB280" s="60"/>
      <c r="DC280" s="60"/>
      <c r="DD280" s="60"/>
      <c r="DE280" s="60"/>
      <c r="DF280" s="60"/>
      <c r="DG280" s="60"/>
      <c r="DH280" s="60"/>
      <c r="DI280" s="60"/>
      <c r="DJ280" s="60"/>
      <c r="DK280" s="60"/>
      <c r="DL280" s="60"/>
      <c r="DM280" s="60"/>
      <c r="DN280" s="60"/>
      <c r="DO280" s="60"/>
      <c r="DP280" s="60"/>
    </row>
    <row r="281" spans="2:12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BS281" s="60"/>
      <c r="BT281" s="60"/>
      <c r="BU281" s="75"/>
      <c r="BV281" s="75"/>
      <c r="BW281" s="75"/>
      <c r="BX281" s="75"/>
      <c r="BY281" s="75"/>
      <c r="BZ281" s="75"/>
      <c r="CA281" s="75"/>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row>
    <row r="282" spans="2:12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BS282" s="60"/>
      <c r="BT282" s="60"/>
      <c r="BU282" s="75"/>
      <c r="BV282" s="75"/>
      <c r="BW282" s="75"/>
      <c r="BX282" s="75"/>
      <c r="BY282" s="75"/>
      <c r="BZ282" s="75"/>
      <c r="CA282" s="75"/>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row>
    <row r="283" spans="2:12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BS283" s="60"/>
      <c r="BT283" s="60"/>
      <c r="BU283" s="75"/>
      <c r="BV283" s="75"/>
      <c r="BW283" s="75"/>
      <c r="BX283" s="75"/>
      <c r="BY283" s="75"/>
      <c r="BZ283" s="75"/>
      <c r="CA283" s="75"/>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row>
    <row r="284" spans="2:12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BS284" s="60"/>
      <c r="BT284" s="60"/>
      <c r="BU284" s="75"/>
      <c r="BV284" s="75"/>
      <c r="BW284" s="75"/>
      <c r="BX284" s="75"/>
      <c r="BY284" s="75"/>
      <c r="BZ284" s="75"/>
      <c r="CA284" s="75"/>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row>
    <row r="285" spans="2:12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BS285" s="60"/>
      <c r="BT285" s="60"/>
      <c r="BU285" s="75"/>
      <c r="BV285" s="75"/>
      <c r="BW285" s="75"/>
      <c r="BX285" s="75"/>
      <c r="BY285" s="75"/>
      <c r="BZ285" s="75"/>
      <c r="CA285" s="75"/>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row>
    <row r="286" spans="2:12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BS286" s="60"/>
      <c r="BT286" s="60"/>
      <c r="BU286" s="75"/>
      <c r="BV286" s="75"/>
      <c r="BW286" s="75"/>
      <c r="BX286" s="75"/>
      <c r="BY286" s="75"/>
      <c r="BZ286" s="75"/>
      <c r="CA286" s="75"/>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row>
    <row r="287" spans="2:12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BS287" s="60"/>
      <c r="BT287" s="60"/>
      <c r="BU287" s="75"/>
      <c r="BV287" s="75"/>
      <c r="BW287" s="75"/>
      <c r="BX287" s="75"/>
      <c r="BY287" s="75"/>
      <c r="BZ287" s="75"/>
      <c r="CA287" s="75"/>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row>
    <row r="288" spans="2:12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BS288" s="60"/>
      <c r="BT288" s="60"/>
      <c r="BU288" s="75"/>
      <c r="BV288" s="75"/>
      <c r="BW288" s="75"/>
      <c r="BX288" s="75"/>
      <c r="BY288" s="75"/>
      <c r="BZ288" s="75"/>
      <c r="CA288" s="75"/>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row>
    <row r="289" spans="2:12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BS289" s="60"/>
      <c r="BT289" s="60"/>
      <c r="BU289" s="75"/>
      <c r="BV289" s="75"/>
      <c r="BW289" s="75"/>
      <c r="BX289" s="75"/>
      <c r="BY289" s="75"/>
      <c r="BZ289" s="75"/>
      <c r="CA289" s="75"/>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row>
    <row r="290" spans="2:12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BS290" s="60"/>
      <c r="BT290" s="60"/>
      <c r="BU290" s="75"/>
      <c r="BV290" s="75"/>
      <c r="BW290" s="75"/>
      <c r="BX290" s="75"/>
      <c r="BY290" s="75"/>
      <c r="BZ290" s="75"/>
      <c r="CA290" s="75"/>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row>
    <row r="291" spans="2:12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BS291" s="60"/>
      <c r="BT291" s="60"/>
      <c r="BU291" s="75"/>
      <c r="BV291" s="75"/>
      <c r="BW291" s="75"/>
      <c r="BX291" s="75"/>
      <c r="BY291" s="75"/>
      <c r="BZ291" s="75"/>
      <c r="CA291" s="75"/>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row>
    <row r="292" spans="2:12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BS292" s="60"/>
      <c r="BT292" s="60"/>
      <c r="BU292" s="75"/>
      <c r="BV292" s="75"/>
      <c r="BW292" s="75"/>
      <c r="BX292" s="75"/>
      <c r="BY292" s="75"/>
      <c r="BZ292" s="75"/>
      <c r="CA292" s="75"/>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row>
    <row r="293" spans="2:12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BS293" s="60"/>
      <c r="BT293" s="60"/>
      <c r="BU293" s="75"/>
      <c r="BV293" s="75"/>
      <c r="BW293" s="75"/>
      <c r="BX293" s="75"/>
      <c r="BY293" s="75"/>
      <c r="BZ293" s="75"/>
      <c r="CA293" s="75"/>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row>
    <row r="294" spans="2:12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BS294" s="60"/>
      <c r="BT294" s="60"/>
      <c r="BU294" s="75"/>
      <c r="BV294" s="75"/>
      <c r="BW294" s="75"/>
      <c r="BX294" s="75"/>
      <c r="BY294" s="75"/>
      <c r="BZ294" s="75"/>
      <c r="CA294" s="75"/>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row>
    <row r="295" spans="2:12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BS295" s="60"/>
      <c r="BT295" s="60"/>
      <c r="BU295" s="75"/>
      <c r="BV295" s="75"/>
      <c r="BW295" s="75"/>
      <c r="BX295" s="75"/>
      <c r="BY295" s="75"/>
      <c r="BZ295" s="75"/>
      <c r="CA295" s="75"/>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row>
    <row r="296" spans="2:12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BS296" s="60"/>
      <c r="BT296" s="60"/>
      <c r="BU296" s="75"/>
      <c r="BV296" s="75"/>
      <c r="BW296" s="75"/>
      <c r="BX296" s="75"/>
      <c r="BY296" s="75"/>
      <c r="BZ296" s="75"/>
      <c r="CA296" s="75"/>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row>
    <row r="297" spans="2:12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BS297" s="60"/>
      <c r="BT297" s="60"/>
      <c r="BU297" s="75"/>
      <c r="BV297" s="75"/>
      <c r="BW297" s="75"/>
      <c r="BX297" s="75"/>
      <c r="BY297" s="75"/>
      <c r="BZ297" s="75"/>
      <c r="CA297" s="75"/>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row>
    <row r="298" spans="2:12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BS298" s="60"/>
      <c r="BT298" s="60"/>
      <c r="BU298" s="75"/>
      <c r="BV298" s="75"/>
      <c r="BW298" s="75"/>
      <c r="BX298" s="75"/>
      <c r="BY298" s="75"/>
      <c r="BZ298" s="75"/>
      <c r="CA298" s="75"/>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row>
    <row r="299" spans="2:12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BS299" s="60"/>
      <c r="BT299" s="60"/>
      <c r="BU299" s="75"/>
      <c r="BV299" s="75"/>
      <c r="BW299" s="75"/>
      <c r="BX299" s="75"/>
      <c r="BY299" s="75"/>
      <c r="BZ299" s="75"/>
      <c r="CA299" s="75"/>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row>
    <row r="300" spans="2:12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BS300" s="60"/>
      <c r="BT300" s="60"/>
      <c r="BU300" s="75"/>
      <c r="BV300" s="75"/>
      <c r="BW300" s="75"/>
      <c r="BX300" s="75"/>
      <c r="BY300" s="75"/>
      <c r="BZ300" s="75"/>
      <c r="CA300" s="75"/>
      <c r="CL300" s="60"/>
      <c r="CM300" s="60"/>
      <c r="CN300" s="60"/>
      <c r="CO300" s="60"/>
      <c r="CP300" s="60"/>
      <c r="CQ300" s="60"/>
      <c r="CR300" s="60"/>
      <c r="CS300" s="60"/>
      <c r="CT300" s="60"/>
      <c r="CU300" s="60"/>
      <c r="CV300" s="60"/>
      <c r="CW300" s="60"/>
      <c r="CX300" s="60"/>
      <c r="CY300" s="60"/>
      <c r="CZ300" s="60"/>
      <c r="DA300" s="60"/>
      <c r="DB300" s="60"/>
      <c r="DC300" s="60"/>
      <c r="DD300" s="60"/>
      <c r="DE300" s="60"/>
      <c r="DF300" s="60"/>
      <c r="DG300" s="60"/>
      <c r="DH300" s="60"/>
      <c r="DI300" s="60"/>
      <c r="DJ300" s="60"/>
      <c r="DK300" s="60"/>
      <c r="DL300" s="60"/>
      <c r="DM300" s="60"/>
      <c r="DN300" s="60"/>
      <c r="DO300" s="60"/>
      <c r="DP300" s="60"/>
    </row>
    <row r="301" spans="2:12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BS301" s="60"/>
      <c r="BT301" s="60"/>
      <c r="BU301" s="75"/>
      <c r="BV301" s="75"/>
      <c r="BW301" s="75"/>
      <c r="BX301" s="75"/>
      <c r="BY301" s="75"/>
      <c r="BZ301" s="75"/>
      <c r="CA301" s="75"/>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60"/>
      <c r="DJ301" s="60"/>
      <c r="DK301" s="60"/>
      <c r="DL301" s="60"/>
      <c r="DM301" s="60"/>
      <c r="DN301" s="60"/>
      <c r="DO301" s="60"/>
      <c r="DP301" s="60"/>
    </row>
    <row r="302" spans="2:12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BS302" s="60"/>
      <c r="BT302" s="60"/>
      <c r="BU302" s="75"/>
      <c r="BV302" s="75"/>
      <c r="BW302" s="75"/>
      <c r="BX302" s="75"/>
      <c r="BY302" s="75"/>
      <c r="BZ302" s="75"/>
      <c r="CA302" s="75"/>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60"/>
      <c r="DJ302" s="60"/>
      <c r="DK302" s="60"/>
      <c r="DL302" s="60"/>
      <c r="DM302" s="60"/>
      <c r="DN302" s="60"/>
      <c r="DO302" s="60"/>
      <c r="DP302" s="60"/>
    </row>
    <row r="303" spans="2:12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BS303" s="60"/>
      <c r="BT303" s="60"/>
      <c r="BU303" s="75"/>
      <c r="BV303" s="75"/>
      <c r="BW303" s="75"/>
      <c r="BX303" s="75"/>
      <c r="BY303" s="75"/>
      <c r="BZ303" s="75"/>
      <c r="CA303" s="75"/>
      <c r="CL303" s="60"/>
      <c r="CM303" s="60"/>
      <c r="CN303" s="60"/>
      <c r="CO303" s="60"/>
      <c r="CP303" s="60"/>
      <c r="CQ303" s="60"/>
      <c r="CR303" s="60"/>
      <c r="CS303" s="60"/>
      <c r="CT303" s="60"/>
      <c r="CU303" s="60"/>
      <c r="CV303" s="60"/>
      <c r="CW303" s="60"/>
      <c r="CX303" s="60"/>
      <c r="CY303" s="60"/>
      <c r="CZ303" s="60"/>
      <c r="DA303" s="60"/>
      <c r="DB303" s="60"/>
      <c r="DC303" s="60"/>
      <c r="DD303" s="60"/>
      <c r="DE303" s="60"/>
      <c r="DF303" s="60"/>
      <c r="DG303" s="60"/>
      <c r="DH303" s="60"/>
      <c r="DI303" s="60"/>
      <c r="DJ303" s="60"/>
      <c r="DK303" s="60"/>
      <c r="DL303" s="60"/>
      <c r="DM303" s="60"/>
      <c r="DN303" s="60"/>
      <c r="DO303" s="60"/>
      <c r="DP303" s="60"/>
    </row>
    <row r="304" spans="2:12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BS304" s="60"/>
      <c r="BT304" s="60"/>
      <c r="BU304" s="75"/>
      <c r="BV304" s="75"/>
      <c r="BW304" s="75"/>
      <c r="BX304" s="75"/>
      <c r="BY304" s="75"/>
      <c r="BZ304" s="75"/>
      <c r="CA304" s="75"/>
      <c r="CL304" s="60"/>
      <c r="CM304" s="60"/>
      <c r="CN304" s="60"/>
      <c r="CO304" s="60"/>
      <c r="CP304" s="60"/>
      <c r="CQ304" s="60"/>
      <c r="CR304" s="60"/>
      <c r="CS304" s="60"/>
      <c r="CT304" s="60"/>
      <c r="CU304" s="60"/>
      <c r="CV304" s="60"/>
      <c r="CW304" s="60"/>
      <c r="CX304" s="60"/>
      <c r="CY304" s="60"/>
      <c r="CZ304" s="60"/>
      <c r="DA304" s="60"/>
      <c r="DB304" s="60"/>
      <c r="DC304" s="60"/>
      <c r="DD304" s="60"/>
      <c r="DE304" s="60"/>
      <c r="DF304" s="60"/>
      <c r="DG304" s="60"/>
      <c r="DH304" s="60"/>
      <c r="DI304" s="60"/>
      <c r="DJ304" s="60"/>
      <c r="DK304" s="60"/>
      <c r="DL304" s="60"/>
      <c r="DM304" s="60"/>
      <c r="DN304" s="60"/>
      <c r="DO304" s="60"/>
      <c r="DP304" s="60"/>
    </row>
    <row r="305" spans="2:12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BS305" s="60"/>
      <c r="BT305" s="60"/>
      <c r="BU305" s="75"/>
      <c r="BV305" s="75"/>
      <c r="BW305" s="75"/>
      <c r="BX305" s="75"/>
      <c r="BY305" s="75"/>
      <c r="BZ305" s="75"/>
      <c r="CA305" s="75"/>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row>
    <row r="306" spans="2:12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BS306" s="60"/>
      <c r="BT306" s="60"/>
      <c r="BU306" s="75"/>
      <c r="BV306" s="75"/>
      <c r="BW306" s="75"/>
      <c r="BX306" s="75"/>
      <c r="BY306" s="75"/>
      <c r="BZ306" s="75"/>
      <c r="CA306" s="75"/>
      <c r="CL306" s="60"/>
      <c r="CM306" s="60"/>
      <c r="CN306" s="60"/>
      <c r="CO306" s="60"/>
      <c r="CP306" s="60"/>
      <c r="CQ306" s="60"/>
      <c r="CR306" s="60"/>
      <c r="CS306" s="60"/>
      <c r="CT306" s="60"/>
      <c r="CU306" s="60"/>
      <c r="CV306" s="60"/>
      <c r="CW306" s="60"/>
      <c r="CX306" s="60"/>
      <c r="CY306" s="60"/>
      <c r="CZ306" s="60"/>
      <c r="DA306" s="60"/>
      <c r="DB306" s="60"/>
      <c r="DC306" s="60"/>
      <c r="DD306" s="60"/>
      <c r="DE306" s="60"/>
      <c r="DF306" s="60"/>
      <c r="DG306" s="60"/>
      <c r="DH306" s="60"/>
      <c r="DI306" s="60"/>
      <c r="DJ306" s="60"/>
      <c r="DK306" s="60"/>
      <c r="DL306" s="60"/>
      <c r="DM306" s="60"/>
      <c r="DN306" s="60"/>
      <c r="DO306" s="60"/>
      <c r="DP306" s="60"/>
    </row>
    <row r="307" spans="2:12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BS307" s="60"/>
      <c r="BT307" s="60"/>
      <c r="BU307" s="75"/>
      <c r="BV307" s="75"/>
      <c r="BW307" s="75"/>
      <c r="BX307" s="75"/>
      <c r="BY307" s="75"/>
      <c r="BZ307" s="75"/>
      <c r="CA307" s="75"/>
      <c r="CL307" s="60"/>
      <c r="CM307" s="60"/>
      <c r="CN307" s="60"/>
      <c r="CO307" s="60"/>
      <c r="CP307" s="60"/>
      <c r="CQ307" s="60"/>
      <c r="CR307" s="60"/>
      <c r="CS307" s="60"/>
      <c r="CT307" s="60"/>
      <c r="CU307" s="60"/>
      <c r="CV307" s="60"/>
      <c r="CW307" s="60"/>
      <c r="CX307" s="60"/>
      <c r="CY307" s="60"/>
      <c r="CZ307" s="60"/>
      <c r="DA307" s="60"/>
      <c r="DB307" s="60"/>
      <c r="DC307" s="60"/>
      <c r="DD307" s="60"/>
      <c r="DE307" s="60"/>
      <c r="DF307" s="60"/>
      <c r="DG307" s="60"/>
      <c r="DH307" s="60"/>
      <c r="DI307" s="60"/>
      <c r="DJ307" s="60"/>
      <c r="DK307" s="60"/>
      <c r="DL307" s="60"/>
      <c r="DM307" s="60"/>
      <c r="DN307" s="60"/>
      <c r="DO307" s="60"/>
      <c r="DP307" s="60"/>
    </row>
    <row r="308" spans="2:12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BS308" s="60"/>
      <c r="BT308" s="60"/>
      <c r="BU308" s="75"/>
      <c r="BV308" s="75"/>
      <c r="BW308" s="75"/>
      <c r="BX308" s="75"/>
      <c r="BY308" s="75"/>
      <c r="BZ308" s="75"/>
      <c r="CA308" s="75"/>
      <c r="CL308" s="60"/>
      <c r="CM308" s="60"/>
      <c r="CN308" s="60"/>
      <c r="CO308" s="60"/>
      <c r="CP308" s="60"/>
      <c r="CQ308" s="60"/>
      <c r="CR308" s="60"/>
      <c r="CS308" s="60"/>
      <c r="CT308" s="60"/>
      <c r="CU308" s="60"/>
      <c r="CV308" s="60"/>
      <c r="CW308" s="60"/>
      <c r="CX308" s="60"/>
      <c r="CY308" s="60"/>
      <c r="CZ308" s="60"/>
      <c r="DA308" s="60"/>
      <c r="DB308" s="60"/>
      <c r="DC308" s="60"/>
      <c r="DD308" s="60"/>
      <c r="DE308" s="60"/>
      <c r="DF308" s="60"/>
      <c r="DG308" s="60"/>
      <c r="DH308" s="60"/>
      <c r="DI308" s="60"/>
      <c r="DJ308" s="60"/>
      <c r="DK308" s="60"/>
      <c r="DL308" s="60"/>
      <c r="DM308" s="60"/>
      <c r="DN308" s="60"/>
      <c r="DO308" s="60"/>
      <c r="DP308" s="60"/>
    </row>
    <row r="309" spans="2:12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BS309" s="60"/>
      <c r="BT309" s="60"/>
      <c r="BU309" s="75"/>
      <c r="BV309" s="75"/>
      <c r="BW309" s="75"/>
      <c r="BX309" s="75"/>
      <c r="BY309" s="75"/>
      <c r="BZ309" s="75"/>
      <c r="CA309" s="75"/>
      <c r="CL309" s="60"/>
      <c r="CM309" s="60"/>
      <c r="CN309" s="60"/>
      <c r="CO309" s="60"/>
      <c r="CP309" s="60"/>
      <c r="CQ309" s="60"/>
      <c r="CR309" s="60"/>
      <c r="CS309" s="60"/>
      <c r="CT309" s="60"/>
      <c r="CU309" s="60"/>
      <c r="CV309" s="60"/>
      <c r="CW309" s="60"/>
      <c r="CX309" s="60"/>
      <c r="CY309" s="60"/>
      <c r="CZ309" s="60"/>
      <c r="DA309" s="60"/>
      <c r="DB309" s="60"/>
      <c r="DC309" s="60"/>
      <c r="DD309" s="60"/>
      <c r="DE309" s="60"/>
      <c r="DF309" s="60"/>
      <c r="DG309" s="60"/>
      <c r="DH309" s="60"/>
      <c r="DI309" s="60"/>
      <c r="DJ309" s="60"/>
      <c r="DK309" s="60"/>
      <c r="DL309" s="60"/>
      <c r="DM309" s="60"/>
      <c r="DN309" s="60"/>
      <c r="DO309" s="60"/>
      <c r="DP309" s="60"/>
    </row>
    <row r="310" spans="2:12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BS310" s="60"/>
      <c r="BT310" s="60"/>
      <c r="BU310" s="75"/>
      <c r="BV310" s="75"/>
      <c r="BW310" s="75"/>
      <c r="BX310" s="75"/>
      <c r="BY310" s="75"/>
      <c r="BZ310" s="75"/>
      <c r="CA310" s="75"/>
      <c r="CL310" s="60"/>
      <c r="CM310" s="60"/>
      <c r="CN310" s="60"/>
      <c r="CO310" s="60"/>
      <c r="CP310" s="60"/>
      <c r="CQ310" s="60"/>
      <c r="CR310" s="60"/>
      <c r="CS310" s="60"/>
      <c r="CT310" s="60"/>
      <c r="CU310" s="60"/>
      <c r="CV310" s="60"/>
      <c r="CW310" s="60"/>
      <c r="CX310" s="60"/>
      <c r="CY310" s="60"/>
      <c r="CZ310" s="60"/>
      <c r="DA310" s="60"/>
      <c r="DB310" s="60"/>
      <c r="DC310" s="60"/>
      <c r="DD310" s="60"/>
      <c r="DE310" s="60"/>
      <c r="DF310" s="60"/>
      <c r="DG310" s="60"/>
      <c r="DH310" s="60"/>
      <c r="DI310" s="60"/>
      <c r="DJ310" s="60"/>
      <c r="DK310" s="60"/>
      <c r="DL310" s="60"/>
      <c r="DM310" s="60"/>
      <c r="DN310" s="60"/>
      <c r="DO310" s="60"/>
      <c r="DP310" s="60"/>
    </row>
    <row r="311" spans="2:12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BS311" s="60"/>
      <c r="BT311" s="60"/>
      <c r="BU311" s="75"/>
      <c r="BV311" s="75"/>
      <c r="BW311" s="75"/>
      <c r="BX311" s="75"/>
      <c r="BY311" s="75"/>
      <c r="BZ311" s="75"/>
      <c r="CA311" s="75"/>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60"/>
      <c r="DJ311" s="60"/>
      <c r="DK311" s="60"/>
      <c r="DL311" s="60"/>
      <c r="DM311" s="60"/>
      <c r="DN311" s="60"/>
      <c r="DO311" s="60"/>
      <c r="DP311" s="60"/>
    </row>
    <row r="312" spans="2:12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BS312" s="60"/>
      <c r="BT312" s="60"/>
      <c r="BU312" s="75"/>
      <c r="BV312" s="75"/>
      <c r="BW312" s="75"/>
      <c r="BX312" s="75"/>
      <c r="BY312" s="75"/>
      <c r="BZ312" s="75"/>
      <c r="CA312" s="75"/>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60"/>
      <c r="DJ312" s="60"/>
      <c r="DK312" s="60"/>
      <c r="DL312" s="60"/>
      <c r="DM312" s="60"/>
      <c r="DN312" s="60"/>
      <c r="DO312" s="60"/>
      <c r="DP312" s="60"/>
    </row>
    <row r="313" spans="2:12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BS313" s="60"/>
      <c r="BT313" s="60"/>
      <c r="BU313" s="75"/>
      <c r="BV313" s="75"/>
      <c r="BW313" s="75"/>
      <c r="BX313" s="75"/>
      <c r="BY313" s="75"/>
      <c r="BZ313" s="75"/>
      <c r="CA313" s="75"/>
      <c r="CL313" s="60"/>
      <c r="CM313" s="60"/>
      <c r="CN313" s="60"/>
      <c r="CO313" s="60"/>
      <c r="CP313" s="60"/>
      <c r="CQ313" s="60"/>
      <c r="CR313" s="60"/>
      <c r="CS313" s="60"/>
      <c r="CT313" s="60"/>
      <c r="CU313" s="60"/>
      <c r="CV313" s="60"/>
      <c r="CW313" s="60"/>
      <c r="CX313" s="60"/>
      <c r="CY313" s="60"/>
      <c r="CZ313" s="60"/>
      <c r="DA313" s="60"/>
      <c r="DB313" s="60"/>
      <c r="DC313" s="60"/>
      <c r="DD313" s="60"/>
      <c r="DE313" s="60"/>
      <c r="DF313" s="60"/>
      <c r="DG313" s="60"/>
      <c r="DH313" s="60"/>
      <c r="DI313" s="60"/>
      <c r="DJ313" s="60"/>
      <c r="DK313" s="60"/>
      <c r="DL313" s="60"/>
      <c r="DM313" s="60"/>
      <c r="DN313" s="60"/>
      <c r="DO313" s="60"/>
      <c r="DP313" s="60"/>
    </row>
    <row r="314" spans="2:12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BS314" s="60"/>
      <c r="BT314" s="60"/>
      <c r="BU314" s="75"/>
      <c r="BV314" s="75"/>
      <c r="BW314" s="75"/>
      <c r="BX314" s="75"/>
      <c r="BY314" s="75"/>
      <c r="BZ314" s="75"/>
      <c r="CA314" s="75"/>
      <c r="CL314" s="60"/>
      <c r="CM314" s="60"/>
      <c r="CN314" s="60"/>
      <c r="CO314" s="60"/>
      <c r="CP314" s="60"/>
      <c r="CQ314" s="60"/>
      <c r="CR314" s="60"/>
      <c r="CS314" s="60"/>
      <c r="CT314" s="60"/>
      <c r="CU314" s="60"/>
      <c r="CV314" s="60"/>
      <c r="CW314" s="60"/>
      <c r="CX314" s="60"/>
      <c r="CY314" s="60"/>
      <c r="CZ314" s="60"/>
      <c r="DA314" s="60"/>
      <c r="DB314" s="60"/>
      <c r="DC314" s="60"/>
      <c r="DD314" s="60"/>
      <c r="DE314" s="60"/>
      <c r="DF314" s="60"/>
      <c r="DG314" s="60"/>
      <c r="DH314" s="60"/>
      <c r="DI314" s="60"/>
      <c r="DJ314" s="60"/>
      <c r="DK314" s="60"/>
      <c r="DL314" s="60"/>
      <c r="DM314" s="60"/>
      <c r="DN314" s="60"/>
      <c r="DO314" s="60"/>
      <c r="DP314" s="60"/>
    </row>
    <row r="315" spans="2:12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BS315" s="60"/>
      <c r="BT315" s="60"/>
      <c r="BU315" s="75"/>
      <c r="BV315" s="75"/>
      <c r="BW315" s="75"/>
      <c r="BX315" s="75"/>
      <c r="BY315" s="75"/>
      <c r="BZ315" s="75"/>
      <c r="CA315" s="75"/>
      <c r="CL315" s="60"/>
      <c r="CM315" s="60"/>
      <c r="CN315" s="60"/>
      <c r="CO315" s="60"/>
      <c r="CP315" s="60"/>
      <c r="CQ315" s="60"/>
      <c r="CR315" s="60"/>
      <c r="CS315" s="60"/>
      <c r="CT315" s="60"/>
      <c r="CU315" s="60"/>
      <c r="CV315" s="60"/>
      <c r="CW315" s="60"/>
      <c r="CX315" s="60"/>
      <c r="CY315" s="60"/>
      <c r="CZ315" s="60"/>
      <c r="DA315" s="60"/>
      <c r="DB315" s="60"/>
      <c r="DC315" s="60"/>
      <c r="DD315" s="60"/>
      <c r="DE315" s="60"/>
      <c r="DF315" s="60"/>
      <c r="DG315" s="60"/>
      <c r="DH315" s="60"/>
      <c r="DI315" s="60"/>
      <c r="DJ315" s="60"/>
      <c r="DK315" s="60"/>
      <c r="DL315" s="60"/>
      <c r="DM315" s="60"/>
      <c r="DN315" s="60"/>
      <c r="DO315" s="60"/>
      <c r="DP315" s="60"/>
    </row>
    <row r="316" spans="2:12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BS316" s="60"/>
      <c r="BT316" s="60"/>
      <c r="BU316" s="75"/>
      <c r="BV316" s="75"/>
      <c r="BW316" s="75"/>
      <c r="BX316" s="75"/>
      <c r="BY316" s="75"/>
      <c r="BZ316" s="75"/>
      <c r="CA316" s="75"/>
      <c r="CL316" s="60"/>
      <c r="CM316" s="60"/>
      <c r="CN316" s="60"/>
      <c r="CO316" s="60"/>
      <c r="CP316" s="60"/>
      <c r="CQ316" s="60"/>
      <c r="CR316" s="60"/>
      <c r="CS316" s="60"/>
      <c r="CT316" s="60"/>
      <c r="CU316" s="60"/>
      <c r="CV316" s="60"/>
      <c r="CW316" s="60"/>
      <c r="CX316" s="60"/>
      <c r="CY316" s="60"/>
      <c r="CZ316" s="60"/>
      <c r="DA316" s="60"/>
      <c r="DB316" s="60"/>
      <c r="DC316" s="60"/>
      <c r="DD316" s="60"/>
      <c r="DE316" s="60"/>
      <c r="DF316" s="60"/>
      <c r="DG316" s="60"/>
      <c r="DH316" s="60"/>
      <c r="DI316" s="60"/>
      <c r="DJ316" s="60"/>
      <c r="DK316" s="60"/>
      <c r="DL316" s="60"/>
      <c r="DM316" s="60"/>
      <c r="DN316" s="60"/>
      <c r="DO316" s="60"/>
      <c r="DP316" s="60"/>
    </row>
    <row r="317" spans="2:12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BS317" s="60"/>
      <c r="BT317" s="60"/>
      <c r="BU317" s="75"/>
      <c r="BV317" s="75"/>
      <c r="BW317" s="75"/>
      <c r="BX317" s="75"/>
      <c r="BY317" s="75"/>
      <c r="BZ317" s="75"/>
      <c r="CA317" s="75"/>
      <c r="CL317" s="60"/>
      <c r="CM317" s="60"/>
      <c r="CN317" s="60"/>
      <c r="CO317" s="60"/>
      <c r="CP317" s="60"/>
      <c r="CQ317" s="60"/>
      <c r="CR317" s="60"/>
      <c r="CS317" s="60"/>
      <c r="CT317" s="60"/>
      <c r="CU317" s="60"/>
      <c r="CV317" s="60"/>
      <c r="CW317" s="60"/>
      <c r="CX317" s="60"/>
      <c r="CY317" s="60"/>
      <c r="CZ317" s="60"/>
      <c r="DA317" s="60"/>
      <c r="DB317" s="60"/>
      <c r="DC317" s="60"/>
      <c r="DD317" s="60"/>
      <c r="DE317" s="60"/>
      <c r="DF317" s="60"/>
      <c r="DG317" s="60"/>
      <c r="DH317" s="60"/>
      <c r="DI317" s="60"/>
      <c r="DJ317" s="60"/>
      <c r="DK317" s="60"/>
      <c r="DL317" s="60"/>
      <c r="DM317" s="60"/>
      <c r="DN317" s="60"/>
      <c r="DO317" s="60"/>
      <c r="DP317" s="60"/>
    </row>
    <row r="318" spans="2:12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BS318" s="60"/>
      <c r="BT318" s="60"/>
      <c r="BU318" s="75"/>
      <c r="BV318" s="75"/>
      <c r="BW318" s="75"/>
      <c r="BX318" s="75"/>
      <c r="BY318" s="75"/>
      <c r="BZ318" s="75"/>
      <c r="CA318" s="75"/>
      <c r="CL318" s="60"/>
      <c r="CM318" s="60"/>
      <c r="CN318" s="60"/>
      <c r="CO318" s="60"/>
      <c r="CP318" s="60"/>
      <c r="CQ318" s="60"/>
      <c r="CR318" s="60"/>
      <c r="CS318" s="60"/>
      <c r="CT318" s="60"/>
      <c r="CU318" s="60"/>
      <c r="CV318" s="60"/>
      <c r="CW318" s="60"/>
      <c r="CX318" s="60"/>
      <c r="CY318" s="60"/>
      <c r="CZ318" s="60"/>
      <c r="DA318" s="60"/>
      <c r="DB318" s="60"/>
      <c r="DC318" s="60"/>
      <c r="DD318" s="60"/>
      <c r="DE318" s="60"/>
      <c r="DF318" s="60"/>
      <c r="DG318" s="60"/>
      <c r="DH318" s="60"/>
      <c r="DI318" s="60"/>
      <c r="DJ318" s="60"/>
      <c r="DK318" s="60"/>
      <c r="DL318" s="60"/>
      <c r="DM318" s="60"/>
      <c r="DN318" s="60"/>
      <c r="DO318" s="60"/>
      <c r="DP318" s="60"/>
    </row>
    <row r="319" spans="2:12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BS319" s="60"/>
      <c r="BT319" s="60"/>
      <c r="BU319" s="75"/>
      <c r="BV319" s="75"/>
      <c r="BW319" s="75"/>
      <c r="BX319" s="75"/>
      <c r="BY319" s="75"/>
      <c r="BZ319" s="75"/>
      <c r="CA319" s="75"/>
      <c r="CL319" s="60"/>
      <c r="CM319" s="60"/>
      <c r="CN319" s="60"/>
      <c r="CO319" s="60"/>
      <c r="CP319" s="60"/>
      <c r="CQ319" s="60"/>
      <c r="CR319" s="60"/>
      <c r="CS319" s="60"/>
      <c r="CT319" s="60"/>
      <c r="CU319" s="60"/>
      <c r="CV319" s="60"/>
      <c r="CW319" s="60"/>
      <c r="CX319" s="60"/>
      <c r="CY319" s="60"/>
      <c r="CZ319" s="60"/>
      <c r="DA319" s="60"/>
      <c r="DB319" s="60"/>
      <c r="DC319" s="60"/>
      <c r="DD319" s="60"/>
      <c r="DE319" s="60"/>
      <c r="DF319" s="60"/>
      <c r="DG319" s="60"/>
      <c r="DH319" s="60"/>
      <c r="DI319" s="60"/>
      <c r="DJ319" s="60"/>
      <c r="DK319" s="60"/>
      <c r="DL319" s="60"/>
      <c r="DM319" s="60"/>
      <c r="DN319" s="60"/>
      <c r="DO319" s="60"/>
      <c r="DP319" s="60"/>
    </row>
    <row r="320" spans="2:12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BS320" s="60"/>
      <c r="BT320" s="60"/>
      <c r="BU320" s="75"/>
      <c r="BV320" s="75"/>
      <c r="BW320" s="75"/>
      <c r="BX320" s="75"/>
      <c r="BY320" s="75"/>
      <c r="BZ320" s="75"/>
      <c r="CA320" s="75"/>
      <c r="CL320" s="60"/>
      <c r="CM320" s="60"/>
      <c r="CN320" s="60"/>
      <c r="CO320" s="60"/>
      <c r="CP320" s="60"/>
      <c r="CQ320" s="60"/>
      <c r="CR320" s="60"/>
      <c r="CS320" s="60"/>
      <c r="CT320" s="60"/>
      <c r="CU320" s="60"/>
      <c r="CV320" s="60"/>
      <c r="CW320" s="60"/>
      <c r="CX320" s="60"/>
      <c r="CY320" s="60"/>
      <c r="CZ320" s="60"/>
      <c r="DA320" s="60"/>
      <c r="DB320" s="60"/>
      <c r="DC320" s="60"/>
      <c r="DD320" s="60"/>
      <c r="DE320" s="60"/>
      <c r="DF320" s="60"/>
      <c r="DG320" s="60"/>
      <c r="DH320" s="60"/>
      <c r="DI320" s="60"/>
      <c r="DJ320" s="60"/>
      <c r="DK320" s="60"/>
      <c r="DL320" s="60"/>
      <c r="DM320" s="60"/>
      <c r="DN320" s="60"/>
      <c r="DO320" s="60"/>
      <c r="DP320" s="60"/>
    </row>
    <row r="321" spans="2:12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BS321" s="60"/>
      <c r="BT321" s="60"/>
      <c r="BU321" s="75"/>
      <c r="BV321" s="75"/>
      <c r="BW321" s="75"/>
      <c r="BX321" s="75"/>
      <c r="BY321" s="75"/>
      <c r="BZ321" s="75"/>
      <c r="CA321" s="75"/>
      <c r="CL321" s="60"/>
      <c r="CM321" s="60"/>
      <c r="CN321" s="60"/>
      <c r="CO321" s="60"/>
      <c r="CP321" s="60"/>
      <c r="CQ321" s="60"/>
      <c r="CR321" s="60"/>
      <c r="CS321" s="60"/>
      <c r="CT321" s="60"/>
      <c r="CU321" s="60"/>
      <c r="CV321" s="60"/>
      <c r="CW321" s="60"/>
      <c r="CX321" s="60"/>
      <c r="CY321" s="60"/>
      <c r="CZ321" s="60"/>
      <c r="DA321" s="60"/>
      <c r="DB321" s="60"/>
      <c r="DC321" s="60"/>
      <c r="DD321" s="60"/>
      <c r="DE321" s="60"/>
      <c r="DF321" s="60"/>
      <c r="DG321" s="60"/>
      <c r="DH321" s="60"/>
      <c r="DI321" s="60"/>
      <c r="DJ321" s="60"/>
      <c r="DK321" s="60"/>
      <c r="DL321" s="60"/>
      <c r="DM321" s="60"/>
      <c r="DN321" s="60"/>
      <c r="DO321" s="60"/>
      <c r="DP321" s="60"/>
    </row>
    <row r="322" spans="2:12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BS322" s="60"/>
      <c r="BT322" s="60"/>
      <c r="BU322" s="75"/>
      <c r="BV322" s="75"/>
      <c r="BW322" s="75"/>
      <c r="BX322" s="75"/>
      <c r="BY322" s="75"/>
      <c r="BZ322" s="75"/>
      <c r="CA322" s="75"/>
      <c r="CL322" s="60"/>
      <c r="CM322" s="60"/>
      <c r="CN322" s="60"/>
      <c r="CO322" s="60"/>
      <c r="CP322" s="60"/>
      <c r="CQ322" s="60"/>
      <c r="CR322" s="60"/>
      <c r="CS322" s="60"/>
      <c r="CT322" s="60"/>
      <c r="CU322" s="60"/>
      <c r="CV322" s="60"/>
      <c r="CW322" s="60"/>
      <c r="CX322" s="60"/>
      <c r="CY322" s="60"/>
      <c r="CZ322" s="60"/>
      <c r="DA322" s="60"/>
      <c r="DB322" s="60"/>
      <c r="DC322" s="60"/>
      <c r="DD322" s="60"/>
      <c r="DE322" s="60"/>
      <c r="DF322" s="60"/>
      <c r="DG322" s="60"/>
      <c r="DH322" s="60"/>
      <c r="DI322" s="60"/>
      <c r="DJ322" s="60"/>
      <c r="DK322" s="60"/>
      <c r="DL322" s="60"/>
      <c r="DM322" s="60"/>
      <c r="DN322" s="60"/>
      <c r="DO322" s="60"/>
      <c r="DP322" s="60"/>
    </row>
    <row r="323" spans="2:12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BS323" s="60"/>
      <c r="BT323" s="60"/>
      <c r="BU323" s="75"/>
      <c r="BV323" s="75"/>
      <c r="BW323" s="75"/>
      <c r="BX323" s="75"/>
      <c r="BY323" s="75"/>
      <c r="BZ323" s="75"/>
      <c r="CA323" s="75"/>
      <c r="CL323" s="60"/>
      <c r="CM323" s="60"/>
      <c r="CN323" s="60"/>
      <c r="CO323" s="60"/>
      <c r="CP323" s="60"/>
      <c r="CQ323" s="60"/>
      <c r="CR323" s="60"/>
      <c r="CS323" s="60"/>
      <c r="CT323" s="60"/>
      <c r="CU323" s="60"/>
      <c r="CV323" s="60"/>
      <c r="CW323" s="60"/>
      <c r="CX323" s="60"/>
      <c r="CY323" s="60"/>
      <c r="CZ323" s="60"/>
      <c r="DA323" s="60"/>
      <c r="DB323" s="60"/>
      <c r="DC323" s="60"/>
      <c r="DD323" s="60"/>
      <c r="DE323" s="60"/>
      <c r="DF323" s="60"/>
      <c r="DG323" s="60"/>
      <c r="DH323" s="60"/>
      <c r="DI323" s="60"/>
      <c r="DJ323" s="60"/>
      <c r="DK323" s="60"/>
      <c r="DL323" s="60"/>
      <c r="DM323" s="60"/>
      <c r="DN323" s="60"/>
      <c r="DO323" s="60"/>
      <c r="DP323" s="60"/>
    </row>
    <row r="324" spans="2:12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BS324" s="60"/>
      <c r="BT324" s="60"/>
      <c r="BU324" s="75"/>
      <c r="BV324" s="75"/>
      <c r="BW324" s="75"/>
      <c r="BX324" s="75"/>
      <c r="BY324" s="75"/>
      <c r="BZ324" s="75"/>
      <c r="CA324" s="75"/>
      <c r="CL324" s="60"/>
      <c r="CM324" s="60"/>
      <c r="CN324" s="60"/>
      <c r="CO324" s="60"/>
      <c r="CP324" s="60"/>
      <c r="CQ324" s="60"/>
      <c r="CR324" s="60"/>
      <c r="CS324" s="60"/>
      <c r="CT324" s="60"/>
      <c r="CU324" s="60"/>
      <c r="CV324" s="60"/>
      <c r="CW324" s="60"/>
      <c r="CX324" s="60"/>
      <c r="CY324" s="60"/>
      <c r="CZ324" s="60"/>
      <c r="DA324" s="60"/>
      <c r="DB324" s="60"/>
      <c r="DC324" s="60"/>
      <c r="DD324" s="60"/>
      <c r="DE324" s="60"/>
      <c r="DF324" s="60"/>
      <c r="DG324" s="60"/>
      <c r="DH324" s="60"/>
      <c r="DI324" s="60"/>
      <c r="DJ324" s="60"/>
      <c r="DK324" s="60"/>
      <c r="DL324" s="60"/>
      <c r="DM324" s="60"/>
      <c r="DN324" s="60"/>
      <c r="DO324" s="60"/>
      <c r="DP324" s="60"/>
    </row>
    <row r="325" spans="2:12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BS325" s="60"/>
      <c r="BT325" s="60"/>
      <c r="BU325" s="75"/>
      <c r="BV325" s="75"/>
      <c r="BW325" s="75"/>
      <c r="BX325" s="75"/>
      <c r="BY325" s="75"/>
      <c r="BZ325" s="75"/>
      <c r="CA325" s="75"/>
      <c r="CL325" s="60"/>
      <c r="CM325" s="60"/>
      <c r="CN325" s="60"/>
      <c r="CO325" s="60"/>
      <c r="CP325" s="60"/>
      <c r="CQ325" s="60"/>
      <c r="CR325" s="60"/>
      <c r="CS325" s="60"/>
      <c r="CT325" s="60"/>
      <c r="CU325" s="60"/>
      <c r="CV325" s="60"/>
      <c r="CW325" s="60"/>
      <c r="CX325" s="60"/>
      <c r="CY325" s="60"/>
      <c r="CZ325" s="60"/>
      <c r="DA325" s="60"/>
      <c r="DB325" s="60"/>
      <c r="DC325" s="60"/>
      <c r="DD325" s="60"/>
      <c r="DE325" s="60"/>
      <c r="DF325" s="60"/>
      <c r="DG325" s="60"/>
      <c r="DH325" s="60"/>
      <c r="DI325" s="60"/>
      <c r="DJ325" s="60"/>
      <c r="DK325" s="60"/>
      <c r="DL325" s="60"/>
      <c r="DM325" s="60"/>
      <c r="DN325" s="60"/>
      <c r="DO325" s="60"/>
      <c r="DP325" s="60"/>
    </row>
    <row r="326" spans="2:12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BS326" s="60"/>
      <c r="BT326" s="60"/>
      <c r="BU326" s="75"/>
      <c r="BV326" s="75"/>
      <c r="BW326" s="75"/>
      <c r="BX326" s="75"/>
      <c r="BY326" s="75"/>
      <c r="BZ326" s="75"/>
      <c r="CA326" s="75"/>
      <c r="CL326" s="60"/>
      <c r="CM326" s="60"/>
      <c r="CN326" s="60"/>
      <c r="CO326" s="60"/>
      <c r="CP326" s="60"/>
      <c r="CQ326" s="60"/>
      <c r="CR326" s="60"/>
      <c r="CS326" s="60"/>
      <c r="CT326" s="60"/>
      <c r="CU326" s="60"/>
      <c r="CV326" s="60"/>
      <c r="CW326" s="60"/>
      <c r="CX326" s="60"/>
      <c r="CY326" s="60"/>
      <c r="CZ326" s="60"/>
      <c r="DA326" s="60"/>
      <c r="DB326" s="60"/>
      <c r="DC326" s="60"/>
      <c r="DD326" s="60"/>
      <c r="DE326" s="60"/>
      <c r="DF326" s="60"/>
      <c r="DG326" s="60"/>
      <c r="DH326" s="60"/>
      <c r="DI326" s="60"/>
      <c r="DJ326" s="60"/>
      <c r="DK326" s="60"/>
      <c r="DL326" s="60"/>
      <c r="DM326" s="60"/>
      <c r="DN326" s="60"/>
      <c r="DO326" s="60"/>
      <c r="DP326" s="60"/>
    </row>
    <row r="327" spans="2:12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BS327" s="60"/>
      <c r="BT327" s="60"/>
      <c r="BU327" s="75"/>
      <c r="BV327" s="75"/>
      <c r="BW327" s="75"/>
      <c r="BX327" s="75"/>
      <c r="BY327" s="75"/>
      <c r="BZ327" s="75"/>
      <c r="CA327" s="75"/>
      <c r="CL327" s="60"/>
      <c r="CM327" s="60"/>
      <c r="CN327" s="60"/>
      <c r="CO327" s="60"/>
      <c r="CP327" s="60"/>
      <c r="CQ327" s="60"/>
      <c r="CR327" s="60"/>
      <c r="CS327" s="60"/>
      <c r="CT327" s="60"/>
      <c r="CU327" s="60"/>
      <c r="CV327" s="60"/>
      <c r="CW327" s="60"/>
      <c r="CX327" s="60"/>
      <c r="CY327" s="60"/>
      <c r="CZ327" s="60"/>
      <c r="DA327" s="60"/>
      <c r="DB327" s="60"/>
      <c r="DC327" s="60"/>
      <c r="DD327" s="60"/>
      <c r="DE327" s="60"/>
      <c r="DF327" s="60"/>
      <c r="DG327" s="60"/>
      <c r="DH327" s="60"/>
      <c r="DI327" s="60"/>
      <c r="DJ327" s="60"/>
      <c r="DK327" s="60"/>
      <c r="DL327" s="60"/>
      <c r="DM327" s="60"/>
      <c r="DN327" s="60"/>
      <c r="DO327" s="60"/>
      <c r="DP327" s="60"/>
    </row>
    <row r="328" spans="2:12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BS328" s="60"/>
      <c r="BT328" s="60"/>
      <c r="BU328" s="75"/>
      <c r="BV328" s="75"/>
      <c r="BW328" s="75"/>
      <c r="BX328" s="75"/>
      <c r="BY328" s="75"/>
      <c r="BZ328" s="75"/>
      <c r="CA328" s="75"/>
      <c r="CL328" s="60"/>
      <c r="CM328" s="60"/>
      <c r="CN328" s="60"/>
      <c r="CO328" s="60"/>
      <c r="CP328" s="60"/>
      <c r="CQ328" s="60"/>
      <c r="CR328" s="60"/>
      <c r="CS328" s="60"/>
      <c r="CT328" s="60"/>
      <c r="CU328" s="60"/>
      <c r="CV328" s="60"/>
      <c r="CW328" s="60"/>
      <c r="CX328" s="60"/>
      <c r="CY328" s="60"/>
      <c r="CZ328" s="60"/>
      <c r="DA328" s="60"/>
      <c r="DB328" s="60"/>
      <c r="DC328" s="60"/>
      <c r="DD328" s="60"/>
      <c r="DE328" s="60"/>
      <c r="DF328" s="60"/>
      <c r="DG328" s="60"/>
      <c r="DH328" s="60"/>
      <c r="DI328" s="60"/>
      <c r="DJ328" s="60"/>
      <c r="DK328" s="60"/>
      <c r="DL328" s="60"/>
      <c r="DM328" s="60"/>
      <c r="DN328" s="60"/>
      <c r="DO328" s="60"/>
      <c r="DP328" s="60"/>
    </row>
    <row r="329" spans="2:12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BS329" s="60"/>
      <c r="BT329" s="60"/>
      <c r="BU329" s="75"/>
      <c r="BV329" s="75"/>
      <c r="BW329" s="75"/>
      <c r="BX329" s="75"/>
      <c r="BY329" s="75"/>
      <c r="BZ329" s="75"/>
      <c r="CA329" s="75"/>
      <c r="CL329" s="60"/>
      <c r="CM329" s="60"/>
      <c r="CN329" s="60"/>
      <c r="CO329" s="60"/>
      <c r="CP329" s="60"/>
      <c r="CQ329" s="60"/>
      <c r="CR329" s="60"/>
      <c r="CS329" s="60"/>
      <c r="CT329" s="60"/>
      <c r="CU329" s="60"/>
      <c r="CV329" s="60"/>
      <c r="CW329" s="60"/>
      <c r="CX329" s="60"/>
      <c r="CY329" s="60"/>
      <c r="CZ329" s="60"/>
      <c r="DA329" s="60"/>
      <c r="DB329" s="60"/>
      <c r="DC329" s="60"/>
      <c r="DD329" s="60"/>
      <c r="DE329" s="60"/>
      <c r="DF329" s="60"/>
      <c r="DG329" s="60"/>
      <c r="DH329" s="60"/>
      <c r="DI329" s="60"/>
      <c r="DJ329" s="60"/>
      <c r="DK329" s="60"/>
      <c r="DL329" s="60"/>
      <c r="DM329" s="60"/>
      <c r="DN329" s="60"/>
      <c r="DO329" s="60"/>
      <c r="DP329" s="60"/>
    </row>
    <row r="330" spans="2:12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BS330" s="60"/>
      <c r="BT330" s="60"/>
      <c r="BU330" s="75"/>
      <c r="BV330" s="75"/>
      <c r="BW330" s="75"/>
      <c r="BX330" s="75"/>
      <c r="BY330" s="75"/>
      <c r="BZ330" s="75"/>
      <c r="CA330" s="75"/>
      <c r="CL330" s="60"/>
      <c r="CM330" s="60"/>
      <c r="CN330" s="60"/>
      <c r="CO330" s="60"/>
      <c r="CP330" s="60"/>
      <c r="CQ330" s="60"/>
      <c r="CR330" s="60"/>
      <c r="CS330" s="60"/>
      <c r="CT330" s="60"/>
      <c r="CU330" s="60"/>
      <c r="CV330" s="60"/>
      <c r="CW330" s="60"/>
      <c r="CX330" s="60"/>
      <c r="CY330" s="60"/>
      <c r="CZ330" s="60"/>
      <c r="DA330" s="60"/>
      <c r="DB330" s="60"/>
      <c r="DC330" s="60"/>
      <c r="DD330" s="60"/>
      <c r="DE330" s="60"/>
      <c r="DF330" s="60"/>
      <c r="DG330" s="60"/>
      <c r="DH330" s="60"/>
      <c r="DI330" s="60"/>
      <c r="DJ330" s="60"/>
      <c r="DK330" s="60"/>
      <c r="DL330" s="60"/>
      <c r="DM330" s="60"/>
      <c r="DN330" s="60"/>
      <c r="DO330" s="60"/>
      <c r="DP330" s="60"/>
    </row>
    <row r="331" spans="2:12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BS331" s="60"/>
      <c r="BT331" s="60"/>
      <c r="BU331" s="75"/>
      <c r="BV331" s="75"/>
      <c r="BW331" s="75"/>
      <c r="BX331" s="75"/>
      <c r="BY331" s="75"/>
      <c r="BZ331" s="75"/>
      <c r="CA331" s="75"/>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60"/>
      <c r="DJ331" s="60"/>
      <c r="DK331" s="60"/>
      <c r="DL331" s="60"/>
      <c r="DM331" s="60"/>
      <c r="DN331" s="60"/>
      <c r="DO331" s="60"/>
      <c r="DP331" s="60"/>
    </row>
    <row r="332" spans="2:12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BS332" s="60"/>
      <c r="BT332" s="60"/>
      <c r="BU332" s="75"/>
      <c r="BV332" s="75"/>
      <c r="BW332" s="75"/>
      <c r="BX332" s="75"/>
      <c r="BY332" s="75"/>
      <c r="BZ332" s="75"/>
      <c r="CA332" s="75"/>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60"/>
      <c r="DJ332" s="60"/>
      <c r="DK332" s="60"/>
      <c r="DL332" s="60"/>
      <c r="DM332" s="60"/>
      <c r="DN332" s="60"/>
      <c r="DO332" s="60"/>
      <c r="DP332" s="60"/>
    </row>
    <row r="333" spans="2:12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BS333" s="60"/>
      <c r="BT333" s="60"/>
      <c r="BU333" s="75"/>
      <c r="BV333" s="75"/>
      <c r="BW333" s="75"/>
      <c r="BX333" s="75"/>
      <c r="BY333" s="75"/>
      <c r="BZ333" s="75"/>
      <c r="CA333" s="75"/>
      <c r="CL333" s="60"/>
      <c r="CM333" s="60"/>
      <c r="CN333" s="60"/>
      <c r="CO333" s="60"/>
      <c r="CP333" s="60"/>
      <c r="CQ333" s="60"/>
      <c r="CR333" s="60"/>
      <c r="CS333" s="60"/>
      <c r="CT333" s="60"/>
      <c r="CU333" s="60"/>
      <c r="CV333" s="60"/>
      <c r="CW333" s="60"/>
      <c r="CX333" s="60"/>
      <c r="CY333" s="60"/>
      <c r="CZ333" s="60"/>
      <c r="DA333" s="60"/>
      <c r="DB333" s="60"/>
      <c r="DC333" s="60"/>
      <c r="DD333" s="60"/>
      <c r="DE333" s="60"/>
      <c r="DF333" s="60"/>
      <c r="DG333" s="60"/>
      <c r="DH333" s="60"/>
      <c r="DI333" s="60"/>
      <c r="DJ333" s="60"/>
      <c r="DK333" s="60"/>
      <c r="DL333" s="60"/>
      <c r="DM333" s="60"/>
      <c r="DN333" s="60"/>
      <c r="DO333" s="60"/>
      <c r="DP333" s="60"/>
    </row>
    <row r="334" spans="2:12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BS334" s="60"/>
      <c r="BT334" s="60"/>
      <c r="BU334" s="75"/>
      <c r="BV334" s="75"/>
      <c r="BW334" s="75"/>
      <c r="BX334" s="75"/>
      <c r="BY334" s="75"/>
      <c r="BZ334" s="75"/>
      <c r="CA334" s="75"/>
      <c r="CL334" s="60"/>
      <c r="CM334" s="60"/>
      <c r="CN334" s="60"/>
      <c r="CO334" s="60"/>
      <c r="CP334" s="60"/>
      <c r="CQ334" s="60"/>
      <c r="CR334" s="60"/>
      <c r="CS334" s="60"/>
      <c r="CT334" s="60"/>
      <c r="CU334" s="60"/>
      <c r="CV334" s="60"/>
      <c r="CW334" s="60"/>
      <c r="CX334" s="60"/>
      <c r="CY334" s="60"/>
      <c r="CZ334" s="60"/>
      <c r="DA334" s="60"/>
      <c r="DB334" s="60"/>
      <c r="DC334" s="60"/>
      <c r="DD334" s="60"/>
      <c r="DE334" s="60"/>
      <c r="DF334" s="60"/>
      <c r="DG334" s="60"/>
      <c r="DH334" s="60"/>
      <c r="DI334" s="60"/>
      <c r="DJ334" s="60"/>
      <c r="DK334" s="60"/>
      <c r="DL334" s="60"/>
      <c r="DM334" s="60"/>
      <c r="DN334" s="60"/>
      <c r="DO334" s="60"/>
      <c r="DP334" s="60"/>
    </row>
    <row r="335" spans="2:12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BS335" s="60"/>
      <c r="BT335" s="60"/>
      <c r="BU335" s="75"/>
      <c r="BV335" s="75"/>
      <c r="BW335" s="75"/>
      <c r="BX335" s="75"/>
      <c r="BY335" s="75"/>
      <c r="BZ335" s="75"/>
      <c r="CA335" s="75"/>
      <c r="CL335" s="60"/>
      <c r="CM335" s="60"/>
      <c r="CN335" s="60"/>
      <c r="CO335" s="60"/>
      <c r="CP335" s="60"/>
      <c r="CQ335" s="60"/>
      <c r="CR335" s="60"/>
      <c r="CS335" s="60"/>
      <c r="CT335" s="60"/>
      <c r="CU335" s="60"/>
      <c r="CV335" s="60"/>
      <c r="CW335" s="60"/>
      <c r="CX335" s="60"/>
      <c r="CY335" s="60"/>
      <c r="CZ335" s="60"/>
      <c r="DA335" s="60"/>
      <c r="DB335" s="60"/>
      <c r="DC335" s="60"/>
      <c r="DD335" s="60"/>
      <c r="DE335" s="60"/>
      <c r="DF335" s="60"/>
      <c r="DG335" s="60"/>
      <c r="DH335" s="60"/>
      <c r="DI335" s="60"/>
      <c r="DJ335" s="60"/>
      <c r="DK335" s="60"/>
      <c r="DL335" s="60"/>
      <c r="DM335" s="60"/>
      <c r="DN335" s="60"/>
      <c r="DO335" s="60"/>
      <c r="DP335" s="60"/>
    </row>
    <row r="336" spans="2:12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BS336" s="60"/>
      <c r="BT336" s="60"/>
      <c r="BU336" s="75"/>
      <c r="BV336" s="75"/>
      <c r="BW336" s="75"/>
      <c r="BX336" s="75"/>
      <c r="BY336" s="75"/>
      <c r="BZ336" s="75"/>
      <c r="CA336" s="75"/>
      <c r="CL336" s="60"/>
      <c r="CM336" s="60"/>
      <c r="CN336" s="60"/>
      <c r="CO336" s="60"/>
      <c r="CP336" s="60"/>
      <c r="CQ336" s="60"/>
      <c r="CR336" s="60"/>
      <c r="CS336" s="60"/>
      <c r="CT336" s="60"/>
      <c r="CU336" s="60"/>
      <c r="CV336" s="60"/>
      <c r="CW336" s="60"/>
      <c r="CX336" s="60"/>
      <c r="CY336" s="60"/>
      <c r="CZ336" s="60"/>
      <c r="DA336" s="60"/>
      <c r="DB336" s="60"/>
      <c r="DC336" s="60"/>
      <c r="DD336" s="60"/>
      <c r="DE336" s="60"/>
      <c r="DF336" s="60"/>
      <c r="DG336" s="60"/>
      <c r="DH336" s="60"/>
      <c r="DI336" s="60"/>
      <c r="DJ336" s="60"/>
      <c r="DK336" s="60"/>
      <c r="DL336" s="60"/>
      <c r="DM336" s="60"/>
      <c r="DN336" s="60"/>
      <c r="DO336" s="60"/>
      <c r="DP336" s="60"/>
    </row>
    <row r="337" spans="2:12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BS337" s="60"/>
      <c r="BT337" s="60"/>
      <c r="BU337" s="75"/>
      <c r="BV337" s="75"/>
      <c r="BW337" s="75"/>
      <c r="BX337" s="75"/>
      <c r="BY337" s="75"/>
      <c r="BZ337" s="75"/>
      <c r="CA337" s="75"/>
      <c r="CL337" s="60"/>
      <c r="CM337" s="60"/>
      <c r="CN337" s="60"/>
      <c r="CO337" s="60"/>
      <c r="CP337" s="60"/>
      <c r="CQ337" s="60"/>
      <c r="CR337" s="60"/>
      <c r="CS337" s="60"/>
      <c r="CT337" s="60"/>
      <c r="CU337" s="60"/>
      <c r="CV337" s="60"/>
      <c r="CW337" s="60"/>
      <c r="CX337" s="60"/>
      <c r="CY337" s="60"/>
      <c r="CZ337" s="60"/>
      <c r="DA337" s="60"/>
      <c r="DB337" s="60"/>
      <c r="DC337" s="60"/>
      <c r="DD337" s="60"/>
      <c r="DE337" s="60"/>
      <c r="DF337" s="60"/>
      <c r="DG337" s="60"/>
      <c r="DH337" s="60"/>
      <c r="DI337" s="60"/>
      <c r="DJ337" s="60"/>
      <c r="DK337" s="60"/>
      <c r="DL337" s="60"/>
      <c r="DM337" s="60"/>
      <c r="DN337" s="60"/>
      <c r="DO337" s="60"/>
      <c r="DP337" s="60"/>
    </row>
    <row r="338" spans="2:12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BS338" s="60"/>
      <c r="BT338" s="60"/>
      <c r="BU338" s="75"/>
      <c r="BV338" s="75"/>
      <c r="BW338" s="75"/>
      <c r="BX338" s="75"/>
      <c r="BY338" s="75"/>
      <c r="BZ338" s="75"/>
      <c r="CA338" s="75"/>
      <c r="CL338" s="60"/>
      <c r="CM338" s="60"/>
      <c r="CN338" s="60"/>
      <c r="CO338" s="60"/>
      <c r="CP338" s="60"/>
      <c r="CQ338" s="60"/>
      <c r="CR338" s="60"/>
      <c r="CS338" s="60"/>
      <c r="CT338" s="60"/>
      <c r="CU338" s="60"/>
      <c r="CV338" s="60"/>
      <c r="CW338" s="60"/>
      <c r="CX338" s="60"/>
      <c r="CY338" s="60"/>
      <c r="CZ338" s="60"/>
      <c r="DA338" s="60"/>
      <c r="DB338" s="60"/>
      <c r="DC338" s="60"/>
      <c r="DD338" s="60"/>
      <c r="DE338" s="60"/>
      <c r="DF338" s="60"/>
      <c r="DG338" s="60"/>
      <c r="DH338" s="60"/>
      <c r="DI338" s="60"/>
      <c r="DJ338" s="60"/>
      <c r="DK338" s="60"/>
      <c r="DL338" s="60"/>
      <c r="DM338" s="60"/>
      <c r="DN338" s="60"/>
      <c r="DO338" s="60"/>
      <c r="DP338" s="60"/>
    </row>
    <row r="339" spans="2:12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BS339" s="60"/>
      <c r="BT339" s="60"/>
      <c r="BU339" s="75"/>
      <c r="BV339" s="75"/>
      <c r="BW339" s="75"/>
      <c r="BX339" s="75"/>
      <c r="BY339" s="75"/>
      <c r="BZ339" s="75"/>
      <c r="CA339" s="75"/>
      <c r="CL339" s="60"/>
      <c r="CM339" s="60"/>
      <c r="CN339" s="60"/>
      <c r="CO339" s="60"/>
      <c r="CP339" s="60"/>
      <c r="CQ339" s="60"/>
      <c r="CR339" s="60"/>
      <c r="CS339" s="60"/>
      <c r="CT339" s="60"/>
      <c r="CU339" s="60"/>
      <c r="CV339" s="60"/>
      <c r="CW339" s="60"/>
      <c r="CX339" s="60"/>
      <c r="CY339" s="60"/>
      <c r="CZ339" s="60"/>
      <c r="DA339" s="60"/>
      <c r="DB339" s="60"/>
      <c r="DC339" s="60"/>
      <c r="DD339" s="60"/>
      <c r="DE339" s="60"/>
      <c r="DF339" s="60"/>
      <c r="DG339" s="60"/>
      <c r="DH339" s="60"/>
      <c r="DI339" s="60"/>
      <c r="DJ339" s="60"/>
      <c r="DK339" s="60"/>
      <c r="DL339" s="60"/>
      <c r="DM339" s="60"/>
      <c r="DN339" s="60"/>
      <c r="DO339" s="60"/>
      <c r="DP339" s="60"/>
    </row>
    <row r="340" spans="2:12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BS340" s="60"/>
      <c r="BT340" s="60"/>
      <c r="BU340" s="75"/>
      <c r="BV340" s="75"/>
      <c r="BW340" s="75"/>
      <c r="BX340" s="75"/>
      <c r="BY340" s="75"/>
      <c r="BZ340" s="75"/>
      <c r="CA340" s="75"/>
      <c r="CL340" s="60"/>
      <c r="CM340" s="60"/>
      <c r="CN340" s="60"/>
      <c r="CO340" s="60"/>
      <c r="CP340" s="60"/>
      <c r="CQ340" s="60"/>
      <c r="CR340" s="60"/>
      <c r="CS340" s="60"/>
      <c r="CT340" s="60"/>
      <c r="CU340" s="60"/>
      <c r="CV340" s="60"/>
      <c r="CW340" s="60"/>
      <c r="CX340" s="60"/>
      <c r="CY340" s="60"/>
      <c r="CZ340" s="60"/>
      <c r="DA340" s="60"/>
      <c r="DB340" s="60"/>
      <c r="DC340" s="60"/>
      <c r="DD340" s="60"/>
      <c r="DE340" s="60"/>
      <c r="DF340" s="60"/>
      <c r="DG340" s="60"/>
      <c r="DH340" s="60"/>
      <c r="DI340" s="60"/>
      <c r="DJ340" s="60"/>
      <c r="DK340" s="60"/>
      <c r="DL340" s="60"/>
      <c r="DM340" s="60"/>
      <c r="DN340" s="60"/>
      <c r="DO340" s="60"/>
      <c r="DP340" s="60"/>
    </row>
    <row r="341" spans="2:12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BS341" s="60"/>
      <c r="BT341" s="60"/>
      <c r="BU341" s="75"/>
      <c r="BV341" s="75"/>
      <c r="BW341" s="75"/>
      <c r="BX341" s="75"/>
      <c r="BY341" s="75"/>
      <c r="BZ341" s="75"/>
      <c r="CA341" s="75"/>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60"/>
      <c r="DJ341" s="60"/>
      <c r="DK341" s="60"/>
      <c r="DL341" s="60"/>
      <c r="DM341" s="60"/>
      <c r="DN341" s="60"/>
      <c r="DO341" s="60"/>
      <c r="DP341" s="60"/>
    </row>
    <row r="342" spans="2:12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BS342" s="60"/>
      <c r="BT342" s="60"/>
      <c r="BU342" s="75"/>
      <c r="BV342" s="75"/>
      <c r="BW342" s="75"/>
      <c r="BX342" s="75"/>
      <c r="BY342" s="75"/>
      <c r="BZ342" s="75"/>
      <c r="CA342" s="75"/>
      <c r="CL342" s="60"/>
      <c r="CM342" s="60"/>
      <c r="CN342" s="60"/>
      <c r="CO342" s="60"/>
      <c r="CP342" s="60"/>
      <c r="CQ342" s="60"/>
      <c r="CR342" s="60"/>
      <c r="CS342" s="60"/>
      <c r="CT342" s="60"/>
      <c r="CU342" s="60"/>
      <c r="CV342" s="60"/>
      <c r="CW342" s="60"/>
      <c r="CX342" s="60"/>
      <c r="CY342" s="60"/>
      <c r="CZ342" s="60"/>
      <c r="DA342" s="60"/>
      <c r="DB342" s="60"/>
      <c r="DC342" s="60"/>
      <c r="DD342" s="60"/>
      <c r="DE342" s="60"/>
      <c r="DF342" s="60"/>
      <c r="DG342" s="60"/>
      <c r="DH342" s="60"/>
      <c r="DI342" s="60"/>
      <c r="DJ342" s="60"/>
      <c r="DK342" s="60"/>
      <c r="DL342" s="60"/>
      <c r="DM342" s="60"/>
      <c r="DN342" s="60"/>
      <c r="DO342" s="60"/>
      <c r="DP342" s="60"/>
    </row>
    <row r="343" spans="2:12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BS343" s="60"/>
      <c r="BT343" s="60"/>
      <c r="BU343" s="75"/>
      <c r="BV343" s="75"/>
      <c r="BW343" s="75"/>
      <c r="BX343" s="75"/>
      <c r="BY343" s="75"/>
      <c r="BZ343" s="75"/>
      <c r="CA343" s="75"/>
      <c r="CL343" s="60"/>
      <c r="CM343" s="60"/>
      <c r="CN343" s="60"/>
      <c r="CO343" s="60"/>
      <c r="CP343" s="60"/>
      <c r="CQ343" s="60"/>
      <c r="CR343" s="60"/>
      <c r="CS343" s="60"/>
      <c r="CT343" s="60"/>
      <c r="CU343" s="60"/>
      <c r="CV343" s="60"/>
      <c r="CW343" s="60"/>
      <c r="CX343" s="60"/>
      <c r="CY343" s="60"/>
      <c r="CZ343" s="60"/>
      <c r="DA343" s="60"/>
      <c r="DB343" s="60"/>
      <c r="DC343" s="60"/>
      <c r="DD343" s="60"/>
      <c r="DE343" s="60"/>
      <c r="DF343" s="60"/>
      <c r="DG343" s="60"/>
      <c r="DH343" s="60"/>
      <c r="DI343" s="60"/>
      <c r="DJ343" s="60"/>
      <c r="DK343" s="60"/>
      <c r="DL343" s="60"/>
      <c r="DM343" s="60"/>
      <c r="DN343" s="60"/>
      <c r="DO343" s="60"/>
      <c r="DP343" s="60"/>
    </row>
    <row r="344" spans="2:12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BS344" s="60"/>
      <c r="BT344" s="60"/>
      <c r="BU344" s="75"/>
      <c r="BV344" s="75"/>
      <c r="BW344" s="75"/>
      <c r="BX344" s="75"/>
      <c r="BY344" s="75"/>
      <c r="BZ344" s="75"/>
      <c r="CA344" s="75"/>
      <c r="CL344" s="60"/>
      <c r="CM344" s="60"/>
      <c r="CN344" s="60"/>
      <c r="CO344" s="60"/>
      <c r="CP344" s="60"/>
      <c r="CQ344" s="60"/>
      <c r="CR344" s="60"/>
      <c r="CS344" s="60"/>
      <c r="CT344" s="60"/>
      <c r="CU344" s="60"/>
      <c r="CV344" s="60"/>
      <c r="CW344" s="60"/>
      <c r="CX344" s="60"/>
      <c r="CY344" s="60"/>
      <c r="CZ344" s="60"/>
      <c r="DA344" s="60"/>
      <c r="DB344" s="60"/>
      <c r="DC344" s="60"/>
      <c r="DD344" s="60"/>
      <c r="DE344" s="60"/>
      <c r="DF344" s="60"/>
      <c r="DG344" s="60"/>
      <c r="DH344" s="60"/>
      <c r="DI344" s="60"/>
      <c r="DJ344" s="60"/>
      <c r="DK344" s="60"/>
      <c r="DL344" s="60"/>
      <c r="DM344" s="60"/>
      <c r="DN344" s="60"/>
      <c r="DO344" s="60"/>
      <c r="DP344" s="60"/>
    </row>
    <row r="345" spans="2:12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BS345" s="60"/>
      <c r="BT345" s="60"/>
      <c r="BU345" s="75"/>
      <c r="BV345" s="75"/>
      <c r="BW345" s="75"/>
      <c r="BX345" s="75"/>
      <c r="BY345" s="75"/>
      <c r="BZ345" s="75"/>
      <c r="CA345" s="75"/>
      <c r="CL345" s="60"/>
      <c r="CM345" s="60"/>
      <c r="CN345" s="60"/>
      <c r="CO345" s="60"/>
      <c r="CP345" s="60"/>
      <c r="CQ345" s="60"/>
      <c r="CR345" s="60"/>
      <c r="CS345" s="60"/>
      <c r="CT345" s="60"/>
      <c r="CU345" s="60"/>
      <c r="CV345" s="60"/>
      <c r="CW345" s="60"/>
      <c r="CX345" s="60"/>
      <c r="CY345" s="60"/>
      <c r="CZ345" s="60"/>
      <c r="DA345" s="60"/>
      <c r="DB345" s="60"/>
      <c r="DC345" s="60"/>
      <c r="DD345" s="60"/>
      <c r="DE345" s="60"/>
      <c r="DF345" s="60"/>
      <c r="DG345" s="60"/>
      <c r="DH345" s="60"/>
      <c r="DI345" s="60"/>
      <c r="DJ345" s="60"/>
      <c r="DK345" s="60"/>
      <c r="DL345" s="60"/>
      <c r="DM345" s="60"/>
      <c r="DN345" s="60"/>
      <c r="DO345" s="60"/>
      <c r="DP345" s="60"/>
    </row>
    <row r="346" spans="2:12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BS346" s="60"/>
      <c r="BT346" s="60"/>
      <c r="BU346" s="75"/>
      <c r="BV346" s="75"/>
      <c r="BW346" s="75"/>
      <c r="BX346" s="75"/>
      <c r="BY346" s="75"/>
      <c r="BZ346" s="75"/>
      <c r="CA346" s="75"/>
      <c r="CL346" s="60"/>
      <c r="CM346" s="60"/>
      <c r="CN346" s="60"/>
      <c r="CO346" s="60"/>
      <c r="CP346" s="60"/>
      <c r="CQ346" s="60"/>
      <c r="CR346" s="60"/>
      <c r="CS346" s="60"/>
      <c r="CT346" s="60"/>
      <c r="CU346" s="60"/>
      <c r="CV346" s="60"/>
      <c r="CW346" s="60"/>
      <c r="CX346" s="60"/>
      <c r="CY346" s="60"/>
      <c r="CZ346" s="60"/>
      <c r="DA346" s="60"/>
      <c r="DB346" s="60"/>
      <c r="DC346" s="60"/>
      <c r="DD346" s="60"/>
      <c r="DE346" s="60"/>
      <c r="DF346" s="60"/>
      <c r="DG346" s="60"/>
      <c r="DH346" s="60"/>
      <c r="DI346" s="60"/>
      <c r="DJ346" s="60"/>
      <c r="DK346" s="60"/>
      <c r="DL346" s="60"/>
      <c r="DM346" s="60"/>
      <c r="DN346" s="60"/>
      <c r="DO346" s="60"/>
      <c r="DP346" s="60"/>
    </row>
    <row r="347" spans="2:12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BS347" s="60"/>
      <c r="BT347" s="60"/>
      <c r="BU347" s="75"/>
      <c r="BV347" s="75"/>
      <c r="BW347" s="75"/>
      <c r="BX347" s="75"/>
      <c r="BY347" s="75"/>
      <c r="BZ347" s="75"/>
      <c r="CA347" s="75"/>
      <c r="CL347" s="60"/>
      <c r="CM347" s="60"/>
      <c r="CN347" s="60"/>
      <c r="CO347" s="60"/>
      <c r="CP347" s="60"/>
      <c r="CQ347" s="60"/>
      <c r="CR347" s="60"/>
      <c r="CS347" s="60"/>
      <c r="CT347" s="60"/>
      <c r="CU347" s="60"/>
      <c r="CV347" s="60"/>
      <c r="CW347" s="60"/>
      <c r="CX347" s="60"/>
      <c r="CY347" s="60"/>
      <c r="CZ347" s="60"/>
      <c r="DA347" s="60"/>
      <c r="DB347" s="60"/>
      <c r="DC347" s="60"/>
      <c r="DD347" s="60"/>
      <c r="DE347" s="60"/>
      <c r="DF347" s="60"/>
      <c r="DG347" s="60"/>
      <c r="DH347" s="60"/>
      <c r="DI347" s="60"/>
      <c r="DJ347" s="60"/>
      <c r="DK347" s="60"/>
      <c r="DL347" s="60"/>
      <c r="DM347" s="60"/>
      <c r="DN347" s="60"/>
      <c r="DO347" s="60"/>
      <c r="DP347" s="60"/>
    </row>
    <row r="348" spans="2:12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BS348" s="60"/>
      <c r="BT348" s="60"/>
      <c r="BU348" s="75"/>
      <c r="BV348" s="75"/>
      <c r="BW348" s="75"/>
      <c r="BX348" s="75"/>
      <c r="BY348" s="75"/>
      <c r="BZ348" s="75"/>
      <c r="CA348" s="75"/>
      <c r="CL348" s="60"/>
      <c r="CM348" s="60"/>
      <c r="CN348" s="60"/>
      <c r="CO348" s="60"/>
      <c r="CP348" s="60"/>
      <c r="CQ348" s="60"/>
      <c r="CR348" s="60"/>
      <c r="CS348" s="60"/>
      <c r="CT348" s="60"/>
      <c r="CU348" s="60"/>
      <c r="CV348" s="60"/>
      <c r="CW348" s="60"/>
      <c r="CX348" s="60"/>
      <c r="CY348" s="60"/>
      <c r="CZ348" s="60"/>
      <c r="DA348" s="60"/>
      <c r="DB348" s="60"/>
      <c r="DC348" s="60"/>
      <c r="DD348" s="60"/>
      <c r="DE348" s="60"/>
      <c r="DF348" s="60"/>
      <c r="DG348" s="60"/>
      <c r="DH348" s="60"/>
      <c r="DI348" s="60"/>
      <c r="DJ348" s="60"/>
      <c r="DK348" s="60"/>
      <c r="DL348" s="60"/>
      <c r="DM348" s="60"/>
      <c r="DN348" s="60"/>
      <c r="DO348" s="60"/>
      <c r="DP348" s="60"/>
    </row>
    <row r="349" spans="2:12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BS349" s="60"/>
      <c r="BT349" s="60"/>
      <c r="BU349" s="75"/>
      <c r="BV349" s="75"/>
      <c r="BW349" s="75"/>
      <c r="BX349" s="75"/>
      <c r="BY349" s="75"/>
      <c r="BZ349" s="75"/>
      <c r="CA349" s="75"/>
      <c r="CL349" s="60"/>
      <c r="CM349" s="60"/>
      <c r="CN349" s="60"/>
      <c r="CO349" s="60"/>
      <c r="CP349" s="60"/>
      <c r="CQ349" s="60"/>
      <c r="CR349" s="60"/>
      <c r="CS349" s="60"/>
      <c r="CT349" s="60"/>
      <c r="CU349" s="60"/>
      <c r="CV349" s="60"/>
      <c r="CW349" s="60"/>
      <c r="CX349" s="60"/>
      <c r="CY349" s="60"/>
      <c r="CZ349" s="60"/>
      <c r="DA349" s="60"/>
      <c r="DB349" s="60"/>
      <c r="DC349" s="60"/>
      <c r="DD349" s="60"/>
      <c r="DE349" s="60"/>
      <c r="DF349" s="60"/>
      <c r="DG349" s="60"/>
      <c r="DH349" s="60"/>
      <c r="DI349" s="60"/>
      <c r="DJ349" s="60"/>
      <c r="DK349" s="60"/>
      <c r="DL349" s="60"/>
      <c r="DM349" s="60"/>
      <c r="DN349" s="60"/>
      <c r="DO349" s="60"/>
      <c r="DP349" s="60"/>
    </row>
    <row r="350" spans="2:12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BS350" s="60"/>
      <c r="BT350" s="60"/>
      <c r="BU350" s="75"/>
      <c r="BV350" s="75"/>
      <c r="BW350" s="75"/>
      <c r="BX350" s="75"/>
      <c r="BY350" s="75"/>
      <c r="BZ350" s="75"/>
      <c r="CA350" s="75"/>
      <c r="CL350" s="60"/>
      <c r="CM350" s="60"/>
      <c r="CN350" s="60"/>
      <c r="CO350" s="60"/>
      <c r="CP350" s="60"/>
      <c r="CQ350" s="60"/>
      <c r="CR350" s="60"/>
      <c r="CS350" s="60"/>
      <c r="CT350" s="60"/>
      <c r="CU350" s="60"/>
      <c r="CV350" s="60"/>
      <c r="CW350" s="60"/>
      <c r="CX350" s="60"/>
      <c r="CY350" s="60"/>
      <c r="CZ350" s="60"/>
      <c r="DA350" s="60"/>
      <c r="DB350" s="60"/>
      <c r="DC350" s="60"/>
      <c r="DD350" s="60"/>
      <c r="DE350" s="60"/>
      <c r="DF350" s="60"/>
      <c r="DG350" s="60"/>
      <c r="DH350" s="60"/>
      <c r="DI350" s="60"/>
      <c r="DJ350" s="60"/>
      <c r="DK350" s="60"/>
      <c r="DL350" s="60"/>
      <c r="DM350" s="60"/>
      <c r="DN350" s="60"/>
      <c r="DO350" s="60"/>
      <c r="DP350" s="60"/>
    </row>
    <row r="351" spans="2:12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BS351" s="60"/>
      <c r="BT351" s="60"/>
      <c r="BU351" s="75"/>
      <c r="BV351" s="75"/>
      <c r="BW351" s="75"/>
      <c r="BX351" s="75"/>
      <c r="BY351" s="75"/>
      <c r="BZ351" s="75"/>
      <c r="CA351" s="75"/>
      <c r="CL351" s="60"/>
      <c r="CM351" s="60"/>
      <c r="CN351" s="60"/>
      <c r="CO351" s="60"/>
      <c r="CP351" s="60"/>
      <c r="CQ351" s="60"/>
      <c r="CR351" s="60"/>
      <c r="CS351" s="60"/>
      <c r="CT351" s="60"/>
      <c r="CU351" s="60"/>
      <c r="CV351" s="60"/>
      <c r="CW351" s="60"/>
      <c r="CX351" s="60"/>
      <c r="CY351" s="60"/>
      <c r="CZ351" s="60"/>
      <c r="DA351" s="60"/>
      <c r="DB351" s="60"/>
      <c r="DC351" s="60"/>
      <c r="DD351" s="60"/>
      <c r="DE351" s="60"/>
      <c r="DF351" s="60"/>
      <c r="DG351" s="60"/>
      <c r="DH351" s="60"/>
      <c r="DI351" s="60"/>
      <c r="DJ351" s="60"/>
      <c r="DK351" s="60"/>
      <c r="DL351" s="60"/>
      <c r="DM351" s="60"/>
      <c r="DN351" s="60"/>
      <c r="DO351" s="60"/>
      <c r="DP351" s="60"/>
    </row>
    <row r="352" spans="2:12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BS352" s="60"/>
      <c r="BT352" s="60"/>
      <c r="BU352" s="75"/>
      <c r="BV352" s="75"/>
      <c r="BW352" s="75"/>
      <c r="BX352" s="75"/>
      <c r="BY352" s="75"/>
      <c r="BZ352" s="75"/>
      <c r="CA352" s="75"/>
      <c r="CL352" s="60"/>
      <c r="CM352" s="60"/>
      <c r="CN352" s="60"/>
      <c r="CO352" s="60"/>
      <c r="CP352" s="60"/>
      <c r="CQ352" s="60"/>
      <c r="CR352" s="60"/>
      <c r="CS352" s="60"/>
      <c r="CT352" s="60"/>
      <c r="CU352" s="60"/>
      <c r="CV352" s="60"/>
      <c r="CW352" s="60"/>
      <c r="CX352" s="60"/>
      <c r="CY352" s="60"/>
      <c r="CZ352" s="60"/>
      <c r="DA352" s="60"/>
      <c r="DB352" s="60"/>
      <c r="DC352" s="60"/>
      <c r="DD352" s="60"/>
      <c r="DE352" s="60"/>
      <c r="DF352" s="60"/>
      <c r="DG352" s="60"/>
      <c r="DH352" s="60"/>
      <c r="DI352" s="60"/>
      <c r="DJ352" s="60"/>
      <c r="DK352" s="60"/>
      <c r="DL352" s="60"/>
      <c r="DM352" s="60"/>
      <c r="DN352" s="60"/>
      <c r="DO352" s="60"/>
      <c r="DP352" s="60"/>
    </row>
    <row r="353" spans="2:12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BS353" s="60"/>
      <c r="BT353" s="60"/>
      <c r="BU353" s="75"/>
      <c r="BV353" s="75"/>
      <c r="BW353" s="75"/>
      <c r="BX353" s="75"/>
      <c r="BY353" s="75"/>
      <c r="BZ353" s="75"/>
      <c r="CA353" s="75"/>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0"/>
      <c r="DO353" s="60"/>
      <c r="DP353" s="60"/>
    </row>
    <row r="354" spans="2:12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BS354" s="60"/>
      <c r="BT354" s="60"/>
      <c r="BU354" s="75"/>
      <c r="BV354" s="75"/>
      <c r="BW354" s="75"/>
      <c r="BX354" s="75"/>
      <c r="BY354" s="75"/>
      <c r="BZ354" s="75"/>
      <c r="CA354" s="75"/>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row>
    <row r="355" spans="2:12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BS355" s="60"/>
      <c r="BT355" s="60"/>
      <c r="BU355" s="75"/>
      <c r="BV355" s="75"/>
      <c r="BW355" s="75"/>
      <c r="BX355" s="75"/>
      <c r="BY355" s="75"/>
      <c r="BZ355" s="75"/>
      <c r="CA355" s="75"/>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row>
    <row r="356" spans="2:12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BS356" s="60"/>
      <c r="BT356" s="60"/>
      <c r="BU356" s="75"/>
      <c r="BV356" s="75"/>
      <c r="BW356" s="75"/>
      <c r="BX356" s="75"/>
      <c r="BY356" s="75"/>
      <c r="BZ356" s="75"/>
      <c r="CA356" s="75"/>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row>
    <row r="357" spans="2:12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BS357" s="60"/>
      <c r="BT357" s="60"/>
      <c r="BU357" s="75"/>
      <c r="BV357" s="75"/>
      <c r="BW357" s="75"/>
      <c r="BX357" s="75"/>
      <c r="BY357" s="75"/>
      <c r="BZ357" s="75"/>
      <c r="CA357" s="75"/>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row>
    <row r="358" spans="2:12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BS358" s="60"/>
      <c r="BT358" s="60"/>
      <c r="BU358" s="75"/>
      <c r="BV358" s="75"/>
      <c r="BW358" s="75"/>
      <c r="BX358" s="75"/>
      <c r="BY358" s="75"/>
      <c r="BZ358" s="75"/>
      <c r="CA358" s="75"/>
      <c r="CL358" s="60"/>
      <c r="CM358" s="60"/>
      <c r="CN358" s="60"/>
      <c r="CO358" s="60"/>
      <c r="CP358" s="60"/>
      <c r="CQ358" s="60"/>
      <c r="CR358" s="60"/>
      <c r="CS358" s="60"/>
      <c r="CT358" s="60"/>
      <c r="CU358" s="60"/>
      <c r="CV358" s="60"/>
      <c r="CW358" s="60"/>
      <c r="CX358" s="60"/>
      <c r="CY358" s="60"/>
      <c r="CZ358" s="60"/>
      <c r="DA358" s="60"/>
      <c r="DB358" s="60"/>
      <c r="DC358" s="60"/>
      <c r="DD358" s="60"/>
      <c r="DE358" s="60"/>
      <c r="DF358" s="60"/>
      <c r="DG358" s="60"/>
      <c r="DH358" s="60"/>
      <c r="DI358" s="60"/>
      <c r="DJ358" s="60"/>
      <c r="DK358" s="60"/>
      <c r="DL358" s="60"/>
      <c r="DM358" s="60"/>
      <c r="DN358" s="60"/>
      <c r="DO358" s="60"/>
      <c r="DP358" s="60"/>
    </row>
    <row r="359" spans="2:12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BS359" s="60"/>
      <c r="BT359" s="60"/>
      <c r="BU359" s="75"/>
      <c r="BV359" s="75"/>
      <c r="BW359" s="75"/>
      <c r="BX359" s="75"/>
      <c r="BY359" s="75"/>
      <c r="BZ359" s="75"/>
      <c r="CA359" s="75"/>
      <c r="CL359" s="60"/>
      <c r="CM359" s="60"/>
      <c r="CN359" s="60"/>
      <c r="CO359" s="60"/>
      <c r="CP359" s="60"/>
      <c r="CQ359" s="60"/>
      <c r="CR359" s="60"/>
      <c r="CS359" s="60"/>
      <c r="CT359" s="60"/>
      <c r="CU359" s="60"/>
      <c r="CV359" s="60"/>
      <c r="CW359" s="60"/>
      <c r="CX359" s="60"/>
      <c r="CY359" s="60"/>
      <c r="CZ359" s="60"/>
      <c r="DA359" s="60"/>
      <c r="DB359" s="60"/>
      <c r="DC359" s="60"/>
      <c r="DD359" s="60"/>
      <c r="DE359" s="60"/>
      <c r="DF359" s="60"/>
      <c r="DG359" s="60"/>
      <c r="DH359" s="60"/>
      <c r="DI359" s="60"/>
      <c r="DJ359" s="60"/>
      <c r="DK359" s="60"/>
      <c r="DL359" s="60"/>
      <c r="DM359" s="60"/>
      <c r="DN359" s="60"/>
      <c r="DO359" s="60"/>
      <c r="DP359" s="60"/>
    </row>
    <row r="360" spans="2:12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BS360" s="60"/>
      <c r="BT360" s="60"/>
      <c r="BU360" s="75"/>
      <c r="BV360" s="75"/>
      <c r="BW360" s="75"/>
      <c r="BX360" s="75"/>
      <c r="BY360" s="75"/>
      <c r="BZ360" s="75"/>
      <c r="CA360" s="75"/>
      <c r="CL360" s="60"/>
      <c r="CM360" s="60"/>
      <c r="CN360" s="60"/>
      <c r="CO360" s="60"/>
      <c r="CP360" s="60"/>
      <c r="CQ360" s="60"/>
      <c r="CR360" s="60"/>
      <c r="CS360" s="60"/>
      <c r="CT360" s="60"/>
      <c r="CU360" s="60"/>
      <c r="CV360" s="60"/>
      <c r="CW360" s="60"/>
      <c r="CX360" s="60"/>
      <c r="CY360" s="60"/>
      <c r="CZ360" s="60"/>
      <c r="DA360" s="60"/>
      <c r="DB360" s="60"/>
      <c r="DC360" s="60"/>
      <c r="DD360" s="60"/>
      <c r="DE360" s="60"/>
      <c r="DF360" s="60"/>
      <c r="DG360" s="60"/>
      <c r="DH360" s="60"/>
      <c r="DI360" s="60"/>
      <c r="DJ360" s="60"/>
      <c r="DK360" s="60"/>
      <c r="DL360" s="60"/>
      <c r="DM360" s="60"/>
      <c r="DN360" s="60"/>
      <c r="DO360" s="60"/>
      <c r="DP360" s="60"/>
    </row>
    <row r="361" spans="2:12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BS361" s="60"/>
      <c r="BT361" s="60"/>
      <c r="BU361" s="75"/>
      <c r="BV361" s="75"/>
      <c r="BW361" s="75"/>
      <c r="BX361" s="75"/>
      <c r="BY361" s="75"/>
      <c r="BZ361" s="75"/>
      <c r="CA361" s="75"/>
      <c r="CL361" s="60"/>
      <c r="CM361" s="60"/>
      <c r="CN361" s="60"/>
      <c r="CO361" s="60"/>
      <c r="CP361" s="60"/>
      <c r="CQ361" s="60"/>
      <c r="CR361" s="60"/>
      <c r="CS361" s="60"/>
      <c r="CT361" s="60"/>
      <c r="CU361" s="60"/>
      <c r="CV361" s="60"/>
      <c r="CW361" s="60"/>
      <c r="CX361" s="60"/>
      <c r="CY361" s="60"/>
      <c r="CZ361" s="60"/>
      <c r="DA361" s="60"/>
      <c r="DB361" s="60"/>
      <c r="DC361" s="60"/>
      <c r="DD361" s="60"/>
      <c r="DE361" s="60"/>
      <c r="DF361" s="60"/>
      <c r="DG361" s="60"/>
      <c r="DH361" s="60"/>
      <c r="DI361" s="60"/>
      <c r="DJ361" s="60"/>
      <c r="DK361" s="60"/>
      <c r="DL361" s="60"/>
      <c r="DM361" s="60"/>
      <c r="DN361" s="60"/>
      <c r="DO361" s="60"/>
      <c r="DP361" s="60"/>
    </row>
    <row r="362" spans="2:12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BS362" s="60"/>
      <c r="BT362" s="60"/>
      <c r="BU362" s="75"/>
      <c r="BV362" s="75"/>
      <c r="BW362" s="75"/>
      <c r="BX362" s="75"/>
      <c r="BY362" s="75"/>
      <c r="BZ362" s="75"/>
      <c r="CA362" s="75"/>
      <c r="CL362" s="60"/>
      <c r="CM362" s="60"/>
      <c r="CN362" s="60"/>
      <c r="CO362" s="60"/>
      <c r="CP362" s="60"/>
      <c r="CQ362" s="60"/>
      <c r="CR362" s="60"/>
      <c r="CS362" s="60"/>
      <c r="CT362" s="60"/>
      <c r="CU362" s="60"/>
      <c r="CV362" s="60"/>
      <c r="CW362" s="60"/>
      <c r="CX362" s="60"/>
      <c r="CY362" s="60"/>
      <c r="CZ362" s="60"/>
      <c r="DA362" s="60"/>
      <c r="DB362" s="60"/>
      <c r="DC362" s="60"/>
      <c r="DD362" s="60"/>
      <c r="DE362" s="60"/>
      <c r="DF362" s="60"/>
      <c r="DG362" s="60"/>
      <c r="DH362" s="60"/>
      <c r="DI362" s="60"/>
      <c r="DJ362" s="60"/>
      <c r="DK362" s="60"/>
      <c r="DL362" s="60"/>
      <c r="DM362" s="60"/>
      <c r="DN362" s="60"/>
      <c r="DO362" s="60"/>
      <c r="DP362" s="60"/>
    </row>
    <row r="363" spans="2:12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BS363" s="60"/>
      <c r="BT363" s="60"/>
      <c r="BU363" s="75"/>
      <c r="BV363" s="75"/>
      <c r="BW363" s="75"/>
      <c r="BX363" s="75"/>
      <c r="BY363" s="75"/>
      <c r="BZ363" s="75"/>
      <c r="CA363" s="75"/>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60"/>
      <c r="DJ363" s="60"/>
      <c r="DK363" s="60"/>
      <c r="DL363" s="60"/>
      <c r="DM363" s="60"/>
      <c r="DN363" s="60"/>
      <c r="DO363" s="60"/>
      <c r="DP363" s="60"/>
    </row>
    <row r="364" spans="2:12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BS364" s="60"/>
      <c r="BT364" s="60"/>
      <c r="BU364" s="75"/>
      <c r="BV364" s="75"/>
      <c r="BW364" s="75"/>
      <c r="BX364" s="75"/>
      <c r="BY364" s="75"/>
      <c r="BZ364" s="75"/>
      <c r="CA364" s="75"/>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60"/>
      <c r="DJ364" s="60"/>
      <c r="DK364" s="60"/>
      <c r="DL364" s="60"/>
      <c r="DM364" s="60"/>
      <c r="DN364" s="60"/>
      <c r="DO364" s="60"/>
      <c r="DP364" s="60"/>
    </row>
    <row r="365" spans="2:12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BS365" s="60"/>
      <c r="BT365" s="60"/>
      <c r="BU365" s="75"/>
      <c r="BV365" s="75"/>
      <c r="BW365" s="75"/>
      <c r="BX365" s="75"/>
      <c r="BY365" s="75"/>
      <c r="BZ365" s="75"/>
      <c r="CA365" s="75"/>
      <c r="CL365" s="60"/>
      <c r="CM365" s="60"/>
      <c r="CN365" s="60"/>
      <c r="CO365" s="60"/>
      <c r="CP365" s="60"/>
      <c r="CQ365" s="60"/>
      <c r="CR365" s="60"/>
      <c r="CS365" s="60"/>
      <c r="CT365" s="60"/>
      <c r="CU365" s="60"/>
      <c r="CV365" s="60"/>
      <c r="CW365" s="60"/>
      <c r="CX365" s="60"/>
      <c r="CY365" s="60"/>
      <c r="CZ365" s="60"/>
      <c r="DA365" s="60"/>
      <c r="DB365" s="60"/>
      <c r="DC365" s="60"/>
      <c r="DD365" s="60"/>
      <c r="DE365" s="60"/>
      <c r="DF365" s="60"/>
      <c r="DG365" s="60"/>
      <c r="DH365" s="60"/>
      <c r="DI365" s="60"/>
      <c r="DJ365" s="60"/>
      <c r="DK365" s="60"/>
      <c r="DL365" s="60"/>
      <c r="DM365" s="60"/>
      <c r="DN365" s="60"/>
      <c r="DO365" s="60"/>
      <c r="DP365" s="60"/>
    </row>
    <row r="366" spans="2:12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BS366" s="60"/>
      <c r="BT366" s="60"/>
      <c r="BU366" s="75"/>
      <c r="BV366" s="75"/>
      <c r="BW366" s="75"/>
      <c r="BX366" s="75"/>
      <c r="BY366" s="75"/>
      <c r="BZ366" s="75"/>
      <c r="CA366" s="75"/>
      <c r="CL366" s="60"/>
      <c r="CM366" s="60"/>
      <c r="CN366" s="60"/>
      <c r="CO366" s="60"/>
      <c r="CP366" s="60"/>
      <c r="CQ366" s="60"/>
      <c r="CR366" s="60"/>
      <c r="CS366" s="60"/>
      <c r="CT366" s="60"/>
      <c r="CU366" s="60"/>
      <c r="CV366" s="60"/>
      <c r="CW366" s="60"/>
      <c r="CX366" s="60"/>
      <c r="CY366" s="60"/>
      <c r="CZ366" s="60"/>
      <c r="DA366" s="60"/>
      <c r="DB366" s="60"/>
      <c r="DC366" s="60"/>
      <c r="DD366" s="60"/>
      <c r="DE366" s="60"/>
      <c r="DF366" s="60"/>
      <c r="DG366" s="60"/>
      <c r="DH366" s="60"/>
      <c r="DI366" s="60"/>
      <c r="DJ366" s="60"/>
      <c r="DK366" s="60"/>
      <c r="DL366" s="60"/>
      <c r="DM366" s="60"/>
      <c r="DN366" s="60"/>
      <c r="DO366" s="60"/>
      <c r="DP366" s="60"/>
    </row>
    <row r="367" spans="2:12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BS367" s="60"/>
      <c r="BT367" s="60"/>
      <c r="BU367" s="75"/>
      <c r="BV367" s="75"/>
      <c r="BW367" s="75"/>
      <c r="BX367" s="75"/>
      <c r="BY367" s="75"/>
      <c r="BZ367" s="75"/>
      <c r="CA367" s="75"/>
      <c r="CL367" s="60"/>
      <c r="CM367" s="60"/>
      <c r="CN367" s="60"/>
      <c r="CO367" s="60"/>
      <c r="CP367" s="60"/>
      <c r="CQ367" s="60"/>
      <c r="CR367" s="60"/>
      <c r="CS367" s="60"/>
      <c r="CT367" s="60"/>
      <c r="CU367" s="60"/>
      <c r="CV367" s="60"/>
      <c r="CW367" s="60"/>
      <c r="CX367" s="60"/>
      <c r="CY367" s="60"/>
      <c r="CZ367" s="60"/>
      <c r="DA367" s="60"/>
      <c r="DB367" s="60"/>
      <c r="DC367" s="60"/>
      <c r="DD367" s="60"/>
      <c r="DE367" s="60"/>
      <c r="DF367" s="60"/>
      <c r="DG367" s="60"/>
      <c r="DH367" s="60"/>
      <c r="DI367" s="60"/>
      <c r="DJ367" s="60"/>
      <c r="DK367" s="60"/>
      <c r="DL367" s="60"/>
      <c r="DM367" s="60"/>
      <c r="DN367" s="60"/>
      <c r="DO367" s="60"/>
      <c r="DP367" s="60"/>
    </row>
    <row r="368" spans="2:12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BS368" s="60"/>
      <c r="BT368" s="60"/>
      <c r="BU368" s="75"/>
      <c r="BV368" s="75"/>
      <c r="BW368" s="75"/>
      <c r="BX368" s="75"/>
      <c r="BY368" s="75"/>
      <c r="BZ368" s="75"/>
      <c r="CA368" s="75"/>
      <c r="CL368" s="60"/>
      <c r="CM368" s="60"/>
      <c r="CN368" s="60"/>
      <c r="CO368" s="60"/>
      <c r="CP368" s="60"/>
      <c r="CQ368" s="60"/>
      <c r="CR368" s="60"/>
      <c r="CS368" s="60"/>
      <c r="CT368" s="60"/>
      <c r="CU368" s="60"/>
      <c r="CV368" s="60"/>
      <c r="CW368" s="60"/>
      <c r="CX368" s="60"/>
      <c r="CY368" s="60"/>
      <c r="CZ368" s="60"/>
      <c r="DA368" s="60"/>
      <c r="DB368" s="60"/>
      <c r="DC368" s="60"/>
      <c r="DD368" s="60"/>
      <c r="DE368" s="60"/>
      <c r="DF368" s="60"/>
      <c r="DG368" s="60"/>
      <c r="DH368" s="60"/>
      <c r="DI368" s="60"/>
      <c r="DJ368" s="60"/>
      <c r="DK368" s="60"/>
      <c r="DL368" s="60"/>
      <c r="DM368" s="60"/>
      <c r="DN368" s="60"/>
      <c r="DO368" s="60"/>
      <c r="DP368" s="60"/>
    </row>
    <row r="369" spans="2:12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BS369" s="60"/>
      <c r="BT369" s="60"/>
      <c r="BU369" s="75"/>
      <c r="BV369" s="75"/>
      <c r="BW369" s="75"/>
      <c r="BX369" s="75"/>
      <c r="BY369" s="75"/>
      <c r="BZ369" s="75"/>
      <c r="CA369" s="75"/>
      <c r="CL369" s="60"/>
      <c r="CM369" s="60"/>
      <c r="CN369" s="60"/>
      <c r="CO369" s="60"/>
      <c r="CP369" s="60"/>
      <c r="CQ369" s="60"/>
      <c r="CR369" s="60"/>
      <c r="CS369" s="60"/>
      <c r="CT369" s="60"/>
      <c r="CU369" s="60"/>
      <c r="CV369" s="60"/>
      <c r="CW369" s="60"/>
      <c r="CX369" s="60"/>
      <c r="CY369" s="60"/>
      <c r="CZ369" s="60"/>
      <c r="DA369" s="60"/>
      <c r="DB369" s="60"/>
      <c r="DC369" s="60"/>
      <c r="DD369" s="60"/>
      <c r="DE369" s="60"/>
      <c r="DF369" s="60"/>
      <c r="DG369" s="60"/>
      <c r="DH369" s="60"/>
      <c r="DI369" s="60"/>
      <c r="DJ369" s="60"/>
      <c r="DK369" s="60"/>
      <c r="DL369" s="60"/>
      <c r="DM369" s="60"/>
      <c r="DN369" s="60"/>
      <c r="DO369" s="60"/>
      <c r="DP369" s="60"/>
    </row>
    <row r="370" spans="2:12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BS370" s="60"/>
      <c r="BT370" s="60"/>
      <c r="BU370" s="75"/>
      <c r="BV370" s="75"/>
      <c r="BW370" s="75"/>
      <c r="BX370" s="75"/>
      <c r="BY370" s="75"/>
      <c r="BZ370" s="75"/>
      <c r="CA370" s="75"/>
      <c r="CL370" s="60"/>
      <c r="CM370" s="60"/>
      <c r="CN370" s="60"/>
      <c r="CO370" s="60"/>
      <c r="CP370" s="60"/>
      <c r="CQ370" s="60"/>
      <c r="CR370" s="60"/>
      <c r="CS370" s="60"/>
      <c r="CT370" s="60"/>
      <c r="CU370" s="60"/>
      <c r="CV370" s="60"/>
      <c r="CW370" s="60"/>
      <c r="CX370" s="60"/>
      <c r="CY370" s="60"/>
      <c r="CZ370" s="60"/>
      <c r="DA370" s="60"/>
      <c r="DB370" s="60"/>
      <c r="DC370" s="60"/>
      <c r="DD370" s="60"/>
      <c r="DE370" s="60"/>
      <c r="DF370" s="60"/>
      <c r="DG370" s="60"/>
      <c r="DH370" s="60"/>
      <c r="DI370" s="60"/>
      <c r="DJ370" s="60"/>
      <c r="DK370" s="60"/>
      <c r="DL370" s="60"/>
      <c r="DM370" s="60"/>
      <c r="DN370" s="60"/>
      <c r="DO370" s="60"/>
      <c r="DP370" s="60"/>
    </row>
    <row r="371" spans="2:120">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BS371" s="60"/>
      <c r="BT371" s="60"/>
      <c r="BU371" s="75"/>
      <c r="BV371" s="75"/>
      <c r="BW371" s="75"/>
      <c r="BX371" s="75"/>
      <c r="BY371" s="75"/>
      <c r="BZ371" s="75"/>
      <c r="CA371" s="75"/>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row>
    <row r="372" spans="2:120">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BS372" s="60"/>
      <c r="BT372" s="60"/>
      <c r="BU372" s="75"/>
      <c r="BV372" s="75"/>
      <c r="BW372" s="75"/>
      <c r="BX372" s="75"/>
      <c r="BY372" s="75"/>
      <c r="BZ372" s="75"/>
      <c r="CA372" s="75"/>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row>
    <row r="373" spans="2:120">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BS373" s="60"/>
      <c r="BT373" s="60"/>
      <c r="BU373" s="75"/>
      <c r="BV373" s="75"/>
      <c r="BW373" s="75"/>
      <c r="BX373" s="75"/>
      <c r="BY373" s="75"/>
      <c r="BZ373" s="75"/>
      <c r="CA373" s="75"/>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row>
    <row r="374" spans="2:120">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BS374" s="60"/>
      <c r="BT374" s="60"/>
      <c r="BU374" s="75"/>
      <c r="BV374" s="75"/>
      <c r="BW374" s="75"/>
      <c r="BX374" s="75"/>
      <c r="BY374" s="75"/>
      <c r="BZ374" s="75"/>
      <c r="CA374" s="75"/>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row>
    <row r="375" spans="2:120">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BS375" s="60"/>
      <c r="BT375" s="60"/>
      <c r="BU375" s="75"/>
      <c r="BV375" s="75"/>
      <c r="BW375" s="75"/>
      <c r="BX375" s="75"/>
      <c r="BY375" s="75"/>
      <c r="BZ375" s="75"/>
      <c r="CA375" s="75"/>
      <c r="CL375" s="60"/>
      <c r="CM375" s="60"/>
      <c r="CN375" s="60"/>
      <c r="CO375" s="60"/>
      <c r="CP375" s="60"/>
      <c r="CQ375" s="60"/>
      <c r="CR375" s="60"/>
      <c r="CS375" s="60"/>
      <c r="CT375" s="60"/>
      <c r="CU375" s="60"/>
      <c r="CV375" s="60"/>
      <c r="CW375" s="60"/>
      <c r="CX375" s="60"/>
      <c r="CY375" s="60"/>
      <c r="CZ375" s="60"/>
      <c r="DA375" s="60"/>
      <c r="DB375" s="60"/>
      <c r="DC375" s="60"/>
      <c r="DD375" s="60"/>
      <c r="DE375" s="60"/>
      <c r="DF375" s="60"/>
      <c r="DG375" s="60"/>
      <c r="DH375" s="60"/>
      <c r="DI375" s="60"/>
      <c r="DJ375" s="60"/>
      <c r="DK375" s="60"/>
      <c r="DL375" s="60"/>
      <c r="DM375" s="60"/>
      <c r="DN375" s="60"/>
      <c r="DO375" s="60"/>
      <c r="DP375" s="60"/>
    </row>
    <row r="376" spans="2:120">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BS376" s="60"/>
      <c r="BT376" s="60"/>
      <c r="BU376" s="75"/>
      <c r="BV376" s="75"/>
      <c r="BW376" s="75"/>
      <c r="BX376" s="75"/>
      <c r="BY376" s="75"/>
      <c r="BZ376" s="75"/>
      <c r="CA376" s="75"/>
      <c r="CL376" s="60"/>
      <c r="CM376" s="60"/>
      <c r="CN376" s="60"/>
      <c r="CO376" s="60"/>
      <c r="CP376" s="60"/>
      <c r="CQ376" s="60"/>
      <c r="CR376" s="60"/>
      <c r="CS376" s="60"/>
      <c r="CT376" s="60"/>
      <c r="CU376" s="60"/>
      <c r="CV376" s="60"/>
      <c r="CW376" s="60"/>
      <c r="CX376" s="60"/>
      <c r="CY376" s="60"/>
      <c r="CZ376" s="60"/>
      <c r="DA376" s="60"/>
      <c r="DB376" s="60"/>
      <c r="DC376" s="60"/>
      <c r="DD376" s="60"/>
      <c r="DE376" s="60"/>
      <c r="DF376" s="60"/>
      <c r="DG376" s="60"/>
      <c r="DH376" s="60"/>
      <c r="DI376" s="60"/>
      <c r="DJ376" s="60"/>
      <c r="DK376" s="60"/>
      <c r="DL376" s="60"/>
      <c r="DM376" s="60"/>
      <c r="DN376" s="60"/>
      <c r="DO376" s="60"/>
      <c r="DP376" s="60"/>
    </row>
    <row r="377" spans="2:120">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BS377" s="60"/>
      <c r="BT377" s="60"/>
      <c r="BU377" s="75"/>
      <c r="BV377" s="75"/>
      <c r="BW377" s="75"/>
      <c r="BX377" s="75"/>
      <c r="BY377" s="75"/>
      <c r="BZ377" s="75"/>
      <c r="CA377" s="75"/>
      <c r="CL377" s="60"/>
      <c r="CM377" s="60"/>
      <c r="CN377" s="60"/>
      <c r="CO377" s="60"/>
      <c r="CP377" s="60"/>
      <c r="CQ377" s="60"/>
      <c r="CR377" s="60"/>
      <c r="CS377" s="60"/>
      <c r="CT377" s="60"/>
      <c r="CU377" s="60"/>
      <c r="CV377" s="60"/>
      <c r="CW377" s="60"/>
      <c r="CX377" s="60"/>
      <c r="CY377" s="60"/>
      <c r="CZ377" s="60"/>
      <c r="DA377" s="60"/>
      <c r="DB377" s="60"/>
      <c r="DC377" s="60"/>
      <c r="DD377" s="60"/>
      <c r="DE377" s="60"/>
      <c r="DF377" s="60"/>
      <c r="DG377" s="60"/>
      <c r="DH377" s="60"/>
      <c r="DI377" s="60"/>
      <c r="DJ377" s="60"/>
      <c r="DK377" s="60"/>
      <c r="DL377" s="60"/>
      <c r="DM377" s="60"/>
      <c r="DN377" s="60"/>
      <c r="DO377" s="60"/>
      <c r="DP377" s="60"/>
    </row>
    <row r="378" spans="2:120">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BS378" s="60"/>
      <c r="BT378" s="60"/>
      <c r="BU378" s="75"/>
      <c r="BV378" s="75"/>
      <c r="BW378" s="75"/>
      <c r="BX378" s="75"/>
      <c r="BY378" s="75"/>
      <c r="BZ378" s="75"/>
      <c r="CA378" s="75"/>
      <c r="CL378" s="60"/>
      <c r="CM378" s="60"/>
      <c r="CN378" s="60"/>
      <c r="CO378" s="60"/>
      <c r="CP378" s="60"/>
      <c r="CQ378" s="60"/>
      <c r="CR378" s="60"/>
      <c r="CS378" s="60"/>
      <c r="CT378" s="60"/>
      <c r="CU378" s="60"/>
      <c r="CV378" s="60"/>
      <c r="CW378" s="60"/>
      <c r="CX378" s="60"/>
      <c r="CY378" s="60"/>
      <c r="CZ378" s="60"/>
      <c r="DA378" s="60"/>
      <c r="DB378" s="60"/>
      <c r="DC378" s="60"/>
      <c r="DD378" s="60"/>
      <c r="DE378" s="60"/>
      <c r="DF378" s="60"/>
      <c r="DG378" s="60"/>
      <c r="DH378" s="60"/>
      <c r="DI378" s="60"/>
      <c r="DJ378" s="60"/>
      <c r="DK378" s="60"/>
      <c r="DL378" s="60"/>
      <c r="DM378" s="60"/>
      <c r="DN378" s="60"/>
      <c r="DO378" s="60"/>
      <c r="DP378" s="60"/>
    </row>
    <row r="379" spans="2:120">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BS379" s="60"/>
      <c r="BT379" s="60"/>
      <c r="BU379" s="75"/>
      <c r="BV379" s="75"/>
      <c r="BW379" s="75"/>
      <c r="BX379" s="75"/>
      <c r="BY379" s="75"/>
      <c r="BZ379" s="75"/>
      <c r="CA379" s="75"/>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60"/>
      <c r="DJ379" s="60"/>
      <c r="DK379" s="60"/>
      <c r="DL379" s="60"/>
      <c r="DM379" s="60"/>
      <c r="DN379" s="60"/>
      <c r="DO379" s="60"/>
      <c r="DP379" s="60"/>
    </row>
    <row r="380" spans="2:120">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BS380" s="60"/>
      <c r="BT380" s="60"/>
      <c r="BU380" s="75"/>
      <c r="BV380" s="75"/>
      <c r="BW380" s="75"/>
      <c r="BX380" s="75"/>
      <c r="BY380" s="75"/>
      <c r="BZ380" s="75"/>
      <c r="CA380" s="75"/>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60"/>
      <c r="DJ380" s="60"/>
      <c r="DK380" s="60"/>
      <c r="DL380" s="60"/>
      <c r="DM380" s="60"/>
      <c r="DN380" s="60"/>
      <c r="DO380" s="60"/>
      <c r="DP380" s="60"/>
    </row>
    <row r="381" spans="2:120">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BS381" s="60"/>
      <c r="BT381" s="60"/>
      <c r="BU381" s="75"/>
      <c r="BV381" s="75"/>
      <c r="BW381" s="75"/>
      <c r="BX381" s="75"/>
      <c r="BY381" s="75"/>
      <c r="BZ381" s="75"/>
      <c r="CA381" s="75"/>
      <c r="CL381" s="60"/>
      <c r="CM381" s="60"/>
      <c r="CN381" s="60"/>
      <c r="CO381" s="60"/>
      <c r="CP381" s="60"/>
      <c r="CQ381" s="60"/>
      <c r="CR381" s="60"/>
      <c r="CS381" s="60"/>
      <c r="CT381" s="60"/>
      <c r="CU381" s="60"/>
      <c r="CV381" s="60"/>
      <c r="CW381" s="60"/>
      <c r="CX381" s="60"/>
      <c r="CY381" s="60"/>
      <c r="CZ381" s="60"/>
      <c r="DA381" s="60"/>
      <c r="DB381" s="60"/>
      <c r="DC381" s="60"/>
      <c r="DD381" s="60"/>
      <c r="DE381" s="60"/>
      <c r="DF381" s="60"/>
      <c r="DG381" s="60"/>
      <c r="DH381" s="60"/>
      <c r="DI381" s="60"/>
      <c r="DJ381" s="60"/>
      <c r="DK381" s="60"/>
      <c r="DL381" s="60"/>
      <c r="DM381" s="60"/>
      <c r="DN381" s="60"/>
      <c r="DO381" s="60"/>
      <c r="DP381" s="60"/>
    </row>
    <row r="382" spans="2:120">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BS382" s="60"/>
      <c r="BT382" s="60"/>
      <c r="BU382" s="75"/>
      <c r="BV382" s="75"/>
      <c r="BW382" s="75"/>
      <c r="BX382" s="75"/>
      <c r="BY382" s="75"/>
      <c r="BZ382" s="75"/>
      <c r="CA382" s="75"/>
      <c r="CL382" s="60"/>
      <c r="CM382" s="60"/>
      <c r="CN382" s="60"/>
      <c r="CO382" s="60"/>
      <c r="CP382" s="60"/>
      <c r="CQ382" s="60"/>
      <c r="CR382" s="60"/>
      <c r="CS382" s="60"/>
      <c r="CT382" s="60"/>
      <c r="CU382" s="60"/>
      <c r="CV382" s="60"/>
      <c r="CW382" s="60"/>
      <c r="CX382" s="60"/>
      <c r="CY382" s="60"/>
      <c r="CZ382" s="60"/>
      <c r="DA382" s="60"/>
      <c r="DB382" s="60"/>
      <c r="DC382" s="60"/>
      <c r="DD382" s="60"/>
      <c r="DE382" s="60"/>
      <c r="DF382" s="60"/>
      <c r="DG382" s="60"/>
      <c r="DH382" s="60"/>
      <c r="DI382" s="60"/>
      <c r="DJ382" s="60"/>
      <c r="DK382" s="60"/>
      <c r="DL382" s="60"/>
      <c r="DM382" s="60"/>
      <c r="DN382" s="60"/>
      <c r="DO382" s="60"/>
      <c r="DP382" s="60"/>
    </row>
    <row r="383" spans="2:120">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BS383" s="60"/>
      <c r="BT383" s="60"/>
      <c r="BU383" s="75"/>
      <c r="BV383" s="75"/>
      <c r="BW383" s="75"/>
      <c r="BX383" s="75"/>
      <c r="BY383" s="75"/>
      <c r="BZ383" s="75"/>
      <c r="CA383" s="75"/>
      <c r="CL383" s="60"/>
      <c r="CM383" s="60"/>
      <c r="CN383" s="60"/>
      <c r="CO383" s="60"/>
      <c r="CP383" s="60"/>
      <c r="CQ383" s="60"/>
      <c r="CR383" s="60"/>
      <c r="CS383" s="60"/>
      <c r="CT383" s="60"/>
      <c r="CU383" s="60"/>
      <c r="CV383" s="60"/>
      <c r="CW383" s="60"/>
      <c r="CX383" s="60"/>
      <c r="CY383" s="60"/>
      <c r="CZ383" s="60"/>
      <c r="DA383" s="60"/>
      <c r="DB383" s="60"/>
      <c r="DC383" s="60"/>
      <c r="DD383" s="60"/>
      <c r="DE383" s="60"/>
      <c r="DF383" s="60"/>
      <c r="DG383" s="60"/>
      <c r="DH383" s="60"/>
      <c r="DI383" s="60"/>
      <c r="DJ383" s="60"/>
      <c r="DK383" s="60"/>
      <c r="DL383" s="60"/>
      <c r="DM383" s="60"/>
      <c r="DN383" s="60"/>
      <c r="DO383" s="60"/>
      <c r="DP383" s="60"/>
    </row>
    <row r="384" spans="2:120">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BS384" s="60"/>
      <c r="BT384" s="60"/>
      <c r="BU384" s="75"/>
      <c r="BV384" s="75"/>
      <c r="BW384" s="75"/>
      <c r="BX384" s="75"/>
      <c r="BY384" s="75"/>
      <c r="BZ384" s="75"/>
      <c r="CA384" s="75"/>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row>
    <row r="385" spans="2:120">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BS385" s="60"/>
      <c r="BT385" s="60"/>
      <c r="BU385" s="75"/>
      <c r="BV385" s="75"/>
      <c r="BW385" s="75"/>
      <c r="BX385" s="75"/>
      <c r="BY385" s="75"/>
      <c r="BZ385" s="75"/>
      <c r="CA385" s="75"/>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row>
    <row r="386" spans="2:120">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BS386" s="60"/>
      <c r="BT386" s="60"/>
      <c r="BU386" s="75"/>
      <c r="BV386" s="75"/>
      <c r="BW386" s="75"/>
      <c r="BX386" s="75"/>
      <c r="BY386" s="75"/>
      <c r="BZ386" s="75"/>
      <c r="CA386" s="75"/>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row>
    <row r="387" spans="2:120">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BS387" s="60"/>
      <c r="BT387" s="60"/>
      <c r="BU387" s="75"/>
      <c r="BV387" s="75"/>
      <c r="BW387" s="75"/>
      <c r="BX387" s="75"/>
      <c r="BY387" s="75"/>
      <c r="BZ387" s="75"/>
      <c r="CA387" s="75"/>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row>
    <row r="388" spans="2:120">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BS388" s="60"/>
      <c r="BT388" s="60"/>
      <c r="BU388" s="75"/>
      <c r="BV388" s="75"/>
      <c r="BW388" s="75"/>
      <c r="BX388" s="75"/>
      <c r="BY388" s="75"/>
      <c r="BZ388" s="75"/>
      <c r="CA388" s="75"/>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row>
    <row r="389" spans="2:120">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BS389" s="60"/>
      <c r="BT389" s="60"/>
      <c r="BU389" s="75"/>
      <c r="BV389" s="75"/>
      <c r="BW389" s="75"/>
      <c r="BX389" s="75"/>
      <c r="BY389" s="75"/>
      <c r="BZ389" s="75"/>
      <c r="CA389" s="75"/>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row>
    <row r="390" spans="2:120">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BS390" s="60"/>
      <c r="BT390" s="60"/>
      <c r="BU390" s="75"/>
      <c r="BV390" s="75"/>
      <c r="BW390" s="75"/>
      <c r="BX390" s="75"/>
      <c r="BY390" s="75"/>
      <c r="BZ390" s="75"/>
      <c r="CA390" s="75"/>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row>
    <row r="391" spans="2:120">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BS391" s="60"/>
      <c r="BT391" s="60"/>
      <c r="BU391" s="75"/>
      <c r="BV391" s="75"/>
      <c r="BW391" s="75"/>
      <c r="BX391" s="75"/>
      <c r="BY391" s="75"/>
      <c r="BZ391" s="75"/>
      <c r="CA391" s="75"/>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row>
    <row r="392" spans="2:120">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BS392" s="60"/>
      <c r="BT392" s="60"/>
      <c r="BU392" s="75"/>
      <c r="BV392" s="75"/>
      <c r="BW392" s="75"/>
      <c r="BX392" s="75"/>
      <c r="BY392" s="75"/>
      <c r="BZ392" s="75"/>
      <c r="CA392" s="75"/>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row>
    <row r="393" spans="2:120">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BS393" s="60"/>
      <c r="BT393" s="60"/>
      <c r="BU393" s="75"/>
      <c r="BV393" s="75"/>
      <c r="BW393" s="75"/>
      <c r="BX393" s="75"/>
      <c r="BY393" s="75"/>
      <c r="BZ393" s="75"/>
      <c r="CA393" s="75"/>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row>
    <row r="394" spans="2:120">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BS394" s="60"/>
      <c r="BT394" s="60"/>
      <c r="BU394" s="75"/>
      <c r="BV394" s="75"/>
      <c r="BW394" s="75"/>
      <c r="BX394" s="75"/>
      <c r="BY394" s="75"/>
      <c r="BZ394" s="75"/>
      <c r="CA394" s="75"/>
      <c r="CL394" s="60"/>
      <c r="CM394" s="60"/>
      <c r="CN394" s="60"/>
      <c r="CO394" s="60"/>
      <c r="CP394" s="60"/>
      <c r="CQ394" s="60"/>
      <c r="CR394" s="60"/>
      <c r="CS394" s="60"/>
      <c r="CT394" s="60"/>
      <c r="CU394" s="60"/>
      <c r="CV394" s="60"/>
      <c r="CW394" s="60"/>
      <c r="CX394" s="60"/>
      <c r="CY394" s="60"/>
      <c r="CZ394" s="60"/>
      <c r="DA394" s="60"/>
      <c r="DB394" s="60"/>
      <c r="DC394" s="60"/>
      <c r="DD394" s="60"/>
      <c r="DE394" s="60"/>
      <c r="DF394" s="60"/>
      <c r="DG394" s="60"/>
      <c r="DH394" s="60"/>
      <c r="DI394" s="60"/>
      <c r="DJ394" s="60"/>
      <c r="DK394" s="60"/>
      <c r="DL394" s="60"/>
      <c r="DM394" s="60"/>
      <c r="DN394" s="60"/>
      <c r="DO394" s="60"/>
      <c r="DP394" s="60"/>
    </row>
    <row r="395" spans="2:120">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BS395" s="60"/>
      <c r="BT395" s="60"/>
      <c r="BU395" s="75"/>
      <c r="BV395" s="75"/>
      <c r="BW395" s="75"/>
      <c r="BX395" s="75"/>
      <c r="BY395" s="75"/>
      <c r="BZ395" s="75"/>
      <c r="CA395" s="75"/>
      <c r="CL395" s="60"/>
      <c r="CM395" s="60"/>
      <c r="CN395" s="60"/>
      <c r="CO395" s="60"/>
      <c r="CP395" s="60"/>
      <c r="CQ395" s="60"/>
      <c r="CR395" s="60"/>
      <c r="CS395" s="60"/>
      <c r="CT395" s="60"/>
      <c r="CU395" s="60"/>
      <c r="CV395" s="60"/>
      <c r="CW395" s="60"/>
      <c r="CX395" s="60"/>
      <c r="CY395" s="60"/>
      <c r="CZ395" s="60"/>
      <c r="DA395" s="60"/>
      <c r="DB395" s="60"/>
      <c r="DC395" s="60"/>
      <c r="DD395" s="60"/>
      <c r="DE395" s="60"/>
      <c r="DF395" s="60"/>
      <c r="DG395" s="60"/>
      <c r="DH395" s="60"/>
      <c r="DI395" s="60"/>
      <c r="DJ395" s="60"/>
      <c r="DK395" s="60"/>
      <c r="DL395" s="60"/>
      <c r="DM395" s="60"/>
      <c r="DN395" s="60"/>
      <c r="DO395" s="60"/>
      <c r="DP395" s="60"/>
    </row>
    <row r="396" spans="2:120">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BS396" s="60"/>
      <c r="BT396" s="60"/>
      <c r="BU396" s="75"/>
      <c r="BV396" s="75"/>
      <c r="BW396" s="75"/>
      <c r="BX396" s="75"/>
      <c r="BY396" s="75"/>
      <c r="BZ396" s="75"/>
      <c r="CA396" s="75"/>
      <c r="CL396" s="60"/>
      <c r="CM396" s="60"/>
      <c r="CN396" s="60"/>
      <c r="CO396" s="60"/>
      <c r="CP396" s="60"/>
      <c r="CQ396" s="60"/>
      <c r="CR396" s="60"/>
      <c r="CS396" s="60"/>
      <c r="CT396" s="60"/>
      <c r="CU396" s="60"/>
      <c r="CV396" s="60"/>
      <c r="CW396" s="60"/>
      <c r="CX396" s="60"/>
      <c r="CY396" s="60"/>
      <c r="CZ396" s="60"/>
      <c r="DA396" s="60"/>
      <c r="DB396" s="60"/>
      <c r="DC396" s="60"/>
      <c r="DD396" s="60"/>
      <c r="DE396" s="60"/>
      <c r="DF396" s="60"/>
      <c r="DG396" s="60"/>
      <c r="DH396" s="60"/>
      <c r="DI396" s="60"/>
      <c r="DJ396" s="60"/>
      <c r="DK396" s="60"/>
      <c r="DL396" s="60"/>
      <c r="DM396" s="60"/>
      <c r="DN396" s="60"/>
      <c r="DO396" s="60"/>
      <c r="DP396" s="60"/>
    </row>
    <row r="397" spans="2:120">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BS397" s="60"/>
      <c r="BT397" s="60"/>
      <c r="BU397" s="75"/>
      <c r="BV397" s="75"/>
      <c r="BW397" s="75"/>
      <c r="BX397" s="75"/>
      <c r="BY397" s="75"/>
      <c r="BZ397" s="75"/>
      <c r="CA397" s="75"/>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row>
    <row r="398" spans="2:120">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BS398" s="60"/>
      <c r="BT398" s="60"/>
      <c r="BU398" s="75"/>
      <c r="BV398" s="75"/>
      <c r="BW398" s="75"/>
      <c r="BX398" s="75"/>
      <c r="BY398" s="75"/>
      <c r="BZ398" s="75"/>
      <c r="CA398" s="75"/>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60"/>
      <c r="DJ398" s="60"/>
      <c r="DK398" s="60"/>
      <c r="DL398" s="60"/>
      <c r="DM398" s="60"/>
      <c r="DN398" s="60"/>
      <c r="DO398" s="60"/>
      <c r="DP398" s="60"/>
    </row>
    <row r="399" spans="2:120">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BS399" s="60"/>
      <c r="BT399" s="60"/>
      <c r="BU399" s="75"/>
      <c r="BV399" s="75"/>
      <c r="BW399" s="75"/>
      <c r="BX399" s="75"/>
      <c r="BY399" s="75"/>
      <c r="BZ399" s="75"/>
      <c r="CA399" s="75"/>
      <c r="CL399" s="60"/>
      <c r="CM399" s="60"/>
      <c r="CN399" s="60"/>
      <c r="CO399" s="60"/>
      <c r="CP399" s="60"/>
      <c r="CQ399" s="60"/>
      <c r="CR399" s="60"/>
      <c r="CS399" s="60"/>
      <c r="CT399" s="60"/>
      <c r="CU399" s="60"/>
      <c r="CV399" s="60"/>
      <c r="CW399" s="60"/>
      <c r="CX399" s="60"/>
      <c r="CY399" s="60"/>
      <c r="CZ399" s="60"/>
      <c r="DA399" s="60"/>
      <c r="DB399" s="60"/>
      <c r="DC399" s="60"/>
      <c r="DD399" s="60"/>
      <c r="DE399" s="60"/>
      <c r="DF399" s="60"/>
      <c r="DG399" s="60"/>
      <c r="DH399" s="60"/>
      <c r="DI399" s="60"/>
      <c r="DJ399" s="60"/>
      <c r="DK399" s="60"/>
      <c r="DL399" s="60"/>
      <c r="DM399" s="60"/>
      <c r="DN399" s="60"/>
      <c r="DO399" s="60"/>
      <c r="DP399" s="60"/>
    </row>
    <row r="400" spans="2:120">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BS400" s="60"/>
      <c r="BT400" s="60"/>
      <c r="BU400" s="75"/>
      <c r="BV400" s="75"/>
      <c r="BW400" s="75"/>
      <c r="BX400" s="75"/>
      <c r="BY400" s="75"/>
      <c r="BZ400" s="75"/>
      <c r="CA400" s="75"/>
      <c r="CL400" s="60"/>
      <c r="CM400" s="60"/>
      <c r="CN400" s="60"/>
      <c r="CO400" s="60"/>
      <c r="CP400" s="60"/>
      <c r="CQ400" s="60"/>
      <c r="CR400" s="60"/>
      <c r="CS400" s="60"/>
      <c r="CT400" s="60"/>
      <c r="CU400" s="60"/>
      <c r="CV400" s="60"/>
      <c r="CW400" s="60"/>
      <c r="CX400" s="60"/>
      <c r="CY400" s="60"/>
      <c r="CZ400" s="60"/>
      <c r="DA400" s="60"/>
      <c r="DB400" s="60"/>
      <c r="DC400" s="60"/>
      <c r="DD400" s="60"/>
      <c r="DE400" s="60"/>
      <c r="DF400" s="60"/>
      <c r="DG400" s="60"/>
      <c r="DH400" s="60"/>
      <c r="DI400" s="60"/>
      <c r="DJ400" s="60"/>
      <c r="DK400" s="60"/>
      <c r="DL400" s="60"/>
      <c r="DM400" s="60"/>
      <c r="DN400" s="60"/>
      <c r="DO400" s="60"/>
      <c r="DP400" s="60"/>
    </row>
    <row r="401" spans="2:120">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BS401" s="60"/>
      <c r="BT401" s="60"/>
      <c r="BU401" s="75"/>
      <c r="BV401" s="75"/>
      <c r="BW401" s="75"/>
      <c r="BX401" s="75"/>
      <c r="BY401" s="75"/>
      <c r="BZ401" s="75"/>
      <c r="CA401" s="75"/>
      <c r="CL401" s="60"/>
      <c r="CM401" s="60"/>
      <c r="CN401" s="60"/>
      <c r="CO401" s="60"/>
      <c r="CP401" s="60"/>
      <c r="CQ401" s="60"/>
      <c r="CR401" s="60"/>
      <c r="CS401" s="60"/>
      <c r="CT401" s="60"/>
      <c r="CU401" s="60"/>
      <c r="CV401" s="60"/>
      <c r="CW401" s="60"/>
      <c r="CX401" s="60"/>
      <c r="CY401" s="60"/>
      <c r="CZ401" s="60"/>
      <c r="DA401" s="60"/>
      <c r="DB401" s="60"/>
      <c r="DC401" s="60"/>
      <c r="DD401" s="60"/>
      <c r="DE401" s="60"/>
      <c r="DF401" s="60"/>
      <c r="DG401" s="60"/>
      <c r="DH401" s="60"/>
      <c r="DI401" s="60"/>
      <c r="DJ401" s="60"/>
      <c r="DK401" s="60"/>
      <c r="DL401" s="60"/>
      <c r="DM401" s="60"/>
      <c r="DN401" s="60"/>
      <c r="DO401" s="60"/>
      <c r="DP401" s="60"/>
    </row>
    <row r="402" spans="2:120">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BS402" s="60"/>
      <c r="BT402" s="60"/>
      <c r="BU402" s="75"/>
      <c r="BV402" s="75"/>
      <c r="BW402" s="75"/>
      <c r="BX402" s="75"/>
      <c r="BY402" s="75"/>
      <c r="BZ402" s="75"/>
      <c r="CA402" s="75"/>
      <c r="CL402" s="60"/>
      <c r="CM402" s="60"/>
      <c r="CN402" s="60"/>
      <c r="CO402" s="60"/>
      <c r="CP402" s="60"/>
      <c r="CQ402" s="60"/>
      <c r="CR402" s="60"/>
      <c r="CS402" s="60"/>
      <c r="CT402" s="60"/>
      <c r="CU402" s="60"/>
      <c r="CV402" s="60"/>
      <c r="CW402" s="60"/>
      <c r="CX402" s="60"/>
      <c r="CY402" s="60"/>
      <c r="CZ402" s="60"/>
      <c r="DA402" s="60"/>
      <c r="DB402" s="60"/>
      <c r="DC402" s="60"/>
      <c r="DD402" s="60"/>
      <c r="DE402" s="60"/>
      <c r="DF402" s="60"/>
      <c r="DG402" s="60"/>
      <c r="DH402" s="60"/>
      <c r="DI402" s="60"/>
      <c r="DJ402" s="60"/>
      <c r="DK402" s="60"/>
      <c r="DL402" s="60"/>
      <c r="DM402" s="60"/>
      <c r="DN402" s="60"/>
      <c r="DO402" s="60"/>
      <c r="DP402" s="60"/>
    </row>
    <row r="403" spans="2:120">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BS403" s="60"/>
      <c r="BT403" s="60"/>
      <c r="BU403" s="75"/>
      <c r="BV403" s="75"/>
      <c r="BW403" s="75"/>
      <c r="BX403" s="75"/>
      <c r="BY403" s="75"/>
      <c r="BZ403" s="75"/>
      <c r="CA403" s="75"/>
      <c r="CL403" s="60"/>
      <c r="CM403" s="60"/>
      <c r="CN403" s="60"/>
      <c r="CO403" s="60"/>
      <c r="CP403" s="60"/>
      <c r="CQ403" s="60"/>
      <c r="CR403" s="60"/>
      <c r="CS403" s="60"/>
      <c r="CT403" s="60"/>
      <c r="CU403" s="60"/>
      <c r="CV403" s="60"/>
      <c r="CW403" s="60"/>
      <c r="CX403" s="60"/>
      <c r="CY403" s="60"/>
      <c r="CZ403" s="60"/>
      <c r="DA403" s="60"/>
      <c r="DB403" s="60"/>
      <c r="DC403" s="60"/>
      <c r="DD403" s="60"/>
      <c r="DE403" s="60"/>
      <c r="DF403" s="60"/>
      <c r="DG403" s="60"/>
      <c r="DH403" s="60"/>
      <c r="DI403" s="60"/>
      <c r="DJ403" s="60"/>
      <c r="DK403" s="60"/>
      <c r="DL403" s="60"/>
      <c r="DM403" s="60"/>
      <c r="DN403" s="60"/>
      <c r="DO403" s="60"/>
      <c r="DP403" s="60"/>
    </row>
    <row r="404" spans="2:120">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BS404" s="60"/>
      <c r="BT404" s="60"/>
      <c r="BU404" s="75"/>
      <c r="BV404" s="75"/>
      <c r="BW404" s="75"/>
      <c r="BX404" s="75"/>
      <c r="BY404" s="75"/>
      <c r="BZ404" s="75"/>
      <c r="CA404" s="75"/>
      <c r="CL404" s="60"/>
      <c r="CM404" s="60"/>
      <c r="CN404" s="60"/>
      <c r="CO404" s="60"/>
      <c r="CP404" s="60"/>
      <c r="CQ404" s="60"/>
      <c r="CR404" s="60"/>
      <c r="CS404" s="60"/>
      <c r="CT404" s="60"/>
      <c r="CU404" s="60"/>
      <c r="CV404" s="60"/>
      <c r="CW404" s="60"/>
      <c r="CX404" s="60"/>
      <c r="CY404" s="60"/>
      <c r="CZ404" s="60"/>
      <c r="DA404" s="60"/>
      <c r="DB404" s="60"/>
      <c r="DC404" s="60"/>
      <c r="DD404" s="60"/>
      <c r="DE404" s="60"/>
      <c r="DF404" s="60"/>
      <c r="DG404" s="60"/>
      <c r="DH404" s="60"/>
      <c r="DI404" s="60"/>
      <c r="DJ404" s="60"/>
      <c r="DK404" s="60"/>
      <c r="DL404" s="60"/>
      <c r="DM404" s="60"/>
      <c r="DN404" s="60"/>
      <c r="DO404" s="60"/>
      <c r="DP404" s="60"/>
    </row>
    <row r="405" spans="2:120">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BS405" s="60"/>
      <c r="BT405" s="60"/>
      <c r="BU405" s="75"/>
      <c r="BV405" s="75"/>
      <c r="BW405" s="75"/>
      <c r="BX405" s="75"/>
      <c r="BY405" s="75"/>
      <c r="BZ405" s="75"/>
      <c r="CA405" s="75"/>
      <c r="CL405" s="60"/>
      <c r="CM405" s="60"/>
      <c r="CN405" s="60"/>
      <c r="CO405" s="60"/>
      <c r="CP405" s="60"/>
      <c r="CQ405" s="60"/>
      <c r="CR405" s="60"/>
      <c r="CS405" s="60"/>
      <c r="CT405" s="60"/>
      <c r="CU405" s="60"/>
      <c r="CV405" s="60"/>
      <c r="CW405" s="60"/>
      <c r="CX405" s="60"/>
      <c r="CY405" s="60"/>
      <c r="CZ405" s="60"/>
      <c r="DA405" s="60"/>
      <c r="DB405" s="60"/>
      <c r="DC405" s="60"/>
      <c r="DD405" s="60"/>
      <c r="DE405" s="60"/>
      <c r="DF405" s="60"/>
      <c r="DG405" s="60"/>
      <c r="DH405" s="60"/>
      <c r="DI405" s="60"/>
      <c r="DJ405" s="60"/>
      <c r="DK405" s="60"/>
      <c r="DL405" s="60"/>
      <c r="DM405" s="60"/>
      <c r="DN405" s="60"/>
      <c r="DO405" s="60"/>
      <c r="DP405" s="60"/>
    </row>
    <row r="406" spans="2:120">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BS406" s="60"/>
      <c r="BT406" s="60"/>
      <c r="BU406" s="75"/>
      <c r="BV406" s="75"/>
      <c r="BW406" s="75"/>
      <c r="BX406" s="75"/>
      <c r="BY406" s="75"/>
      <c r="BZ406" s="75"/>
      <c r="CA406" s="75"/>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row>
    <row r="407" spans="2:120">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BS407" s="60"/>
      <c r="BT407" s="60"/>
      <c r="BU407" s="75"/>
      <c r="BV407" s="75"/>
      <c r="BW407" s="75"/>
      <c r="BX407" s="75"/>
      <c r="BY407" s="75"/>
      <c r="BZ407" s="75"/>
      <c r="CA407" s="75"/>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row>
    <row r="408" spans="2:120">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BS408" s="60"/>
      <c r="BT408" s="60"/>
      <c r="BU408" s="75"/>
      <c r="BV408" s="75"/>
      <c r="BW408" s="75"/>
      <c r="BX408" s="75"/>
      <c r="BY408" s="75"/>
      <c r="BZ408" s="75"/>
      <c r="CA408" s="75"/>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row>
    <row r="409" spans="2:120">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BS409" s="60"/>
      <c r="BT409" s="60"/>
      <c r="BU409" s="75"/>
      <c r="BV409" s="75"/>
      <c r="BW409" s="75"/>
      <c r="BX409" s="75"/>
      <c r="BY409" s="75"/>
      <c r="BZ409" s="75"/>
      <c r="CA409" s="75"/>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row>
    <row r="410" spans="2:120">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BS410" s="60"/>
      <c r="BT410" s="60"/>
      <c r="BU410" s="75"/>
      <c r="BV410" s="75"/>
      <c r="BW410" s="75"/>
      <c r="BX410" s="75"/>
      <c r="BY410" s="75"/>
      <c r="BZ410" s="75"/>
      <c r="CA410" s="75"/>
      <c r="CL410" s="60"/>
      <c r="CM410" s="60"/>
      <c r="CN410" s="60"/>
      <c r="CO410" s="60"/>
      <c r="CP410" s="60"/>
      <c r="CQ410" s="60"/>
      <c r="CR410" s="60"/>
      <c r="CS410" s="60"/>
      <c r="CT410" s="60"/>
      <c r="CU410" s="60"/>
      <c r="CV410" s="60"/>
      <c r="CW410" s="60"/>
      <c r="CX410" s="60"/>
      <c r="CY410" s="60"/>
      <c r="CZ410" s="60"/>
      <c r="DA410" s="60"/>
      <c r="DB410" s="60"/>
      <c r="DC410" s="60"/>
      <c r="DD410" s="60"/>
      <c r="DE410" s="60"/>
      <c r="DF410" s="60"/>
      <c r="DG410" s="60"/>
      <c r="DH410" s="60"/>
      <c r="DI410" s="60"/>
      <c r="DJ410" s="60"/>
      <c r="DK410" s="60"/>
      <c r="DL410" s="60"/>
      <c r="DM410" s="60"/>
      <c r="DN410" s="60"/>
      <c r="DO410" s="60"/>
      <c r="DP410" s="60"/>
    </row>
    <row r="411" spans="2:120">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BS411" s="60"/>
      <c r="BT411" s="60"/>
      <c r="BU411" s="75"/>
      <c r="BV411" s="75"/>
      <c r="BW411" s="75"/>
      <c r="BX411" s="75"/>
      <c r="BY411" s="75"/>
      <c r="BZ411" s="75"/>
      <c r="CA411" s="75"/>
      <c r="CL411" s="60"/>
      <c r="CM411" s="60"/>
      <c r="CN411" s="60"/>
      <c r="CO411" s="60"/>
      <c r="CP411" s="60"/>
      <c r="CQ411" s="60"/>
      <c r="CR411" s="60"/>
      <c r="CS411" s="60"/>
      <c r="CT411" s="60"/>
      <c r="CU411" s="60"/>
      <c r="CV411" s="60"/>
      <c r="CW411" s="60"/>
      <c r="CX411" s="60"/>
      <c r="CY411" s="60"/>
      <c r="CZ411" s="60"/>
      <c r="DA411" s="60"/>
      <c r="DB411" s="60"/>
      <c r="DC411" s="60"/>
      <c r="DD411" s="60"/>
      <c r="DE411" s="60"/>
      <c r="DF411" s="60"/>
      <c r="DG411" s="60"/>
      <c r="DH411" s="60"/>
      <c r="DI411" s="60"/>
      <c r="DJ411" s="60"/>
      <c r="DK411" s="60"/>
      <c r="DL411" s="60"/>
      <c r="DM411" s="60"/>
      <c r="DN411" s="60"/>
      <c r="DO411" s="60"/>
      <c r="DP411" s="60"/>
    </row>
    <row r="412" spans="2:120">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BS412" s="60"/>
      <c r="BT412" s="60"/>
      <c r="BU412" s="75"/>
      <c r="BV412" s="75"/>
      <c r="BW412" s="75"/>
      <c r="BX412" s="75"/>
      <c r="BY412" s="75"/>
      <c r="BZ412" s="75"/>
      <c r="CA412" s="75"/>
      <c r="CL412" s="60"/>
      <c r="CM412" s="60"/>
      <c r="CN412" s="60"/>
      <c r="CO412" s="60"/>
      <c r="CP412" s="60"/>
      <c r="CQ412" s="60"/>
      <c r="CR412" s="60"/>
      <c r="CS412" s="60"/>
      <c r="CT412" s="60"/>
      <c r="CU412" s="60"/>
      <c r="CV412" s="60"/>
      <c r="CW412" s="60"/>
      <c r="CX412" s="60"/>
      <c r="CY412" s="60"/>
      <c r="CZ412" s="60"/>
      <c r="DA412" s="60"/>
      <c r="DB412" s="60"/>
      <c r="DC412" s="60"/>
      <c r="DD412" s="60"/>
      <c r="DE412" s="60"/>
      <c r="DF412" s="60"/>
      <c r="DG412" s="60"/>
      <c r="DH412" s="60"/>
      <c r="DI412" s="60"/>
      <c r="DJ412" s="60"/>
      <c r="DK412" s="60"/>
      <c r="DL412" s="60"/>
      <c r="DM412" s="60"/>
      <c r="DN412" s="60"/>
      <c r="DO412" s="60"/>
      <c r="DP412" s="60"/>
    </row>
    <row r="413" spans="2:120">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BS413" s="60"/>
      <c r="BT413" s="60"/>
      <c r="BU413" s="75"/>
      <c r="BV413" s="75"/>
      <c r="BW413" s="75"/>
      <c r="BX413" s="75"/>
      <c r="BY413" s="75"/>
      <c r="BZ413" s="75"/>
      <c r="CA413" s="75"/>
      <c r="CL413" s="60"/>
      <c r="CM413" s="60"/>
      <c r="CN413" s="60"/>
      <c r="CO413" s="60"/>
      <c r="CP413" s="60"/>
      <c r="CQ413" s="60"/>
      <c r="CR413" s="60"/>
      <c r="CS413" s="60"/>
      <c r="CT413" s="60"/>
      <c r="CU413" s="60"/>
      <c r="CV413" s="60"/>
      <c r="CW413" s="60"/>
      <c r="CX413" s="60"/>
      <c r="CY413" s="60"/>
      <c r="CZ413" s="60"/>
      <c r="DA413" s="60"/>
      <c r="DB413" s="60"/>
      <c r="DC413" s="60"/>
      <c r="DD413" s="60"/>
      <c r="DE413" s="60"/>
      <c r="DF413" s="60"/>
      <c r="DG413" s="60"/>
      <c r="DH413" s="60"/>
      <c r="DI413" s="60"/>
      <c r="DJ413" s="60"/>
      <c r="DK413" s="60"/>
      <c r="DL413" s="60"/>
      <c r="DM413" s="60"/>
      <c r="DN413" s="60"/>
      <c r="DO413" s="60"/>
      <c r="DP413" s="60"/>
    </row>
    <row r="414" spans="2:120">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BS414" s="60"/>
      <c r="BT414" s="60"/>
      <c r="BU414" s="75"/>
      <c r="BV414" s="75"/>
      <c r="BW414" s="75"/>
      <c r="BX414" s="75"/>
      <c r="BY414" s="75"/>
      <c r="BZ414" s="75"/>
      <c r="CA414" s="75"/>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row>
    <row r="415" spans="2:120">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BS415" s="60"/>
      <c r="BT415" s="60"/>
      <c r="BU415" s="75"/>
      <c r="BV415" s="75"/>
      <c r="BW415" s="75"/>
      <c r="BX415" s="75"/>
      <c r="BY415" s="75"/>
      <c r="BZ415" s="75"/>
      <c r="CA415" s="75"/>
      <c r="CL415" s="60"/>
      <c r="CM415" s="60"/>
      <c r="CN415" s="60"/>
      <c r="CO415" s="60"/>
      <c r="CP415" s="60"/>
      <c r="CQ415" s="60"/>
      <c r="CR415" s="60"/>
      <c r="CS415" s="60"/>
      <c r="CT415" s="60"/>
      <c r="CU415" s="60"/>
      <c r="CV415" s="60"/>
      <c r="CW415" s="60"/>
      <c r="CX415" s="60"/>
      <c r="CY415" s="60"/>
      <c r="CZ415" s="60"/>
      <c r="DA415" s="60"/>
      <c r="DB415" s="60"/>
      <c r="DC415" s="60"/>
      <c r="DD415" s="60"/>
      <c r="DE415" s="60"/>
      <c r="DF415" s="60"/>
      <c r="DG415" s="60"/>
      <c r="DH415" s="60"/>
      <c r="DI415" s="60"/>
      <c r="DJ415" s="60"/>
      <c r="DK415" s="60"/>
      <c r="DL415" s="60"/>
      <c r="DM415" s="60"/>
      <c r="DN415" s="60"/>
      <c r="DO415" s="60"/>
      <c r="DP415" s="60"/>
    </row>
    <row r="416" spans="2:120">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BS416" s="60"/>
      <c r="BT416" s="60"/>
      <c r="BU416" s="75"/>
      <c r="BV416" s="75"/>
      <c r="BW416" s="75"/>
      <c r="BX416" s="75"/>
      <c r="BY416" s="75"/>
      <c r="BZ416" s="75"/>
      <c r="CA416" s="75"/>
      <c r="CL416" s="60"/>
      <c r="CM416" s="60"/>
      <c r="CN416" s="60"/>
      <c r="CO416" s="60"/>
      <c r="CP416" s="60"/>
      <c r="CQ416" s="60"/>
      <c r="CR416" s="60"/>
      <c r="CS416" s="60"/>
      <c r="CT416" s="60"/>
      <c r="CU416" s="60"/>
      <c r="CV416" s="60"/>
      <c r="CW416" s="60"/>
      <c r="CX416" s="60"/>
      <c r="CY416" s="60"/>
      <c r="CZ416" s="60"/>
      <c r="DA416" s="60"/>
      <c r="DB416" s="60"/>
      <c r="DC416" s="60"/>
      <c r="DD416" s="60"/>
      <c r="DE416" s="60"/>
      <c r="DF416" s="60"/>
      <c r="DG416" s="60"/>
      <c r="DH416" s="60"/>
      <c r="DI416" s="60"/>
      <c r="DJ416" s="60"/>
      <c r="DK416" s="60"/>
      <c r="DL416" s="60"/>
      <c r="DM416" s="60"/>
      <c r="DN416" s="60"/>
      <c r="DO416" s="60"/>
      <c r="DP416" s="60"/>
    </row>
    <row r="417" spans="2:120">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BS417" s="60"/>
      <c r="BT417" s="60"/>
      <c r="BU417" s="75"/>
      <c r="BV417" s="75"/>
      <c r="BW417" s="75"/>
      <c r="BX417" s="75"/>
      <c r="BY417" s="75"/>
      <c r="BZ417" s="75"/>
      <c r="CA417" s="75"/>
      <c r="CL417" s="60"/>
      <c r="CM417" s="60"/>
      <c r="CN417" s="60"/>
      <c r="CO417" s="60"/>
      <c r="CP417" s="60"/>
      <c r="CQ417" s="60"/>
      <c r="CR417" s="60"/>
      <c r="CS417" s="60"/>
      <c r="CT417" s="60"/>
      <c r="CU417" s="60"/>
      <c r="CV417" s="60"/>
      <c r="CW417" s="60"/>
      <c r="CX417" s="60"/>
      <c r="CY417" s="60"/>
      <c r="CZ417" s="60"/>
      <c r="DA417" s="60"/>
      <c r="DB417" s="60"/>
      <c r="DC417" s="60"/>
      <c r="DD417" s="60"/>
      <c r="DE417" s="60"/>
      <c r="DF417" s="60"/>
      <c r="DG417" s="60"/>
      <c r="DH417" s="60"/>
      <c r="DI417" s="60"/>
      <c r="DJ417" s="60"/>
      <c r="DK417" s="60"/>
      <c r="DL417" s="60"/>
      <c r="DM417" s="60"/>
      <c r="DN417" s="60"/>
      <c r="DO417" s="60"/>
      <c r="DP417" s="60"/>
    </row>
    <row r="418" spans="2:120">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BS418" s="60"/>
      <c r="BT418" s="60"/>
      <c r="BU418" s="75"/>
      <c r="BV418" s="75"/>
      <c r="BW418" s="75"/>
      <c r="BX418" s="75"/>
      <c r="BY418" s="75"/>
      <c r="BZ418" s="75"/>
      <c r="CA418" s="75"/>
      <c r="CL418" s="60"/>
      <c r="CM418" s="60"/>
      <c r="CN418" s="60"/>
      <c r="CO418" s="60"/>
      <c r="CP418" s="60"/>
      <c r="CQ418" s="60"/>
      <c r="CR418" s="60"/>
      <c r="CS418" s="60"/>
      <c r="CT418" s="60"/>
      <c r="CU418" s="60"/>
      <c r="CV418" s="60"/>
      <c r="CW418" s="60"/>
      <c r="CX418" s="60"/>
      <c r="CY418" s="60"/>
      <c r="CZ418" s="60"/>
      <c r="DA418" s="60"/>
      <c r="DB418" s="60"/>
      <c r="DC418" s="60"/>
      <c r="DD418" s="60"/>
      <c r="DE418" s="60"/>
      <c r="DF418" s="60"/>
      <c r="DG418" s="60"/>
      <c r="DH418" s="60"/>
      <c r="DI418" s="60"/>
      <c r="DJ418" s="60"/>
      <c r="DK418" s="60"/>
      <c r="DL418" s="60"/>
      <c r="DM418" s="60"/>
      <c r="DN418" s="60"/>
      <c r="DO418" s="60"/>
      <c r="DP418" s="60"/>
    </row>
    <row r="419" spans="2:120">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BS419" s="60"/>
      <c r="BT419" s="60"/>
      <c r="BU419" s="75"/>
      <c r="BV419" s="75"/>
      <c r="BW419" s="75"/>
      <c r="BX419" s="75"/>
      <c r="BY419" s="75"/>
      <c r="BZ419" s="75"/>
      <c r="CA419" s="75"/>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row>
    <row r="420" spans="2:120">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BS420" s="60"/>
      <c r="BT420" s="60"/>
      <c r="BU420" s="75"/>
      <c r="BV420" s="75"/>
      <c r="BW420" s="75"/>
      <c r="BX420" s="75"/>
      <c r="BY420" s="75"/>
      <c r="BZ420" s="75"/>
      <c r="CA420" s="75"/>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row>
    <row r="421" spans="2:120">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BS421" s="60"/>
      <c r="BT421" s="60"/>
      <c r="BU421" s="75"/>
      <c r="BV421" s="75"/>
      <c r="BW421" s="75"/>
      <c r="BX421" s="75"/>
      <c r="BY421" s="75"/>
      <c r="BZ421" s="75"/>
      <c r="CA421" s="75"/>
      <c r="CL421" s="60"/>
      <c r="CM421" s="60"/>
      <c r="CN421" s="60"/>
      <c r="CO421" s="60"/>
      <c r="CP421" s="60"/>
      <c r="CQ421" s="60"/>
      <c r="CR421" s="60"/>
      <c r="CS421" s="60"/>
      <c r="CT421" s="60"/>
      <c r="CU421" s="60"/>
      <c r="CV421" s="60"/>
      <c r="CW421" s="60"/>
      <c r="CX421" s="60"/>
      <c r="CY421" s="60"/>
      <c r="CZ421" s="60"/>
      <c r="DA421" s="60"/>
      <c r="DB421" s="60"/>
      <c r="DC421" s="60"/>
      <c r="DD421" s="60"/>
      <c r="DE421" s="60"/>
      <c r="DF421" s="60"/>
      <c r="DG421" s="60"/>
      <c r="DH421" s="60"/>
      <c r="DI421" s="60"/>
      <c r="DJ421" s="60"/>
      <c r="DK421" s="60"/>
      <c r="DL421" s="60"/>
      <c r="DM421" s="60"/>
      <c r="DN421" s="60"/>
      <c r="DO421" s="60"/>
      <c r="DP421" s="60"/>
    </row>
    <row r="422" spans="2:120">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BS422" s="60"/>
      <c r="BT422" s="60"/>
      <c r="BU422" s="75"/>
      <c r="BV422" s="75"/>
      <c r="BW422" s="75"/>
      <c r="BX422" s="75"/>
      <c r="BY422" s="75"/>
      <c r="BZ422" s="75"/>
      <c r="CA422" s="75"/>
      <c r="CL422" s="60"/>
      <c r="CM422" s="60"/>
      <c r="CN422" s="60"/>
      <c r="CO422" s="60"/>
      <c r="CP422" s="60"/>
      <c r="CQ422" s="60"/>
      <c r="CR422" s="60"/>
      <c r="CS422" s="60"/>
      <c r="CT422" s="60"/>
      <c r="CU422" s="60"/>
      <c r="CV422" s="60"/>
      <c r="CW422" s="60"/>
      <c r="CX422" s="60"/>
      <c r="CY422" s="60"/>
      <c r="CZ422" s="60"/>
      <c r="DA422" s="60"/>
      <c r="DB422" s="60"/>
      <c r="DC422" s="60"/>
      <c r="DD422" s="60"/>
      <c r="DE422" s="60"/>
      <c r="DF422" s="60"/>
      <c r="DG422" s="60"/>
      <c r="DH422" s="60"/>
      <c r="DI422" s="60"/>
      <c r="DJ422" s="60"/>
      <c r="DK422" s="60"/>
      <c r="DL422" s="60"/>
      <c r="DM422" s="60"/>
      <c r="DN422" s="60"/>
      <c r="DO422" s="60"/>
      <c r="DP422" s="60"/>
    </row>
    <row r="423" spans="2:120">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BS423" s="60"/>
      <c r="BT423" s="60"/>
      <c r="BU423" s="75"/>
      <c r="BV423" s="75"/>
      <c r="BW423" s="75"/>
      <c r="BX423" s="75"/>
      <c r="BY423" s="75"/>
      <c r="BZ423" s="75"/>
      <c r="CA423" s="75"/>
      <c r="CL423" s="60"/>
      <c r="CM423" s="60"/>
      <c r="CN423" s="60"/>
      <c r="CO423" s="60"/>
      <c r="CP423" s="60"/>
      <c r="CQ423" s="60"/>
      <c r="CR423" s="60"/>
      <c r="CS423" s="60"/>
      <c r="CT423" s="60"/>
      <c r="CU423" s="60"/>
      <c r="CV423" s="60"/>
      <c r="CW423" s="60"/>
      <c r="CX423" s="60"/>
      <c r="CY423" s="60"/>
      <c r="CZ423" s="60"/>
      <c r="DA423" s="60"/>
      <c r="DB423" s="60"/>
      <c r="DC423" s="60"/>
      <c r="DD423" s="60"/>
      <c r="DE423" s="60"/>
      <c r="DF423" s="60"/>
      <c r="DG423" s="60"/>
      <c r="DH423" s="60"/>
      <c r="DI423" s="60"/>
      <c r="DJ423" s="60"/>
      <c r="DK423" s="60"/>
      <c r="DL423" s="60"/>
      <c r="DM423" s="60"/>
      <c r="DN423" s="60"/>
      <c r="DO423" s="60"/>
      <c r="DP423" s="60"/>
    </row>
    <row r="424" spans="2:120">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BS424" s="60"/>
      <c r="BT424" s="60"/>
      <c r="BU424" s="75"/>
      <c r="BV424" s="75"/>
      <c r="BW424" s="75"/>
      <c r="BX424" s="75"/>
      <c r="BY424" s="75"/>
      <c r="BZ424" s="75"/>
      <c r="CA424" s="75"/>
      <c r="CL424" s="60"/>
      <c r="CM424" s="60"/>
      <c r="CN424" s="60"/>
      <c r="CO424" s="60"/>
      <c r="CP424" s="60"/>
      <c r="CQ424" s="60"/>
      <c r="CR424" s="60"/>
      <c r="CS424" s="60"/>
      <c r="CT424" s="60"/>
      <c r="CU424" s="60"/>
      <c r="CV424" s="60"/>
      <c r="CW424" s="60"/>
      <c r="CX424" s="60"/>
      <c r="CY424" s="60"/>
      <c r="CZ424" s="60"/>
      <c r="DA424" s="60"/>
      <c r="DB424" s="60"/>
      <c r="DC424" s="60"/>
      <c r="DD424" s="60"/>
      <c r="DE424" s="60"/>
      <c r="DF424" s="60"/>
      <c r="DG424" s="60"/>
      <c r="DH424" s="60"/>
      <c r="DI424" s="60"/>
      <c r="DJ424" s="60"/>
      <c r="DK424" s="60"/>
      <c r="DL424" s="60"/>
      <c r="DM424" s="60"/>
      <c r="DN424" s="60"/>
      <c r="DO424" s="60"/>
      <c r="DP424" s="60"/>
    </row>
    <row r="425" spans="2:120">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BS425" s="60"/>
      <c r="BT425" s="60"/>
      <c r="BU425" s="75"/>
      <c r="BV425" s="75"/>
      <c r="BW425" s="75"/>
      <c r="BX425" s="75"/>
      <c r="BY425" s="75"/>
      <c r="BZ425" s="75"/>
      <c r="CA425" s="75"/>
      <c r="CL425" s="60"/>
      <c r="CM425" s="60"/>
      <c r="CN425" s="60"/>
      <c r="CO425" s="60"/>
      <c r="CP425" s="60"/>
      <c r="CQ425" s="60"/>
      <c r="CR425" s="60"/>
      <c r="CS425" s="60"/>
      <c r="CT425" s="60"/>
      <c r="CU425" s="60"/>
      <c r="CV425" s="60"/>
      <c r="CW425" s="60"/>
      <c r="CX425" s="60"/>
      <c r="CY425" s="60"/>
      <c r="CZ425" s="60"/>
      <c r="DA425" s="60"/>
      <c r="DB425" s="60"/>
      <c r="DC425" s="60"/>
      <c r="DD425" s="60"/>
      <c r="DE425" s="60"/>
      <c r="DF425" s="60"/>
      <c r="DG425" s="60"/>
      <c r="DH425" s="60"/>
      <c r="DI425" s="60"/>
      <c r="DJ425" s="60"/>
      <c r="DK425" s="60"/>
      <c r="DL425" s="60"/>
      <c r="DM425" s="60"/>
      <c r="DN425" s="60"/>
      <c r="DO425" s="60"/>
      <c r="DP425" s="60"/>
    </row>
    <row r="426" spans="2:120">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BS426" s="60"/>
      <c r="BT426" s="60"/>
      <c r="BU426" s="75"/>
      <c r="BV426" s="75"/>
      <c r="BW426" s="75"/>
      <c r="BX426" s="75"/>
      <c r="BY426" s="75"/>
      <c r="BZ426" s="75"/>
      <c r="CA426" s="75"/>
      <c r="CL426" s="60"/>
      <c r="CM426" s="60"/>
      <c r="CN426" s="60"/>
      <c r="CO426" s="60"/>
      <c r="CP426" s="60"/>
      <c r="CQ426" s="60"/>
      <c r="CR426" s="60"/>
      <c r="CS426" s="60"/>
      <c r="CT426" s="60"/>
      <c r="CU426" s="60"/>
      <c r="CV426" s="60"/>
      <c r="CW426" s="60"/>
      <c r="CX426" s="60"/>
      <c r="CY426" s="60"/>
      <c r="CZ426" s="60"/>
      <c r="DA426" s="60"/>
      <c r="DB426" s="60"/>
      <c r="DC426" s="60"/>
      <c r="DD426" s="60"/>
      <c r="DE426" s="60"/>
      <c r="DF426" s="60"/>
      <c r="DG426" s="60"/>
      <c r="DH426" s="60"/>
      <c r="DI426" s="60"/>
      <c r="DJ426" s="60"/>
      <c r="DK426" s="60"/>
      <c r="DL426" s="60"/>
      <c r="DM426" s="60"/>
      <c r="DN426" s="60"/>
      <c r="DO426" s="60"/>
      <c r="DP426" s="60"/>
    </row>
    <row r="427" spans="2:120">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BS427" s="60"/>
      <c r="BT427" s="60"/>
      <c r="BU427" s="75"/>
      <c r="BV427" s="75"/>
      <c r="BW427" s="75"/>
      <c r="BX427" s="75"/>
      <c r="BY427" s="75"/>
      <c r="BZ427" s="75"/>
      <c r="CA427" s="75"/>
      <c r="CL427" s="60"/>
      <c r="CM427" s="60"/>
      <c r="CN427" s="60"/>
      <c r="CO427" s="60"/>
      <c r="CP427" s="60"/>
      <c r="CQ427" s="60"/>
      <c r="CR427" s="60"/>
      <c r="CS427" s="60"/>
      <c r="CT427" s="60"/>
      <c r="CU427" s="60"/>
      <c r="CV427" s="60"/>
      <c r="CW427" s="60"/>
      <c r="CX427" s="60"/>
      <c r="CY427" s="60"/>
      <c r="CZ427" s="60"/>
      <c r="DA427" s="60"/>
      <c r="DB427" s="60"/>
      <c r="DC427" s="60"/>
      <c r="DD427" s="60"/>
      <c r="DE427" s="60"/>
      <c r="DF427" s="60"/>
      <c r="DG427" s="60"/>
      <c r="DH427" s="60"/>
      <c r="DI427" s="60"/>
      <c r="DJ427" s="60"/>
      <c r="DK427" s="60"/>
      <c r="DL427" s="60"/>
      <c r="DM427" s="60"/>
      <c r="DN427" s="60"/>
      <c r="DO427" s="60"/>
      <c r="DP427" s="60"/>
    </row>
    <row r="428" spans="2:120">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BS428" s="60"/>
      <c r="BT428" s="60"/>
      <c r="BU428" s="75"/>
      <c r="BV428" s="75"/>
      <c r="BW428" s="75"/>
      <c r="BX428" s="75"/>
      <c r="BY428" s="75"/>
      <c r="BZ428" s="75"/>
      <c r="CA428" s="75"/>
      <c r="CL428" s="60"/>
      <c r="CM428" s="60"/>
      <c r="CN428" s="60"/>
      <c r="CO428" s="60"/>
      <c r="CP428" s="60"/>
      <c r="CQ428" s="60"/>
      <c r="CR428" s="60"/>
      <c r="CS428" s="60"/>
      <c r="CT428" s="60"/>
      <c r="CU428" s="60"/>
      <c r="CV428" s="60"/>
      <c r="CW428" s="60"/>
      <c r="CX428" s="60"/>
      <c r="CY428" s="60"/>
      <c r="CZ428" s="60"/>
      <c r="DA428" s="60"/>
      <c r="DB428" s="60"/>
      <c r="DC428" s="60"/>
      <c r="DD428" s="60"/>
      <c r="DE428" s="60"/>
      <c r="DF428" s="60"/>
      <c r="DG428" s="60"/>
      <c r="DH428" s="60"/>
      <c r="DI428" s="60"/>
      <c r="DJ428" s="60"/>
      <c r="DK428" s="60"/>
      <c r="DL428" s="60"/>
      <c r="DM428" s="60"/>
      <c r="DN428" s="60"/>
      <c r="DO428" s="60"/>
      <c r="DP428" s="60"/>
    </row>
    <row r="429" spans="2:120">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BS429" s="60"/>
      <c r="BT429" s="60"/>
      <c r="BU429" s="75"/>
      <c r="BV429" s="75"/>
      <c r="BW429" s="75"/>
      <c r="BX429" s="75"/>
      <c r="BY429" s="75"/>
      <c r="BZ429" s="75"/>
      <c r="CA429" s="75"/>
      <c r="CL429" s="60"/>
      <c r="CM429" s="60"/>
      <c r="CN429" s="60"/>
      <c r="CO429" s="60"/>
      <c r="CP429" s="60"/>
      <c r="CQ429" s="60"/>
      <c r="CR429" s="60"/>
      <c r="CS429" s="60"/>
      <c r="CT429" s="60"/>
      <c r="CU429" s="60"/>
      <c r="CV429" s="60"/>
      <c r="CW429" s="60"/>
      <c r="CX429" s="60"/>
      <c r="CY429" s="60"/>
      <c r="CZ429" s="60"/>
      <c r="DA429" s="60"/>
      <c r="DB429" s="60"/>
      <c r="DC429" s="60"/>
      <c r="DD429" s="60"/>
      <c r="DE429" s="60"/>
      <c r="DF429" s="60"/>
      <c r="DG429" s="60"/>
      <c r="DH429" s="60"/>
      <c r="DI429" s="60"/>
      <c r="DJ429" s="60"/>
      <c r="DK429" s="60"/>
      <c r="DL429" s="60"/>
      <c r="DM429" s="60"/>
      <c r="DN429" s="60"/>
      <c r="DO429" s="60"/>
      <c r="DP429" s="60"/>
    </row>
    <row r="430" spans="2:120">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BS430" s="60"/>
      <c r="BT430" s="60"/>
      <c r="BU430" s="75"/>
      <c r="BV430" s="75"/>
      <c r="BW430" s="75"/>
      <c r="BX430" s="75"/>
      <c r="BY430" s="75"/>
      <c r="BZ430" s="75"/>
      <c r="CA430" s="75"/>
      <c r="CL430" s="60"/>
      <c r="CM430" s="60"/>
      <c r="CN430" s="60"/>
      <c r="CO430" s="60"/>
      <c r="CP430" s="60"/>
      <c r="CQ430" s="60"/>
      <c r="CR430" s="60"/>
      <c r="CS430" s="60"/>
      <c r="CT430" s="60"/>
      <c r="CU430" s="60"/>
      <c r="CV430" s="60"/>
      <c r="CW430" s="60"/>
      <c r="CX430" s="60"/>
      <c r="CY430" s="60"/>
      <c r="CZ430" s="60"/>
      <c r="DA430" s="60"/>
      <c r="DB430" s="60"/>
      <c r="DC430" s="60"/>
      <c r="DD430" s="60"/>
      <c r="DE430" s="60"/>
      <c r="DF430" s="60"/>
      <c r="DG430" s="60"/>
      <c r="DH430" s="60"/>
      <c r="DI430" s="60"/>
      <c r="DJ430" s="60"/>
      <c r="DK430" s="60"/>
      <c r="DL430" s="60"/>
      <c r="DM430" s="60"/>
      <c r="DN430" s="60"/>
      <c r="DO430" s="60"/>
      <c r="DP430" s="60"/>
    </row>
    <row r="431" spans="2:120">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BS431" s="60"/>
      <c r="BT431" s="60"/>
      <c r="BU431" s="75"/>
      <c r="BV431" s="75"/>
      <c r="BW431" s="75"/>
      <c r="BX431" s="75"/>
      <c r="BY431" s="75"/>
      <c r="BZ431" s="75"/>
      <c r="CA431" s="75"/>
      <c r="CL431" s="60"/>
      <c r="CM431" s="60"/>
      <c r="CN431" s="60"/>
      <c r="CO431" s="60"/>
      <c r="CP431" s="60"/>
      <c r="CQ431" s="60"/>
      <c r="CR431" s="60"/>
      <c r="CS431" s="60"/>
      <c r="CT431" s="60"/>
      <c r="CU431" s="60"/>
      <c r="CV431" s="60"/>
      <c r="CW431" s="60"/>
      <c r="CX431" s="60"/>
      <c r="CY431" s="60"/>
      <c r="CZ431" s="60"/>
      <c r="DA431" s="60"/>
      <c r="DB431" s="60"/>
      <c r="DC431" s="60"/>
      <c r="DD431" s="60"/>
      <c r="DE431" s="60"/>
      <c r="DF431" s="60"/>
      <c r="DG431" s="60"/>
      <c r="DH431" s="60"/>
      <c r="DI431" s="60"/>
      <c r="DJ431" s="60"/>
      <c r="DK431" s="60"/>
      <c r="DL431" s="60"/>
      <c r="DM431" s="60"/>
      <c r="DN431" s="60"/>
      <c r="DO431" s="60"/>
      <c r="DP431" s="60"/>
    </row>
    <row r="432" spans="2:120">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BS432" s="60"/>
      <c r="BT432" s="60"/>
      <c r="BU432" s="75"/>
      <c r="BV432" s="75"/>
      <c r="BW432" s="75"/>
      <c r="BX432" s="75"/>
      <c r="BY432" s="75"/>
      <c r="BZ432" s="75"/>
      <c r="CA432" s="75"/>
      <c r="CL432" s="60"/>
      <c r="CM432" s="60"/>
      <c r="CN432" s="60"/>
      <c r="CO432" s="60"/>
      <c r="CP432" s="60"/>
      <c r="CQ432" s="60"/>
      <c r="CR432" s="60"/>
      <c r="CS432" s="60"/>
      <c r="CT432" s="60"/>
      <c r="CU432" s="60"/>
      <c r="CV432" s="60"/>
      <c r="CW432" s="60"/>
      <c r="CX432" s="60"/>
      <c r="CY432" s="60"/>
      <c r="CZ432" s="60"/>
      <c r="DA432" s="60"/>
      <c r="DB432" s="60"/>
      <c r="DC432" s="60"/>
      <c r="DD432" s="60"/>
      <c r="DE432" s="60"/>
      <c r="DF432" s="60"/>
      <c r="DG432" s="60"/>
      <c r="DH432" s="60"/>
      <c r="DI432" s="60"/>
      <c r="DJ432" s="60"/>
      <c r="DK432" s="60"/>
      <c r="DL432" s="60"/>
      <c r="DM432" s="60"/>
      <c r="DN432" s="60"/>
      <c r="DO432" s="60"/>
      <c r="DP432" s="60"/>
    </row>
    <row r="433" spans="2:120">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BS433" s="60"/>
      <c r="BT433" s="60"/>
      <c r="BU433" s="75"/>
      <c r="BV433" s="75"/>
      <c r="BW433" s="75"/>
      <c r="BX433" s="75"/>
      <c r="BY433" s="75"/>
      <c r="BZ433" s="75"/>
      <c r="CA433" s="75"/>
      <c r="CL433" s="60"/>
      <c r="CM433" s="60"/>
      <c r="CN433" s="60"/>
      <c r="CO433" s="60"/>
      <c r="CP433" s="60"/>
      <c r="CQ433" s="60"/>
      <c r="CR433" s="60"/>
      <c r="CS433" s="60"/>
      <c r="CT433" s="60"/>
      <c r="CU433" s="60"/>
      <c r="CV433" s="60"/>
      <c r="CW433" s="60"/>
      <c r="CX433" s="60"/>
      <c r="CY433" s="60"/>
      <c r="CZ433" s="60"/>
      <c r="DA433" s="60"/>
      <c r="DB433" s="60"/>
      <c r="DC433" s="60"/>
      <c r="DD433" s="60"/>
      <c r="DE433" s="60"/>
      <c r="DF433" s="60"/>
      <c r="DG433" s="60"/>
      <c r="DH433" s="60"/>
      <c r="DI433" s="60"/>
      <c r="DJ433" s="60"/>
      <c r="DK433" s="60"/>
      <c r="DL433" s="60"/>
      <c r="DM433" s="60"/>
      <c r="DN433" s="60"/>
      <c r="DO433" s="60"/>
      <c r="DP433" s="60"/>
    </row>
    <row r="434" spans="2:120">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BS434" s="60"/>
      <c r="BT434" s="60"/>
      <c r="BU434" s="75"/>
      <c r="BV434" s="75"/>
      <c r="BW434" s="75"/>
      <c r="BX434" s="75"/>
      <c r="BY434" s="75"/>
      <c r="BZ434" s="75"/>
      <c r="CA434" s="75"/>
      <c r="CL434" s="60"/>
      <c r="CM434" s="60"/>
      <c r="CN434" s="60"/>
      <c r="CO434" s="60"/>
      <c r="CP434" s="60"/>
      <c r="CQ434" s="60"/>
      <c r="CR434" s="60"/>
      <c r="CS434" s="60"/>
      <c r="CT434" s="60"/>
      <c r="CU434" s="60"/>
      <c r="CV434" s="60"/>
      <c r="CW434" s="60"/>
      <c r="CX434" s="60"/>
      <c r="CY434" s="60"/>
      <c r="CZ434" s="60"/>
      <c r="DA434" s="60"/>
      <c r="DB434" s="60"/>
      <c r="DC434" s="60"/>
      <c r="DD434" s="60"/>
      <c r="DE434" s="60"/>
      <c r="DF434" s="60"/>
      <c r="DG434" s="60"/>
      <c r="DH434" s="60"/>
      <c r="DI434" s="60"/>
      <c r="DJ434" s="60"/>
      <c r="DK434" s="60"/>
      <c r="DL434" s="60"/>
      <c r="DM434" s="60"/>
      <c r="DN434" s="60"/>
      <c r="DO434" s="60"/>
      <c r="DP434" s="60"/>
    </row>
    <row r="435" spans="2:120">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BS435" s="60"/>
      <c r="BT435" s="60"/>
      <c r="BU435" s="75"/>
      <c r="BV435" s="75"/>
      <c r="BW435" s="75"/>
      <c r="BX435" s="75"/>
      <c r="BY435" s="75"/>
      <c r="BZ435" s="75"/>
      <c r="CA435" s="75"/>
      <c r="CL435" s="60"/>
      <c r="CM435" s="60"/>
      <c r="CN435" s="60"/>
      <c r="CO435" s="60"/>
      <c r="CP435" s="60"/>
      <c r="CQ435" s="60"/>
      <c r="CR435" s="60"/>
      <c r="CS435" s="60"/>
      <c r="CT435" s="60"/>
      <c r="CU435" s="60"/>
      <c r="CV435" s="60"/>
      <c r="CW435" s="60"/>
      <c r="CX435" s="60"/>
      <c r="CY435" s="60"/>
      <c r="CZ435" s="60"/>
      <c r="DA435" s="60"/>
      <c r="DB435" s="60"/>
      <c r="DC435" s="60"/>
      <c r="DD435" s="60"/>
      <c r="DE435" s="60"/>
      <c r="DF435" s="60"/>
      <c r="DG435" s="60"/>
      <c r="DH435" s="60"/>
      <c r="DI435" s="60"/>
      <c r="DJ435" s="60"/>
      <c r="DK435" s="60"/>
      <c r="DL435" s="60"/>
      <c r="DM435" s="60"/>
      <c r="DN435" s="60"/>
      <c r="DO435" s="60"/>
      <c r="DP435" s="60"/>
    </row>
    <row r="436" spans="2:120">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BS436" s="60"/>
      <c r="BT436" s="60"/>
      <c r="BU436" s="75"/>
      <c r="BV436" s="75"/>
      <c r="BW436" s="75"/>
      <c r="BX436" s="75"/>
      <c r="BY436" s="75"/>
      <c r="BZ436" s="75"/>
      <c r="CA436" s="75"/>
      <c r="CL436" s="60"/>
      <c r="CM436" s="60"/>
      <c r="CN436" s="60"/>
      <c r="CO436" s="60"/>
      <c r="CP436" s="60"/>
      <c r="CQ436" s="60"/>
      <c r="CR436" s="60"/>
      <c r="CS436" s="60"/>
      <c r="CT436" s="60"/>
      <c r="CU436" s="60"/>
      <c r="CV436" s="60"/>
      <c r="CW436" s="60"/>
      <c r="CX436" s="60"/>
      <c r="CY436" s="60"/>
      <c r="CZ436" s="60"/>
      <c r="DA436" s="60"/>
      <c r="DB436" s="60"/>
      <c r="DC436" s="60"/>
      <c r="DD436" s="60"/>
      <c r="DE436" s="60"/>
      <c r="DF436" s="60"/>
      <c r="DG436" s="60"/>
      <c r="DH436" s="60"/>
      <c r="DI436" s="60"/>
      <c r="DJ436" s="60"/>
      <c r="DK436" s="60"/>
      <c r="DL436" s="60"/>
      <c r="DM436" s="60"/>
      <c r="DN436" s="60"/>
      <c r="DO436" s="60"/>
      <c r="DP436" s="60"/>
    </row>
    <row r="437" spans="2:120">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BS437" s="60"/>
      <c r="BT437" s="60"/>
      <c r="BU437" s="75"/>
      <c r="BV437" s="75"/>
      <c r="BW437" s="75"/>
      <c r="BX437" s="75"/>
      <c r="BY437" s="75"/>
      <c r="BZ437" s="75"/>
      <c r="CA437" s="75"/>
      <c r="CL437" s="60"/>
      <c r="CM437" s="60"/>
      <c r="CN437" s="60"/>
      <c r="CO437" s="60"/>
      <c r="CP437" s="60"/>
      <c r="CQ437" s="60"/>
      <c r="CR437" s="60"/>
      <c r="CS437" s="60"/>
      <c r="CT437" s="60"/>
      <c r="CU437" s="60"/>
      <c r="CV437" s="60"/>
      <c r="CW437" s="60"/>
      <c r="CX437" s="60"/>
      <c r="CY437" s="60"/>
      <c r="CZ437" s="60"/>
      <c r="DA437" s="60"/>
      <c r="DB437" s="60"/>
      <c r="DC437" s="60"/>
      <c r="DD437" s="60"/>
      <c r="DE437" s="60"/>
      <c r="DF437" s="60"/>
      <c r="DG437" s="60"/>
      <c r="DH437" s="60"/>
      <c r="DI437" s="60"/>
      <c r="DJ437" s="60"/>
      <c r="DK437" s="60"/>
      <c r="DL437" s="60"/>
      <c r="DM437" s="60"/>
      <c r="DN437" s="60"/>
      <c r="DO437" s="60"/>
      <c r="DP437" s="60"/>
    </row>
    <row r="438" spans="2:120">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BS438" s="60"/>
      <c r="BT438" s="60"/>
      <c r="BU438" s="75"/>
      <c r="BV438" s="75"/>
      <c r="BW438" s="75"/>
      <c r="BX438" s="75"/>
      <c r="BY438" s="75"/>
      <c r="BZ438" s="75"/>
      <c r="CA438" s="75"/>
      <c r="CL438" s="60"/>
      <c r="CM438" s="60"/>
      <c r="CN438" s="60"/>
      <c r="CO438" s="60"/>
      <c r="CP438" s="60"/>
      <c r="CQ438" s="60"/>
      <c r="CR438" s="60"/>
      <c r="CS438" s="60"/>
      <c r="CT438" s="60"/>
      <c r="CU438" s="60"/>
      <c r="CV438" s="60"/>
      <c r="CW438" s="60"/>
      <c r="CX438" s="60"/>
      <c r="CY438" s="60"/>
      <c r="CZ438" s="60"/>
      <c r="DA438" s="60"/>
      <c r="DB438" s="60"/>
      <c r="DC438" s="60"/>
      <c r="DD438" s="60"/>
      <c r="DE438" s="60"/>
      <c r="DF438" s="60"/>
      <c r="DG438" s="60"/>
      <c r="DH438" s="60"/>
      <c r="DI438" s="60"/>
      <c r="DJ438" s="60"/>
      <c r="DK438" s="60"/>
      <c r="DL438" s="60"/>
      <c r="DM438" s="60"/>
      <c r="DN438" s="60"/>
      <c r="DO438" s="60"/>
      <c r="DP438" s="60"/>
    </row>
    <row r="439" spans="2:120">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BS439" s="60"/>
      <c r="BT439" s="60"/>
      <c r="BU439" s="75"/>
      <c r="BV439" s="75"/>
      <c r="BW439" s="75"/>
      <c r="BX439" s="75"/>
      <c r="BY439" s="75"/>
      <c r="BZ439" s="75"/>
      <c r="CA439" s="75"/>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row>
    <row r="440" spans="2:120">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BS440" s="60"/>
      <c r="BT440" s="60"/>
      <c r="BU440" s="75"/>
      <c r="BV440" s="75"/>
      <c r="BW440" s="75"/>
      <c r="BX440" s="75"/>
      <c r="BY440" s="75"/>
      <c r="BZ440" s="75"/>
      <c r="CA440" s="75"/>
      <c r="CL440" s="60"/>
      <c r="CM440" s="60"/>
      <c r="CN440" s="60"/>
      <c r="CO440" s="60"/>
      <c r="CP440" s="60"/>
      <c r="CQ440" s="60"/>
      <c r="CR440" s="60"/>
      <c r="CS440" s="60"/>
      <c r="CT440" s="60"/>
      <c r="CU440" s="60"/>
      <c r="CV440" s="60"/>
      <c r="CW440" s="60"/>
      <c r="CX440" s="60"/>
      <c r="CY440" s="60"/>
      <c r="CZ440" s="60"/>
      <c r="DA440" s="60"/>
      <c r="DB440" s="60"/>
      <c r="DC440" s="60"/>
      <c r="DD440" s="60"/>
      <c r="DE440" s="60"/>
      <c r="DF440" s="60"/>
      <c r="DG440" s="60"/>
      <c r="DH440" s="60"/>
      <c r="DI440" s="60"/>
      <c r="DJ440" s="60"/>
      <c r="DK440" s="60"/>
      <c r="DL440" s="60"/>
      <c r="DM440" s="60"/>
      <c r="DN440" s="60"/>
      <c r="DO440" s="60"/>
      <c r="DP440" s="60"/>
    </row>
    <row r="441" spans="2:120">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BS441" s="60"/>
      <c r="BT441" s="60"/>
      <c r="BU441" s="75"/>
      <c r="BV441" s="75"/>
      <c r="BW441" s="75"/>
      <c r="BX441" s="75"/>
      <c r="BY441" s="75"/>
      <c r="BZ441" s="75"/>
      <c r="CA441" s="75"/>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row>
    <row r="442" spans="2:120">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BS442" s="60"/>
      <c r="BT442" s="60"/>
      <c r="BU442" s="75"/>
      <c r="BV442" s="75"/>
      <c r="BW442" s="75"/>
      <c r="BX442" s="75"/>
      <c r="BY442" s="75"/>
      <c r="BZ442" s="75"/>
      <c r="CA442" s="75"/>
      <c r="CL442" s="60"/>
      <c r="CM442" s="60"/>
      <c r="CN442" s="60"/>
      <c r="CO442" s="60"/>
      <c r="CP442" s="60"/>
      <c r="CQ442" s="60"/>
      <c r="CR442" s="60"/>
      <c r="CS442" s="60"/>
      <c r="CT442" s="60"/>
      <c r="CU442" s="60"/>
      <c r="CV442" s="60"/>
      <c r="CW442" s="60"/>
      <c r="CX442" s="60"/>
      <c r="CY442" s="60"/>
      <c r="CZ442" s="60"/>
      <c r="DA442" s="60"/>
      <c r="DB442" s="60"/>
      <c r="DC442" s="60"/>
      <c r="DD442" s="60"/>
      <c r="DE442" s="60"/>
      <c r="DF442" s="60"/>
      <c r="DG442" s="60"/>
      <c r="DH442" s="60"/>
      <c r="DI442" s="60"/>
      <c r="DJ442" s="60"/>
      <c r="DK442" s="60"/>
      <c r="DL442" s="60"/>
      <c r="DM442" s="60"/>
      <c r="DN442" s="60"/>
      <c r="DO442" s="60"/>
      <c r="DP442" s="60"/>
    </row>
    <row r="443" spans="2:120">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BS443" s="60"/>
      <c r="BT443" s="60"/>
      <c r="BU443" s="75"/>
      <c r="BV443" s="75"/>
      <c r="BW443" s="75"/>
      <c r="BX443" s="75"/>
      <c r="BY443" s="75"/>
      <c r="BZ443" s="75"/>
      <c r="CA443" s="75"/>
      <c r="CL443" s="60"/>
      <c r="CM443" s="60"/>
      <c r="CN443" s="60"/>
      <c r="CO443" s="60"/>
      <c r="CP443" s="60"/>
      <c r="CQ443" s="60"/>
      <c r="CR443" s="60"/>
      <c r="CS443" s="60"/>
      <c r="CT443" s="60"/>
      <c r="CU443" s="60"/>
      <c r="CV443" s="60"/>
      <c r="CW443" s="60"/>
      <c r="CX443" s="60"/>
      <c r="CY443" s="60"/>
      <c r="CZ443" s="60"/>
      <c r="DA443" s="60"/>
      <c r="DB443" s="60"/>
      <c r="DC443" s="60"/>
      <c r="DD443" s="60"/>
      <c r="DE443" s="60"/>
      <c r="DF443" s="60"/>
      <c r="DG443" s="60"/>
      <c r="DH443" s="60"/>
      <c r="DI443" s="60"/>
      <c r="DJ443" s="60"/>
      <c r="DK443" s="60"/>
      <c r="DL443" s="60"/>
      <c r="DM443" s="60"/>
      <c r="DN443" s="60"/>
      <c r="DO443" s="60"/>
      <c r="DP443" s="60"/>
    </row>
    <row r="444" spans="2:120">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BS444" s="60"/>
      <c r="BT444" s="60"/>
      <c r="BU444" s="75"/>
      <c r="BV444" s="75"/>
      <c r="BW444" s="75"/>
      <c r="BX444" s="75"/>
      <c r="BY444" s="75"/>
      <c r="BZ444" s="75"/>
      <c r="CA444" s="75"/>
      <c r="CL444" s="60"/>
      <c r="CM444" s="60"/>
      <c r="CN444" s="60"/>
      <c r="CO444" s="60"/>
      <c r="CP444" s="60"/>
      <c r="CQ444" s="60"/>
      <c r="CR444" s="60"/>
      <c r="CS444" s="60"/>
      <c r="CT444" s="60"/>
      <c r="CU444" s="60"/>
      <c r="CV444" s="60"/>
      <c r="CW444" s="60"/>
      <c r="CX444" s="60"/>
      <c r="CY444" s="60"/>
      <c r="CZ444" s="60"/>
      <c r="DA444" s="60"/>
      <c r="DB444" s="60"/>
      <c r="DC444" s="60"/>
      <c r="DD444" s="60"/>
      <c r="DE444" s="60"/>
      <c r="DF444" s="60"/>
      <c r="DG444" s="60"/>
      <c r="DH444" s="60"/>
      <c r="DI444" s="60"/>
      <c r="DJ444" s="60"/>
      <c r="DK444" s="60"/>
      <c r="DL444" s="60"/>
      <c r="DM444" s="60"/>
      <c r="DN444" s="60"/>
      <c r="DO444" s="60"/>
      <c r="DP444" s="60"/>
    </row>
    <row r="445" spans="2:120">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BS445" s="60"/>
      <c r="BT445" s="60"/>
      <c r="BU445" s="75"/>
      <c r="BV445" s="75"/>
      <c r="BW445" s="75"/>
      <c r="BX445" s="75"/>
      <c r="BY445" s="75"/>
      <c r="BZ445" s="75"/>
      <c r="CA445" s="75"/>
      <c r="CL445" s="60"/>
      <c r="CM445" s="60"/>
      <c r="CN445" s="60"/>
      <c r="CO445" s="60"/>
      <c r="CP445" s="60"/>
      <c r="CQ445" s="60"/>
      <c r="CR445" s="60"/>
      <c r="CS445" s="60"/>
      <c r="CT445" s="60"/>
      <c r="CU445" s="60"/>
      <c r="CV445" s="60"/>
      <c r="CW445" s="60"/>
      <c r="CX445" s="60"/>
      <c r="CY445" s="60"/>
      <c r="CZ445" s="60"/>
      <c r="DA445" s="60"/>
      <c r="DB445" s="60"/>
      <c r="DC445" s="60"/>
      <c r="DD445" s="60"/>
      <c r="DE445" s="60"/>
      <c r="DF445" s="60"/>
      <c r="DG445" s="60"/>
      <c r="DH445" s="60"/>
      <c r="DI445" s="60"/>
      <c r="DJ445" s="60"/>
      <c r="DK445" s="60"/>
      <c r="DL445" s="60"/>
      <c r="DM445" s="60"/>
      <c r="DN445" s="60"/>
      <c r="DO445" s="60"/>
      <c r="DP445" s="60"/>
    </row>
    <row r="446" spans="2:120">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BS446" s="60"/>
      <c r="BT446" s="60"/>
      <c r="BU446" s="75"/>
      <c r="BV446" s="75"/>
      <c r="BW446" s="75"/>
      <c r="BX446" s="75"/>
      <c r="BY446" s="75"/>
      <c r="BZ446" s="75"/>
      <c r="CA446" s="75"/>
      <c r="CL446" s="60"/>
      <c r="CM446" s="60"/>
      <c r="CN446" s="60"/>
      <c r="CO446" s="60"/>
      <c r="CP446" s="60"/>
      <c r="CQ446" s="60"/>
      <c r="CR446" s="60"/>
      <c r="CS446" s="60"/>
      <c r="CT446" s="60"/>
      <c r="CU446" s="60"/>
      <c r="CV446" s="60"/>
      <c r="CW446" s="60"/>
      <c r="CX446" s="60"/>
      <c r="CY446" s="60"/>
      <c r="CZ446" s="60"/>
      <c r="DA446" s="60"/>
      <c r="DB446" s="60"/>
      <c r="DC446" s="60"/>
      <c r="DD446" s="60"/>
      <c r="DE446" s="60"/>
      <c r="DF446" s="60"/>
      <c r="DG446" s="60"/>
      <c r="DH446" s="60"/>
      <c r="DI446" s="60"/>
      <c r="DJ446" s="60"/>
      <c r="DK446" s="60"/>
      <c r="DL446" s="60"/>
      <c r="DM446" s="60"/>
      <c r="DN446" s="60"/>
      <c r="DO446" s="60"/>
      <c r="DP446" s="60"/>
    </row>
    <row r="447" spans="2:120">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BS447" s="60"/>
      <c r="BT447" s="60"/>
      <c r="BU447" s="75"/>
      <c r="BV447" s="75"/>
      <c r="BW447" s="75"/>
      <c r="BX447" s="75"/>
      <c r="BY447" s="75"/>
      <c r="BZ447" s="75"/>
      <c r="CA447" s="75"/>
      <c r="CL447" s="60"/>
      <c r="CM447" s="60"/>
      <c r="CN447" s="60"/>
      <c r="CO447" s="60"/>
      <c r="CP447" s="60"/>
      <c r="CQ447" s="60"/>
      <c r="CR447" s="60"/>
      <c r="CS447" s="60"/>
      <c r="CT447" s="60"/>
      <c r="CU447" s="60"/>
      <c r="CV447" s="60"/>
      <c r="CW447" s="60"/>
      <c r="CX447" s="60"/>
      <c r="CY447" s="60"/>
      <c r="CZ447" s="60"/>
      <c r="DA447" s="60"/>
      <c r="DB447" s="60"/>
      <c r="DC447" s="60"/>
      <c r="DD447" s="60"/>
      <c r="DE447" s="60"/>
      <c r="DF447" s="60"/>
      <c r="DG447" s="60"/>
      <c r="DH447" s="60"/>
      <c r="DI447" s="60"/>
      <c r="DJ447" s="60"/>
      <c r="DK447" s="60"/>
      <c r="DL447" s="60"/>
      <c r="DM447" s="60"/>
      <c r="DN447" s="60"/>
      <c r="DO447" s="60"/>
      <c r="DP447" s="60"/>
    </row>
    <row r="448" spans="2:120">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BS448" s="60"/>
      <c r="BT448" s="60"/>
      <c r="BU448" s="75"/>
      <c r="BV448" s="75"/>
      <c r="BW448" s="75"/>
      <c r="BX448" s="75"/>
      <c r="BY448" s="75"/>
      <c r="BZ448" s="75"/>
      <c r="CA448" s="75"/>
      <c r="CL448" s="60"/>
      <c r="CM448" s="60"/>
      <c r="CN448" s="60"/>
      <c r="CO448" s="60"/>
      <c r="CP448" s="60"/>
      <c r="CQ448" s="60"/>
      <c r="CR448" s="60"/>
      <c r="CS448" s="60"/>
      <c r="CT448" s="60"/>
      <c r="CU448" s="60"/>
      <c r="CV448" s="60"/>
      <c r="CW448" s="60"/>
      <c r="CX448" s="60"/>
      <c r="CY448" s="60"/>
      <c r="CZ448" s="60"/>
      <c r="DA448" s="60"/>
      <c r="DB448" s="60"/>
      <c r="DC448" s="60"/>
      <c r="DD448" s="60"/>
      <c r="DE448" s="60"/>
      <c r="DF448" s="60"/>
      <c r="DG448" s="60"/>
      <c r="DH448" s="60"/>
      <c r="DI448" s="60"/>
      <c r="DJ448" s="60"/>
      <c r="DK448" s="60"/>
      <c r="DL448" s="60"/>
      <c r="DM448" s="60"/>
      <c r="DN448" s="60"/>
      <c r="DO448" s="60"/>
      <c r="DP448" s="60"/>
    </row>
    <row r="449" spans="2:120">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BS449" s="60"/>
      <c r="BT449" s="60"/>
      <c r="BU449" s="75"/>
      <c r="BV449" s="75"/>
      <c r="BW449" s="75"/>
      <c r="BX449" s="75"/>
      <c r="BY449" s="75"/>
      <c r="BZ449" s="75"/>
      <c r="CA449" s="75"/>
      <c r="CL449" s="60"/>
      <c r="CM449" s="60"/>
      <c r="CN449" s="60"/>
      <c r="CO449" s="60"/>
      <c r="CP449" s="60"/>
      <c r="CQ449" s="60"/>
      <c r="CR449" s="60"/>
      <c r="CS449" s="60"/>
      <c r="CT449" s="60"/>
      <c r="CU449" s="60"/>
      <c r="CV449" s="60"/>
      <c r="CW449" s="60"/>
      <c r="CX449" s="60"/>
      <c r="CY449" s="60"/>
      <c r="CZ449" s="60"/>
      <c r="DA449" s="60"/>
      <c r="DB449" s="60"/>
      <c r="DC449" s="60"/>
      <c r="DD449" s="60"/>
      <c r="DE449" s="60"/>
      <c r="DF449" s="60"/>
      <c r="DG449" s="60"/>
      <c r="DH449" s="60"/>
      <c r="DI449" s="60"/>
      <c r="DJ449" s="60"/>
      <c r="DK449" s="60"/>
      <c r="DL449" s="60"/>
      <c r="DM449" s="60"/>
      <c r="DN449" s="60"/>
      <c r="DO449" s="60"/>
      <c r="DP449" s="60"/>
    </row>
    <row r="450" spans="2:120">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BS450" s="60"/>
      <c r="BT450" s="60"/>
      <c r="BU450" s="75"/>
      <c r="BV450" s="75"/>
      <c r="BW450" s="75"/>
      <c r="BX450" s="75"/>
      <c r="BY450" s="75"/>
      <c r="BZ450" s="75"/>
      <c r="CA450" s="75"/>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row>
    <row r="451" spans="2:120">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BS451" s="60"/>
      <c r="BT451" s="60"/>
      <c r="BU451" s="75"/>
      <c r="BV451" s="75"/>
      <c r="BW451" s="75"/>
      <c r="BX451" s="75"/>
      <c r="BY451" s="75"/>
      <c r="BZ451" s="75"/>
      <c r="CA451" s="75"/>
      <c r="CL451" s="60"/>
      <c r="CM451" s="60"/>
      <c r="CN451" s="60"/>
      <c r="CO451" s="60"/>
      <c r="CP451" s="60"/>
      <c r="CQ451" s="60"/>
      <c r="CR451" s="60"/>
      <c r="CS451" s="60"/>
      <c r="CT451" s="60"/>
      <c r="CU451" s="60"/>
      <c r="CV451" s="60"/>
      <c r="CW451" s="60"/>
      <c r="CX451" s="60"/>
      <c r="CY451" s="60"/>
      <c r="CZ451" s="60"/>
      <c r="DA451" s="60"/>
      <c r="DB451" s="60"/>
      <c r="DC451" s="60"/>
      <c r="DD451" s="60"/>
      <c r="DE451" s="60"/>
      <c r="DF451" s="60"/>
      <c r="DG451" s="60"/>
      <c r="DH451" s="60"/>
      <c r="DI451" s="60"/>
      <c r="DJ451" s="60"/>
      <c r="DK451" s="60"/>
      <c r="DL451" s="60"/>
      <c r="DM451" s="60"/>
      <c r="DN451" s="60"/>
      <c r="DO451" s="60"/>
      <c r="DP451" s="60"/>
    </row>
    <row r="452" spans="2:120">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BS452" s="60"/>
      <c r="BT452" s="60"/>
      <c r="BU452" s="75"/>
      <c r="BV452" s="75"/>
      <c r="BW452" s="75"/>
      <c r="BX452" s="75"/>
      <c r="BY452" s="75"/>
      <c r="BZ452" s="75"/>
      <c r="CA452" s="75"/>
      <c r="CL452" s="60"/>
      <c r="CM452" s="60"/>
      <c r="CN452" s="60"/>
      <c r="CO452" s="60"/>
      <c r="CP452" s="60"/>
      <c r="CQ452" s="60"/>
      <c r="CR452" s="60"/>
      <c r="CS452" s="60"/>
      <c r="CT452" s="60"/>
      <c r="CU452" s="60"/>
      <c r="CV452" s="60"/>
      <c r="CW452" s="60"/>
      <c r="CX452" s="60"/>
      <c r="CY452" s="60"/>
      <c r="CZ452" s="60"/>
      <c r="DA452" s="60"/>
      <c r="DB452" s="60"/>
      <c r="DC452" s="60"/>
      <c r="DD452" s="60"/>
      <c r="DE452" s="60"/>
      <c r="DF452" s="60"/>
      <c r="DG452" s="60"/>
      <c r="DH452" s="60"/>
      <c r="DI452" s="60"/>
      <c r="DJ452" s="60"/>
      <c r="DK452" s="60"/>
      <c r="DL452" s="60"/>
      <c r="DM452" s="60"/>
      <c r="DN452" s="60"/>
      <c r="DO452" s="60"/>
      <c r="DP452" s="60"/>
    </row>
    <row r="453" spans="2:120">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BS453" s="60"/>
      <c r="BT453" s="60"/>
      <c r="BU453" s="75"/>
      <c r="BV453" s="75"/>
      <c r="BW453" s="75"/>
      <c r="BX453" s="75"/>
      <c r="BY453" s="75"/>
      <c r="BZ453" s="75"/>
      <c r="CA453" s="75"/>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row>
    <row r="454" spans="2:120">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BS454" s="60"/>
      <c r="BT454" s="60"/>
      <c r="BU454" s="75"/>
      <c r="BV454" s="75"/>
      <c r="BW454" s="75"/>
      <c r="BX454" s="75"/>
      <c r="BY454" s="75"/>
      <c r="BZ454" s="75"/>
      <c r="CA454" s="75"/>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row>
    <row r="455" spans="2:120">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BS455" s="60"/>
      <c r="BT455" s="60"/>
      <c r="BU455" s="75"/>
      <c r="BV455" s="75"/>
      <c r="BW455" s="75"/>
      <c r="BX455" s="75"/>
      <c r="BY455" s="75"/>
      <c r="BZ455" s="75"/>
      <c r="CA455" s="75"/>
      <c r="CL455" s="60"/>
      <c r="CM455" s="60"/>
      <c r="CN455" s="60"/>
      <c r="CO455" s="60"/>
      <c r="CP455" s="60"/>
      <c r="CQ455" s="60"/>
      <c r="CR455" s="60"/>
      <c r="CS455" s="60"/>
      <c r="CT455" s="60"/>
      <c r="CU455" s="60"/>
      <c r="CV455" s="60"/>
      <c r="CW455" s="60"/>
      <c r="CX455" s="60"/>
      <c r="CY455" s="60"/>
      <c r="CZ455" s="60"/>
      <c r="DA455" s="60"/>
      <c r="DB455" s="60"/>
      <c r="DC455" s="60"/>
      <c r="DD455" s="60"/>
      <c r="DE455" s="60"/>
      <c r="DF455" s="60"/>
      <c r="DG455" s="60"/>
      <c r="DH455" s="60"/>
      <c r="DI455" s="60"/>
      <c r="DJ455" s="60"/>
      <c r="DK455" s="60"/>
      <c r="DL455" s="60"/>
      <c r="DM455" s="60"/>
      <c r="DN455" s="60"/>
      <c r="DO455" s="60"/>
      <c r="DP455" s="60"/>
    </row>
    <row r="456" spans="2:120">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BS456" s="60"/>
      <c r="BT456" s="60"/>
      <c r="BU456" s="75"/>
      <c r="BV456" s="75"/>
      <c r="BW456" s="75"/>
      <c r="BX456" s="75"/>
      <c r="BY456" s="75"/>
      <c r="BZ456" s="75"/>
      <c r="CA456" s="75"/>
      <c r="CL456" s="60"/>
      <c r="CM456" s="60"/>
      <c r="CN456" s="60"/>
      <c r="CO456" s="60"/>
      <c r="CP456" s="60"/>
      <c r="CQ456" s="60"/>
      <c r="CR456" s="60"/>
      <c r="CS456" s="60"/>
      <c r="CT456" s="60"/>
      <c r="CU456" s="60"/>
      <c r="CV456" s="60"/>
      <c r="CW456" s="60"/>
      <c r="CX456" s="60"/>
      <c r="CY456" s="60"/>
      <c r="CZ456" s="60"/>
      <c r="DA456" s="60"/>
      <c r="DB456" s="60"/>
      <c r="DC456" s="60"/>
      <c r="DD456" s="60"/>
      <c r="DE456" s="60"/>
      <c r="DF456" s="60"/>
      <c r="DG456" s="60"/>
      <c r="DH456" s="60"/>
      <c r="DI456" s="60"/>
      <c r="DJ456" s="60"/>
      <c r="DK456" s="60"/>
      <c r="DL456" s="60"/>
      <c r="DM456" s="60"/>
      <c r="DN456" s="60"/>
      <c r="DO456" s="60"/>
      <c r="DP456" s="60"/>
    </row>
    <row r="457" spans="2:120">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BS457" s="60"/>
      <c r="BT457" s="60"/>
      <c r="BU457" s="75"/>
      <c r="BV457" s="75"/>
      <c r="BW457" s="75"/>
      <c r="BX457" s="75"/>
      <c r="BY457" s="75"/>
      <c r="BZ457" s="75"/>
      <c r="CA457" s="75"/>
      <c r="CL457" s="60"/>
      <c r="CM457" s="60"/>
      <c r="CN457" s="60"/>
      <c r="CO457" s="60"/>
      <c r="CP457" s="60"/>
      <c r="CQ457" s="60"/>
      <c r="CR457" s="60"/>
      <c r="CS457" s="60"/>
      <c r="CT457" s="60"/>
      <c r="CU457" s="60"/>
      <c r="CV457" s="60"/>
      <c r="CW457" s="60"/>
      <c r="CX457" s="60"/>
      <c r="CY457" s="60"/>
      <c r="CZ457" s="60"/>
      <c r="DA457" s="60"/>
      <c r="DB457" s="60"/>
      <c r="DC457" s="60"/>
      <c r="DD457" s="60"/>
      <c r="DE457" s="60"/>
      <c r="DF457" s="60"/>
      <c r="DG457" s="60"/>
      <c r="DH457" s="60"/>
      <c r="DI457" s="60"/>
      <c r="DJ457" s="60"/>
      <c r="DK457" s="60"/>
      <c r="DL457" s="60"/>
      <c r="DM457" s="60"/>
      <c r="DN457" s="60"/>
      <c r="DO457" s="60"/>
      <c r="DP457" s="60"/>
    </row>
    <row r="458" spans="2:120">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BS458" s="60"/>
      <c r="BT458" s="60"/>
      <c r="BU458" s="75"/>
      <c r="BV458" s="75"/>
      <c r="BW458" s="75"/>
      <c r="BX458" s="75"/>
      <c r="BY458" s="75"/>
      <c r="BZ458" s="75"/>
      <c r="CA458" s="75"/>
      <c r="CL458" s="60"/>
      <c r="CM458" s="60"/>
      <c r="CN458" s="60"/>
      <c r="CO458" s="60"/>
      <c r="CP458" s="60"/>
      <c r="CQ458" s="60"/>
      <c r="CR458" s="60"/>
      <c r="CS458" s="60"/>
      <c r="CT458" s="60"/>
      <c r="CU458" s="60"/>
      <c r="CV458" s="60"/>
      <c r="CW458" s="60"/>
      <c r="CX458" s="60"/>
      <c r="CY458" s="60"/>
      <c r="CZ458" s="60"/>
      <c r="DA458" s="60"/>
      <c r="DB458" s="60"/>
      <c r="DC458" s="60"/>
      <c r="DD458" s="60"/>
      <c r="DE458" s="60"/>
      <c r="DF458" s="60"/>
      <c r="DG458" s="60"/>
      <c r="DH458" s="60"/>
      <c r="DI458" s="60"/>
      <c r="DJ458" s="60"/>
      <c r="DK458" s="60"/>
      <c r="DL458" s="60"/>
      <c r="DM458" s="60"/>
      <c r="DN458" s="60"/>
      <c r="DO458" s="60"/>
      <c r="DP458" s="60"/>
    </row>
    <row r="459" spans="2:120">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BS459" s="60"/>
      <c r="BT459" s="60"/>
      <c r="BU459" s="75"/>
      <c r="BV459" s="75"/>
      <c r="BW459" s="75"/>
      <c r="BX459" s="75"/>
      <c r="BY459" s="75"/>
      <c r="BZ459" s="75"/>
      <c r="CA459" s="75"/>
      <c r="CL459" s="60"/>
      <c r="CM459" s="60"/>
      <c r="CN459" s="60"/>
      <c r="CO459" s="60"/>
      <c r="CP459" s="60"/>
      <c r="CQ459" s="60"/>
      <c r="CR459" s="60"/>
      <c r="CS459" s="60"/>
      <c r="CT459" s="60"/>
      <c r="CU459" s="60"/>
      <c r="CV459" s="60"/>
      <c r="CW459" s="60"/>
      <c r="CX459" s="60"/>
      <c r="CY459" s="60"/>
      <c r="CZ459" s="60"/>
      <c r="DA459" s="60"/>
      <c r="DB459" s="60"/>
      <c r="DC459" s="60"/>
      <c r="DD459" s="60"/>
      <c r="DE459" s="60"/>
      <c r="DF459" s="60"/>
      <c r="DG459" s="60"/>
      <c r="DH459" s="60"/>
      <c r="DI459" s="60"/>
      <c r="DJ459" s="60"/>
      <c r="DK459" s="60"/>
      <c r="DL459" s="60"/>
      <c r="DM459" s="60"/>
      <c r="DN459" s="60"/>
      <c r="DO459" s="60"/>
      <c r="DP459" s="60"/>
    </row>
    <row r="460" spans="2:120">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BS460" s="60"/>
      <c r="BT460" s="60"/>
      <c r="BU460" s="75"/>
      <c r="BV460" s="75"/>
      <c r="BW460" s="75"/>
      <c r="BX460" s="75"/>
      <c r="BY460" s="75"/>
      <c r="BZ460" s="75"/>
      <c r="CA460" s="75"/>
      <c r="CL460" s="60"/>
      <c r="CM460" s="60"/>
      <c r="CN460" s="60"/>
      <c r="CO460" s="60"/>
      <c r="CP460" s="60"/>
      <c r="CQ460" s="60"/>
      <c r="CR460" s="60"/>
      <c r="CS460" s="60"/>
      <c r="CT460" s="60"/>
      <c r="CU460" s="60"/>
      <c r="CV460" s="60"/>
      <c r="CW460" s="60"/>
      <c r="CX460" s="60"/>
      <c r="CY460" s="60"/>
      <c r="CZ460" s="60"/>
      <c r="DA460" s="60"/>
      <c r="DB460" s="60"/>
      <c r="DC460" s="60"/>
      <c r="DD460" s="60"/>
      <c r="DE460" s="60"/>
      <c r="DF460" s="60"/>
      <c r="DG460" s="60"/>
      <c r="DH460" s="60"/>
      <c r="DI460" s="60"/>
      <c r="DJ460" s="60"/>
      <c r="DK460" s="60"/>
      <c r="DL460" s="60"/>
      <c r="DM460" s="60"/>
      <c r="DN460" s="60"/>
      <c r="DO460" s="60"/>
      <c r="DP460" s="60"/>
    </row>
    <row r="461" spans="2:120">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BS461" s="60"/>
      <c r="BT461" s="60"/>
      <c r="BU461" s="75"/>
      <c r="BV461" s="75"/>
      <c r="BW461" s="75"/>
      <c r="BX461" s="75"/>
      <c r="BY461" s="75"/>
      <c r="BZ461" s="75"/>
      <c r="CA461" s="75"/>
      <c r="CL461" s="60"/>
      <c r="CM461" s="60"/>
      <c r="CN461" s="60"/>
      <c r="CO461" s="60"/>
      <c r="CP461" s="60"/>
      <c r="CQ461" s="60"/>
      <c r="CR461" s="60"/>
      <c r="CS461" s="60"/>
      <c r="CT461" s="60"/>
      <c r="CU461" s="60"/>
      <c r="CV461" s="60"/>
      <c r="CW461" s="60"/>
      <c r="CX461" s="60"/>
      <c r="CY461" s="60"/>
      <c r="CZ461" s="60"/>
      <c r="DA461" s="60"/>
      <c r="DB461" s="60"/>
      <c r="DC461" s="60"/>
      <c r="DD461" s="60"/>
      <c r="DE461" s="60"/>
      <c r="DF461" s="60"/>
      <c r="DG461" s="60"/>
      <c r="DH461" s="60"/>
      <c r="DI461" s="60"/>
      <c r="DJ461" s="60"/>
      <c r="DK461" s="60"/>
      <c r="DL461" s="60"/>
      <c r="DM461" s="60"/>
      <c r="DN461" s="60"/>
      <c r="DO461" s="60"/>
      <c r="DP461" s="60"/>
    </row>
    <row r="462" spans="2:120">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BS462" s="60"/>
      <c r="BT462" s="60"/>
      <c r="BU462" s="75"/>
      <c r="BV462" s="75"/>
      <c r="BW462" s="75"/>
      <c r="BX462" s="75"/>
      <c r="BY462" s="75"/>
      <c r="BZ462" s="75"/>
      <c r="CA462" s="75"/>
      <c r="CL462" s="60"/>
      <c r="CM462" s="60"/>
      <c r="CN462" s="60"/>
      <c r="CO462" s="60"/>
      <c r="CP462" s="60"/>
      <c r="CQ462" s="60"/>
      <c r="CR462" s="60"/>
      <c r="CS462" s="60"/>
      <c r="CT462" s="60"/>
      <c r="CU462" s="60"/>
      <c r="CV462" s="60"/>
      <c r="CW462" s="60"/>
      <c r="CX462" s="60"/>
      <c r="CY462" s="60"/>
      <c r="CZ462" s="60"/>
      <c r="DA462" s="60"/>
      <c r="DB462" s="60"/>
      <c r="DC462" s="60"/>
      <c r="DD462" s="60"/>
      <c r="DE462" s="60"/>
      <c r="DF462" s="60"/>
      <c r="DG462" s="60"/>
      <c r="DH462" s="60"/>
      <c r="DI462" s="60"/>
      <c r="DJ462" s="60"/>
      <c r="DK462" s="60"/>
      <c r="DL462" s="60"/>
      <c r="DM462" s="60"/>
      <c r="DN462" s="60"/>
      <c r="DO462" s="60"/>
      <c r="DP462" s="60"/>
    </row>
    <row r="463" spans="2:120">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BS463" s="60"/>
      <c r="BT463" s="60"/>
      <c r="BU463" s="75"/>
      <c r="BV463" s="75"/>
      <c r="BW463" s="75"/>
      <c r="BX463" s="75"/>
      <c r="BY463" s="75"/>
      <c r="BZ463" s="75"/>
      <c r="CA463" s="75"/>
      <c r="CL463" s="60"/>
      <c r="CM463" s="60"/>
      <c r="CN463" s="60"/>
      <c r="CO463" s="60"/>
      <c r="CP463" s="60"/>
      <c r="CQ463" s="60"/>
      <c r="CR463" s="60"/>
      <c r="CS463" s="60"/>
      <c r="CT463" s="60"/>
      <c r="CU463" s="60"/>
      <c r="CV463" s="60"/>
      <c r="CW463" s="60"/>
      <c r="CX463" s="60"/>
      <c r="CY463" s="60"/>
      <c r="CZ463" s="60"/>
      <c r="DA463" s="60"/>
      <c r="DB463" s="60"/>
      <c r="DC463" s="60"/>
      <c r="DD463" s="60"/>
      <c r="DE463" s="60"/>
      <c r="DF463" s="60"/>
      <c r="DG463" s="60"/>
      <c r="DH463" s="60"/>
      <c r="DI463" s="60"/>
      <c r="DJ463" s="60"/>
      <c r="DK463" s="60"/>
      <c r="DL463" s="60"/>
      <c r="DM463" s="60"/>
      <c r="DN463" s="60"/>
      <c r="DO463" s="60"/>
      <c r="DP463" s="60"/>
    </row>
    <row r="464" spans="2:120">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BS464" s="60"/>
      <c r="BT464" s="60"/>
      <c r="BU464" s="75"/>
      <c r="BV464" s="75"/>
      <c r="BW464" s="75"/>
      <c r="BX464" s="75"/>
      <c r="BY464" s="75"/>
      <c r="BZ464" s="75"/>
      <c r="CA464" s="75"/>
      <c r="CL464" s="60"/>
      <c r="CM464" s="60"/>
      <c r="CN464" s="60"/>
      <c r="CO464" s="60"/>
      <c r="CP464" s="60"/>
      <c r="CQ464" s="60"/>
      <c r="CR464" s="60"/>
      <c r="CS464" s="60"/>
      <c r="CT464" s="60"/>
      <c r="CU464" s="60"/>
      <c r="CV464" s="60"/>
      <c r="CW464" s="60"/>
      <c r="CX464" s="60"/>
      <c r="CY464" s="60"/>
      <c r="CZ464" s="60"/>
      <c r="DA464" s="60"/>
      <c r="DB464" s="60"/>
      <c r="DC464" s="60"/>
      <c r="DD464" s="60"/>
      <c r="DE464" s="60"/>
      <c r="DF464" s="60"/>
      <c r="DG464" s="60"/>
      <c r="DH464" s="60"/>
      <c r="DI464" s="60"/>
      <c r="DJ464" s="60"/>
      <c r="DK464" s="60"/>
      <c r="DL464" s="60"/>
      <c r="DM464" s="60"/>
      <c r="DN464" s="60"/>
      <c r="DO464" s="60"/>
      <c r="DP464" s="60"/>
    </row>
    <row r="465" spans="2:120">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BS465" s="60"/>
      <c r="BT465" s="60"/>
      <c r="BU465" s="75"/>
      <c r="BV465" s="75"/>
      <c r="BW465" s="75"/>
      <c r="BX465" s="75"/>
      <c r="BY465" s="75"/>
      <c r="BZ465" s="75"/>
      <c r="CA465" s="75"/>
      <c r="CL465" s="60"/>
      <c r="CM465" s="60"/>
      <c r="CN465" s="60"/>
      <c r="CO465" s="60"/>
      <c r="CP465" s="60"/>
      <c r="CQ465" s="60"/>
      <c r="CR465" s="60"/>
      <c r="CS465" s="60"/>
      <c r="CT465" s="60"/>
      <c r="CU465" s="60"/>
      <c r="CV465" s="60"/>
      <c r="CW465" s="60"/>
      <c r="CX465" s="60"/>
      <c r="CY465" s="60"/>
      <c r="CZ465" s="60"/>
      <c r="DA465" s="60"/>
      <c r="DB465" s="60"/>
      <c r="DC465" s="60"/>
      <c r="DD465" s="60"/>
      <c r="DE465" s="60"/>
      <c r="DF465" s="60"/>
      <c r="DG465" s="60"/>
      <c r="DH465" s="60"/>
      <c r="DI465" s="60"/>
      <c r="DJ465" s="60"/>
      <c r="DK465" s="60"/>
      <c r="DL465" s="60"/>
      <c r="DM465" s="60"/>
      <c r="DN465" s="60"/>
      <c r="DO465" s="60"/>
      <c r="DP465" s="60"/>
    </row>
    <row r="466" spans="2:120">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BS466" s="60"/>
      <c r="BT466" s="60"/>
      <c r="BU466" s="75"/>
      <c r="BV466" s="75"/>
      <c r="BW466" s="75"/>
      <c r="BX466" s="75"/>
      <c r="BY466" s="75"/>
      <c r="BZ466" s="75"/>
      <c r="CA466" s="75"/>
      <c r="CL466" s="60"/>
      <c r="CM466" s="60"/>
      <c r="CN466" s="60"/>
      <c r="CO466" s="60"/>
      <c r="CP466" s="60"/>
      <c r="CQ466" s="60"/>
      <c r="CR466" s="60"/>
      <c r="CS466" s="60"/>
      <c r="CT466" s="60"/>
      <c r="CU466" s="60"/>
      <c r="CV466" s="60"/>
      <c r="CW466" s="60"/>
      <c r="CX466" s="60"/>
      <c r="CY466" s="60"/>
      <c r="CZ466" s="60"/>
      <c r="DA466" s="60"/>
      <c r="DB466" s="60"/>
      <c r="DC466" s="60"/>
      <c r="DD466" s="60"/>
      <c r="DE466" s="60"/>
      <c r="DF466" s="60"/>
      <c r="DG466" s="60"/>
      <c r="DH466" s="60"/>
      <c r="DI466" s="60"/>
      <c r="DJ466" s="60"/>
      <c r="DK466" s="60"/>
      <c r="DL466" s="60"/>
      <c r="DM466" s="60"/>
      <c r="DN466" s="60"/>
      <c r="DO466" s="60"/>
      <c r="DP466" s="60"/>
    </row>
    <row r="467" spans="2:120">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BS467" s="60"/>
      <c r="BT467" s="60"/>
      <c r="BU467" s="75"/>
      <c r="BV467" s="75"/>
      <c r="BW467" s="75"/>
      <c r="BX467" s="75"/>
      <c r="BY467" s="75"/>
      <c r="BZ467" s="75"/>
      <c r="CA467" s="75"/>
      <c r="CL467" s="60"/>
      <c r="CM467" s="60"/>
      <c r="CN467" s="60"/>
      <c r="CO467" s="60"/>
      <c r="CP467" s="60"/>
      <c r="CQ467" s="60"/>
      <c r="CR467" s="60"/>
      <c r="CS467" s="60"/>
      <c r="CT467" s="60"/>
      <c r="CU467" s="60"/>
      <c r="CV467" s="60"/>
      <c r="CW467" s="60"/>
      <c r="CX467" s="60"/>
      <c r="CY467" s="60"/>
      <c r="CZ467" s="60"/>
      <c r="DA467" s="60"/>
      <c r="DB467" s="60"/>
      <c r="DC467" s="60"/>
      <c r="DD467" s="60"/>
      <c r="DE467" s="60"/>
      <c r="DF467" s="60"/>
      <c r="DG467" s="60"/>
      <c r="DH467" s="60"/>
      <c r="DI467" s="60"/>
      <c r="DJ467" s="60"/>
      <c r="DK467" s="60"/>
      <c r="DL467" s="60"/>
      <c r="DM467" s="60"/>
      <c r="DN467" s="60"/>
      <c r="DO467" s="60"/>
      <c r="DP467" s="60"/>
    </row>
    <row r="468" spans="2:120">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BS468" s="60"/>
      <c r="BT468" s="60"/>
      <c r="BU468" s="75"/>
      <c r="BV468" s="75"/>
      <c r="BW468" s="75"/>
      <c r="BX468" s="75"/>
      <c r="BY468" s="75"/>
      <c r="BZ468" s="75"/>
      <c r="CA468" s="75"/>
      <c r="CL468" s="60"/>
      <c r="CM468" s="60"/>
      <c r="CN468" s="60"/>
      <c r="CO468" s="60"/>
      <c r="CP468" s="60"/>
      <c r="CQ468" s="60"/>
      <c r="CR468" s="60"/>
      <c r="CS468" s="60"/>
      <c r="CT468" s="60"/>
      <c r="CU468" s="60"/>
      <c r="CV468" s="60"/>
      <c r="CW468" s="60"/>
      <c r="CX468" s="60"/>
      <c r="CY468" s="60"/>
      <c r="CZ468" s="60"/>
      <c r="DA468" s="60"/>
      <c r="DB468" s="60"/>
      <c r="DC468" s="60"/>
      <c r="DD468" s="60"/>
      <c r="DE468" s="60"/>
      <c r="DF468" s="60"/>
      <c r="DG468" s="60"/>
      <c r="DH468" s="60"/>
      <c r="DI468" s="60"/>
      <c r="DJ468" s="60"/>
      <c r="DK468" s="60"/>
      <c r="DL468" s="60"/>
      <c r="DM468" s="60"/>
      <c r="DN468" s="60"/>
      <c r="DO468" s="60"/>
      <c r="DP468" s="60"/>
    </row>
    <row r="469" spans="2:120">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BS469" s="60"/>
      <c r="BT469" s="60"/>
      <c r="BU469" s="75"/>
      <c r="BV469" s="75"/>
      <c r="BW469" s="75"/>
      <c r="BX469" s="75"/>
      <c r="BY469" s="75"/>
      <c r="BZ469" s="75"/>
      <c r="CA469" s="75"/>
      <c r="CL469" s="60"/>
      <c r="CM469" s="60"/>
      <c r="CN469" s="60"/>
      <c r="CO469" s="60"/>
      <c r="CP469" s="60"/>
      <c r="CQ469" s="60"/>
      <c r="CR469" s="60"/>
      <c r="CS469" s="60"/>
      <c r="CT469" s="60"/>
      <c r="CU469" s="60"/>
      <c r="CV469" s="60"/>
      <c r="CW469" s="60"/>
      <c r="CX469" s="60"/>
      <c r="CY469" s="60"/>
      <c r="CZ469" s="60"/>
      <c r="DA469" s="60"/>
      <c r="DB469" s="60"/>
      <c r="DC469" s="60"/>
      <c r="DD469" s="60"/>
      <c r="DE469" s="60"/>
      <c r="DF469" s="60"/>
      <c r="DG469" s="60"/>
      <c r="DH469" s="60"/>
      <c r="DI469" s="60"/>
      <c r="DJ469" s="60"/>
      <c r="DK469" s="60"/>
      <c r="DL469" s="60"/>
      <c r="DM469" s="60"/>
      <c r="DN469" s="60"/>
      <c r="DO469" s="60"/>
      <c r="DP469" s="60"/>
    </row>
    <row r="470" spans="2:120">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BS470" s="60"/>
      <c r="BT470" s="60"/>
      <c r="BU470" s="75"/>
      <c r="BV470" s="75"/>
      <c r="BW470" s="75"/>
      <c r="BX470" s="75"/>
      <c r="BY470" s="75"/>
      <c r="BZ470" s="75"/>
      <c r="CA470" s="75"/>
      <c r="CL470" s="60"/>
      <c r="CM470" s="60"/>
      <c r="CN470" s="60"/>
      <c r="CO470" s="60"/>
      <c r="CP470" s="60"/>
      <c r="CQ470" s="60"/>
      <c r="CR470" s="60"/>
      <c r="CS470" s="60"/>
      <c r="CT470" s="60"/>
      <c r="CU470" s="60"/>
      <c r="CV470" s="60"/>
      <c r="CW470" s="60"/>
      <c r="CX470" s="60"/>
      <c r="CY470" s="60"/>
      <c r="CZ470" s="60"/>
      <c r="DA470" s="60"/>
      <c r="DB470" s="60"/>
      <c r="DC470" s="60"/>
      <c r="DD470" s="60"/>
      <c r="DE470" s="60"/>
      <c r="DF470" s="60"/>
      <c r="DG470" s="60"/>
      <c r="DH470" s="60"/>
      <c r="DI470" s="60"/>
      <c r="DJ470" s="60"/>
      <c r="DK470" s="60"/>
      <c r="DL470" s="60"/>
      <c r="DM470" s="60"/>
      <c r="DN470" s="60"/>
      <c r="DO470" s="60"/>
      <c r="DP470" s="60"/>
    </row>
    <row r="471" spans="2:120">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BS471" s="60"/>
      <c r="BT471" s="60"/>
      <c r="BU471" s="75"/>
      <c r="BV471" s="75"/>
      <c r="BW471" s="75"/>
      <c r="BX471" s="75"/>
      <c r="BY471" s="75"/>
      <c r="BZ471" s="75"/>
      <c r="CA471" s="75"/>
      <c r="CL471" s="60"/>
      <c r="CM471" s="60"/>
      <c r="CN471" s="60"/>
      <c r="CO471" s="60"/>
      <c r="CP471" s="60"/>
      <c r="CQ471" s="60"/>
      <c r="CR471" s="60"/>
      <c r="CS471" s="60"/>
      <c r="CT471" s="60"/>
      <c r="CU471" s="60"/>
      <c r="CV471" s="60"/>
      <c r="CW471" s="60"/>
      <c r="CX471" s="60"/>
      <c r="CY471" s="60"/>
      <c r="CZ471" s="60"/>
      <c r="DA471" s="60"/>
      <c r="DB471" s="60"/>
      <c r="DC471" s="60"/>
      <c r="DD471" s="60"/>
      <c r="DE471" s="60"/>
      <c r="DF471" s="60"/>
      <c r="DG471" s="60"/>
      <c r="DH471" s="60"/>
      <c r="DI471" s="60"/>
      <c r="DJ471" s="60"/>
      <c r="DK471" s="60"/>
      <c r="DL471" s="60"/>
      <c r="DM471" s="60"/>
      <c r="DN471" s="60"/>
      <c r="DO471" s="60"/>
      <c r="DP471" s="60"/>
    </row>
    <row r="472" spans="2:120">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BS472" s="60"/>
      <c r="BT472" s="60"/>
      <c r="BU472" s="75"/>
      <c r="BV472" s="75"/>
      <c r="BW472" s="75"/>
      <c r="BX472" s="75"/>
      <c r="BY472" s="75"/>
      <c r="BZ472" s="75"/>
      <c r="CA472" s="75"/>
      <c r="CL472" s="60"/>
      <c r="CM472" s="60"/>
      <c r="CN472" s="60"/>
      <c r="CO472" s="60"/>
      <c r="CP472" s="60"/>
      <c r="CQ472" s="60"/>
      <c r="CR472" s="60"/>
      <c r="CS472" s="60"/>
      <c r="CT472" s="60"/>
      <c r="CU472" s="60"/>
      <c r="CV472" s="60"/>
      <c r="CW472" s="60"/>
      <c r="CX472" s="60"/>
      <c r="CY472" s="60"/>
      <c r="CZ472" s="60"/>
      <c r="DA472" s="60"/>
      <c r="DB472" s="60"/>
      <c r="DC472" s="60"/>
      <c r="DD472" s="60"/>
      <c r="DE472" s="60"/>
      <c r="DF472" s="60"/>
      <c r="DG472" s="60"/>
      <c r="DH472" s="60"/>
      <c r="DI472" s="60"/>
      <c r="DJ472" s="60"/>
      <c r="DK472" s="60"/>
      <c r="DL472" s="60"/>
      <c r="DM472" s="60"/>
      <c r="DN472" s="60"/>
      <c r="DO472" s="60"/>
      <c r="DP472" s="60"/>
    </row>
    <row r="473" spans="2:120">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BS473" s="60"/>
      <c r="BT473" s="60"/>
      <c r="BU473" s="75"/>
      <c r="BV473" s="75"/>
      <c r="BW473" s="75"/>
      <c r="BX473" s="75"/>
      <c r="BY473" s="75"/>
      <c r="BZ473" s="75"/>
      <c r="CA473" s="75"/>
      <c r="CL473" s="60"/>
      <c r="CM473" s="60"/>
      <c r="CN473" s="60"/>
      <c r="CO473" s="60"/>
      <c r="CP473" s="60"/>
      <c r="CQ473" s="60"/>
      <c r="CR473" s="60"/>
      <c r="CS473" s="60"/>
      <c r="CT473" s="60"/>
      <c r="CU473" s="60"/>
      <c r="CV473" s="60"/>
      <c r="CW473" s="60"/>
      <c r="CX473" s="60"/>
      <c r="CY473" s="60"/>
      <c r="CZ473" s="60"/>
      <c r="DA473" s="60"/>
      <c r="DB473" s="60"/>
      <c r="DC473" s="60"/>
      <c r="DD473" s="60"/>
      <c r="DE473" s="60"/>
      <c r="DF473" s="60"/>
      <c r="DG473" s="60"/>
      <c r="DH473" s="60"/>
      <c r="DI473" s="60"/>
      <c r="DJ473" s="60"/>
      <c r="DK473" s="60"/>
      <c r="DL473" s="60"/>
      <c r="DM473" s="60"/>
      <c r="DN473" s="60"/>
      <c r="DO473" s="60"/>
      <c r="DP473" s="60"/>
    </row>
    <row r="474" spans="2:120">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BS474" s="60"/>
      <c r="BT474" s="60"/>
      <c r="BU474" s="75"/>
      <c r="BV474" s="75"/>
      <c r="BW474" s="75"/>
      <c r="BX474" s="75"/>
      <c r="BY474" s="75"/>
      <c r="BZ474" s="75"/>
      <c r="CA474" s="75"/>
      <c r="CL474" s="60"/>
      <c r="CM474" s="60"/>
      <c r="CN474" s="60"/>
      <c r="CO474" s="60"/>
      <c r="CP474" s="60"/>
      <c r="CQ474" s="60"/>
      <c r="CR474" s="60"/>
      <c r="CS474" s="60"/>
      <c r="CT474" s="60"/>
      <c r="CU474" s="60"/>
      <c r="CV474" s="60"/>
      <c r="CW474" s="60"/>
      <c r="CX474" s="60"/>
      <c r="CY474" s="60"/>
      <c r="CZ474" s="60"/>
      <c r="DA474" s="60"/>
      <c r="DB474" s="60"/>
      <c r="DC474" s="60"/>
      <c r="DD474" s="60"/>
      <c r="DE474" s="60"/>
      <c r="DF474" s="60"/>
      <c r="DG474" s="60"/>
      <c r="DH474" s="60"/>
      <c r="DI474" s="60"/>
      <c r="DJ474" s="60"/>
      <c r="DK474" s="60"/>
      <c r="DL474" s="60"/>
      <c r="DM474" s="60"/>
      <c r="DN474" s="60"/>
      <c r="DO474" s="60"/>
      <c r="DP474" s="60"/>
    </row>
    <row r="475" spans="2:120">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BS475" s="60"/>
      <c r="BT475" s="60"/>
      <c r="BU475" s="75"/>
      <c r="BV475" s="75"/>
      <c r="BW475" s="75"/>
      <c r="BX475" s="75"/>
      <c r="BY475" s="75"/>
      <c r="BZ475" s="75"/>
      <c r="CA475" s="75"/>
      <c r="CL475" s="60"/>
      <c r="CM475" s="60"/>
      <c r="CN475" s="60"/>
      <c r="CO475" s="60"/>
      <c r="CP475" s="60"/>
      <c r="CQ475" s="60"/>
      <c r="CR475" s="60"/>
      <c r="CS475" s="60"/>
      <c r="CT475" s="60"/>
      <c r="CU475" s="60"/>
      <c r="CV475" s="60"/>
      <c r="CW475" s="60"/>
      <c r="CX475" s="60"/>
      <c r="CY475" s="60"/>
      <c r="CZ475" s="60"/>
      <c r="DA475" s="60"/>
      <c r="DB475" s="60"/>
      <c r="DC475" s="60"/>
      <c r="DD475" s="60"/>
      <c r="DE475" s="60"/>
      <c r="DF475" s="60"/>
      <c r="DG475" s="60"/>
      <c r="DH475" s="60"/>
      <c r="DI475" s="60"/>
      <c r="DJ475" s="60"/>
      <c r="DK475" s="60"/>
      <c r="DL475" s="60"/>
      <c r="DM475" s="60"/>
      <c r="DN475" s="60"/>
      <c r="DO475" s="60"/>
      <c r="DP475" s="60"/>
    </row>
    <row r="476" spans="2:120">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BS476" s="60"/>
      <c r="BT476" s="60"/>
      <c r="BU476" s="75"/>
      <c r="BV476" s="75"/>
      <c r="BW476" s="75"/>
      <c r="BX476" s="75"/>
      <c r="BY476" s="75"/>
      <c r="BZ476" s="75"/>
      <c r="CA476" s="75"/>
      <c r="CL476" s="60"/>
      <c r="CM476" s="60"/>
      <c r="CN476" s="60"/>
      <c r="CO476" s="60"/>
      <c r="CP476" s="60"/>
      <c r="CQ476" s="60"/>
      <c r="CR476" s="60"/>
      <c r="CS476" s="60"/>
      <c r="CT476" s="60"/>
      <c r="CU476" s="60"/>
      <c r="CV476" s="60"/>
      <c r="CW476" s="60"/>
      <c r="CX476" s="60"/>
      <c r="CY476" s="60"/>
      <c r="CZ476" s="60"/>
      <c r="DA476" s="60"/>
      <c r="DB476" s="60"/>
      <c r="DC476" s="60"/>
      <c r="DD476" s="60"/>
      <c r="DE476" s="60"/>
      <c r="DF476" s="60"/>
      <c r="DG476" s="60"/>
      <c r="DH476" s="60"/>
      <c r="DI476" s="60"/>
      <c r="DJ476" s="60"/>
      <c r="DK476" s="60"/>
      <c r="DL476" s="60"/>
      <c r="DM476" s="60"/>
      <c r="DN476" s="60"/>
      <c r="DO476" s="60"/>
      <c r="DP476" s="60"/>
    </row>
    <row r="477" spans="2:120">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BS477" s="60"/>
      <c r="BT477" s="60"/>
      <c r="BU477" s="75"/>
      <c r="BV477" s="75"/>
      <c r="BW477" s="75"/>
      <c r="BX477" s="75"/>
      <c r="BY477" s="75"/>
      <c r="BZ477" s="75"/>
      <c r="CA477" s="75"/>
      <c r="CL477" s="60"/>
      <c r="CM477" s="60"/>
      <c r="CN477" s="60"/>
      <c r="CO477" s="60"/>
      <c r="CP477" s="60"/>
      <c r="CQ477" s="60"/>
      <c r="CR477" s="60"/>
      <c r="CS477" s="60"/>
      <c r="CT477" s="60"/>
      <c r="CU477" s="60"/>
      <c r="CV477" s="60"/>
      <c r="CW477" s="60"/>
      <c r="CX477" s="60"/>
      <c r="CY477" s="60"/>
      <c r="CZ477" s="60"/>
      <c r="DA477" s="60"/>
      <c r="DB477" s="60"/>
      <c r="DC477" s="60"/>
      <c r="DD477" s="60"/>
      <c r="DE477" s="60"/>
      <c r="DF477" s="60"/>
      <c r="DG477" s="60"/>
      <c r="DH477" s="60"/>
      <c r="DI477" s="60"/>
      <c r="DJ477" s="60"/>
      <c r="DK477" s="60"/>
      <c r="DL477" s="60"/>
      <c r="DM477" s="60"/>
      <c r="DN477" s="60"/>
      <c r="DO477" s="60"/>
      <c r="DP477" s="60"/>
    </row>
    <row r="478" spans="2:120">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BS478" s="60"/>
      <c r="BT478" s="60"/>
      <c r="BU478" s="75"/>
      <c r="BV478" s="75"/>
      <c r="BW478" s="75"/>
      <c r="BX478" s="75"/>
      <c r="BY478" s="75"/>
      <c r="BZ478" s="75"/>
      <c r="CA478" s="75"/>
      <c r="CL478" s="60"/>
      <c r="CM478" s="60"/>
      <c r="CN478" s="60"/>
      <c r="CO478" s="60"/>
      <c r="CP478" s="60"/>
      <c r="CQ478" s="60"/>
      <c r="CR478" s="60"/>
      <c r="CS478" s="60"/>
      <c r="CT478" s="60"/>
      <c r="CU478" s="60"/>
      <c r="CV478" s="60"/>
      <c r="CW478" s="60"/>
      <c r="CX478" s="60"/>
      <c r="CY478" s="60"/>
      <c r="CZ478" s="60"/>
      <c r="DA478" s="60"/>
      <c r="DB478" s="60"/>
      <c r="DC478" s="60"/>
      <c r="DD478" s="60"/>
      <c r="DE478" s="60"/>
      <c r="DF478" s="60"/>
      <c r="DG478" s="60"/>
      <c r="DH478" s="60"/>
      <c r="DI478" s="60"/>
      <c r="DJ478" s="60"/>
      <c r="DK478" s="60"/>
      <c r="DL478" s="60"/>
      <c r="DM478" s="60"/>
      <c r="DN478" s="60"/>
      <c r="DO478" s="60"/>
      <c r="DP478" s="60"/>
    </row>
    <row r="479" spans="2:120">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BS479" s="60"/>
      <c r="BT479" s="60"/>
      <c r="BU479" s="75"/>
      <c r="BV479" s="75"/>
      <c r="BW479" s="75"/>
      <c r="BX479" s="75"/>
      <c r="BY479" s="75"/>
      <c r="BZ479" s="75"/>
      <c r="CA479" s="75"/>
      <c r="CL479" s="60"/>
      <c r="CM479" s="60"/>
      <c r="CN479" s="60"/>
      <c r="CO479" s="60"/>
      <c r="CP479" s="60"/>
      <c r="CQ479" s="60"/>
      <c r="CR479" s="60"/>
      <c r="CS479" s="60"/>
      <c r="CT479" s="60"/>
      <c r="CU479" s="60"/>
      <c r="CV479" s="60"/>
      <c r="CW479" s="60"/>
      <c r="CX479" s="60"/>
      <c r="CY479" s="60"/>
      <c r="CZ479" s="60"/>
      <c r="DA479" s="60"/>
      <c r="DB479" s="60"/>
      <c r="DC479" s="60"/>
      <c r="DD479" s="60"/>
      <c r="DE479" s="60"/>
      <c r="DF479" s="60"/>
      <c r="DG479" s="60"/>
      <c r="DH479" s="60"/>
      <c r="DI479" s="60"/>
      <c r="DJ479" s="60"/>
      <c r="DK479" s="60"/>
      <c r="DL479" s="60"/>
      <c r="DM479" s="60"/>
      <c r="DN479" s="60"/>
      <c r="DO479" s="60"/>
      <c r="DP479" s="60"/>
    </row>
    <row r="480" spans="2:120">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BS480" s="60"/>
      <c r="BT480" s="60"/>
      <c r="BU480" s="75"/>
      <c r="BV480" s="75"/>
      <c r="BW480" s="75"/>
      <c r="BX480" s="75"/>
      <c r="BY480" s="75"/>
      <c r="BZ480" s="75"/>
      <c r="CA480" s="75"/>
      <c r="CL480" s="60"/>
      <c r="CM480" s="60"/>
      <c r="CN480" s="60"/>
      <c r="CO480" s="60"/>
      <c r="CP480" s="60"/>
      <c r="CQ480" s="60"/>
      <c r="CR480" s="60"/>
      <c r="CS480" s="60"/>
      <c r="CT480" s="60"/>
      <c r="CU480" s="60"/>
      <c r="CV480" s="60"/>
      <c r="CW480" s="60"/>
      <c r="CX480" s="60"/>
      <c r="CY480" s="60"/>
      <c r="CZ480" s="60"/>
      <c r="DA480" s="60"/>
      <c r="DB480" s="60"/>
      <c r="DC480" s="60"/>
      <c r="DD480" s="60"/>
      <c r="DE480" s="60"/>
      <c r="DF480" s="60"/>
      <c r="DG480" s="60"/>
      <c r="DH480" s="60"/>
      <c r="DI480" s="60"/>
      <c r="DJ480" s="60"/>
      <c r="DK480" s="60"/>
      <c r="DL480" s="60"/>
      <c r="DM480" s="60"/>
      <c r="DN480" s="60"/>
      <c r="DO480" s="60"/>
      <c r="DP480" s="60"/>
    </row>
    <row r="481" spans="2:120">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BS481" s="60"/>
      <c r="BT481" s="60"/>
      <c r="BU481" s="75"/>
      <c r="BV481" s="75"/>
      <c r="BW481" s="75"/>
      <c r="BX481" s="75"/>
      <c r="BY481" s="75"/>
      <c r="BZ481" s="75"/>
      <c r="CA481" s="75"/>
      <c r="CL481" s="60"/>
      <c r="CM481" s="60"/>
      <c r="CN481" s="60"/>
      <c r="CO481" s="60"/>
      <c r="CP481" s="60"/>
      <c r="CQ481" s="60"/>
      <c r="CR481" s="60"/>
      <c r="CS481" s="60"/>
      <c r="CT481" s="60"/>
      <c r="CU481" s="60"/>
      <c r="CV481" s="60"/>
      <c r="CW481" s="60"/>
      <c r="CX481" s="60"/>
      <c r="CY481" s="60"/>
      <c r="CZ481" s="60"/>
      <c r="DA481" s="60"/>
      <c r="DB481" s="60"/>
      <c r="DC481" s="60"/>
      <c r="DD481" s="60"/>
      <c r="DE481" s="60"/>
      <c r="DF481" s="60"/>
      <c r="DG481" s="60"/>
      <c r="DH481" s="60"/>
      <c r="DI481" s="60"/>
      <c r="DJ481" s="60"/>
      <c r="DK481" s="60"/>
      <c r="DL481" s="60"/>
      <c r="DM481" s="60"/>
      <c r="DN481" s="60"/>
      <c r="DO481" s="60"/>
      <c r="DP481" s="60"/>
    </row>
    <row r="482" spans="2:120">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BS482" s="60"/>
      <c r="BT482" s="60"/>
      <c r="BU482" s="75"/>
      <c r="BV482" s="75"/>
      <c r="BW482" s="75"/>
      <c r="BX482" s="75"/>
      <c r="BY482" s="75"/>
      <c r="BZ482" s="75"/>
      <c r="CA482" s="75"/>
      <c r="CL482" s="60"/>
      <c r="CM482" s="60"/>
      <c r="CN482" s="60"/>
      <c r="CO482" s="60"/>
      <c r="CP482" s="60"/>
      <c r="CQ482" s="60"/>
      <c r="CR482" s="60"/>
      <c r="CS482" s="60"/>
      <c r="CT482" s="60"/>
      <c r="CU482" s="60"/>
      <c r="CV482" s="60"/>
      <c r="CW482" s="60"/>
      <c r="CX482" s="60"/>
      <c r="CY482" s="60"/>
      <c r="CZ482" s="60"/>
      <c r="DA482" s="60"/>
      <c r="DB482" s="60"/>
      <c r="DC482" s="60"/>
      <c r="DD482" s="60"/>
      <c r="DE482" s="60"/>
      <c r="DF482" s="60"/>
      <c r="DG482" s="60"/>
      <c r="DH482" s="60"/>
      <c r="DI482" s="60"/>
      <c r="DJ482" s="60"/>
      <c r="DK482" s="60"/>
      <c r="DL482" s="60"/>
      <c r="DM482" s="60"/>
      <c r="DN482" s="60"/>
      <c r="DO482" s="60"/>
      <c r="DP482" s="60"/>
    </row>
    <row r="483" spans="2:120">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BS483" s="60"/>
      <c r="BT483" s="60"/>
      <c r="BU483" s="75"/>
      <c r="BV483" s="75"/>
      <c r="BW483" s="75"/>
      <c r="BX483" s="75"/>
      <c r="BY483" s="75"/>
      <c r="BZ483" s="75"/>
      <c r="CA483" s="75"/>
      <c r="CL483" s="60"/>
      <c r="CM483" s="60"/>
      <c r="CN483" s="60"/>
      <c r="CO483" s="60"/>
      <c r="CP483" s="60"/>
      <c r="CQ483" s="60"/>
      <c r="CR483" s="60"/>
      <c r="CS483" s="60"/>
      <c r="CT483" s="60"/>
      <c r="CU483" s="60"/>
      <c r="CV483" s="60"/>
      <c r="CW483" s="60"/>
      <c r="CX483" s="60"/>
      <c r="CY483" s="60"/>
      <c r="CZ483" s="60"/>
      <c r="DA483" s="60"/>
      <c r="DB483" s="60"/>
      <c r="DC483" s="60"/>
      <c r="DD483" s="60"/>
      <c r="DE483" s="60"/>
      <c r="DF483" s="60"/>
      <c r="DG483" s="60"/>
      <c r="DH483" s="60"/>
      <c r="DI483" s="60"/>
      <c r="DJ483" s="60"/>
      <c r="DK483" s="60"/>
      <c r="DL483" s="60"/>
      <c r="DM483" s="60"/>
      <c r="DN483" s="60"/>
      <c r="DO483" s="60"/>
      <c r="DP483" s="60"/>
    </row>
    <row r="484" spans="2:120">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BS484" s="60"/>
      <c r="BT484" s="60"/>
      <c r="BU484" s="75"/>
      <c r="BV484" s="75"/>
      <c r="BW484" s="75"/>
      <c r="BX484" s="75"/>
      <c r="BY484" s="75"/>
      <c r="BZ484" s="75"/>
      <c r="CA484" s="75"/>
      <c r="CL484" s="60"/>
      <c r="CM484" s="60"/>
      <c r="CN484" s="60"/>
      <c r="CO484" s="60"/>
      <c r="CP484" s="60"/>
      <c r="CQ484" s="60"/>
      <c r="CR484" s="60"/>
      <c r="CS484" s="60"/>
      <c r="CT484" s="60"/>
      <c r="CU484" s="60"/>
      <c r="CV484" s="60"/>
      <c r="CW484" s="60"/>
      <c r="CX484" s="60"/>
      <c r="CY484" s="60"/>
      <c r="CZ484" s="60"/>
      <c r="DA484" s="60"/>
      <c r="DB484" s="60"/>
      <c r="DC484" s="60"/>
      <c r="DD484" s="60"/>
      <c r="DE484" s="60"/>
      <c r="DF484" s="60"/>
      <c r="DG484" s="60"/>
      <c r="DH484" s="60"/>
      <c r="DI484" s="60"/>
      <c r="DJ484" s="60"/>
      <c r="DK484" s="60"/>
      <c r="DL484" s="60"/>
      <c r="DM484" s="60"/>
      <c r="DN484" s="60"/>
      <c r="DO484" s="60"/>
      <c r="DP484" s="60"/>
    </row>
    <row r="485" spans="2:120">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BS485" s="60"/>
      <c r="BT485" s="60"/>
      <c r="BU485" s="75"/>
      <c r="BV485" s="75"/>
      <c r="BW485" s="75"/>
      <c r="BX485" s="75"/>
      <c r="BY485" s="75"/>
      <c r="BZ485" s="75"/>
      <c r="CA485" s="75"/>
      <c r="CL485" s="60"/>
      <c r="CM485" s="60"/>
      <c r="CN485" s="60"/>
      <c r="CO485" s="60"/>
      <c r="CP485" s="60"/>
      <c r="CQ485" s="60"/>
      <c r="CR485" s="60"/>
      <c r="CS485" s="60"/>
      <c r="CT485" s="60"/>
      <c r="CU485" s="60"/>
      <c r="CV485" s="60"/>
      <c r="CW485" s="60"/>
      <c r="CX485" s="60"/>
      <c r="CY485" s="60"/>
      <c r="CZ485" s="60"/>
      <c r="DA485" s="60"/>
      <c r="DB485" s="60"/>
      <c r="DC485" s="60"/>
      <c r="DD485" s="60"/>
      <c r="DE485" s="60"/>
      <c r="DF485" s="60"/>
      <c r="DG485" s="60"/>
      <c r="DH485" s="60"/>
      <c r="DI485" s="60"/>
      <c r="DJ485" s="60"/>
      <c r="DK485" s="60"/>
      <c r="DL485" s="60"/>
      <c r="DM485" s="60"/>
      <c r="DN485" s="60"/>
      <c r="DO485" s="60"/>
      <c r="DP485" s="60"/>
    </row>
    <row r="486" spans="2:120">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BS486" s="60"/>
      <c r="BT486" s="60"/>
      <c r="BU486" s="75"/>
      <c r="BV486" s="75"/>
      <c r="BW486" s="75"/>
      <c r="BX486" s="75"/>
      <c r="BY486" s="75"/>
      <c r="BZ486" s="75"/>
      <c r="CA486" s="75"/>
      <c r="CL486" s="60"/>
      <c r="CM486" s="60"/>
      <c r="CN486" s="60"/>
      <c r="CO486" s="60"/>
      <c r="CP486" s="60"/>
      <c r="CQ486" s="60"/>
      <c r="CR486" s="60"/>
      <c r="CS486" s="60"/>
      <c r="CT486" s="60"/>
      <c r="CU486" s="60"/>
      <c r="CV486" s="60"/>
      <c r="CW486" s="60"/>
      <c r="CX486" s="60"/>
      <c r="CY486" s="60"/>
      <c r="CZ486" s="60"/>
      <c r="DA486" s="60"/>
      <c r="DB486" s="60"/>
      <c r="DC486" s="60"/>
      <c r="DD486" s="60"/>
      <c r="DE486" s="60"/>
      <c r="DF486" s="60"/>
      <c r="DG486" s="60"/>
      <c r="DH486" s="60"/>
      <c r="DI486" s="60"/>
      <c r="DJ486" s="60"/>
      <c r="DK486" s="60"/>
      <c r="DL486" s="60"/>
      <c r="DM486" s="60"/>
      <c r="DN486" s="60"/>
      <c r="DO486" s="60"/>
      <c r="DP486" s="60"/>
    </row>
    <row r="487" spans="2:120">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BS487" s="60"/>
      <c r="BT487" s="60"/>
      <c r="BU487" s="75"/>
      <c r="BV487" s="75"/>
      <c r="BW487" s="75"/>
      <c r="BX487" s="75"/>
      <c r="BY487" s="75"/>
      <c r="BZ487" s="75"/>
      <c r="CA487" s="75"/>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0"/>
      <c r="DO487" s="60"/>
      <c r="DP487" s="60"/>
    </row>
    <row r="488" spans="2:120">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BS488" s="60"/>
      <c r="BT488" s="60"/>
      <c r="BU488" s="75"/>
      <c r="BV488" s="75"/>
      <c r="BW488" s="75"/>
      <c r="BX488" s="75"/>
      <c r="BY488" s="75"/>
      <c r="BZ488" s="75"/>
      <c r="CA488" s="75"/>
      <c r="CL488" s="60"/>
      <c r="CM488" s="60"/>
      <c r="CN488" s="60"/>
      <c r="CO488" s="60"/>
      <c r="CP488" s="60"/>
      <c r="CQ488" s="60"/>
      <c r="CR488" s="60"/>
      <c r="CS488" s="60"/>
      <c r="CT488" s="60"/>
      <c r="CU488" s="60"/>
      <c r="CV488" s="60"/>
      <c r="CW488" s="60"/>
      <c r="CX488" s="60"/>
      <c r="CY488" s="60"/>
      <c r="CZ488" s="60"/>
      <c r="DA488" s="60"/>
      <c r="DB488" s="60"/>
      <c r="DC488" s="60"/>
      <c r="DD488" s="60"/>
      <c r="DE488" s="60"/>
      <c r="DF488" s="60"/>
      <c r="DG488" s="60"/>
      <c r="DH488" s="60"/>
      <c r="DI488" s="60"/>
      <c r="DJ488" s="60"/>
      <c r="DK488" s="60"/>
      <c r="DL488" s="60"/>
      <c r="DM488" s="60"/>
      <c r="DN488" s="60"/>
      <c r="DO488" s="60"/>
      <c r="DP488" s="60"/>
    </row>
    <row r="489" spans="2:120">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BS489" s="60"/>
      <c r="BT489" s="60"/>
      <c r="BU489" s="75"/>
      <c r="BV489" s="75"/>
      <c r="BW489" s="75"/>
      <c r="BX489" s="75"/>
      <c r="BY489" s="75"/>
      <c r="BZ489" s="75"/>
      <c r="CA489" s="75"/>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row>
    <row r="490" spans="2:120">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BS490" s="60"/>
      <c r="BT490" s="60"/>
      <c r="BU490" s="75"/>
      <c r="BV490" s="75"/>
      <c r="BW490" s="75"/>
      <c r="BX490" s="75"/>
      <c r="BY490" s="75"/>
      <c r="BZ490" s="75"/>
      <c r="CA490" s="75"/>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60"/>
      <c r="DL490" s="60"/>
      <c r="DM490" s="60"/>
      <c r="DN490" s="60"/>
      <c r="DO490" s="60"/>
      <c r="DP490" s="60"/>
    </row>
    <row r="491" spans="2:120">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BS491" s="60"/>
      <c r="BT491" s="60"/>
      <c r="BU491" s="75"/>
      <c r="BV491" s="75"/>
      <c r="BW491" s="75"/>
      <c r="BX491" s="75"/>
      <c r="BY491" s="75"/>
      <c r="BZ491" s="75"/>
      <c r="CA491" s="75"/>
      <c r="CL491" s="60"/>
      <c r="CM491" s="60"/>
      <c r="CN491" s="60"/>
      <c r="CO491" s="60"/>
      <c r="CP491" s="60"/>
      <c r="CQ491" s="60"/>
      <c r="CR491" s="60"/>
      <c r="CS491" s="60"/>
      <c r="CT491" s="60"/>
      <c r="CU491" s="60"/>
      <c r="CV491" s="60"/>
      <c r="CW491" s="60"/>
      <c r="CX491" s="60"/>
      <c r="CY491" s="60"/>
      <c r="CZ491" s="60"/>
      <c r="DA491" s="60"/>
      <c r="DB491" s="60"/>
      <c r="DC491" s="60"/>
      <c r="DD491" s="60"/>
      <c r="DE491" s="60"/>
      <c r="DF491" s="60"/>
      <c r="DG491" s="60"/>
      <c r="DH491" s="60"/>
      <c r="DI491" s="60"/>
      <c r="DJ491" s="60"/>
      <c r="DK491" s="60"/>
      <c r="DL491" s="60"/>
      <c r="DM491" s="60"/>
      <c r="DN491" s="60"/>
      <c r="DO491" s="60"/>
      <c r="DP491" s="60"/>
    </row>
    <row r="492" spans="2:120">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BS492" s="60"/>
      <c r="BT492" s="60"/>
      <c r="BU492" s="75"/>
      <c r="BV492" s="75"/>
      <c r="BW492" s="75"/>
      <c r="BX492" s="75"/>
      <c r="BY492" s="75"/>
      <c r="BZ492" s="75"/>
      <c r="CA492" s="75"/>
      <c r="CL492" s="60"/>
      <c r="CM492" s="60"/>
      <c r="CN492" s="60"/>
      <c r="CO492" s="60"/>
      <c r="CP492" s="60"/>
      <c r="CQ492" s="60"/>
      <c r="CR492" s="60"/>
      <c r="CS492" s="60"/>
      <c r="CT492" s="60"/>
      <c r="CU492" s="60"/>
      <c r="CV492" s="60"/>
      <c r="CW492" s="60"/>
      <c r="CX492" s="60"/>
      <c r="CY492" s="60"/>
      <c r="CZ492" s="60"/>
      <c r="DA492" s="60"/>
      <c r="DB492" s="60"/>
      <c r="DC492" s="60"/>
      <c r="DD492" s="60"/>
      <c r="DE492" s="60"/>
      <c r="DF492" s="60"/>
      <c r="DG492" s="60"/>
      <c r="DH492" s="60"/>
      <c r="DI492" s="60"/>
      <c r="DJ492" s="60"/>
      <c r="DK492" s="60"/>
      <c r="DL492" s="60"/>
      <c r="DM492" s="60"/>
      <c r="DN492" s="60"/>
      <c r="DO492" s="60"/>
      <c r="DP492" s="60"/>
    </row>
    <row r="493" spans="2:120">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BS493" s="60"/>
      <c r="BT493" s="60"/>
      <c r="BU493" s="75"/>
      <c r="BV493" s="75"/>
      <c r="BW493" s="75"/>
      <c r="BX493" s="75"/>
      <c r="BY493" s="75"/>
      <c r="BZ493" s="75"/>
      <c r="CA493" s="75"/>
      <c r="CL493" s="60"/>
      <c r="CM493" s="60"/>
      <c r="CN493" s="60"/>
      <c r="CO493" s="60"/>
      <c r="CP493" s="60"/>
      <c r="CQ493" s="60"/>
      <c r="CR493" s="60"/>
      <c r="CS493" s="60"/>
      <c r="CT493" s="60"/>
      <c r="CU493" s="60"/>
      <c r="CV493" s="60"/>
      <c r="CW493" s="60"/>
      <c r="CX493" s="60"/>
      <c r="CY493" s="60"/>
      <c r="CZ493" s="60"/>
      <c r="DA493" s="60"/>
      <c r="DB493" s="60"/>
      <c r="DC493" s="60"/>
      <c r="DD493" s="60"/>
      <c r="DE493" s="60"/>
      <c r="DF493" s="60"/>
      <c r="DG493" s="60"/>
      <c r="DH493" s="60"/>
      <c r="DI493" s="60"/>
      <c r="DJ493" s="60"/>
      <c r="DK493" s="60"/>
      <c r="DL493" s="60"/>
      <c r="DM493" s="60"/>
      <c r="DN493" s="60"/>
      <c r="DO493" s="60"/>
      <c r="DP493" s="60"/>
    </row>
    <row r="494" spans="2:120">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BS494" s="60"/>
      <c r="BT494" s="60"/>
      <c r="BU494" s="75"/>
      <c r="BV494" s="75"/>
      <c r="BW494" s="75"/>
      <c r="BX494" s="75"/>
      <c r="BY494" s="75"/>
      <c r="BZ494" s="75"/>
      <c r="CA494" s="75"/>
      <c r="CL494" s="60"/>
      <c r="CM494" s="60"/>
      <c r="CN494" s="60"/>
      <c r="CO494" s="60"/>
      <c r="CP494" s="60"/>
      <c r="CQ494" s="60"/>
      <c r="CR494" s="60"/>
      <c r="CS494" s="60"/>
      <c r="CT494" s="60"/>
      <c r="CU494" s="60"/>
      <c r="CV494" s="60"/>
      <c r="CW494" s="60"/>
      <c r="CX494" s="60"/>
      <c r="CY494" s="60"/>
      <c r="CZ494" s="60"/>
      <c r="DA494" s="60"/>
      <c r="DB494" s="60"/>
      <c r="DC494" s="60"/>
      <c r="DD494" s="60"/>
      <c r="DE494" s="60"/>
      <c r="DF494" s="60"/>
      <c r="DG494" s="60"/>
      <c r="DH494" s="60"/>
      <c r="DI494" s="60"/>
      <c r="DJ494" s="60"/>
      <c r="DK494" s="60"/>
      <c r="DL494" s="60"/>
      <c r="DM494" s="60"/>
      <c r="DN494" s="60"/>
      <c r="DO494" s="60"/>
      <c r="DP494" s="60"/>
    </row>
    <row r="495" spans="2:120">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BS495" s="60"/>
      <c r="BT495" s="60"/>
      <c r="BU495" s="75"/>
      <c r="BV495" s="75"/>
      <c r="BW495" s="75"/>
      <c r="BX495" s="75"/>
      <c r="BY495" s="75"/>
      <c r="BZ495" s="75"/>
      <c r="CA495" s="75"/>
      <c r="CL495" s="60"/>
      <c r="CM495" s="60"/>
      <c r="CN495" s="60"/>
      <c r="CO495" s="60"/>
      <c r="CP495" s="60"/>
      <c r="CQ495" s="60"/>
      <c r="CR495" s="60"/>
      <c r="CS495" s="60"/>
      <c r="CT495" s="60"/>
      <c r="CU495" s="60"/>
      <c r="CV495" s="60"/>
      <c r="CW495" s="60"/>
      <c r="CX495" s="60"/>
      <c r="CY495" s="60"/>
      <c r="CZ495" s="60"/>
      <c r="DA495" s="60"/>
      <c r="DB495" s="60"/>
      <c r="DC495" s="60"/>
      <c r="DD495" s="60"/>
      <c r="DE495" s="60"/>
      <c r="DF495" s="60"/>
      <c r="DG495" s="60"/>
      <c r="DH495" s="60"/>
      <c r="DI495" s="60"/>
      <c r="DJ495" s="60"/>
      <c r="DK495" s="60"/>
      <c r="DL495" s="60"/>
      <c r="DM495" s="60"/>
      <c r="DN495" s="60"/>
      <c r="DO495" s="60"/>
      <c r="DP495" s="60"/>
    </row>
    <row r="496" spans="2:120">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BS496" s="60"/>
      <c r="BT496" s="60"/>
      <c r="BU496" s="75"/>
      <c r="BV496" s="75"/>
      <c r="BW496" s="75"/>
      <c r="BX496" s="75"/>
      <c r="BY496" s="75"/>
      <c r="BZ496" s="75"/>
      <c r="CA496" s="75"/>
      <c r="CL496" s="60"/>
      <c r="CM496" s="60"/>
      <c r="CN496" s="60"/>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row>
    <row r="497" spans="2:120">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BS497" s="60"/>
      <c r="BT497" s="60"/>
      <c r="BU497" s="75"/>
      <c r="BV497" s="75"/>
      <c r="BW497" s="75"/>
      <c r="BX497" s="75"/>
      <c r="BY497" s="75"/>
      <c r="BZ497" s="75"/>
      <c r="CA497" s="75"/>
      <c r="CL497" s="60"/>
      <c r="CM497" s="60"/>
      <c r="CN497" s="60"/>
      <c r="CO497" s="60"/>
      <c r="CP497" s="60"/>
      <c r="CQ497" s="60"/>
      <c r="CR497" s="60"/>
      <c r="CS497" s="60"/>
      <c r="CT497" s="60"/>
      <c r="CU497" s="60"/>
      <c r="CV497" s="60"/>
      <c r="CW497" s="60"/>
      <c r="CX497" s="60"/>
      <c r="CY497" s="60"/>
      <c r="CZ497" s="60"/>
      <c r="DA497" s="60"/>
      <c r="DB497" s="60"/>
      <c r="DC497" s="60"/>
      <c r="DD497" s="60"/>
      <c r="DE497" s="60"/>
      <c r="DF497" s="60"/>
      <c r="DG497" s="60"/>
      <c r="DH497" s="60"/>
      <c r="DI497" s="60"/>
      <c r="DJ497" s="60"/>
      <c r="DK497" s="60"/>
      <c r="DL497" s="60"/>
      <c r="DM497" s="60"/>
      <c r="DN497" s="60"/>
      <c r="DO497" s="60"/>
      <c r="DP497" s="60"/>
    </row>
    <row r="498" spans="2:120">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BS498" s="60"/>
      <c r="BT498" s="60"/>
      <c r="BU498" s="75"/>
      <c r="BV498" s="75"/>
      <c r="BW498" s="75"/>
      <c r="BX498" s="75"/>
      <c r="BY498" s="75"/>
      <c r="BZ498" s="75"/>
      <c r="CA498" s="75"/>
      <c r="CL498" s="60"/>
      <c r="CM498" s="60"/>
      <c r="CN498" s="60"/>
      <c r="CO498" s="60"/>
      <c r="CP498" s="60"/>
      <c r="CQ498" s="60"/>
      <c r="CR498" s="60"/>
      <c r="CS498" s="60"/>
      <c r="CT498" s="60"/>
      <c r="CU498" s="60"/>
      <c r="CV498" s="60"/>
      <c r="CW498" s="60"/>
      <c r="CX498" s="60"/>
      <c r="CY498" s="60"/>
      <c r="CZ498" s="60"/>
      <c r="DA498" s="60"/>
      <c r="DB498" s="60"/>
      <c r="DC498" s="60"/>
      <c r="DD498" s="60"/>
      <c r="DE498" s="60"/>
      <c r="DF498" s="60"/>
      <c r="DG498" s="60"/>
      <c r="DH498" s="60"/>
      <c r="DI498" s="60"/>
      <c r="DJ498" s="60"/>
      <c r="DK498" s="60"/>
      <c r="DL498" s="60"/>
      <c r="DM498" s="60"/>
      <c r="DN498" s="60"/>
      <c r="DO498" s="60"/>
      <c r="DP498" s="60"/>
    </row>
    <row r="499" spans="2:120">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BS499" s="60"/>
      <c r="BT499" s="60"/>
      <c r="BU499" s="75"/>
      <c r="BV499" s="75"/>
      <c r="BW499" s="75"/>
      <c r="BX499" s="75"/>
      <c r="BY499" s="75"/>
      <c r="BZ499" s="75"/>
      <c r="CA499" s="75"/>
      <c r="CL499" s="60"/>
      <c r="CM499" s="60"/>
      <c r="CN499" s="60"/>
      <c r="CO499" s="60"/>
      <c r="CP499" s="60"/>
      <c r="CQ499" s="60"/>
      <c r="CR499" s="60"/>
      <c r="CS499" s="60"/>
      <c r="CT499" s="60"/>
      <c r="CU499" s="60"/>
      <c r="CV499" s="60"/>
      <c r="CW499" s="60"/>
      <c r="CX499" s="60"/>
      <c r="CY499" s="60"/>
      <c r="CZ499" s="60"/>
      <c r="DA499" s="60"/>
      <c r="DB499" s="60"/>
      <c r="DC499" s="60"/>
      <c r="DD499" s="60"/>
      <c r="DE499" s="60"/>
      <c r="DF499" s="60"/>
      <c r="DG499" s="60"/>
      <c r="DH499" s="60"/>
      <c r="DI499" s="60"/>
      <c r="DJ499" s="60"/>
      <c r="DK499" s="60"/>
      <c r="DL499" s="60"/>
      <c r="DM499" s="60"/>
      <c r="DN499" s="60"/>
      <c r="DO499" s="60"/>
      <c r="DP499" s="60"/>
    </row>
    <row r="500" spans="2:120">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BS500" s="60"/>
      <c r="BT500" s="60"/>
      <c r="BU500" s="75"/>
      <c r="BV500" s="75"/>
      <c r="BW500" s="75"/>
      <c r="BX500" s="75"/>
      <c r="BY500" s="75"/>
      <c r="BZ500" s="75"/>
      <c r="CA500" s="75"/>
      <c r="CL500" s="60"/>
      <c r="CM500" s="60"/>
      <c r="CN500" s="60"/>
      <c r="CO500" s="60"/>
      <c r="CP500" s="60"/>
      <c r="CQ500" s="60"/>
      <c r="CR500" s="60"/>
      <c r="CS500" s="60"/>
      <c r="CT500" s="60"/>
      <c r="CU500" s="60"/>
      <c r="CV500" s="60"/>
      <c r="CW500" s="60"/>
      <c r="CX500" s="60"/>
      <c r="CY500" s="60"/>
      <c r="CZ500" s="60"/>
      <c r="DA500" s="60"/>
      <c r="DB500" s="60"/>
      <c r="DC500" s="60"/>
      <c r="DD500" s="60"/>
      <c r="DE500" s="60"/>
      <c r="DF500" s="60"/>
      <c r="DG500" s="60"/>
      <c r="DH500" s="60"/>
      <c r="DI500" s="60"/>
      <c r="DJ500" s="60"/>
      <c r="DK500" s="60"/>
      <c r="DL500" s="60"/>
      <c r="DM500" s="60"/>
      <c r="DN500" s="60"/>
      <c r="DO500" s="60"/>
      <c r="DP500" s="60"/>
    </row>
    <row r="501" spans="2:120">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BS501" s="60"/>
      <c r="BT501" s="60"/>
      <c r="BU501" s="75"/>
      <c r="BV501" s="75"/>
      <c r="BW501" s="75"/>
      <c r="BX501" s="75"/>
      <c r="BY501" s="75"/>
      <c r="BZ501" s="75"/>
      <c r="CA501" s="75"/>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60"/>
      <c r="DL501" s="60"/>
      <c r="DM501" s="60"/>
      <c r="DN501" s="60"/>
      <c r="DO501" s="60"/>
      <c r="DP501" s="60"/>
    </row>
    <row r="502" spans="2:120">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BS502" s="60"/>
      <c r="BT502" s="60"/>
      <c r="BU502" s="75"/>
      <c r="BV502" s="75"/>
      <c r="BW502" s="75"/>
      <c r="BX502" s="75"/>
      <c r="BY502" s="75"/>
      <c r="BZ502" s="75"/>
      <c r="CA502" s="75"/>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row>
    <row r="503" spans="2:120">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BS503" s="60"/>
      <c r="BT503" s="60"/>
      <c r="BU503" s="75"/>
      <c r="BV503" s="75"/>
      <c r="BW503" s="75"/>
      <c r="BX503" s="75"/>
      <c r="BY503" s="75"/>
      <c r="BZ503" s="75"/>
      <c r="CA503" s="75"/>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row>
    <row r="504" spans="2:120">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BS504" s="60"/>
      <c r="BT504" s="60"/>
      <c r="BU504" s="75"/>
      <c r="BV504" s="75"/>
      <c r="BW504" s="75"/>
      <c r="BX504" s="75"/>
      <c r="BY504" s="75"/>
      <c r="BZ504" s="75"/>
      <c r="CA504" s="75"/>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row>
    <row r="505" spans="2:120">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BS505" s="60"/>
      <c r="BT505" s="60"/>
      <c r="BU505" s="75"/>
      <c r="BV505" s="75"/>
      <c r="BW505" s="75"/>
      <c r="BX505" s="75"/>
      <c r="BY505" s="75"/>
      <c r="BZ505" s="75"/>
      <c r="CA505" s="75"/>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row>
    <row r="506" spans="2:120">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BS506" s="60"/>
      <c r="BT506" s="60"/>
      <c r="BU506" s="75"/>
      <c r="BV506" s="75"/>
      <c r="BW506" s="75"/>
      <c r="BX506" s="75"/>
      <c r="BY506" s="75"/>
      <c r="BZ506" s="75"/>
      <c r="CA506" s="75"/>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row>
    <row r="507" spans="2:120">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BS507" s="60"/>
      <c r="BT507" s="60"/>
      <c r="BU507" s="75"/>
      <c r="BV507" s="75"/>
      <c r="BW507" s="75"/>
      <c r="BX507" s="75"/>
      <c r="BY507" s="75"/>
      <c r="BZ507" s="75"/>
      <c r="CA507" s="75"/>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row>
    <row r="508" spans="2:120">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BS508" s="60"/>
      <c r="BT508" s="60"/>
      <c r="BU508" s="75"/>
      <c r="BV508" s="75"/>
      <c r="BW508" s="75"/>
      <c r="BX508" s="75"/>
      <c r="BY508" s="75"/>
      <c r="BZ508" s="75"/>
      <c r="CA508" s="75"/>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row>
    <row r="509" spans="2:120">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BS509" s="60"/>
      <c r="BT509" s="60"/>
      <c r="BU509" s="75"/>
      <c r="BV509" s="75"/>
      <c r="BW509" s="75"/>
      <c r="BX509" s="75"/>
      <c r="BY509" s="75"/>
      <c r="BZ509" s="75"/>
      <c r="CA509" s="75"/>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row>
    <row r="510" spans="2:120">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BS510" s="60"/>
      <c r="BT510" s="60"/>
      <c r="BU510" s="75"/>
      <c r="BV510" s="75"/>
      <c r="BW510" s="75"/>
      <c r="BX510" s="75"/>
      <c r="BY510" s="75"/>
      <c r="BZ510" s="75"/>
      <c r="CA510" s="75"/>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row>
    <row r="511" spans="2:120">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BS511" s="60"/>
      <c r="BT511" s="60"/>
      <c r="BU511" s="75"/>
      <c r="BV511" s="75"/>
      <c r="BW511" s="75"/>
      <c r="BX511" s="75"/>
      <c r="BY511" s="75"/>
      <c r="BZ511" s="75"/>
      <c r="CA511" s="75"/>
      <c r="CL511" s="60"/>
      <c r="CM511" s="60"/>
      <c r="CN511" s="60"/>
      <c r="CO511" s="60"/>
      <c r="CP511" s="60"/>
      <c r="CQ511" s="60"/>
      <c r="CR511" s="60"/>
      <c r="CS511" s="60"/>
      <c r="CT511" s="60"/>
      <c r="CU511" s="60"/>
      <c r="CV511" s="60"/>
      <c r="CW511" s="60"/>
      <c r="CX511" s="60"/>
      <c r="CY511" s="60"/>
      <c r="CZ511" s="60"/>
      <c r="DA511" s="60"/>
      <c r="DB511" s="60"/>
      <c r="DC511" s="60"/>
      <c r="DD511" s="60"/>
      <c r="DE511" s="60"/>
      <c r="DF511" s="60"/>
      <c r="DG511" s="60"/>
      <c r="DH511" s="60"/>
      <c r="DI511" s="60"/>
      <c r="DJ511" s="60"/>
      <c r="DK511" s="60"/>
      <c r="DL511" s="60"/>
      <c r="DM511" s="60"/>
      <c r="DN511" s="60"/>
      <c r="DO511" s="60"/>
      <c r="DP511" s="60"/>
    </row>
    <row r="512" spans="2:120">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BS512" s="60"/>
      <c r="BT512" s="60"/>
      <c r="BU512" s="75"/>
      <c r="BV512" s="75"/>
      <c r="BW512" s="75"/>
      <c r="BX512" s="75"/>
      <c r="BY512" s="75"/>
      <c r="BZ512" s="75"/>
      <c r="CA512" s="75"/>
      <c r="CL512" s="60"/>
      <c r="CM512" s="60"/>
      <c r="CN512" s="60"/>
      <c r="CO512" s="60"/>
      <c r="CP512" s="60"/>
      <c r="CQ512" s="60"/>
      <c r="CR512" s="60"/>
      <c r="CS512" s="60"/>
      <c r="CT512" s="60"/>
      <c r="CU512" s="60"/>
      <c r="CV512" s="60"/>
      <c r="CW512" s="60"/>
      <c r="CX512" s="60"/>
      <c r="CY512" s="60"/>
      <c r="CZ512" s="60"/>
      <c r="DA512" s="60"/>
      <c r="DB512" s="60"/>
      <c r="DC512" s="60"/>
      <c r="DD512" s="60"/>
      <c r="DE512" s="60"/>
      <c r="DF512" s="60"/>
      <c r="DG512" s="60"/>
      <c r="DH512" s="60"/>
      <c r="DI512" s="60"/>
      <c r="DJ512" s="60"/>
      <c r="DK512" s="60"/>
      <c r="DL512" s="60"/>
      <c r="DM512" s="60"/>
      <c r="DN512" s="60"/>
      <c r="DO512" s="60"/>
      <c r="DP512" s="60"/>
    </row>
    <row r="513" spans="2:120">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BS513" s="60"/>
      <c r="BT513" s="60"/>
      <c r="BU513" s="75"/>
      <c r="BV513" s="75"/>
      <c r="BW513" s="75"/>
      <c r="BX513" s="75"/>
      <c r="BY513" s="75"/>
      <c r="BZ513" s="75"/>
      <c r="CA513" s="75"/>
      <c r="CL513" s="60"/>
      <c r="CM513" s="60"/>
      <c r="CN513" s="60"/>
      <c r="CO513" s="60"/>
      <c r="CP513" s="60"/>
      <c r="CQ513" s="60"/>
      <c r="CR513" s="60"/>
      <c r="CS513" s="60"/>
      <c r="CT513" s="60"/>
      <c r="CU513" s="60"/>
      <c r="CV513" s="60"/>
      <c r="CW513" s="60"/>
      <c r="CX513" s="60"/>
      <c r="CY513" s="60"/>
      <c r="CZ513" s="60"/>
      <c r="DA513" s="60"/>
      <c r="DB513" s="60"/>
      <c r="DC513" s="60"/>
      <c r="DD513" s="60"/>
      <c r="DE513" s="60"/>
      <c r="DF513" s="60"/>
      <c r="DG513" s="60"/>
      <c r="DH513" s="60"/>
      <c r="DI513" s="60"/>
      <c r="DJ513" s="60"/>
      <c r="DK513" s="60"/>
      <c r="DL513" s="60"/>
      <c r="DM513" s="60"/>
      <c r="DN513" s="60"/>
      <c r="DO513" s="60"/>
      <c r="DP513" s="60"/>
    </row>
    <row r="514" spans="2:120">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BS514" s="60"/>
      <c r="BT514" s="60"/>
      <c r="BU514" s="75"/>
      <c r="BV514" s="75"/>
      <c r="BW514" s="75"/>
      <c r="BX514" s="75"/>
      <c r="BY514" s="75"/>
      <c r="BZ514" s="75"/>
      <c r="CA514" s="75"/>
      <c r="CL514" s="60"/>
      <c r="CM514" s="60"/>
      <c r="CN514" s="60"/>
      <c r="CO514" s="60"/>
      <c r="CP514" s="60"/>
      <c r="CQ514" s="60"/>
      <c r="CR514" s="60"/>
      <c r="CS514" s="60"/>
      <c r="CT514" s="60"/>
      <c r="CU514" s="60"/>
      <c r="CV514" s="60"/>
      <c r="CW514" s="60"/>
      <c r="CX514" s="60"/>
      <c r="CY514" s="60"/>
      <c r="CZ514" s="60"/>
      <c r="DA514" s="60"/>
      <c r="DB514" s="60"/>
      <c r="DC514" s="60"/>
      <c r="DD514" s="60"/>
      <c r="DE514" s="60"/>
      <c r="DF514" s="60"/>
      <c r="DG514" s="60"/>
      <c r="DH514" s="60"/>
      <c r="DI514" s="60"/>
      <c r="DJ514" s="60"/>
      <c r="DK514" s="60"/>
      <c r="DL514" s="60"/>
      <c r="DM514" s="60"/>
      <c r="DN514" s="60"/>
      <c r="DO514" s="60"/>
      <c r="DP514" s="60"/>
    </row>
    <row r="515" spans="2:120">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BS515" s="60"/>
      <c r="BT515" s="60"/>
      <c r="BU515" s="75"/>
      <c r="BV515" s="75"/>
      <c r="BW515" s="75"/>
      <c r="BX515" s="75"/>
      <c r="BY515" s="75"/>
      <c r="BZ515" s="75"/>
      <c r="CA515" s="75"/>
      <c r="CL515" s="60"/>
      <c r="CM515" s="60"/>
      <c r="CN515" s="60"/>
      <c r="CO515" s="60"/>
      <c r="CP515" s="60"/>
      <c r="CQ515" s="60"/>
      <c r="CR515" s="60"/>
      <c r="CS515" s="60"/>
      <c r="CT515" s="60"/>
      <c r="CU515" s="60"/>
      <c r="CV515" s="60"/>
      <c r="CW515" s="60"/>
      <c r="CX515" s="60"/>
      <c r="CY515" s="60"/>
      <c r="CZ515" s="60"/>
      <c r="DA515" s="60"/>
      <c r="DB515" s="60"/>
      <c r="DC515" s="60"/>
      <c r="DD515" s="60"/>
      <c r="DE515" s="60"/>
      <c r="DF515" s="60"/>
      <c r="DG515" s="60"/>
      <c r="DH515" s="60"/>
      <c r="DI515" s="60"/>
      <c r="DJ515" s="60"/>
      <c r="DK515" s="60"/>
      <c r="DL515" s="60"/>
      <c r="DM515" s="60"/>
      <c r="DN515" s="60"/>
      <c r="DO515" s="60"/>
      <c r="DP515" s="60"/>
    </row>
    <row r="516" spans="2:120">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BS516" s="60"/>
      <c r="BT516" s="60"/>
      <c r="BU516" s="75"/>
      <c r="BV516" s="75"/>
      <c r="BW516" s="75"/>
      <c r="BX516" s="75"/>
      <c r="BY516" s="75"/>
      <c r="BZ516" s="75"/>
      <c r="CA516" s="75"/>
      <c r="CL516" s="60"/>
      <c r="CM516" s="60"/>
      <c r="CN516" s="60"/>
      <c r="CO516" s="60"/>
      <c r="CP516" s="60"/>
      <c r="CQ516" s="60"/>
      <c r="CR516" s="60"/>
      <c r="CS516" s="60"/>
      <c r="CT516" s="60"/>
      <c r="CU516" s="60"/>
      <c r="CV516" s="60"/>
      <c r="CW516" s="60"/>
      <c r="CX516" s="60"/>
      <c r="CY516" s="60"/>
      <c r="CZ516" s="60"/>
      <c r="DA516" s="60"/>
      <c r="DB516" s="60"/>
      <c r="DC516" s="60"/>
      <c r="DD516" s="60"/>
      <c r="DE516" s="60"/>
      <c r="DF516" s="60"/>
      <c r="DG516" s="60"/>
      <c r="DH516" s="60"/>
      <c r="DI516" s="60"/>
      <c r="DJ516" s="60"/>
      <c r="DK516" s="60"/>
      <c r="DL516" s="60"/>
      <c r="DM516" s="60"/>
      <c r="DN516" s="60"/>
      <c r="DO516" s="60"/>
      <c r="DP516" s="60"/>
    </row>
    <row r="517" spans="2:120">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BS517" s="60"/>
      <c r="BT517" s="60"/>
      <c r="BU517" s="75"/>
      <c r="BV517" s="75"/>
      <c r="BW517" s="75"/>
      <c r="BX517" s="75"/>
      <c r="BY517" s="75"/>
      <c r="BZ517" s="75"/>
      <c r="CA517" s="75"/>
      <c r="CL517" s="60"/>
      <c r="CM517" s="60"/>
      <c r="CN517" s="60"/>
      <c r="CO517" s="60"/>
      <c r="CP517" s="60"/>
      <c r="CQ517" s="60"/>
      <c r="CR517" s="60"/>
      <c r="CS517" s="60"/>
      <c r="CT517" s="60"/>
      <c r="CU517" s="60"/>
      <c r="CV517" s="60"/>
      <c r="CW517" s="60"/>
      <c r="CX517" s="60"/>
      <c r="CY517" s="60"/>
      <c r="CZ517" s="60"/>
      <c r="DA517" s="60"/>
      <c r="DB517" s="60"/>
      <c r="DC517" s="60"/>
      <c r="DD517" s="60"/>
      <c r="DE517" s="60"/>
      <c r="DF517" s="60"/>
      <c r="DG517" s="60"/>
      <c r="DH517" s="60"/>
      <c r="DI517" s="60"/>
      <c r="DJ517" s="60"/>
      <c r="DK517" s="60"/>
      <c r="DL517" s="60"/>
      <c r="DM517" s="60"/>
      <c r="DN517" s="60"/>
      <c r="DO517" s="60"/>
      <c r="DP517" s="60"/>
    </row>
    <row r="518" spans="2:120">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BS518" s="60"/>
      <c r="BT518" s="60"/>
      <c r="BU518" s="75"/>
      <c r="BV518" s="75"/>
      <c r="BW518" s="75"/>
      <c r="BX518" s="75"/>
      <c r="BY518" s="75"/>
      <c r="BZ518" s="75"/>
      <c r="CA518" s="75"/>
      <c r="CL518" s="60"/>
      <c r="CM518" s="60"/>
      <c r="CN518" s="60"/>
      <c r="CO518" s="60"/>
      <c r="CP518" s="60"/>
      <c r="CQ518" s="60"/>
      <c r="CR518" s="60"/>
      <c r="CS518" s="60"/>
      <c r="CT518" s="60"/>
      <c r="CU518" s="60"/>
      <c r="CV518" s="60"/>
      <c r="CW518" s="60"/>
      <c r="CX518" s="60"/>
      <c r="CY518" s="60"/>
      <c r="CZ518" s="60"/>
      <c r="DA518" s="60"/>
      <c r="DB518" s="60"/>
      <c r="DC518" s="60"/>
      <c r="DD518" s="60"/>
      <c r="DE518" s="60"/>
      <c r="DF518" s="60"/>
      <c r="DG518" s="60"/>
      <c r="DH518" s="60"/>
      <c r="DI518" s="60"/>
      <c r="DJ518" s="60"/>
      <c r="DK518" s="60"/>
      <c r="DL518" s="60"/>
      <c r="DM518" s="60"/>
      <c r="DN518" s="60"/>
      <c r="DO518" s="60"/>
      <c r="DP518" s="60"/>
    </row>
    <row r="519" spans="2:120">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BS519" s="60"/>
      <c r="BT519" s="60"/>
      <c r="BU519" s="75"/>
      <c r="BV519" s="75"/>
      <c r="BW519" s="75"/>
      <c r="BX519" s="75"/>
      <c r="BY519" s="75"/>
      <c r="BZ519" s="75"/>
      <c r="CA519" s="75"/>
      <c r="CL519" s="60"/>
      <c r="CM519" s="60"/>
      <c r="CN519" s="60"/>
      <c r="CO519" s="60"/>
      <c r="CP519" s="60"/>
      <c r="CQ519" s="60"/>
      <c r="CR519" s="60"/>
      <c r="CS519" s="60"/>
      <c r="CT519" s="60"/>
      <c r="CU519" s="60"/>
      <c r="CV519" s="60"/>
      <c r="CW519" s="60"/>
      <c r="CX519" s="60"/>
      <c r="CY519" s="60"/>
      <c r="CZ519" s="60"/>
      <c r="DA519" s="60"/>
      <c r="DB519" s="60"/>
      <c r="DC519" s="60"/>
      <c r="DD519" s="60"/>
      <c r="DE519" s="60"/>
      <c r="DF519" s="60"/>
      <c r="DG519" s="60"/>
      <c r="DH519" s="60"/>
      <c r="DI519" s="60"/>
      <c r="DJ519" s="60"/>
      <c r="DK519" s="60"/>
      <c r="DL519" s="60"/>
      <c r="DM519" s="60"/>
      <c r="DN519" s="60"/>
      <c r="DO519" s="60"/>
      <c r="DP519" s="60"/>
    </row>
    <row r="520" spans="2:120">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BS520" s="60"/>
      <c r="BT520" s="60"/>
      <c r="BU520" s="75"/>
      <c r="BV520" s="75"/>
      <c r="BW520" s="75"/>
      <c r="BX520" s="75"/>
      <c r="BY520" s="75"/>
      <c r="BZ520" s="75"/>
      <c r="CA520" s="75"/>
      <c r="CL520" s="60"/>
      <c r="CM520" s="60"/>
      <c r="CN520" s="60"/>
      <c r="CO520" s="60"/>
      <c r="CP520" s="60"/>
      <c r="CQ520" s="60"/>
      <c r="CR520" s="60"/>
      <c r="CS520" s="60"/>
      <c r="CT520" s="60"/>
      <c r="CU520" s="60"/>
      <c r="CV520" s="60"/>
      <c r="CW520" s="60"/>
      <c r="CX520" s="60"/>
      <c r="CY520" s="60"/>
      <c r="CZ520" s="60"/>
      <c r="DA520" s="60"/>
      <c r="DB520" s="60"/>
      <c r="DC520" s="60"/>
      <c r="DD520" s="60"/>
      <c r="DE520" s="60"/>
      <c r="DF520" s="60"/>
      <c r="DG520" s="60"/>
      <c r="DH520" s="60"/>
      <c r="DI520" s="60"/>
      <c r="DJ520" s="60"/>
      <c r="DK520" s="60"/>
      <c r="DL520" s="60"/>
      <c r="DM520" s="60"/>
      <c r="DN520" s="60"/>
      <c r="DO520" s="60"/>
      <c r="DP520" s="60"/>
    </row>
    <row r="521" spans="2:120">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BS521" s="60"/>
      <c r="BT521" s="60"/>
      <c r="BU521" s="75"/>
      <c r="BV521" s="75"/>
      <c r="BW521" s="75"/>
      <c r="BX521" s="75"/>
      <c r="BY521" s="75"/>
      <c r="BZ521" s="75"/>
      <c r="CA521" s="75"/>
      <c r="CL521" s="60"/>
      <c r="CM521" s="60"/>
      <c r="CN521" s="60"/>
      <c r="CO521" s="60"/>
      <c r="CP521" s="60"/>
      <c r="CQ521" s="60"/>
      <c r="CR521" s="60"/>
      <c r="CS521" s="60"/>
      <c r="CT521" s="60"/>
      <c r="CU521" s="60"/>
      <c r="CV521" s="60"/>
      <c r="CW521" s="60"/>
      <c r="CX521" s="60"/>
      <c r="CY521" s="60"/>
      <c r="CZ521" s="60"/>
      <c r="DA521" s="60"/>
      <c r="DB521" s="60"/>
      <c r="DC521" s="60"/>
      <c r="DD521" s="60"/>
      <c r="DE521" s="60"/>
      <c r="DF521" s="60"/>
      <c r="DG521" s="60"/>
      <c r="DH521" s="60"/>
      <c r="DI521" s="60"/>
      <c r="DJ521" s="60"/>
      <c r="DK521" s="60"/>
      <c r="DL521" s="60"/>
      <c r="DM521" s="60"/>
      <c r="DN521" s="60"/>
      <c r="DO521" s="60"/>
      <c r="DP521" s="60"/>
    </row>
  </sheetData>
  <sheetProtection algorithmName="SHA-512" hashValue="QVB81CItlAWTlp4MBjbeJZc1wsE2o0PAwbZCguRcWnjw11/78UNI79Rhm7IUgoskzD8Nf2dant+i8lqNlVVByw==" saltValue="DF60fy7ewTHO3lCTVZivJQ==" spinCount="100000" sheet="1" objects="1" scenarios="1"/>
  <mergeCells count="187">
    <mergeCell ref="B6:AA6"/>
    <mergeCell ref="B7:AA7"/>
    <mergeCell ref="B8:AA8"/>
    <mergeCell ref="B9:AA9"/>
    <mergeCell ref="B10:AA10"/>
    <mergeCell ref="B11:AA11"/>
    <mergeCell ref="D1:T2"/>
    <mergeCell ref="U1:AA2"/>
    <mergeCell ref="D3:T3"/>
    <mergeCell ref="U3:Z3"/>
    <mergeCell ref="B4:AA4"/>
    <mergeCell ref="B5:AA5"/>
    <mergeCell ref="B18:AA18"/>
    <mergeCell ref="B19:AA19"/>
    <mergeCell ref="B20:L20"/>
    <mergeCell ref="N20:AB20"/>
    <mergeCell ref="B21:I21"/>
    <mergeCell ref="J21:L21"/>
    <mergeCell ref="O21:W21"/>
    <mergeCell ref="X21:Z21"/>
    <mergeCell ref="B12:AA12"/>
    <mergeCell ref="B13:AA13"/>
    <mergeCell ref="B14:AA14"/>
    <mergeCell ref="B15:AA15"/>
    <mergeCell ref="B16:AA16"/>
    <mergeCell ref="B17:AA17"/>
    <mergeCell ref="B22:I22"/>
    <mergeCell ref="J22:L22"/>
    <mergeCell ref="O22:W22"/>
    <mergeCell ref="X22:Z22"/>
    <mergeCell ref="B23:G23"/>
    <mergeCell ref="H23:I23"/>
    <mergeCell ref="J23:L23"/>
    <mergeCell ref="O23:W23"/>
    <mergeCell ref="X23:Z23"/>
    <mergeCell ref="B24:E24"/>
    <mergeCell ref="F24:I24"/>
    <mergeCell ref="J24:L24"/>
    <mergeCell ref="O24:W24"/>
    <mergeCell ref="X24:Z24"/>
    <mergeCell ref="B25:I25"/>
    <mergeCell ref="J25:L25"/>
    <mergeCell ref="O25:W25"/>
    <mergeCell ref="X25:Z25"/>
    <mergeCell ref="B28:I28"/>
    <mergeCell ref="J28:L28"/>
    <mergeCell ref="N28:AB28"/>
    <mergeCell ref="B29:I29"/>
    <mergeCell ref="J29:L29"/>
    <mergeCell ref="O29:W29"/>
    <mergeCell ref="X29:Z29"/>
    <mergeCell ref="B26:I26"/>
    <mergeCell ref="J26:L26"/>
    <mergeCell ref="O26:W26"/>
    <mergeCell ref="X26:Z26"/>
    <mergeCell ref="B27:I27"/>
    <mergeCell ref="J27:L27"/>
    <mergeCell ref="B32:I32"/>
    <mergeCell ref="J32:L32"/>
    <mergeCell ref="O32:W32"/>
    <mergeCell ref="X32:Z32"/>
    <mergeCell ref="B33:I33"/>
    <mergeCell ref="J33:L33"/>
    <mergeCell ref="B30:I30"/>
    <mergeCell ref="J30:L30"/>
    <mergeCell ref="O30:W30"/>
    <mergeCell ref="X30:Z30"/>
    <mergeCell ref="B31:I31"/>
    <mergeCell ref="J31:L31"/>
    <mergeCell ref="O31:W31"/>
    <mergeCell ref="X31:Z31"/>
    <mergeCell ref="B36:I36"/>
    <mergeCell ref="J36:L36"/>
    <mergeCell ref="O36:W36"/>
    <mergeCell ref="X36:Z36"/>
    <mergeCell ref="B37:I37"/>
    <mergeCell ref="J37:L37"/>
    <mergeCell ref="O37:W37"/>
    <mergeCell ref="X37:Z37"/>
    <mergeCell ref="B34:I34"/>
    <mergeCell ref="J34:L34"/>
    <mergeCell ref="N34:AB34"/>
    <mergeCell ref="B35:I35"/>
    <mergeCell ref="J35:L35"/>
    <mergeCell ref="O35:W35"/>
    <mergeCell ref="X35:Z35"/>
    <mergeCell ref="B40:I40"/>
    <mergeCell ref="J40:L40"/>
    <mergeCell ref="X40:Z40"/>
    <mergeCell ref="B41:I41"/>
    <mergeCell ref="J41:L41"/>
    <mergeCell ref="O41:W41"/>
    <mergeCell ref="X41:Z41"/>
    <mergeCell ref="B38:I38"/>
    <mergeCell ref="J38:L38"/>
    <mergeCell ref="O38:W38"/>
    <mergeCell ref="X38:Z38"/>
    <mergeCell ref="B39:I39"/>
    <mergeCell ref="J39:L39"/>
    <mergeCell ref="N39:AB39"/>
    <mergeCell ref="AH43:AV43"/>
    <mergeCell ref="BS43:BT43"/>
    <mergeCell ref="B44:I44"/>
    <mergeCell ref="J44:L44"/>
    <mergeCell ref="O44:W44"/>
    <mergeCell ref="X44:Z44"/>
    <mergeCell ref="AH44:AV44"/>
    <mergeCell ref="BS44:BT44"/>
    <mergeCell ref="B42:F42"/>
    <mergeCell ref="G42:I42"/>
    <mergeCell ref="J42:L42"/>
    <mergeCell ref="O42:W42"/>
    <mergeCell ref="X42:Z42"/>
    <mergeCell ref="B43:I43"/>
    <mergeCell ref="J43:L43"/>
    <mergeCell ref="O43:Z43"/>
    <mergeCell ref="B46:I46"/>
    <mergeCell ref="J46:L46"/>
    <mergeCell ref="O46:W46"/>
    <mergeCell ref="X46:Z46"/>
    <mergeCell ref="AH46:AV46"/>
    <mergeCell ref="BS46:BT46"/>
    <mergeCell ref="B45:I45"/>
    <mergeCell ref="J45:L45"/>
    <mergeCell ref="O45:W45"/>
    <mergeCell ref="X45:Z45"/>
    <mergeCell ref="AH45:AV45"/>
    <mergeCell ref="BS45:BT45"/>
    <mergeCell ref="B48:I48"/>
    <mergeCell ref="J48:L48"/>
    <mergeCell ref="O48:W48"/>
    <mergeCell ref="X48:Z48"/>
    <mergeCell ref="AH48:AV48"/>
    <mergeCell ref="BS48:BT48"/>
    <mergeCell ref="B47:I47"/>
    <mergeCell ref="J47:L47"/>
    <mergeCell ref="O47:W47"/>
    <mergeCell ref="X47:Z47"/>
    <mergeCell ref="AH47:AV47"/>
    <mergeCell ref="BS47:BT47"/>
    <mergeCell ref="B50:I50"/>
    <mergeCell ref="J50:L50"/>
    <mergeCell ref="O50:W50"/>
    <mergeCell ref="AH50:AV50"/>
    <mergeCell ref="BS50:BT50"/>
    <mergeCell ref="B49:I49"/>
    <mergeCell ref="J49:L49"/>
    <mergeCell ref="O49:W49"/>
    <mergeCell ref="X50:Z50"/>
    <mergeCell ref="AH49:AV49"/>
    <mergeCell ref="BS49:BT49"/>
    <mergeCell ref="X49:Z49"/>
    <mergeCell ref="A51:A58"/>
    <mergeCell ref="B51:I51"/>
    <mergeCell ref="J51:L51"/>
    <mergeCell ref="O51:W51"/>
    <mergeCell ref="X51:Z51"/>
    <mergeCell ref="AC51:AC58"/>
    <mergeCell ref="B53:I53"/>
    <mergeCell ref="J53:L53"/>
    <mergeCell ref="O53:W53"/>
    <mergeCell ref="X53:Z53"/>
    <mergeCell ref="B57:I57"/>
    <mergeCell ref="J57:L57"/>
    <mergeCell ref="O57:W57"/>
    <mergeCell ref="X57:Z57"/>
    <mergeCell ref="B55:I55"/>
    <mergeCell ref="J55:L55"/>
    <mergeCell ref="B56:I56"/>
    <mergeCell ref="J56:L56"/>
    <mergeCell ref="O56:W56"/>
    <mergeCell ref="X56:Z56"/>
    <mergeCell ref="O55:W55"/>
    <mergeCell ref="X55:Z55"/>
    <mergeCell ref="AH53:AV53"/>
    <mergeCell ref="BS53:BT53"/>
    <mergeCell ref="B54:I54"/>
    <mergeCell ref="J54:L54"/>
    <mergeCell ref="AH54:AV54"/>
    <mergeCell ref="BS54:BT54"/>
    <mergeCell ref="AH51:AV51"/>
    <mergeCell ref="BS51:BT51"/>
    <mergeCell ref="B52:I52"/>
    <mergeCell ref="J52:L52"/>
    <mergeCell ref="AH52:AV52"/>
    <mergeCell ref="BS52:BT52"/>
    <mergeCell ref="O54:Z54"/>
  </mergeCells>
  <conditionalFormatting sqref="J21:L21">
    <cfRule type="containsBlanks" dxfId="201" priority="31">
      <formula>LEN(TRIM(J21))=0</formula>
    </cfRule>
  </conditionalFormatting>
  <conditionalFormatting sqref="J22:L22">
    <cfRule type="containsBlanks" dxfId="200" priority="39">
      <formula>LEN(TRIM(J22))=0</formula>
    </cfRule>
  </conditionalFormatting>
  <conditionalFormatting sqref="J23:L28">
    <cfRule type="containsBlanks" dxfId="199" priority="30">
      <formula>LEN(TRIM(J23))=0</formula>
    </cfRule>
  </conditionalFormatting>
  <conditionalFormatting sqref="J29:L29">
    <cfRule type="containsBlanks" dxfId="198" priority="38">
      <formula>LEN(TRIM(J29))=0</formula>
    </cfRule>
  </conditionalFormatting>
  <conditionalFormatting sqref="J30:L31">
    <cfRule type="containsBlanks" dxfId="197" priority="29">
      <formula>LEN(TRIM(J30))=0</formula>
    </cfRule>
  </conditionalFormatting>
  <conditionalFormatting sqref="J32:L32">
    <cfRule type="containsBlanks" dxfId="196" priority="37">
      <formula>LEN(TRIM(J32))=0</formula>
    </cfRule>
  </conditionalFormatting>
  <conditionalFormatting sqref="J33:L33">
    <cfRule type="containsBlanks" dxfId="195" priority="28">
      <formula>LEN(TRIM(J33))=0</formula>
    </cfRule>
  </conditionalFormatting>
  <conditionalFormatting sqref="J34:L34">
    <cfRule type="containsBlanks" dxfId="194" priority="36">
      <formula>LEN(TRIM(J34))=0</formula>
    </cfRule>
  </conditionalFormatting>
  <conditionalFormatting sqref="J35:L35">
    <cfRule type="containsBlanks" dxfId="193" priority="27">
      <formula>LEN(TRIM(J35))=0</formula>
    </cfRule>
  </conditionalFormatting>
  <conditionalFormatting sqref="J36:L37">
    <cfRule type="containsBlanks" dxfId="192" priority="35">
      <formula>LEN(TRIM(J36))=0</formula>
    </cfRule>
  </conditionalFormatting>
  <conditionalFormatting sqref="J38:L41">
    <cfRule type="containsBlanks" dxfId="191" priority="26">
      <formula>LEN(TRIM(J38))=0</formula>
    </cfRule>
  </conditionalFormatting>
  <conditionalFormatting sqref="J42:L42">
    <cfRule type="containsBlanks" dxfId="190" priority="32">
      <formula>LEN(TRIM(J42))=0</formula>
    </cfRule>
  </conditionalFormatting>
  <conditionalFormatting sqref="J43:L56">
    <cfRule type="containsBlanks" dxfId="189" priority="25">
      <formula>LEN(TRIM(J43))=0</formula>
    </cfRule>
  </conditionalFormatting>
  <conditionalFormatting sqref="X21:Z21">
    <cfRule type="containsBlanks" dxfId="188" priority="34">
      <formula>LEN(TRIM(X21))=0</formula>
    </cfRule>
  </conditionalFormatting>
  <conditionalFormatting sqref="X22:Z25">
    <cfRule type="containsBlanks" dxfId="187" priority="23">
      <formula>LEN(TRIM(X22))=0</formula>
    </cfRule>
  </conditionalFormatting>
  <conditionalFormatting sqref="X29:Z31">
    <cfRule type="containsBlanks" dxfId="186" priority="22">
      <formula>LEN(TRIM(X29))=0</formula>
    </cfRule>
  </conditionalFormatting>
  <conditionalFormatting sqref="X35:Z36">
    <cfRule type="containsBlanks" dxfId="185" priority="21">
      <formula>LEN(TRIM(X35))=0</formula>
    </cfRule>
  </conditionalFormatting>
  <conditionalFormatting sqref="X40:Z42">
    <cfRule type="containsBlanks" dxfId="184" priority="5">
      <formula>LEN(TRIM(X40))=0</formula>
    </cfRule>
  </conditionalFormatting>
  <conditionalFormatting sqref="X44:Z46">
    <cfRule type="containsBlanks" dxfId="183" priority="2">
      <formula>LEN(TRIM(X44))=0</formula>
    </cfRule>
  </conditionalFormatting>
  <conditionalFormatting sqref="X47:Z47">
    <cfRule type="containsBlanks" dxfId="182" priority="4">
      <formula>LEN(TRIM(X47))=0</formula>
    </cfRule>
  </conditionalFormatting>
  <conditionalFormatting sqref="X50:Z50">
    <cfRule type="expression" priority="6">
      <formula>LEN($X$50:$Z$55)</formula>
    </cfRule>
  </conditionalFormatting>
  <conditionalFormatting sqref="X50:Z51">
    <cfRule type="containsBlanks" dxfId="181" priority="1">
      <formula>LEN(TRIM(X50))=0</formula>
    </cfRule>
  </conditionalFormatting>
  <conditionalFormatting sqref="X55:Z55">
    <cfRule type="containsBlanks" dxfId="180" priority="3">
      <formula>LEN(TRIM(X55))=0</formula>
    </cfRule>
  </conditionalFormatting>
  <dataValidations count="5">
    <dataValidation type="list" allowBlank="1" showInputMessage="1" showErrorMessage="1" sqref="M14:N14" xr:uid="{D69E859F-BB4F-429B-93E3-85E815327544}">
      <formula1>$AY$25:$AY$30</formula1>
    </dataValidation>
    <dataValidation type="list" allowBlank="1" showInputMessage="1" showErrorMessage="1" sqref="U14:AA14" xr:uid="{6842A92F-2C8F-45CD-903D-E7CA33F9BE02}">
      <formula1>$BL$30:$BL$34</formula1>
    </dataValidation>
    <dataValidation type="list" allowBlank="1" showInputMessage="1" showErrorMessage="1" sqref="B15:J15" xr:uid="{5F4D3AE3-6094-4D5E-B460-EDF72497854E}">
      <formula1>$BL$29:$BL$33</formula1>
    </dataValidation>
    <dataValidation type="list" allowBlank="1" showInputMessage="1" showErrorMessage="1" sqref="S9:AA9" xr:uid="{C03634AD-E509-49C8-A5C2-24195F4E7026}">
      <formula1>$AY$67:$AY$71</formula1>
    </dataValidation>
    <dataValidation allowBlank="1" showInputMessage="1" showErrorMessage="1" promptTitle="Enter any unlisted expenses here" prompt="Please specify any additional expenses not included in the above categories._x000a_" sqref="B51:I56" xr:uid="{81EE7FF7-56CE-47CC-889E-35B6515E9A62}"/>
  </dataValidations>
  <hyperlinks>
    <hyperlink ref="S7:Y7" r:id="rId1" display="Business Activity Codes" xr:uid="{4B768C80-E58E-4901-9E53-6066C52993F9}"/>
    <hyperlink ref="CD23:CK23" r:id="rId2" display="Payroll Processing Fee" xr:uid="{C90372D2-857F-4AB6-A370-76C2CD852B5D}"/>
    <hyperlink ref="CD35:CK35" r:id="rId3" display="Home Office ( Safe Harbor)" xr:uid="{BE2EE11A-F3E9-47D6-B7C4-7931B9E5E009}"/>
    <hyperlink ref="U3" r:id="rId4" xr:uid="{ECCF64A8-34D0-4838-AB12-AD723A01A433}"/>
    <hyperlink ref="B34:I34" r:id="rId5" display="Payroll Processing Fee" xr:uid="{C25349E5-268E-456F-BD80-894C63142A08}"/>
    <hyperlink ref="B49:I49" location="'Basic Information'!A1" display="Other Exp not listed Above" xr:uid="{887D3DA7-77BC-406A-8EB4-208A51ECF3D9}"/>
  </hyperlinks>
  <pageMargins left="0.25" right="0.25" top="0.25" bottom="0" header="0.05" footer="0"/>
  <pageSetup orientation="portrait" r:id="rId6"/>
  <headerFooter alignWithMargins="0"/>
  <drawing r:id="rId7"/>
  <legacyDrawing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88F98-26B3-480A-B7EC-BABA1E971A64}">
  <sheetPr>
    <tabColor theme="8" tint="0.39997558519241921"/>
  </sheetPr>
  <dimension ref="A1:GV521"/>
  <sheetViews>
    <sheetView zoomScale="115" zoomScaleNormal="115" workbookViewId="0">
      <selection activeCell="X21" sqref="X21:Z21"/>
    </sheetView>
  </sheetViews>
  <sheetFormatPr defaultRowHeight="12.75"/>
  <cols>
    <col min="1" max="1" width="3.5703125" style="74" customWidth="1"/>
    <col min="2" max="2" width="3.140625" style="74" customWidth="1"/>
    <col min="3" max="3" width="12.7109375" style="74" customWidth="1"/>
    <col min="4" max="6" width="3.140625" style="74" customWidth="1"/>
    <col min="7" max="8" width="2" style="74" customWidth="1"/>
    <col min="9" max="9" width="1.28515625" style="74" customWidth="1"/>
    <col min="10" max="11" width="3.140625" style="74" customWidth="1"/>
    <col min="12" max="12" width="7.140625" style="74" customWidth="1"/>
    <col min="13" max="13" width="1.7109375" style="74" customWidth="1"/>
    <col min="14" max="22" width="3.140625" style="74" customWidth="1"/>
    <col min="23" max="23" width="4.42578125" style="74" customWidth="1"/>
    <col min="24" max="24" width="3.140625" style="74" customWidth="1"/>
    <col min="25" max="25" width="5.42578125" style="74" customWidth="1"/>
    <col min="26" max="26" width="5.28515625" style="74" customWidth="1"/>
    <col min="27" max="27" width="3.140625" style="74" customWidth="1"/>
    <col min="28" max="28" width="1.42578125" style="74" customWidth="1"/>
    <col min="29" max="29" width="3.5703125" style="74" customWidth="1"/>
    <col min="30" max="30" width="5.7109375" style="60" hidden="1" customWidth="1"/>
    <col min="31" max="31" width="10.140625" style="60" hidden="1" customWidth="1"/>
    <col min="32" max="32" width="3.140625" style="60" hidden="1" customWidth="1"/>
    <col min="33" max="48" width="3.140625" style="60" customWidth="1"/>
    <col min="49" max="58" width="3.140625" style="60" hidden="1" customWidth="1"/>
    <col min="59" max="59" width="5.28515625" style="60" hidden="1" customWidth="1"/>
    <col min="60" max="66" width="3.140625" style="60" hidden="1" customWidth="1"/>
    <col min="67" max="70" width="9.140625" style="60" hidden="1" customWidth="1"/>
    <col min="71" max="72" width="9.140625" style="58"/>
    <col min="73" max="73" width="9.140625" style="68"/>
    <col min="74" max="79" width="9.140625" style="68" customWidth="1"/>
    <col min="80" max="81" width="9.140625" style="75" customWidth="1"/>
    <col min="82" max="84" width="9.140625" style="75"/>
    <col min="85" max="85" width="11.7109375" style="75" bestFit="1" customWidth="1"/>
    <col min="86" max="89" width="9.140625" style="75"/>
    <col min="90" max="196" width="9.140625" style="76"/>
    <col min="197" max="204" width="9.140625" style="77"/>
    <col min="205" max="16384" width="9.140625" style="74"/>
  </cols>
  <sheetData>
    <row r="1" spans="1:88" ht="10.5" customHeight="1">
      <c r="A1" s="58"/>
      <c r="B1" s="402"/>
      <c r="C1" s="403"/>
      <c r="D1" s="666" t="s">
        <v>82</v>
      </c>
      <c r="E1" s="666"/>
      <c r="F1" s="666"/>
      <c r="G1" s="666"/>
      <c r="H1" s="666"/>
      <c r="I1" s="666"/>
      <c r="J1" s="666"/>
      <c r="K1" s="666"/>
      <c r="L1" s="666"/>
      <c r="M1" s="666"/>
      <c r="N1" s="666"/>
      <c r="O1" s="666"/>
      <c r="P1" s="666"/>
      <c r="Q1" s="666"/>
      <c r="R1" s="666"/>
      <c r="S1" s="666"/>
      <c r="T1" s="666"/>
      <c r="U1" s="795">
        <v>46143</v>
      </c>
      <c r="V1" s="796"/>
      <c r="W1" s="796"/>
      <c r="X1" s="796"/>
      <c r="Y1" s="796"/>
      <c r="Z1" s="796"/>
      <c r="AA1" s="796"/>
      <c r="AB1" s="404"/>
      <c r="AC1" s="58"/>
      <c r="BS1" s="60"/>
      <c r="BT1" s="60"/>
      <c r="BU1" s="75"/>
      <c r="BV1" s="75"/>
      <c r="BW1" s="75"/>
      <c r="BX1" s="75"/>
      <c r="BY1" s="75"/>
      <c r="BZ1" s="75"/>
      <c r="CA1" s="75"/>
    </row>
    <row r="2" spans="1:88" ht="20.25" customHeight="1">
      <c r="A2" s="58"/>
      <c r="B2" s="405"/>
      <c r="C2" s="79"/>
      <c r="D2" s="667"/>
      <c r="E2" s="667"/>
      <c r="F2" s="667"/>
      <c r="G2" s="667"/>
      <c r="H2" s="667"/>
      <c r="I2" s="667"/>
      <c r="J2" s="667"/>
      <c r="K2" s="667"/>
      <c r="L2" s="667"/>
      <c r="M2" s="667"/>
      <c r="N2" s="667"/>
      <c r="O2" s="667"/>
      <c r="P2" s="667"/>
      <c r="Q2" s="667"/>
      <c r="R2" s="667"/>
      <c r="S2" s="667"/>
      <c r="T2" s="667"/>
      <c r="U2" s="797"/>
      <c r="V2" s="797"/>
      <c r="W2" s="797"/>
      <c r="X2" s="797"/>
      <c r="Y2" s="797"/>
      <c r="Z2" s="797"/>
      <c r="AA2" s="797"/>
      <c r="AB2" s="406"/>
      <c r="AC2" s="58"/>
      <c r="AH2" s="80"/>
      <c r="AI2" s="80"/>
      <c r="AJ2" s="80"/>
      <c r="AK2" s="80"/>
      <c r="AL2" s="80"/>
      <c r="AM2" s="80"/>
      <c r="AN2" s="80"/>
      <c r="AO2" s="80"/>
      <c r="AP2" s="80"/>
      <c r="AQ2" s="80"/>
      <c r="AR2" s="80"/>
      <c r="AS2" s="80"/>
      <c r="AT2" s="80"/>
      <c r="AU2" s="80"/>
      <c r="BL2" s="62" t="s">
        <v>83</v>
      </c>
      <c r="BS2" s="60"/>
      <c r="BT2" s="60"/>
      <c r="BU2" s="75"/>
      <c r="BV2" s="75"/>
      <c r="BW2" s="75"/>
      <c r="BX2" s="75"/>
      <c r="BY2" s="75"/>
      <c r="BZ2" s="75"/>
      <c r="CA2" s="75"/>
    </row>
    <row r="3" spans="1:88" ht="20.25" customHeight="1">
      <c r="A3" s="58"/>
      <c r="B3" s="407"/>
      <c r="C3" s="82"/>
      <c r="D3" s="668" t="s">
        <v>84</v>
      </c>
      <c r="E3" s="669"/>
      <c r="F3" s="669"/>
      <c r="G3" s="669"/>
      <c r="H3" s="669"/>
      <c r="I3" s="669"/>
      <c r="J3" s="669"/>
      <c r="K3" s="669"/>
      <c r="L3" s="669"/>
      <c r="M3" s="669"/>
      <c r="N3" s="669"/>
      <c r="O3" s="669"/>
      <c r="P3" s="669"/>
      <c r="Q3" s="669"/>
      <c r="R3" s="669"/>
      <c r="S3" s="669"/>
      <c r="T3" s="669"/>
      <c r="U3" s="798" t="s">
        <v>325</v>
      </c>
      <c r="V3" s="799"/>
      <c r="W3" s="799"/>
      <c r="X3" s="799"/>
      <c r="Y3" s="799"/>
      <c r="Z3" s="799"/>
      <c r="AA3" s="210"/>
      <c r="AB3" s="408"/>
      <c r="AC3" s="58"/>
      <c r="AH3" s="80"/>
      <c r="AI3" s="80"/>
      <c r="AJ3" s="80"/>
      <c r="AK3" s="80"/>
      <c r="AL3" s="80"/>
      <c r="AM3" s="80"/>
      <c r="AN3" s="80"/>
      <c r="AO3" s="80"/>
      <c r="AP3" s="80"/>
      <c r="AQ3" s="80"/>
      <c r="AR3" s="80"/>
      <c r="AS3" s="80"/>
      <c r="AT3" s="80"/>
      <c r="AU3" s="80"/>
      <c r="AY3" s="62" t="s">
        <v>65</v>
      </c>
      <c r="BL3" s="60" t="s">
        <v>221</v>
      </c>
      <c r="BS3" s="60"/>
      <c r="BT3" s="60"/>
      <c r="BU3" s="75"/>
      <c r="BV3" s="75"/>
      <c r="BW3" s="75"/>
      <c r="BX3" s="75"/>
      <c r="BY3" s="75"/>
      <c r="BZ3" s="75"/>
      <c r="CA3" s="75"/>
    </row>
    <row r="4" spans="1:88" ht="4.5" hidden="1" customHeight="1">
      <c r="A4" s="58"/>
      <c r="B4" s="696"/>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409"/>
      <c r="AC4" s="58"/>
      <c r="AY4" s="62" t="s">
        <v>66</v>
      </c>
      <c r="BL4" s="62" t="s">
        <v>85</v>
      </c>
      <c r="BS4" s="60"/>
      <c r="BT4" s="60"/>
      <c r="BU4" s="75"/>
      <c r="BV4" s="75"/>
      <c r="BW4" s="75"/>
      <c r="BX4" s="75"/>
      <c r="BY4" s="75"/>
      <c r="BZ4" s="75"/>
      <c r="CA4" s="75"/>
    </row>
    <row r="5" spans="1:88" ht="16.5" hidden="1" customHeight="1">
      <c r="A5" s="58"/>
      <c r="B5" s="696" t="s">
        <v>86</v>
      </c>
      <c r="C5" s="697"/>
      <c r="D5" s="697" t="s">
        <v>217</v>
      </c>
      <c r="E5" s="697"/>
      <c r="F5" s="697"/>
      <c r="G5" s="697"/>
      <c r="H5" s="697"/>
      <c r="I5" s="697"/>
      <c r="J5" s="697"/>
      <c r="K5" s="697"/>
      <c r="L5" s="697"/>
      <c r="M5" s="697"/>
      <c r="N5" s="697"/>
      <c r="O5" s="697" t="s">
        <v>67</v>
      </c>
      <c r="P5" s="697"/>
      <c r="Q5" s="697"/>
      <c r="R5" s="697"/>
      <c r="S5" s="697"/>
      <c r="T5" s="697"/>
      <c r="U5" s="697" t="s">
        <v>87</v>
      </c>
      <c r="V5" s="697"/>
      <c r="W5" s="697"/>
      <c r="X5" s="697"/>
      <c r="Y5" s="697"/>
      <c r="Z5" s="697"/>
      <c r="AA5" s="697"/>
      <c r="AB5" s="409"/>
      <c r="AC5" s="58"/>
      <c r="AF5" s="83">
        <f>Q5</f>
        <v>0</v>
      </c>
      <c r="AG5" s="61"/>
      <c r="AH5" s="61"/>
      <c r="AY5" s="60" t="s">
        <v>88</v>
      </c>
      <c r="BL5" s="60" t="s">
        <v>89</v>
      </c>
      <c r="BS5" s="60"/>
      <c r="BT5" s="60"/>
      <c r="BU5" s="75"/>
      <c r="BV5" s="75"/>
      <c r="BW5" s="75"/>
      <c r="BX5" s="75"/>
      <c r="BY5" s="75"/>
      <c r="BZ5" s="75"/>
      <c r="CA5" s="75"/>
    </row>
    <row r="6" spans="1:88" ht="4.5" hidden="1" customHeight="1">
      <c r="A6" s="58"/>
      <c r="B6" s="696"/>
      <c r="C6" s="697"/>
      <c r="D6" s="697"/>
      <c r="E6" s="697"/>
      <c r="F6" s="697"/>
      <c r="G6" s="697"/>
      <c r="H6" s="697"/>
      <c r="I6" s="697"/>
      <c r="J6" s="697"/>
      <c r="K6" s="697"/>
      <c r="L6" s="697"/>
      <c r="M6" s="697"/>
      <c r="N6" s="697"/>
      <c r="O6" s="697"/>
      <c r="P6" s="697"/>
      <c r="Q6" s="697"/>
      <c r="R6" s="697"/>
      <c r="S6" s="697"/>
      <c r="T6" s="697"/>
      <c r="U6" s="697"/>
      <c r="V6" s="697"/>
      <c r="W6" s="697"/>
      <c r="X6" s="697"/>
      <c r="Y6" s="697"/>
      <c r="Z6" s="697"/>
      <c r="AA6" s="697"/>
      <c r="AB6" s="409"/>
      <c r="AC6" s="58"/>
      <c r="BL6" s="60" t="s">
        <v>220</v>
      </c>
      <c r="BS6" s="60"/>
      <c r="BT6" s="60"/>
      <c r="BU6" s="75"/>
      <c r="BV6" s="75"/>
      <c r="BW6" s="75"/>
      <c r="BX6" s="75"/>
      <c r="BY6" s="75"/>
      <c r="BZ6" s="75"/>
      <c r="CA6" s="75"/>
    </row>
    <row r="7" spans="1:88" ht="15" hidden="1" customHeight="1">
      <c r="A7" s="58"/>
      <c r="B7" s="696" t="s">
        <v>83</v>
      </c>
      <c r="C7" s="697"/>
      <c r="D7" s="697"/>
      <c r="E7" s="697"/>
      <c r="F7" s="697"/>
      <c r="G7" s="697"/>
      <c r="H7" s="697"/>
      <c r="I7" s="697"/>
      <c r="J7" s="697" t="s">
        <v>90</v>
      </c>
      <c r="K7" s="697"/>
      <c r="L7" s="697"/>
      <c r="M7" s="697"/>
      <c r="N7" s="697"/>
      <c r="O7" s="697"/>
      <c r="P7" s="697"/>
      <c r="Q7" s="697"/>
      <c r="R7" s="697"/>
      <c r="S7" s="697" t="s">
        <v>91</v>
      </c>
      <c r="T7" s="697"/>
      <c r="U7" s="697"/>
      <c r="V7" s="697"/>
      <c r="W7" s="697"/>
      <c r="X7" s="697"/>
      <c r="Y7" s="697"/>
      <c r="Z7" s="697"/>
      <c r="AA7" s="697"/>
      <c r="AB7" s="409"/>
      <c r="AC7" s="58"/>
      <c r="BS7" s="60"/>
      <c r="BT7" s="60"/>
      <c r="BU7" s="75"/>
      <c r="BV7" s="75"/>
      <c r="BW7" s="75"/>
      <c r="BX7" s="75"/>
      <c r="BY7" s="75"/>
      <c r="BZ7" s="75"/>
      <c r="CA7" s="75"/>
    </row>
    <row r="8" spans="1:88" ht="9" hidden="1" customHeight="1">
      <c r="A8" s="58"/>
      <c r="B8" s="696"/>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409"/>
      <c r="AC8" s="58"/>
      <c r="BS8" s="60"/>
      <c r="BT8" s="60"/>
      <c r="BU8" s="75"/>
      <c r="BV8" s="75"/>
      <c r="BW8" s="75"/>
      <c r="BX8" s="75"/>
      <c r="BY8" s="75"/>
      <c r="BZ8" s="75"/>
      <c r="CA8" s="75"/>
    </row>
    <row r="9" spans="1:88" ht="16.5" hidden="1" customHeight="1">
      <c r="A9" s="58"/>
      <c r="B9" s="696" t="s">
        <v>227</v>
      </c>
      <c r="C9" s="697"/>
      <c r="D9" s="697"/>
      <c r="E9" s="697"/>
      <c r="F9" s="697"/>
      <c r="G9" s="697"/>
      <c r="H9" s="697"/>
      <c r="I9" s="697"/>
      <c r="J9" s="697"/>
      <c r="K9" s="697"/>
      <c r="L9" s="697"/>
      <c r="M9" s="697"/>
      <c r="N9" s="697"/>
      <c r="O9" s="697"/>
      <c r="P9" s="697"/>
      <c r="Q9" s="697"/>
      <c r="R9" s="697"/>
      <c r="S9" s="697" t="s">
        <v>222</v>
      </c>
      <c r="T9" s="697"/>
      <c r="U9" s="697"/>
      <c r="V9" s="697"/>
      <c r="W9" s="697"/>
      <c r="X9" s="697"/>
      <c r="Y9" s="697"/>
      <c r="Z9" s="697"/>
      <c r="AA9" s="697"/>
      <c r="AB9" s="409"/>
      <c r="AC9" s="58"/>
      <c r="BS9" s="60"/>
      <c r="BT9" s="60"/>
      <c r="BU9" s="75"/>
      <c r="BV9" s="75"/>
      <c r="BW9" s="75"/>
      <c r="BX9" s="75"/>
      <c r="BY9" s="75"/>
      <c r="BZ9" s="75"/>
      <c r="CA9" s="75"/>
    </row>
    <row r="10" spans="1:88" ht="7.5" hidden="1" customHeight="1">
      <c r="A10" s="58"/>
      <c r="B10" s="696"/>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409"/>
      <c r="AC10" s="58"/>
      <c r="AY10" s="60" t="s">
        <v>92</v>
      </c>
      <c r="BL10" s="60" t="s">
        <v>93</v>
      </c>
      <c r="BS10" s="60"/>
      <c r="BT10" s="60"/>
      <c r="BU10" s="75"/>
      <c r="BV10" s="75"/>
      <c r="BW10" s="75"/>
      <c r="BX10" s="75"/>
      <c r="BY10" s="75"/>
      <c r="BZ10" s="75"/>
      <c r="CA10" s="75"/>
    </row>
    <row r="11" spans="1:88" ht="15" hidden="1" customHeight="1">
      <c r="A11" s="58"/>
      <c r="B11" s="696" t="s">
        <v>94</v>
      </c>
      <c r="C11" s="697"/>
      <c r="D11" s="697"/>
      <c r="E11" s="697"/>
      <c r="F11" s="697"/>
      <c r="G11" s="697"/>
      <c r="H11" s="697"/>
      <c r="I11" s="697"/>
      <c r="J11" s="697" t="s">
        <v>95</v>
      </c>
      <c r="K11" s="697"/>
      <c r="L11" s="697"/>
      <c r="M11" s="697"/>
      <c r="N11" s="697"/>
      <c r="O11" s="697"/>
      <c r="P11" s="697"/>
      <c r="Q11" s="697"/>
      <c r="R11" s="697"/>
      <c r="S11" s="697"/>
      <c r="T11" s="697"/>
      <c r="U11" s="697"/>
      <c r="V11" s="697"/>
      <c r="W11" s="697"/>
      <c r="X11" s="697"/>
      <c r="Y11" s="697"/>
      <c r="Z11" s="697"/>
      <c r="AA11" s="697"/>
      <c r="AB11" s="409"/>
      <c r="AC11" s="58"/>
      <c r="BL11" s="60" t="s">
        <v>96</v>
      </c>
      <c r="BS11" s="60"/>
      <c r="BT11" s="60"/>
      <c r="BU11" s="75"/>
      <c r="BV11" s="75"/>
      <c r="BW11" s="75"/>
      <c r="BX11" s="75"/>
      <c r="BY11" s="75"/>
      <c r="BZ11" s="75"/>
      <c r="CA11" s="75"/>
      <c r="CJ11" s="75" t="s">
        <v>44</v>
      </c>
    </row>
    <row r="12" spans="1:88" ht="4.5" hidden="1" customHeight="1">
      <c r="A12" s="58"/>
      <c r="B12" s="696"/>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409"/>
      <c r="AC12" s="58"/>
      <c r="BL12" s="60" t="s">
        <v>97</v>
      </c>
      <c r="BS12" s="60"/>
      <c r="BT12" s="60"/>
      <c r="BU12" s="75"/>
      <c r="BV12" s="75"/>
      <c r="BW12" s="75"/>
      <c r="BX12" s="75"/>
      <c r="BY12" s="75"/>
      <c r="BZ12" s="75"/>
      <c r="CA12" s="75"/>
    </row>
    <row r="13" spans="1:88" ht="15.75" hidden="1" customHeight="1">
      <c r="A13" s="58"/>
      <c r="B13" s="696" t="s">
        <v>98</v>
      </c>
      <c r="C13" s="697" t="s">
        <v>99</v>
      </c>
      <c r="D13" s="697"/>
      <c r="E13" s="697"/>
      <c r="F13" s="697"/>
      <c r="G13" s="697"/>
      <c r="H13" s="697"/>
      <c r="I13" s="697" t="s">
        <v>218</v>
      </c>
      <c r="J13" s="697"/>
      <c r="K13" s="697"/>
      <c r="L13" s="697"/>
      <c r="M13" s="697" t="s">
        <v>219</v>
      </c>
      <c r="N13" s="697"/>
      <c r="O13" s="697"/>
      <c r="P13" s="697"/>
      <c r="Q13" s="697"/>
      <c r="R13" s="697"/>
      <c r="S13" s="697"/>
      <c r="T13" s="697" t="s">
        <v>99</v>
      </c>
      <c r="U13" s="697"/>
      <c r="V13" s="697"/>
      <c r="W13" s="697"/>
      <c r="X13" s="697"/>
      <c r="Y13" s="697"/>
      <c r="Z13" s="697"/>
      <c r="AA13" s="697"/>
      <c r="AB13" s="409"/>
      <c r="AC13" s="58"/>
      <c r="BL13" s="60" t="s">
        <v>92</v>
      </c>
      <c r="BS13" s="60"/>
      <c r="BT13" s="60"/>
      <c r="BU13" s="75"/>
      <c r="BV13" s="75"/>
      <c r="BW13" s="75"/>
      <c r="BX13" s="75"/>
      <c r="BY13" s="75"/>
      <c r="BZ13" s="75"/>
      <c r="CA13" s="75"/>
    </row>
    <row r="14" spans="1:88" ht="5.25" hidden="1" customHeight="1">
      <c r="A14" s="58"/>
      <c r="B14" s="696"/>
      <c r="C14" s="697"/>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409"/>
      <c r="AC14" s="58"/>
      <c r="BL14" s="60" t="s">
        <v>100</v>
      </c>
      <c r="BS14" s="60"/>
      <c r="BT14" s="60"/>
      <c r="BU14" s="75"/>
      <c r="BV14" s="75"/>
      <c r="BW14" s="75"/>
      <c r="BX14" s="75"/>
      <c r="BY14" s="75"/>
      <c r="BZ14" s="75"/>
      <c r="CA14" s="75"/>
    </row>
    <row r="15" spans="1:88" ht="15.75" hidden="1" customHeight="1">
      <c r="A15" s="58"/>
      <c r="B15" s="696" t="s">
        <v>101</v>
      </c>
      <c r="C15" s="697"/>
      <c r="D15" s="697"/>
      <c r="E15" s="697"/>
      <c r="F15" s="697"/>
      <c r="G15" s="697"/>
      <c r="H15" s="697"/>
      <c r="I15" s="697"/>
      <c r="J15" s="697"/>
      <c r="K15" s="697" t="s">
        <v>102</v>
      </c>
      <c r="L15" s="697"/>
      <c r="M15" s="697"/>
      <c r="N15" s="697"/>
      <c r="O15" s="697"/>
      <c r="P15" s="697"/>
      <c r="Q15" s="697"/>
      <c r="R15" s="697"/>
      <c r="S15" s="697"/>
      <c r="T15" s="697"/>
      <c r="U15" s="697"/>
      <c r="V15" s="697"/>
      <c r="W15" s="697"/>
      <c r="X15" s="697"/>
      <c r="Y15" s="697"/>
      <c r="Z15" s="697"/>
      <c r="AA15" s="697"/>
      <c r="AB15" s="409"/>
      <c r="AC15" s="58"/>
      <c r="BS15" s="60"/>
      <c r="BT15" s="60"/>
      <c r="BU15" s="75"/>
      <c r="BV15" s="75"/>
      <c r="BW15" s="75"/>
      <c r="BX15" s="75"/>
      <c r="BY15" s="75"/>
      <c r="BZ15" s="75"/>
      <c r="CA15" s="75"/>
    </row>
    <row r="16" spans="1:88" ht="5.25" hidden="1" customHeight="1">
      <c r="A16" s="58"/>
      <c r="B16" s="696"/>
      <c r="C16" s="697"/>
      <c r="D16" s="697"/>
      <c r="E16" s="697"/>
      <c r="F16" s="697"/>
      <c r="G16" s="697"/>
      <c r="H16" s="697"/>
      <c r="I16" s="697"/>
      <c r="J16" s="697"/>
      <c r="K16" s="697"/>
      <c r="L16" s="697"/>
      <c r="M16" s="697"/>
      <c r="N16" s="697"/>
      <c r="O16" s="697"/>
      <c r="P16" s="697"/>
      <c r="Q16" s="697"/>
      <c r="R16" s="697"/>
      <c r="S16" s="697"/>
      <c r="T16" s="697"/>
      <c r="U16" s="697"/>
      <c r="V16" s="697"/>
      <c r="W16" s="697"/>
      <c r="X16" s="697"/>
      <c r="Y16" s="697"/>
      <c r="Z16" s="697"/>
      <c r="AA16" s="697"/>
      <c r="AB16" s="409"/>
      <c r="AC16" s="58"/>
      <c r="BS16" s="60"/>
      <c r="BT16" s="60"/>
      <c r="BU16" s="75"/>
      <c r="BV16" s="75"/>
      <c r="BW16" s="75"/>
      <c r="BX16" s="75"/>
      <c r="BY16" s="75"/>
      <c r="BZ16" s="75"/>
      <c r="CA16" s="75"/>
    </row>
    <row r="17" spans="1:204" s="107" customFormat="1" ht="15" hidden="1" customHeight="1">
      <c r="A17" s="72"/>
      <c r="B17" s="696"/>
      <c r="C17" s="697" t="s">
        <v>103</v>
      </c>
      <c r="D17" s="697"/>
      <c r="E17" s="697"/>
      <c r="F17" s="697"/>
      <c r="G17" s="697"/>
      <c r="H17" s="697"/>
      <c r="I17" s="697"/>
      <c r="J17" s="697"/>
      <c r="K17" s="697"/>
      <c r="L17" s="697" t="s">
        <v>104</v>
      </c>
      <c r="M17" s="697"/>
      <c r="N17" s="697"/>
      <c r="O17" s="697"/>
      <c r="P17" s="697"/>
      <c r="Q17" s="697"/>
      <c r="R17" s="697"/>
      <c r="S17" s="697" t="s">
        <v>105</v>
      </c>
      <c r="T17" s="697"/>
      <c r="U17" s="697"/>
      <c r="V17" s="697"/>
      <c r="W17" s="697"/>
      <c r="X17" s="697"/>
      <c r="Y17" s="697"/>
      <c r="Z17" s="697"/>
      <c r="AA17" s="697"/>
      <c r="AB17" s="409"/>
      <c r="AC17" s="72"/>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75"/>
      <c r="BV17" s="75"/>
      <c r="BW17" s="75"/>
      <c r="BX17" s="75"/>
      <c r="BY17" s="75"/>
      <c r="BZ17" s="75"/>
      <c r="CA17" s="75"/>
      <c r="CB17" s="75"/>
      <c r="CC17" s="75"/>
      <c r="CD17" s="75"/>
      <c r="CE17" s="75"/>
      <c r="CF17" s="75"/>
      <c r="CG17" s="75"/>
      <c r="CH17" s="75"/>
      <c r="CI17" s="75"/>
      <c r="CJ17" s="75"/>
      <c r="CK17" s="75"/>
      <c r="CL17" s="76"/>
      <c r="CM17" s="76"/>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6"/>
      <c r="GP17" s="106"/>
      <c r="GQ17" s="106"/>
      <c r="GR17" s="106"/>
      <c r="GS17" s="106"/>
      <c r="GT17" s="106"/>
      <c r="GU17" s="106"/>
      <c r="GV17" s="106"/>
    </row>
    <row r="18" spans="1:204" s="107" customFormat="1" ht="15" customHeight="1">
      <c r="A18" s="72"/>
      <c r="B18" s="698" t="s">
        <v>494</v>
      </c>
      <c r="C18" s="699"/>
      <c r="D18" s="699"/>
      <c r="E18" s="699"/>
      <c r="F18" s="699"/>
      <c r="G18" s="699"/>
      <c r="H18" s="699"/>
      <c r="I18" s="699"/>
      <c r="J18" s="699"/>
      <c r="K18" s="699"/>
      <c r="L18" s="699"/>
      <c r="M18" s="699"/>
      <c r="N18" s="699"/>
      <c r="O18" s="699"/>
      <c r="P18" s="699"/>
      <c r="Q18" s="699"/>
      <c r="R18" s="699"/>
      <c r="S18" s="699"/>
      <c r="T18" s="699"/>
      <c r="U18" s="699"/>
      <c r="V18" s="699"/>
      <c r="W18" s="699"/>
      <c r="X18" s="699"/>
      <c r="Y18" s="699"/>
      <c r="Z18" s="699"/>
      <c r="AA18" s="699"/>
      <c r="AB18" s="419"/>
      <c r="AC18" s="72"/>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75"/>
      <c r="BV18" s="75"/>
      <c r="BW18" s="75"/>
      <c r="BX18" s="75"/>
      <c r="BY18" s="75"/>
      <c r="BZ18" s="75"/>
      <c r="CA18" s="75"/>
      <c r="CB18" s="75"/>
      <c r="CC18" s="75"/>
      <c r="CD18" s="75"/>
      <c r="CE18" s="75"/>
      <c r="CF18" s="75"/>
      <c r="CG18" s="75"/>
      <c r="CH18" s="75"/>
      <c r="CI18" s="75"/>
      <c r="CJ18" s="75"/>
      <c r="CK18" s="75"/>
      <c r="CL18" s="76"/>
      <c r="CM18" s="76"/>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6"/>
      <c r="GP18" s="106"/>
      <c r="GQ18" s="106"/>
      <c r="GR18" s="106"/>
      <c r="GS18" s="106"/>
      <c r="GT18" s="106"/>
      <c r="GU18" s="106"/>
      <c r="GV18" s="106"/>
    </row>
    <row r="19" spans="1:204" ht="15" hidden="1" customHeight="1">
      <c r="A19" s="58"/>
      <c r="B19" s="696" t="s">
        <v>106</v>
      </c>
      <c r="C19" s="697"/>
      <c r="D19" s="697"/>
      <c r="E19" s="697"/>
      <c r="F19" s="697"/>
      <c r="G19" s="697"/>
      <c r="H19" s="697"/>
      <c r="I19" s="697"/>
      <c r="J19" s="697"/>
      <c r="K19" s="697"/>
      <c r="L19" s="697"/>
      <c r="M19" s="697"/>
      <c r="N19" s="697"/>
      <c r="O19" s="697"/>
      <c r="P19" s="697"/>
      <c r="Q19" s="697"/>
      <c r="R19" s="697"/>
      <c r="S19" s="697"/>
      <c r="T19" s="697"/>
      <c r="U19" s="697"/>
      <c r="V19" s="697"/>
      <c r="W19" s="697"/>
      <c r="X19" s="697"/>
      <c r="Y19" s="697"/>
      <c r="Z19" s="697"/>
      <c r="AA19" s="697"/>
      <c r="AB19" s="410"/>
      <c r="AC19" s="58"/>
      <c r="BL19" s="60" t="s">
        <v>44</v>
      </c>
      <c r="BS19" s="60"/>
      <c r="BT19" s="60"/>
      <c r="BU19" s="75"/>
      <c r="BV19" s="75"/>
      <c r="BW19" s="75"/>
      <c r="BX19" s="75"/>
      <c r="BY19" s="75"/>
      <c r="BZ19" s="75"/>
      <c r="CA19" s="75"/>
    </row>
    <row r="20" spans="1:204" ht="15" customHeight="1">
      <c r="A20" s="58"/>
      <c r="B20" s="690" t="s">
        <v>107</v>
      </c>
      <c r="C20" s="691"/>
      <c r="D20" s="691"/>
      <c r="E20" s="691"/>
      <c r="F20" s="691"/>
      <c r="G20" s="691"/>
      <c r="H20" s="691"/>
      <c r="I20" s="691"/>
      <c r="J20" s="691"/>
      <c r="K20" s="691"/>
      <c r="L20" s="691"/>
      <c r="M20" s="417"/>
      <c r="N20" s="694" t="s">
        <v>115</v>
      </c>
      <c r="O20" s="694"/>
      <c r="P20" s="694"/>
      <c r="Q20" s="694"/>
      <c r="R20" s="694"/>
      <c r="S20" s="694"/>
      <c r="T20" s="694"/>
      <c r="U20" s="694"/>
      <c r="V20" s="694"/>
      <c r="W20" s="694"/>
      <c r="X20" s="694"/>
      <c r="Y20" s="694"/>
      <c r="Z20" s="694"/>
      <c r="AA20" s="694"/>
      <c r="AB20" s="695"/>
      <c r="AC20" s="58"/>
      <c r="BS20" s="60"/>
      <c r="BT20" s="60"/>
      <c r="BU20" s="75"/>
      <c r="BV20" s="75"/>
      <c r="BW20" s="75"/>
      <c r="BX20" s="75"/>
      <c r="BY20" s="75"/>
      <c r="BZ20" s="75"/>
      <c r="CA20" s="75"/>
    </row>
    <row r="21" spans="1:204" ht="15" customHeight="1">
      <c r="A21" s="58"/>
      <c r="B21" s="670" t="s">
        <v>329</v>
      </c>
      <c r="C21" s="671"/>
      <c r="D21" s="671"/>
      <c r="E21" s="671"/>
      <c r="F21" s="671"/>
      <c r="G21" s="671"/>
      <c r="H21" s="671"/>
      <c r="I21" s="672"/>
      <c r="J21" s="1036"/>
      <c r="K21" s="1037"/>
      <c r="L21" s="1038"/>
      <c r="M21" s="58"/>
      <c r="N21" s="85"/>
      <c r="O21" s="676" t="s">
        <v>118</v>
      </c>
      <c r="P21" s="677"/>
      <c r="Q21" s="677"/>
      <c r="R21" s="677"/>
      <c r="S21" s="677"/>
      <c r="T21" s="677"/>
      <c r="U21" s="677"/>
      <c r="V21" s="677"/>
      <c r="W21" s="678"/>
      <c r="X21" s="1036"/>
      <c r="Y21" s="1037"/>
      <c r="Z21" s="1038"/>
      <c r="AA21" s="114"/>
      <c r="AB21" s="410"/>
      <c r="AC21" s="58"/>
      <c r="BL21" s="60" t="s">
        <v>65</v>
      </c>
      <c r="BS21" s="60"/>
      <c r="BT21" s="60"/>
      <c r="BU21" s="75"/>
      <c r="BV21" s="75"/>
      <c r="BW21" s="75"/>
      <c r="BX21" s="75"/>
      <c r="BY21" s="75"/>
      <c r="BZ21" s="75"/>
      <c r="CA21" s="75"/>
    </row>
    <row r="22" spans="1:204" ht="15" customHeight="1">
      <c r="A22" s="58"/>
      <c r="B22" s="682" t="s">
        <v>308</v>
      </c>
      <c r="C22" s="683"/>
      <c r="D22" s="683"/>
      <c r="E22" s="683"/>
      <c r="F22" s="683"/>
      <c r="G22" s="683"/>
      <c r="H22" s="683"/>
      <c r="I22" s="684"/>
      <c r="J22" s="1036"/>
      <c r="K22" s="1037"/>
      <c r="L22" s="1038"/>
      <c r="M22" s="58"/>
      <c r="N22" s="85"/>
      <c r="O22" s="685" t="s">
        <v>393</v>
      </c>
      <c r="P22" s="686"/>
      <c r="Q22" s="686"/>
      <c r="R22" s="686"/>
      <c r="S22" s="686"/>
      <c r="T22" s="686"/>
      <c r="U22" s="686"/>
      <c r="V22" s="686"/>
      <c r="W22" s="687"/>
      <c r="X22" s="1036"/>
      <c r="Y22" s="1037"/>
      <c r="Z22" s="1038"/>
      <c r="AA22" s="415"/>
      <c r="AB22" s="410"/>
      <c r="AC22" s="58"/>
      <c r="BL22" s="60" t="s">
        <v>109</v>
      </c>
      <c r="BS22" s="60"/>
      <c r="BT22" s="60"/>
      <c r="BU22" s="75"/>
      <c r="BV22" s="75"/>
      <c r="BW22" s="75"/>
      <c r="BX22" s="75"/>
      <c r="BY22" s="75"/>
      <c r="BZ22" s="75"/>
      <c r="CA22" s="75"/>
    </row>
    <row r="23" spans="1:204" ht="15" customHeight="1">
      <c r="A23" s="58"/>
      <c r="B23" s="670" t="s">
        <v>309</v>
      </c>
      <c r="C23" s="671"/>
      <c r="D23" s="671"/>
      <c r="E23" s="671"/>
      <c r="F23" s="671"/>
      <c r="G23" s="671"/>
      <c r="H23" s="727" t="s">
        <v>44</v>
      </c>
      <c r="I23" s="728"/>
      <c r="J23" s="1036"/>
      <c r="K23" s="1037"/>
      <c r="L23" s="1038"/>
      <c r="M23" s="58"/>
      <c r="N23" s="58"/>
      <c r="O23" s="670" t="s">
        <v>394</v>
      </c>
      <c r="P23" s="671"/>
      <c r="Q23" s="671"/>
      <c r="R23" s="671"/>
      <c r="S23" s="671"/>
      <c r="T23" s="671"/>
      <c r="U23" s="671"/>
      <c r="V23" s="671"/>
      <c r="W23" s="672"/>
      <c r="X23" s="1036"/>
      <c r="Y23" s="1037"/>
      <c r="Z23" s="1038"/>
      <c r="AA23" s="114"/>
      <c r="AB23" s="410"/>
      <c r="AC23" s="58"/>
      <c r="BL23" s="60" t="s">
        <v>100</v>
      </c>
      <c r="BS23" s="60"/>
      <c r="BT23" s="60"/>
      <c r="BU23" s="75"/>
      <c r="BV23" s="75"/>
      <c r="BW23" s="75"/>
      <c r="BX23" s="75"/>
      <c r="BY23" s="75"/>
      <c r="BZ23" s="75"/>
      <c r="CA23" s="75"/>
    </row>
    <row r="24" spans="1:204" ht="15" customHeight="1">
      <c r="A24" s="58"/>
      <c r="B24" s="730" t="s">
        <v>366</v>
      </c>
      <c r="C24" s="729"/>
      <c r="D24" s="729"/>
      <c r="E24" s="608"/>
      <c r="F24" s="607">
        <f>J24/2</f>
        <v>0</v>
      </c>
      <c r="G24" s="729"/>
      <c r="H24" s="729"/>
      <c r="I24" s="608"/>
      <c r="J24" s="1036"/>
      <c r="K24" s="1037"/>
      <c r="L24" s="1038"/>
      <c r="M24" s="58"/>
      <c r="N24" s="58"/>
      <c r="O24" s="670" t="s">
        <v>395</v>
      </c>
      <c r="P24" s="671"/>
      <c r="Q24" s="671"/>
      <c r="R24" s="671"/>
      <c r="S24" s="671"/>
      <c r="T24" s="671"/>
      <c r="U24" s="671"/>
      <c r="V24" s="671"/>
      <c r="W24" s="672"/>
      <c r="X24" s="1036"/>
      <c r="Y24" s="1037"/>
      <c r="Z24" s="1038"/>
      <c r="AA24" s="114"/>
      <c r="AB24" s="410"/>
      <c r="AC24" s="58"/>
      <c r="AY24" s="60" t="s">
        <v>90</v>
      </c>
      <c r="BS24" s="60"/>
      <c r="BT24" s="60"/>
      <c r="BU24" s="75"/>
      <c r="BV24" s="75"/>
      <c r="BW24" s="75"/>
      <c r="BX24" s="75"/>
      <c r="BY24" s="75"/>
      <c r="BZ24" s="75"/>
      <c r="CA24" s="75"/>
    </row>
    <row r="25" spans="1:204" ht="15" customHeight="1">
      <c r="A25" s="58"/>
      <c r="B25" s="670" t="s">
        <v>365</v>
      </c>
      <c r="C25" s="671"/>
      <c r="D25" s="671"/>
      <c r="E25" s="671"/>
      <c r="F25" s="671"/>
      <c r="G25" s="671"/>
      <c r="H25" s="671" t="s">
        <v>44</v>
      </c>
      <c r="I25" s="672"/>
      <c r="J25" s="1036"/>
      <c r="K25" s="1037"/>
      <c r="L25" s="1038"/>
      <c r="M25" s="58"/>
      <c r="N25" s="58"/>
      <c r="O25" s="730">
        <f>'2026 YTD'!O25</f>
        <v>0</v>
      </c>
      <c r="P25" s="815"/>
      <c r="Q25" s="815"/>
      <c r="R25" s="815"/>
      <c r="S25" s="815"/>
      <c r="T25" s="815"/>
      <c r="U25" s="815"/>
      <c r="V25" s="815"/>
      <c r="W25" s="816"/>
      <c r="X25" s="1036"/>
      <c r="Y25" s="1037"/>
      <c r="Z25" s="1038"/>
      <c r="AA25" s="114"/>
      <c r="AB25" s="410"/>
      <c r="AC25" s="58"/>
      <c r="AY25" s="60" t="s">
        <v>110</v>
      </c>
      <c r="BL25" s="60" t="s">
        <v>65</v>
      </c>
      <c r="BS25" s="60"/>
      <c r="BT25" s="60"/>
      <c r="BU25" s="75"/>
      <c r="BV25" s="75"/>
      <c r="BW25" s="75"/>
      <c r="BX25" s="75"/>
      <c r="BY25" s="75"/>
      <c r="BZ25" s="75"/>
      <c r="CA25" s="75"/>
    </row>
    <row r="26" spans="1:204" ht="15" customHeight="1">
      <c r="A26" s="58"/>
      <c r="B26" s="670" t="s">
        <v>207</v>
      </c>
      <c r="C26" s="671"/>
      <c r="D26" s="671"/>
      <c r="E26" s="671"/>
      <c r="F26" s="671"/>
      <c r="G26" s="671"/>
      <c r="H26" s="671"/>
      <c r="I26" s="704"/>
      <c r="J26" s="1036"/>
      <c r="K26" s="1037"/>
      <c r="L26" s="1038"/>
      <c r="M26" s="58"/>
      <c r="N26" s="58"/>
      <c r="O26" s="705" t="s">
        <v>123</v>
      </c>
      <c r="P26" s="706"/>
      <c r="Q26" s="706"/>
      <c r="R26" s="706"/>
      <c r="S26" s="706"/>
      <c r="T26" s="706"/>
      <c r="U26" s="706"/>
      <c r="V26" s="706"/>
      <c r="W26" s="707"/>
      <c r="X26" s="708">
        <f>X21-X22+X23+X24+X25</f>
        <v>0</v>
      </c>
      <c r="Y26" s="709"/>
      <c r="Z26" s="710"/>
      <c r="AA26" s="114"/>
      <c r="AB26" s="410"/>
      <c r="AC26" s="58"/>
      <c r="AY26" s="60" t="s">
        <v>112</v>
      </c>
      <c r="BL26" s="60" t="s">
        <v>66</v>
      </c>
      <c r="BS26" s="60"/>
      <c r="BT26" s="60"/>
      <c r="BU26" s="75"/>
      <c r="BV26" s="75"/>
      <c r="BW26" s="75"/>
      <c r="BX26" s="75"/>
      <c r="BY26" s="75"/>
      <c r="BZ26" s="75"/>
      <c r="CA26" s="75"/>
    </row>
    <row r="27" spans="1:204" ht="15" customHeight="1">
      <c r="A27" s="58"/>
      <c r="B27" s="670" t="s">
        <v>111</v>
      </c>
      <c r="C27" s="671"/>
      <c r="D27" s="671"/>
      <c r="E27" s="671"/>
      <c r="F27" s="671"/>
      <c r="G27" s="671"/>
      <c r="H27" s="671"/>
      <c r="I27" s="704"/>
      <c r="J27" s="1036"/>
      <c r="K27" s="1037"/>
      <c r="L27" s="1038"/>
      <c r="M27" s="58"/>
      <c r="N27" s="58"/>
      <c r="O27" s="58"/>
      <c r="P27" s="58"/>
      <c r="Q27" s="58"/>
      <c r="R27" s="58"/>
      <c r="S27" s="58"/>
      <c r="T27" s="58"/>
      <c r="U27" s="58"/>
      <c r="V27" s="58"/>
      <c r="W27" s="58"/>
      <c r="X27" s="58"/>
      <c r="Y27" s="58"/>
      <c r="Z27" s="58"/>
      <c r="AA27" s="58"/>
      <c r="AB27" s="410"/>
      <c r="AC27" s="58"/>
      <c r="AY27" s="60" t="s">
        <v>113</v>
      </c>
      <c r="BG27" s="60">
        <f>J47*5</f>
        <v>0</v>
      </c>
      <c r="BL27" s="60" t="s">
        <v>100</v>
      </c>
      <c r="BS27" s="60"/>
      <c r="BT27" s="60"/>
      <c r="BU27" s="75"/>
      <c r="BV27" s="75"/>
      <c r="BW27" s="75"/>
      <c r="BX27" s="75"/>
      <c r="BY27" s="75"/>
      <c r="BZ27" s="75"/>
      <c r="CA27" s="75"/>
    </row>
    <row r="28" spans="1:204" ht="15" customHeight="1">
      <c r="A28" s="58"/>
      <c r="B28" s="670" t="s">
        <v>310</v>
      </c>
      <c r="C28" s="671"/>
      <c r="D28" s="671"/>
      <c r="E28" s="671"/>
      <c r="F28" s="671"/>
      <c r="G28" s="671"/>
      <c r="H28" s="671"/>
      <c r="I28" s="704"/>
      <c r="J28" s="1036"/>
      <c r="K28" s="1037"/>
      <c r="L28" s="1038"/>
      <c r="M28" s="417"/>
      <c r="N28" s="712" t="s">
        <v>255</v>
      </c>
      <c r="O28" s="712"/>
      <c r="P28" s="712"/>
      <c r="Q28" s="712"/>
      <c r="R28" s="712"/>
      <c r="S28" s="712"/>
      <c r="T28" s="712"/>
      <c r="U28" s="712"/>
      <c r="V28" s="712"/>
      <c r="W28" s="712"/>
      <c r="X28" s="712"/>
      <c r="Y28" s="712"/>
      <c r="Z28" s="712"/>
      <c r="AA28" s="712"/>
      <c r="AB28" s="713"/>
      <c r="AC28" s="58"/>
      <c r="AY28" s="60" t="s">
        <v>116</v>
      </c>
      <c r="BG28" s="60">
        <v>1500</v>
      </c>
      <c r="BS28" s="60"/>
      <c r="BT28" s="60"/>
      <c r="BU28" s="75"/>
      <c r="BV28" s="75"/>
      <c r="BW28" s="75"/>
      <c r="BX28" s="75"/>
      <c r="BY28" s="75"/>
      <c r="BZ28" s="75"/>
      <c r="CA28" s="75"/>
    </row>
    <row r="29" spans="1:204" ht="15" customHeight="1">
      <c r="A29" s="58"/>
      <c r="B29" s="682" t="s">
        <v>114</v>
      </c>
      <c r="C29" s="683"/>
      <c r="D29" s="683"/>
      <c r="E29" s="683"/>
      <c r="F29" s="683"/>
      <c r="G29" s="683"/>
      <c r="H29" s="683"/>
      <c r="I29" s="714"/>
      <c r="J29" s="1036"/>
      <c r="K29" s="1037"/>
      <c r="L29" s="1038"/>
      <c r="M29" s="58"/>
      <c r="N29" s="58" t="s">
        <v>44</v>
      </c>
      <c r="O29" s="715" t="s">
        <v>540</v>
      </c>
      <c r="P29" s="716"/>
      <c r="Q29" s="716"/>
      <c r="R29" s="716"/>
      <c r="S29" s="716"/>
      <c r="T29" s="716"/>
      <c r="U29" s="716"/>
      <c r="V29" s="716"/>
      <c r="W29" s="717"/>
      <c r="X29" s="1036">
        <f>'April 2026'!X31</f>
        <v>0</v>
      </c>
      <c r="Y29" s="1037"/>
      <c r="Z29" s="1038"/>
      <c r="AA29" s="399"/>
      <c r="AB29" s="410"/>
      <c r="AC29" s="58"/>
      <c r="AY29" s="60" t="s">
        <v>119</v>
      </c>
      <c r="BL29" s="60" t="s">
        <v>101</v>
      </c>
      <c r="BS29" s="60"/>
      <c r="BT29" s="60"/>
      <c r="BU29" s="75"/>
      <c r="BV29" s="75"/>
      <c r="BW29" s="75"/>
      <c r="BX29" s="75"/>
      <c r="BY29" s="75"/>
      <c r="BZ29" s="75"/>
      <c r="CA29" s="75"/>
    </row>
    <row r="30" spans="1:204" ht="15" customHeight="1">
      <c r="A30" s="58"/>
      <c r="B30" s="670" t="s">
        <v>117</v>
      </c>
      <c r="C30" s="671"/>
      <c r="D30" s="671"/>
      <c r="E30" s="671"/>
      <c r="F30" s="671"/>
      <c r="G30" s="671"/>
      <c r="H30" s="671"/>
      <c r="I30" s="704"/>
      <c r="J30" s="1036"/>
      <c r="K30" s="1037"/>
      <c r="L30" s="1038"/>
      <c r="M30" s="58"/>
      <c r="N30" s="58" t="s">
        <v>44</v>
      </c>
      <c r="O30" s="715" t="s">
        <v>320</v>
      </c>
      <c r="P30" s="716"/>
      <c r="Q30" s="716"/>
      <c r="R30" s="716"/>
      <c r="S30" s="716"/>
      <c r="T30" s="716"/>
      <c r="U30" s="716"/>
      <c r="V30" s="716"/>
      <c r="W30" s="717"/>
      <c r="X30" s="1036"/>
      <c r="Y30" s="1037"/>
      <c r="Z30" s="1038"/>
      <c r="AA30" s="399"/>
      <c r="AB30" s="410"/>
      <c r="AC30" s="58"/>
      <c r="BL30" s="60" t="s">
        <v>121</v>
      </c>
      <c r="BS30" s="60"/>
      <c r="BT30" s="60"/>
      <c r="BU30" s="75"/>
      <c r="BV30" s="75"/>
      <c r="BW30" s="75"/>
      <c r="BX30" s="75"/>
      <c r="BY30" s="75"/>
      <c r="BZ30" s="75"/>
      <c r="CA30" s="75"/>
    </row>
    <row r="31" spans="1:204" ht="15" customHeight="1">
      <c r="A31" s="58"/>
      <c r="B31" s="670" t="s">
        <v>311</v>
      </c>
      <c r="C31" s="671"/>
      <c r="D31" s="671">
        <v>0</v>
      </c>
      <c r="E31" s="671"/>
      <c r="F31" s="671"/>
      <c r="G31" s="671"/>
      <c r="H31" s="671"/>
      <c r="I31" s="704"/>
      <c r="J31" s="1036"/>
      <c r="K31" s="1037"/>
      <c r="L31" s="1038"/>
      <c r="M31" s="58"/>
      <c r="N31" s="58" t="s">
        <v>44</v>
      </c>
      <c r="O31" s="670" t="s">
        <v>541</v>
      </c>
      <c r="P31" s="671"/>
      <c r="Q31" s="671"/>
      <c r="R31" s="671"/>
      <c r="S31" s="671"/>
      <c r="T31" s="671"/>
      <c r="U31" s="671"/>
      <c r="V31" s="671"/>
      <c r="W31" s="704"/>
      <c r="X31" s="1036"/>
      <c r="Y31" s="1037"/>
      <c r="Z31" s="1038"/>
      <c r="AA31" s="399"/>
      <c r="AB31" s="410"/>
      <c r="AC31" s="58"/>
      <c r="BL31" s="60" t="s">
        <v>122</v>
      </c>
      <c r="BS31" s="60"/>
      <c r="BT31" s="60"/>
      <c r="BU31" s="75"/>
      <c r="BV31" s="75"/>
      <c r="BW31" s="75"/>
      <c r="BX31" s="75"/>
      <c r="BY31" s="75"/>
      <c r="BZ31" s="75"/>
      <c r="CA31" s="75"/>
    </row>
    <row r="32" spans="1:204" ht="15" customHeight="1">
      <c r="A32" s="58"/>
      <c r="B32" s="682" t="s">
        <v>208</v>
      </c>
      <c r="C32" s="683"/>
      <c r="D32" s="683"/>
      <c r="E32" s="683"/>
      <c r="F32" s="683"/>
      <c r="G32" s="683"/>
      <c r="H32" s="683"/>
      <c r="I32" s="714"/>
      <c r="J32" s="1036"/>
      <c r="K32" s="1037"/>
      <c r="L32" s="1038"/>
      <c r="M32" s="58"/>
      <c r="N32" s="70"/>
      <c r="O32" s="721" t="s">
        <v>321</v>
      </c>
      <c r="P32" s="722"/>
      <c r="Q32" s="722"/>
      <c r="R32" s="722"/>
      <c r="S32" s="722"/>
      <c r="T32" s="722"/>
      <c r="U32" s="722"/>
      <c r="V32" s="722"/>
      <c r="W32" s="723"/>
      <c r="X32" s="724">
        <f>X29+X30-X31</f>
        <v>0</v>
      </c>
      <c r="Y32" s="725"/>
      <c r="Z32" s="726"/>
      <c r="AA32" s="70"/>
      <c r="AB32" s="411"/>
      <c r="AC32" s="58"/>
      <c r="BL32" s="60" t="s">
        <v>124</v>
      </c>
      <c r="BS32" s="60"/>
      <c r="BT32" s="60"/>
      <c r="BU32" s="75"/>
      <c r="BV32" s="75"/>
      <c r="BW32" s="75"/>
      <c r="BX32" s="75"/>
      <c r="BY32" s="75"/>
      <c r="BZ32" s="75"/>
      <c r="CA32" s="75"/>
    </row>
    <row r="33" spans="1:88" ht="15" customHeight="1">
      <c r="A33" s="58"/>
      <c r="B33" s="670" t="s">
        <v>312</v>
      </c>
      <c r="C33" s="671"/>
      <c r="D33" s="671"/>
      <c r="E33" s="671"/>
      <c r="F33" s="671"/>
      <c r="G33" s="671"/>
      <c r="H33" s="671"/>
      <c r="I33" s="704"/>
      <c r="J33" s="1036"/>
      <c r="K33" s="1037"/>
      <c r="L33" s="1038"/>
      <c r="M33" s="58"/>
      <c r="N33" s="58"/>
      <c r="O33" s="58"/>
      <c r="P33" s="58"/>
      <c r="Q33" s="58"/>
      <c r="R33" s="58"/>
      <c r="S33" s="58"/>
      <c r="T33" s="58"/>
      <c r="U33" s="58"/>
      <c r="V33" s="58"/>
      <c r="W33" s="58"/>
      <c r="X33" s="58"/>
      <c r="Y33" s="58"/>
      <c r="Z33" s="58"/>
      <c r="AA33" s="58"/>
      <c r="AB33" s="410"/>
      <c r="AC33" s="58"/>
      <c r="BL33" s="60" t="s">
        <v>125</v>
      </c>
      <c r="BS33" s="60"/>
      <c r="BT33" s="60"/>
      <c r="BU33" s="75"/>
      <c r="BV33" s="75"/>
      <c r="BW33" s="75"/>
      <c r="BX33" s="75"/>
      <c r="BY33" s="75"/>
      <c r="BZ33" s="75"/>
      <c r="CA33" s="75"/>
    </row>
    <row r="34" spans="1:88" ht="15" customHeight="1">
      <c r="A34" s="58"/>
      <c r="B34" s="735" t="s">
        <v>126</v>
      </c>
      <c r="C34" s="736"/>
      <c r="D34" s="736"/>
      <c r="E34" s="736"/>
      <c r="F34" s="736"/>
      <c r="G34" s="736"/>
      <c r="H34" s="736"/>
      <c r="I34" s="737"/>
      <c r="J34" s="1036"/>
      <c r="K34" s="1037"/>
      <c r="L34" s="1037"/>
      <c r="M34" s="417"/>
      <c r="N34" s="739" t="s">
        <v>127</v>
      </c>
      <c r="O34" s="739"/>
      <c r="P34" s="739"/>
      <c r="Q34" s="739"/>
      <c r="R34" s="739"/>
      <c r="S34" s="739"/>
      <c r="T34" s="739"/>
      <c r="U34" s="739"/>
      <c r="V34" s="739"/>
      <c r="W34" s="739"/>
      <c r="X34" s="739"/>
      <c r="Y34" s="739"/>
      <c r="Z34" s="739"/>
      <c r="AA34" s="739"/>
      <c r="AB34" s="740"/>
      <c r="AC34" s="58"/>
      <c r="BS34" s="60"/>
      <c r="BT34" s="60"/>
      <c r="BU34" s="75"/>
      <c r="BV34" s="75"/>
      <c r="BW34" s="75"/>
      <c r="BX34" s="75"/>
      <c r="BY34" s="75"/>
      <c r="BZ34" s="75"/>
      <c r="CA34" s="75"/>
    </row>
    <row r="35" spans="1:88" ht="15" customHeight="1">
      <c r="A35" s="58"/>
      <c r="B35" s="670" t="s">
        <v>313</v>
      </c>
      <c r="C35" s="671"/>
      <c r="D35" s="671"/>
      <c r="E35" s="671"/>
      <c r="F35" s="671"/>
      <c r="G35" s="671"/>
      <c r="H35" s="671"/>
      <c r="I35" s="704"/>
      <c r="J35" s="1036"/>
      <c r="K35" s="1037"/>
      <c r="L35" s="1038"/>
      <c r="M35" s="58"/>
      <c r="N35" s="58"/>
      <c r="O35" s="670" t="s">
        <v>128</v>
      </c>
      <c r="P35" s="671"/>
      <c r="Q35" s="671"/>
      <c r="R35" s="671"/>
      <c r="S35" s="671"/>
      <c r="T35" s="671"/>
      <c r="U35" s="671"/>
      <c r="V35" s="671"/>
      <c r="W35" s="704"/>
      <c r="X35" s="1036"/>
      <c r="Y35" s="1037"/>
      <c r="Z35" s="1038"/>
      <c r="AA35" s="400">
        <f>X35</f>
        <v>0</v>
      </c>
      <c r="AB35" s="410"/>
      <c r="AC35" s="58"/>
      <c r="BS35" s="60"/>
      <c r="BT35" s="60"/>
      <c r="BU35" s="75"/>
      <c r="BV35" s="75"/>
      <c r="BW35" s="75"/>
      <c r="BX35" s="75"/>
      <c r="BY35" s="75"/>
      <c r="BZ35" s="75"/>
      <c r="CA35" s="75"/>
    </row>
    <row r="36" spans="1:88" ht="15" customHeight="1">
      <c r="A36" s="58"/>
      <c r="B36" s="741" t="s">
        <v>314</v>
      </c>
      <c r="C36" s="742"/>
      <c r="D36" s="742"/>
      <c r="E36" s="742"/>
      <c r="F36" s="742"/>
      <c r="G36" s="743"/>
      <c r="H36" s="743"/>
      <c r="I36" s="744"/>
      <c r="J36" s="1036"/>
      <c r="K36" s="1037"/>
      <c r="L36" s="1038"/>
      <c r="M36" s="58"/>
      <c r="N36" s="58"/>
      <c r="O36" s="745" t="s">
        <v>322</v>
      </c>
      <c r="P36" s="746"/>
      <c r="Q36" s="746"/>
      <c r="R36" s="746"/>
      <c r="S36" s="746"/>
      <c r="T36" s="746"/>
      <c r="U36" s="746"/>
      <c r="V36" s="746"/>
      <c r="W36" s="747"/>
      <c r="X36" s="1036"/>
      <c r="Y36" s="1037"/>
      <c r="Z36" s="1038"/>
      <c r="AA36" s="400">
        <f>X36</f>
        <v>0</v>
      </c>
      <c r="AB36" s="410"/>
      <c r="AC36" s="58"/>
      <c r="BS36" s="60"/>
      <c r="BT36" s="60"/>
      <c r="BU36" s="75"/>
      <c r="BV36" s="75"/>
      <c r="BW36" s="75"/>
      <c r="BX36" s="75"/>
      <c r="BY36" s="75"/>
      <c r="BZ36" s="75"/>
      <c r="CA36" s="75"/>
    </row>
    <row r="37" spans="1:88" ht="15" customHeight="1">
      <c r="A37" s="58"/>
      <c r="B37" s="682" t="s">
        <v>130</v>
      </c>
      <c r="C37" s="683"/>
      <c r="D37" s="683"/>
      <c r="E37" s="683"/>
      <c r="F37" s="683"/>
      <c r="G37" s="683"/>
      <c r="H37" s="683"/>
      <c r="I37" s="714"/>
      <c r="J37" s="1036"/>
      <c r="K37" s="1037"/>
      <c r="L37" s="1038"/>
      <c r="M37" s="58"/>
      <c r="N37" s="58"/>
      <c r="O37" s="734" t="s">
        <v>131</v>
      </c>
      <c r="P37" s="671"/>
      <c r="Q37" s="671"/>
      <c r="R37" s="671"/>
      <c r="S37" s="671"/>
      <c r="T37" s="671"/>
      <c r="U37" s="671"/>
      <c r="V37" s="671"/>
      <c r="W37" s="704"/>
      <c r="X37" s="731">
        <f>SUM(X35:Z36)</f>
        <v>0</v>
      </c>
      <c r="Y37" s="732"/>
      <c r="Z37" s="733"/>
      <c r="AA37" s="58"/>
      <c r="AB37" s="410"/>
      <c r="AC37" s="58"/>
      <c r="BS37" s="60"/>
      <c r="BT37" s="60"/>
      <c r="BU37" s="75"/>
      <c r="BV37" s="75"/>
      <c r="BW37" s="75"/>
      <c r="BX37" s="75"/>
      <c r="BY37" s="75"/>
      <c r="BZ37" s="75"/>
      <c r="CA37" s="75"/>
    </row>
    <row r="38" spans="1:88" ht="15" customHeight="1">
      <c r="A38" s="58"/>
      <c r="B38" s="670" t="s">
        <v>271</v>
      </c>
      <c r="C38" s="671"/>
      <c r="D38" s="671"/>
      <c r="E38" s="671"/>
      <c r="F38" s="671"/>
      <c r="G38" s="671"/>
      <c r="H38" s="671"/>
      <c r="I38" s="704"/>
      <c r="J38" s="1036"/>
      <c r="K38" s="1037"/>
      <c r="L38" s="1038"/>
      <c r="M38" s="58"/>
      <c r="N38" s="58"/>
      <c r="O38" s="757" t="s">
        <v>44</v>
      </c>
      <c r="P38" s="671"/>
      <c r="Q38" s="671"/>
      <c r="R38" s="671"/>
      <c r="S38" s="671"/>
      <c r="T38" s="671"/>
      <c r="U38" s="671"/>
      <c r="V38" s="671"/>
      <c r="W38" s="671"/>
      <c r="X38" s="758" t="s">
        <v>44</v>
      </c>
      <c r="Y38" s="759"/>
      <c r="Z38" s="759"/>
      <c r="AA38" s="108"/>
      <c r="AB38" s="410"/>
      <c r="AC38" s="58"/>
      <c r="BS38" s="60"/>
      <c r="BT38" s="60"/>
      <c r="BU38" s="75"/>
      <c r="BV38" s="75"/>
      <c r="BW38" s="75"/>
      <c r="BX38" s="75"/>
      <c r="BY38" s="75"/>
      <c r="BZ38" s="75"/>
      <c r="CA38" s="75"/>
    </row>
    <row r="39" spans="1:88" ht="15" customHeight="1">
      <c r="A39" s="58"/>
      <c r="B39" s="670" t="s">
        <v>133</v>
      </c>
      <c r="C39" s="671"/>
      <c r="D39" s="671"/>
      <c r="E39" s="671"/>
      <c r="F39" s="671"/>
      <c r="G39" s="671"/>
      <c r="H39" s="671"/>
      <c r="I39" s="704"/>
      <c r="J39" s="1036"/>
      <c r="K39" s="1037"/>
      <c r="L39" s="1037"/>
      <c r="M39" s="417"/>
      <c r="N39" s="761" t="s">
        <v>134</v>
      </c>
      <c r="O39" s="761"/>
      <c r="P39" s="761"/>
      <c r="Q39" s="761"/>
      <c r="R39" s="761"/>
      <c r="S39" s="761"/>
      <c r="T39" s="761"/>
      <c r="U39" s="761"/>
      <c r="V39" s="761"/>
      <c r="W39" s="761"/>
      <c r="X39" s="761"/>
      <c r="Y39" s="761"/>
      <c r="Z39" s="761"/>
      <c r="AA39" s="761"/>
      <c r="AB39" s="762"/>
      <c r="AC39" s="58"/>
      <c r="BS39" s="60"/>
      <c r="BT39" s="60"/>
      <c r="BU39" s="75"/>
      <c r="BV39" s="75"/>
      <c r="BW39" s="75"/>
      <c r="BX39" s="75"/>
      <c r="BY39" s="75"/>
      <c r="BZ39" s="75"/>
      <c r="CA39" s="75"/>
      <c r="CJ39" s="75" t="s">
        <v>44</v>
      </c>
    </row>
    <row r="40" spans="1:88" ht="15" customHeight="1">
      <c r="A40" s="58"/>
      <c r="B40" s="670" t="s">
        <v>132</v>
      </c>
      <c r="C40" s="671"/>
      <c r="D40" s="671"/>
      <c r="E40" s="671"/>
      <c r="F40" s="671"/>
      <c r="G40" s="671"/>
      <c r="H40" s="671"/>
      <c r="I40" s="704"/>
      <c r="J40" s="1036"/>
      <c r="K40" s="1037"/>
      <c r="L40" s="1038"/>
      <c r="M40" s="71"/>
      <c r="N40" s="71"/>
      <c r="O40" s="397" t="s">
        <v>527</v>
      </c>
      <c r="P40" s="110"/>
      <c r="Q40" s="398"/>
      <c r="R40" s="110"/>
      <c r="S40" s="110"/>
      <c r="T40" s="110"/>
      <c r="U40" s="110"/>
      <c r="V40" s="110"/>
      <c r="W40" s="111"/>
      <c r="X40" s="873"/>
      <c r="Y40" s="874"/>
      <c r="Z40" s="875"/>
      <c r="AA40" s="401"/>
      <c r="AB40" s="412"/>
      <c r="AC40" s="71">
        <f>X40</f>
        <v>0</v>
      </c>
      <c r="AD40" s="129">
        <v>1500</v>
      </c>
      <c r="AE40" s="129"/>
      <c r="AF40" s="129"/>
      <c r="BS40" s="60"/>
      <c r="BT40" s="60"/>
      <c r="BU40" s="75"/>
      <c r="BV40" s="75"/>
      <c r="BW40" s="75"/>
      <c r="BX40" s="75"/>
      <c r="BY40" s="75"/>
      <c r="BZ40" s="75"/>
      <c r="CA40" s="75"/>
      <c r="CD40" s="61"/>
      <c r="CE40" s="61"/>
      <c r="CF40" s="61"/>
      <c r="CG40" s="61"/>
    </row>
    <row r="41" spans="1:88" ht="15" customHeight="1">
      <c r="A41" s="58"/>
      <c r="B41" s="670" t="s">
        <v>137</v>
      </c>
      <c r="C41" s="671"/>
      <c r="D41" s="671"/>
      <c r="E41" s="671"/>
      <c r="F41" s="671"/>
      <c r="G41" s="671"/>
      <c r="H41" s="671"/>
      <c r="I41" s="704"/>
      <c r="J41" s="1036"/>
      <c r="K41" s="1037"/>
      <c r="L41" s="1038"/>
      <c r="M41" s="71"/>
      <c r="N41" s="71"/>
      <c r="O41" s="750" t="s">
        <v>138</v>
      </c>
      <c r="P41" s="671"/>
      <c r="Q41" s="671"/>
      <c r="R41" s="671"/>
      <c r="S41" s="671"/>
      <c r="T41" s="671"/>
      <c r="U41" s="671"/>
      <c r="V41" s="671"/>
      <c r="W41" s="704"/>
      <c r="X41" s="873"/>
      <c r="Y41" s="874"/>
      <c r="Z41" s="875"/>
      <c r="AA41" s="112"/>
      <c r="AB41" s="413"/>
      <c r="AC41" s="71"/>
      <c r="AD41" s="129">
        <f>J48*5</f>
        <v>0</v>
      </c>
      <c r="AE41" s="129"/>
      <c r="AF41" s="129"/>
      <c r="BS41" s="60"/>
      <c r="BT41" s="60"/>
      <c r="BU41" s="75"/>
      <c r="BV41" s="75"/>
      <c r="BW41" s="75"/>
      <c r="BX41" s="75"/>
      <c r="BY41" s="75"/>
      <c r="BZ41" s="75"/>
      <c r="CA41" s="75"/>
      <c r="CD41" s="61" t="s">
        <v>139</v>
      </c>
      <c r="CE41" s="61"/>
      <c r="CF41" s="61"/>
      <c r="CG41" s="113">
        <f>J50</f>
        <v>0</v>
      </c>
    </row>
    <row r="42" spans="1:88" ht="15" customHeight="1">
      <c r="A42" s="58"/>
      <c r="B42" s="764" t="s">
        <v>140</v>
      </c>
      <c r="C42" s="765"/>
      <c r="D42" s="765"/>
      <c r="E42" s="765"/>
      <c r="F42" s="765"/>
      <c r="G42" s="683"/>
      <c r="H42" s="671"/>
      <c r="I42" s="672"/>
      <c r="J42" s="1036"/>
      <c r="K42" s="1037"/>
      <c r="L42" s="1038"/>
      <c r="M42" s="71"/>
      <c r="N42" s="71"/>
      <c r="O42" s="764" t="s">
        <v>141</v>
      </c>
      <c r="P42" s="683"/>
      <c r="Q42" s="683"/>
      <c r="R42" s="683"/>
      <c r="S42" s="683"/>
      <c r="T42" s="683"/>
      <c r="U42" s="683"/>
      <c r="V42" s="683"/>
      <c r="W42" s="714"/>
      <c r="X42" s="873"/>
      <c r="Y42" s="874"/>
      <c r="Z42" s="875"/>
      <c r="AA42" s="112"/>
      <c r="AB42" s="410"/>
      <c r="AC42" s="71"/>
      <c r="AD42" s="129"/>
      <c r="AE42" s="129"/>
      <c r="AF42" s="129"/>
      <c r="BS42" s="60"/>
      <c r="BT42" s="60"/>
      <c r="BU42" s="75"/>
      <c r="BV42" s="75"/>
      <c r="BW42" s="75"/>
      <c r="BX42" s="75"/>
      <c r="BY42" s="75"/>
      <c r="BZ42" s="75"/>
      <c r="CA42" s="75"/>
      <c r="CD42" s="61" t="s">
        <v>107</v>
      </c>
      <c r="CE42" s="61"/>
      <c r="CF42" s="61"/>
      <c r="CG42" s="113">
        <f>SUM(J50:L56)</f>
        <v>0</v>
      </c>
    </row>
    <row r="43" spans="1:88" ht="15" customHeight="1">
      <c r="A43" s="58"/>
      <c r="B43" s="670" t="s">
        <v>142</v>
      </c>
      <c r="C43" s="671"/>
      <c r="D43" s="671"/>
      <c r="E43" s="671"/>
      <c r="F43" s="671"/>
      <c r="G43" s="671"/>
      <c r="H43" s="671"/>
      <c r="I43" s="704"/>
      <c r="J43" s="1036"/>
      <c r="K43" s="1037"/>
      <c r="L43" s="1038"/>
      <c r="M43" s="71"/>
      <c r="N43" s="71"/>
      <c r="O43" s="730" t="s">
        <v>528</v>
      </c>
      <c r="P43" s="729"/>
      <c r="Q43" s="729"/>
      <c r="R43" s="729"/>
      <c r="S43" s="729"/>
      <c r="T43" s="729"/>
      <c r="U43" s="729"/>
      <c r="V43" s="729"/>
      <c r="W43" s="729"/>
      <c r="X43" s="729"/>
      <c r="Y43" s="729"/>
      <c r="Z43" s="608"/>
      <c r="AA43" s="112"/>
      <c r="AB43" s="410"/>
      <c r="AC43" s="71"/>
      <c r="AD43" s="129"/>
      <c r="AE43" s="129"/>
      <c r="AF43" s="129"/>
      <c r="AH43" s="763"/>
      <c r="AI43" s="763"/>
      <c r="AJ43" s="763"/>
      <c r="AK43" s="763"/>
      <c r="AL43" s="763"/>
      <c r="AM43" s="763"/>
      <c r="AN43" s="763"/>
      <c r="AO43" s="763"/>
      <c r="AP43" s="763"/>
      <c r="AQ43" s="763"/>
      <c r="AR43" s="763"/>
      <c r="AS43" s="763"/>
      <c r="AT43" s="763"/>
      <c r="AU43" s="763"/>
      <c r="AV43" s="763"/>
      <c r="BS43" s="763"/>
      <c r="BT43" s="763"/>
      <c r="BU43" s="75"/>
      <c r="BV43" s="75"/>
      <c r="BW43" s="75"/>
      <c r="BX43" s="75"/>
      <c r="BY43" s="75"/>
      <c r="BZ43" s="75"/>
      <c r="CA43" s="75"/>
      <c r="CD43" s="61" t="s">
        <v>131</v>
      </c>
      <c r="CE43" s="61"/>
      <c r="CF43" s="61"/>
      <c r="CG43" s="61">
        <f>X37</f>
        <v>0</v>
      </c>
    </row>
    <row r="44" spans="1:88" ht="15" customHeight="1">
      <c r="A44" s="58"/>
      <c r="B44" s="670" t="s">
        <v>315</v>
      </c>
      <c r="C44" s="671"/>
      <c r="D44" s="671"/>
      <c r="E44" s="671"/>
      <c r="F44" s="671"/>
      <c r="G44" s="671"/>
      <c r="H44" s="671"/>
      <c r="I44" s="704"/>
      <c r="J44" s="1036"/>
      <c r="K44" s="1037"/>
      <c r="L44" s="1038"/>
      <c r="M44" s="71"/>
      <c r="N44" s="71"/>
      <c r="O44" s="764" t="s">
        <v>529</v>
      </c>
      <c r="P44" s="683"/>
      <c r="Q44" s="683"/>
      <c r="R44" s="683"/>
      <c r="S44" s="683"/>
      <c r="T44" s="683"/>
      <c r="U44" s="683"/>
      <c r="V44" s="683"/>
      <c r="W44" s="714"/>
      <c r="X44" s="873"/>
      <c r="Y44" s="874"/>
      <c r="Z44" s="875"/>
      <c r="AA44" s="482">
        <f>X40*0.25</f>
        <v>0</v>
      </c>
      <c r="AB44" s="483"/>
      <c r="AC44" s="71">
        <f>X47</f>
        <v>0</v>
      </c>
      <c r="AF44" s="62" t="s">
        <v>44</v>
      </c>
      <c r="AH44" s="748"/>
      <c r="AI44" s="748"/>
      <c r="AJ44" s="748"/>
      <c r="AK44" s="748"/>
      <c r="AL44" s="748"/>
      <c r="AM44" s="748"/>
      <c r="AN44" s="748"/>
      <c r="AO44" s="748"/>
      <c r="AP44" s="748"/>
      <c r="AQ44" s="748"/>
      <c r="AR44" s="748"/>
      <c r="AS44" s="748"/>
      <c r="AT44" s="748"/>
      <c r="AU44" s="748"/>
      <c r="AV44" s="748"/>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749"/>
      <c r="BT44" s="749"/>
      <c r="BU44" s="75"/>
      <c r="BV44" s="75"/>
      <c r="BW44" s="75"/>
      <c r="BX44" s="75"/>
      <c r="BY44" s="75"/>
      <c r="BZ44" s="75"/>
      <c r="CA44" s="75"/>
      <c r="CD44" s="61" t="s">
        <v>136</v>
      </c>
      <c r="CE44" s="61"/>
      <c r="CF44" s="61"/>
      <c r="CG44" s="61">
        <f>X40</f>
        <v>0</v>
      </c>
    </row>
    <row r="45" spans="1:88" ht="15" customHeight="1">
      <c r="A45" s="58"/>
      <c r="B45" s="670" t="s">
        <v>397</v>
      </c>
      <c r="C45" s="671"/>
      <c r="D45" s="671"/>
      <c r="E45" s="671"/>
      <c r="F45" s="671"/>
      <c r="G45" s="671"/>
      <c r="H45" s="671"/>
      <c r="I45" s="704"/>
      <c r="J45" s="1036"/>
      <c r="K45" s="1037"/>
      <c r="L45" s="1038"/>
      <c r="M45" s="71">
        <f>MIN(AD40,AD41)</f>
        <v>0</v>
      </c>
      <c r="N45" s="71"/>
      <c r="O45" s="764" t="s">
        <v>530</v>
      </c>
      <c r="P45" s="683"/>
      <c r="Q45" s="683"/>
      <c r="R45" s="683"/>
      <c r="S45" s="683"/>
      <c r="T45" s="683"/>
      <c r="U45" s="683"/>
      <c r="V45" s="683"/>
      <c r="W45" s="714"/>
      <c r="X45" s="873"/>
      <c r="Y45" s="874"/>
      <c r="Z45" s="875"/>
      <c r="AA45" s="484">
        <f>X41*0.25</f>
        <v>0</v>
      </c>
      <c r="AB45" s="483"/>
      <c r="AC45" s="58"/>
      <c r="AF45" s="62" t="s">
        <v>44</v>
      </c>
      <c r="AH45" s="748"/>
      <c r="AI45" s="748"/>
      <c r="AJ45" s="748"/>
      <c r="AK45" s="748"/>
      <c r="AL45" s="748"/>
      <c r="AM45" s="748"/>
      <c r="AN45" s="748"/>
      <c r="AO45" s="748"/>
      <c r="AP45" s="748"/>
      <c r="AQ45" s="748"/>
      <c r="AR45" s="748"/>
      <c r="AS45" s="748"/>
      <c r="AT45" s="748"/>
      <c r="AU45" s="748"/>
      <c r="AV45" s="748"/>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749"/>
      <c r="BT45" s="749"/>
      <c r="BU45" s="75"/>
      <c r="BV45" s="75"/>
      <c r="BW45" s="75"/>
      <c r="BX45" s="75"/>
      <c r="BY45" s="75"/>
      <c r="BZ45" s="75"/>
      <c r="CA45" s="75"/>
      <c r="CD45" s="61" t="s">
        <v>145</v>
      </c>
      <c r="CE45" s="61"/>
      <c r="CF45" s="61"/>
      <c r="CG45" s="113">
        <f>X41+X42+X43</f>
        <v>0</v>
      </c>
    </row>
    <row r="46" spans="1:88" ht="15" customHeight="1">
      <c r="A46" s="58"/>
      <c r="B46" s="670" t="s">
        <v>147</v>
      </c>
      <c r="C46" s="671"/>
      <c r="D46" s="671"/>
      <c r="E46" s="671"/>
      <c r="F46" s="671"/>
      <c r="G46" s="671"/>
      <c r="H46" s="671"/>
      <c r="I46" s="704"/>
      <c r="J46" s="1036"/>
      <c r="K46" s="1037"/>
      <c r="L46" s="1038"/>
      <c r="M46" s="71"/>
      <c r="N46" s="71"/>
      <c r="O46" s="767" t="s">
        <v>531</v>
      </c>
      <c r="P46" s="768"/>
      <c r="Q46" s="768"/>
      <c r="R46" s="768"/>
      <c r="S46" s="768"/>
      <c r="T46" s="768"/>
      <c r="U46" s="768"/>
      <c r="V46" s="768"/>
      <c r="W46" s="769"/>
      <c r="X46" s="1042">
        <f>AA47+AA46</f>
        <v>0</v>
      </c>
      <c r="Y46" s="1043"/>
      <c r="Z46" s="1044"/>
      <c r="AA46" s="400">
        <f>IF(X44&gt;0,MIN(X44,AA44),0)</f>
        <v>0</v>
      </c>
      <c r="AB46" s="483"/>
      <c r="AC46" s="58"/>
      <c r="AH46" s="766"/>
      <c r="AI46" s="766"/>
      <c r="AJ46" s="766"/>
      <c r="AK46" s="766"/>
      <c r="AL46" s="766"/>
      <c r="AM46" s="766"/>
      <c r="AN46" s="766"/>
      <c r="AO46" s="766"/>
      <c r="AP46" s="766"/>
      <c r="AQ46" s="766"/>
      <c r="AR46" s="766"/>
      <c r="AS46" s="766"/>
      <c r="AT46" s="766"/>
      <c r="AU46" s="766"/>
      <c r="AV46" s="766"/>
      <c r="BS46" s="766"/>
      <c r="BT46" s="766"/>
      <c r="BU46" s="75"/>
      <c r="BV46" s="75"/>
      <c r="BW46" s="75"/>
      <c r="BX46" s="75"/>
      <c r="BY46" s="75"/>
      <c r="BZ46" s="75"/>
      <c r="CA46" s="75"/>
      <c r="CD46" s="61" t="s">
        <v>146</v>
      </c>
      <c r="CE46" s="61"/>
      <c r="CF46" s="61"/>
      <c r="CG46" s="113">
        <f>X54</f>
        <v>0</v>
      </c>
    </row>
    <row r="47" spans="1:88" ht="15" customHeight="1">
      <c r="A47" s="58"/>
      <c r="B47" s="670" t="s">
        <v>318</v>
      </c>
      <c r="C47" s="671"/>
      <c r="D47" s="671"/>
      <c r="E47" s="671"/>
      <c r="F47" s="671"/>
      <c r="G47" s="671"/>
      <c r="H47" s="671"/>
      <c r="I47" s="704"/>
      <c r="J47" s="1036"/>
      <c r="K47" s="1037"/>
      <c r="L47" s="1038"/>
      <c r="M47" s="71"/>
      <c r="N47" s="71"/>
      <c r="O47" s="767" t="s">
        <v>143</v>
      </c>
      <c r="P47" s="768"/>
      <c r="Q47" s="768"/>
      <c r="R47" s="768"/>
      <c r="S47" s="768"/>
      <c r="T47" s="768"/>
      <c r="U47" s="768"/>
      <c r="V47" s="768"/>
      <c r="W47" s="769"/>
      <c r="X47" s="782"/>
      <c r="Y47" s="783"/>
      <c r="Z47" s="784"/>
      <c r="AA47" s="400">
        <f>IF(X45&gt;0,MIN(X45,AA45),0)</f>
        <v>0</v>
      </c>
      <c r="AB47" s="410"/>
      <c r="AC47" s="58"/>
      <c r="AH47" s="753"/>
      <c r="AI47" s="753"/>
      <c r="AJ47" s="753"/>
      <c r="AK47" s="753"/>
      <c r="AL47" s="753"/>
      <c r="AM47" s="753"/>
      <c r="AN47" s="753"/>
      <c r="AO47" s="753"/>
      <c r="AP47" s="753"/>
      <c r="AQ47" s="753"/>
      <c r="AR47" s="753"/>
      <c r="AS47" s="753"/>
      <c r="AT47" s="753"/>
      <c r="AU47" s="753"/>
      <c r="AV47" s="753"/>
      <c r="BS47" s="700"/>
      <c r="BT47" s="700"/>
      <c r="BU47" s="75"/>
      <c r="BV47" s="75"/>
      <c r="BW47" s="75"/>
      <c r="BX47" s="75"/>
      <c r="BY47" s="75"/>
      <c r="BZ47" s="75"/>
      <c r="CA47" s="75"/>
      <c r="CD47" s="61"/>
      <c r="CE47" s="61"/>
      <c r="CF47" s="61"/>
      <c r="CG47" s="61"/>
    </row>
    <row r="48" spans="1:88" ht="15" customHeight="1">
      <c r="A48" s="58"/>
      <c r="B48" s="670" t="s">
        <v>148</v>
      </c>
      <c r="C48" s="671"/>
      <c r="D48" s="671"/>
      <c r="E48" s="671"/>
      <c r="F48" s="671"/>
      <c r="G48" s="671"/>
      <c r="H48" s="671"/>
      <c r="I48" s="704"/>
      <c r="J48" s="1036"/>
      <c r="K48" s="1037"/>
      <c r="L48" s="1038"/>
      <c r="M48" s="71" t="e">
        <f>J48/J47</f>
        <v>#DIV/0!</v>
      </c>
      <c r="N48" s="71"/>
      <c r="O48" s="754" t="s">
        <v>144</v>
      </c>
      <c r="P48" s="755"/>
      <c r="Q48" s="755"/>
      <c r="R48" s="755"/>
      <c r="S48" s="755"/>
      <c r="T48" s="755"/>
      <c r="U48" s="755"/>
      <c r="V48" s="755"/>
      <c r="W48" s="756"/>
      <c r="X48" s="806">
        <f>SUM(X40:Z42)+X46</f>
        <v>0</v>
      </c>
      <c r="Y48" s="807"/>
      <c r="Z48" s="808"/>
      <c r="AA48" s="485"/>
      <c r="AB48" s="410"/>
      <c r="AC48" s="58"/>
      <c r="AH48" s="753"/>
      <c r="AI48" s="753"/>
      <c r="AJ48" s="753"/>
      <c r="AK48" s="753"/>
      <c r="AL48" s="753"/>
      <c r="AM48" s="753"/>
      <c r="AN48" s="753"/>
      <c r="AO48" s="753"/>
      <c r="AP48" s="753"/>
      <c r="AQ48" s="753"/>
      <c r="AR48" s="753"/>
      <c r="AS48" s="753"/>
      <c r="AT48" s="753"/>
      <c r="AU48" s="753"/>
      <c r="AV48" s="753"/>
      <c r="BS48" s="700"/>
      <c r="BT48" s="700"/>
      <c r="BU48" s="75"/>
      <c r="BV48" s="75"/>
      <c r="BW48" s="75"/>
      <c r="BX48" s="75"/>
      <c r="BY48" s="75"/>
      <c r="BZ48" s="75"/>
      <c r="CA48" s="75"/>
      <c r="CD48" s="75" t="s">
        <v>44</v>
      </c>
    </row>
    <row r="49" spans="1:120" ht="15" customHeight="1">
      <c r="A49" s="58"/>
      <c r="B49" s="770" t="s">
        <v>319</v>
      </c>
      <c r="C49" s="771"/>
      <c r="D49" s="771"/>
      <c r="E49" s="771"/>
      <c r="F49" s="771"/>
      <c r="G49" s="771"/>
      <c r="H49" s="771"/>
      <c r="I49" s="772"/>
      <c r="J49" s="1036"/>
      <c r="K49" s="1037"/>
      <c r="L49" s="1038"/>
      <c r="M49" s="71"/>
      <c r="N49" s="71"/>
      <c r="O49" s="730" t="s">
        <v>328</v>
      </c>
      <c r="P49" s="815"/>
      <c r="Q49" s="815"/>
      <c r="R49" s="815"/>
      <c r="S49" s="815"/>
      <c r="T49" s="815"/>
      <c r="U49" s="815"/>
      <c r="V49" s="815"/>
      <c r="W49" s="816"/>
      <c r="X49" s="1045">
        <f>MIN(AA50,AA51)</f>
        <v>0</v>
      </c>
      <c r="Y49" s="626"/>
      <c r="Z49" s="627"/>
      <c r="AA49" s="112"/>
      <c r="AB49" s="410"/>
      <c r="AC49" s="58"/>
      <c r="AH49" s="753"/>
      <c r="AI49" s="753"/>
      <c r="AJ49" s="753"/>
      <c r="AK49" s="753"/>
      <c r="AL49" s="753"/>
      <c r="AM49" s="753"/>
      <c r="AN49" s="753"/>
      <c r="AO49" s="753"/>
      <c r="AP49" s="753"/>
      <c r="AQ49" s="753"/>
      <c r="AR49" s="753"/>
      <c r="AS49" s="753"/>
      <c r="AT49" s="753"/>
      <c r="AU49" s="753"/>
      <c r="AV49" s="753"/>
      <c r="BS49" s="700"/>
      <c r="BT49" s="700"/>
      <c r="BU49" s="75"/>
      <c r="BV49" s="75"/>
      <c r="BW49" s="75"/>
      <c r="BX49" s="75"/>
      <c r="BY49" s="75"/>
      <c r="BZ49" s="75"/>
      <c r="CA49" s="75"/>
    </row>
    <row r="50" spans="1:120" ht="15" customHeight="1">
      <c r="A50" s="58"/>
      <c r="B50" s="770" t="s">
        <v>151</v>
      </c>
      <c r="C50" s="771"/>
      <c r="D50" s="771"/>
      <c r="E50" s="771"/>
      <c r="F50" s="771"/>
      <c r="G50" s="771"/>
      <c r="H50" s="771"/>
      <c r="I50" s="772"/>
      <c r="J50" s="1036"/>
      <c r="K50" s="1037"/>
      <c r="L50" s="1038"/>
      <c r="M50" s="71"/>
      <c r="N50" s="460"/>
      <c r="O50" s="779" t="s">
        <v>316</v>
      </c>
      <c r="P50" s="780"/>
      <c r="Q50" s="780"/>
      <c r="R50" s="780"/>
      <c r="S50" s="780"/>
      <c r="T50" s="780"/>
      <c r="U50" s="780"/>
      <c r="V50" s="780"/>
      <c r="W50" s="781"/>
      <c r="X50" s="806">
        <f>MIN(AA50,AA51)</f>
        <v>0</v>
      </c>
      <c r="Y50" s="807"/>
      <c r="Z50" s="808"/>
      <c r="AA50" s="112">
        <v>1500</v>
      </c>
      <c r="AB50" s="410"/>
      <c r="AC50" s="58"/>
      <c r="AH50" s="753"/>
      <c r="AI50" s="753"/>
      <c r="AJ50" s="753"/>
      <c r="AK50" s="753"/>
      <c r="AL50" s="753"/>
      <c r="AM50" s="753"/>
      <c r="AN50" s="753"/>
      <c r="AO50" s="753"/>
      <c r="AP50" s="753"/>
      <c r="AQ50" s="753"/>
      <c r="AR50" s="753"/>
      <c r="AS50" s="753"/>
      <c r="AT50" s="753"/>
      <c r="AU50" s="753"/>
      <c r="AV50" s="753"/>
      <c r="BS50" s="700"/>
      <c r="BT50" s="700"/>
      <c r="BU50" s="75"/>
      <c r="BV50" s="75"/>
      <c r="BW50" s="75"/>
      <c r="BX50" s="75"/>
      <c r="BY50" s="75"/>
      <c r="BZ50" s="75"/>
      <c r="CA50" s="75"/>
    </row>
    <row r="51" spans="1:120" ht="15" customHeight="1">
      <c r="A51" s="789"/>
      <c r="B51" s="770" t="s">
        <v>331</v>
      </c>
      <c r="C51" s="771"/>
      <c r="D51" s="771"/>
      <c r="E51" s="771"/>
      <c r="F51" s="771"/>
      <c r="G51" s="771"/>
      <c r="H51" s="771"/>
      <c r="I51" s="772"/>
      <c r="J51" s="1036"/>
      <c r="K51" s="1037"/>
      <c r="L51" s="1038"/>
      <c r="M51" s="71"/>
      <c r="N51" s="71"/>
      <c r="O51" s="779" t="s">
        <v>317</v>
      </c>
      <c r="P51" s="780"/>
      <c r="Q51" s="780"/>
      <c r="R51" s="780"/>
      <c r="S51" s="780"/>
      <c r="T51" s="780"/>
      <c r="U51" s="780"/>
      <c r="V51" s="780"/>
      <c r="W51" s="781"/>
      <c r="X51" s="782"/>
      <c r="Y51" s="783"/>
      <c r="Z51" s="784"/>
      <c r="AA51" s="205">
        <f>X51*5</f>
        <v>0</v>
      </c>
      <c r="AB51" s="413"/>
      <c r="AC51" s="789"/>
      <c r="AH51" s="753"/>
      <c r="AI51" s="753"/>
      <c r="AJ51" s="753"/>
      <c r="AK51" s="753"/>
      <c r="AL51" s="753"/>
      <c r="AM51" s="753"/>
      <c r="AN51" s="753"/>
      <c r="AO51" s="753"/>
      <c r="AP51" s="753"/>
      <c r="AQ51" s="753"/>
      <c r="AR51" s="753"/>
      <c r="AS51" s="753"/>
      <c r="AT51" s="753"/>
      <c r="AU51" s="753"/>
      <c r="AV51" s="753"/>
      <c r="BS51" s="700"/>
      <c r="BT51" s="700"/>
      <c r="BU51" s="75"/>
      <c r="BV51" s="75"/>
      <c r="BW51" s="75"/>
      <c r="BX51" s="75"/>
      <c r="BY51" s="75"/>
      <c r="BZ51" s="75"/>
      <c r="CA51" s="75"/>
    </row>
    <row r="52" spans="1:120" ht="15" customHeight="1">
      <c r="A52" s="790"/>
      <c r="B52" s="770">
        <f>'2026 YTD'!B52</f>
        <v>0</v>
      </c>
      <c r="C52" s="771"/>
      <c r="D52" s="771"/>
      <c r="E52" s="771"/>
      <c r="F52" s="771"/>
      <c r="G52" s="771"/>
      <c r="H52" s="771"/>
      <c r="I52" s="772"/>
      <c r="J52" s="1036"/>
      <c r="K52" s="1037"/>
      <c r="L52" s="1038"/>
      <c r="M52" s="71"/>
      <c r="N52" s="71"/>
      <c r="O52" s="58"/>
      <c r="P52" s="58"/>
      <c r="Q52" s="58"/>
      <c r="R52" s="58"/>
      <c r="S52" s="58"/>
      <c r="T52" s="58"/>
      <c r="U52" s="58"/>
      <c r="V52" s="58"/>
      <c r="W52" s="58"/>
      <c r="X52" s="58"/>
      <c r="Y52" s="58"/>
      <c r="Z52" s="58"/>
      <c r="AA52" s="71"/>
      <c r="AB52" s="413"/>
      <c r="AC52" s="790"/>
      <c r="AH52" s="753"/>
      <c r="AI52" s="753"/>
      <c r="AJ52" s="753"/>
      <c r="AK52" s="753"/>
      <c r="AL52" s="753"/>
      <c r="AM52" s="753"/>
      <c r="AN52" s="753"/>
      <c r="AO52" s="753"/>
      <c r="AP52" s="753"/>
      <c r="AQ52" s="753"/>
      <c r="AR52" s="753"/>
      <c r="AS52" s="753"/>
      <c r="AT52" s="753"/>
      <c r="AU52" s="753"/>
      <c r="AV52" s="753"/>
      <c r="BS52" s="785"/>
      <c r="BT52" s="785"/>
      <c r="BU52" s="75"/>
      <c r="BV52" s="75"/>
      <c r="BW52" s="75"/>
      <c r="BX52" s="75"/>
      <c r="BY52" s="75"/>
      <c r="BZ52" s="75"/>
      <c r="CA52" s="75"/>
    </row>
    <row r="53" spans="1:120" ht="15" customHeight="1">
      <c r="A53" s="790"/>
      <c r="B53" s="770">
        <f>'2026 YTD'!B53</f>
        <v>0</v>
      </c>
      <c r="C53" s="771"/>
      <c r="D53" s="771"/>
      <c r="E53" s="771"/>
      <c r="F53" s="771"/>
      <c r="G53" s="771"/>
      <c r="H53" s="771"/>
      <c r="I53" s="772"/>
      <c r="J53" s="1036"/>
      <c r="K53" s="1037"/>
      <c r="L53" s="1038"/>
      <c r="M53" s="71"/>
      <c r="N53" s="71"/>
      <c r="O53" s="773" t="s">
        <v>146</v>
      </c>
      <c r="P53" s="774"/>
      <c r="Q53" s="774"/>
      <c r="R53" s="774"/>
      <c r="S53" s="774"/>
      <c r="T53" s="774"/>
      <c r="U53" s="774"/>
      <c r="V53" s="774"/>
      <c r="W53" s="775"/>
      <c r="X53" s="776">
        <f>X26-J57</f>
        <v>0</v>
      </c>
      <c r="Y53" s="777"/>
      <c r="Z53" s="778"/>
      <c r="AA53" s="71"/>
      <c r="AB53" s="413"/>
      <c r="AC53" s="790"/>
      <c r="AD53" s="125"/>
      <c r="AH53" s="753"/>
      <c r="AI53" s="753"/>
      <c r="AJ53" s="753"/>
      <c r="AK53" s="753"/>
      <c r="AL53" s="753"/>
      <c r="AM53" s="753"/>
      <c r="AN53" s="753"/>
      <c r="AO53" s="753"/>
      <c r="AP53" s="753"/>
      <c r="AQ53" s="753"/>
      <c r="AR53" s="753"/>
      <c r="AS53" s="753"/>
      <c r="AT53" s="753"/>
      <c r="AU53" s="753"/>
      <c r="AV53" s="753"/>
      <c r="BS53" s="700"/>
      <c r="BT53" s="700"/>
      <c r="BU53" s="75"/>
      <c r="BV53" s="75"/>
      <c r="BW53" s="75"/>
      <c r="BX53" s="75"/>
      <c r="BY53" s="75"/>
      <c r="BZ53" s="75"/>
      <c r="CA53" s="75"/>
    </row>
    <row r="54" spans="1:120" ht="15" customHeight="1">
      <c r="A54" s="790"/>
      <c r="B54" s="770">
        <f>'2026 YTD'!B54</f>
        <v>0</v>
      </c>
      <c r="C54" s="771"/>
      <c r="D54" s="771"/>
      <c r="E54" s="771"/>
      <c r="F54" s="771"/>
      <c r="G54" s="771"/>
      <c r="H54" s="771"/>
      <c r="I54" s="772"/>
      <c r="J54" s="1036"/>
      <c r="K54" s="1037"/>
      <c r="L54" s="1038"/>
      <c r="M54" s="71"/>
      <c r="N54" s="71" t="s">
        <v>150</v>
      </c>
      <c r="O54" s="820" t="s">
        <v>464</v>
      </c>
      <c r="P54" s="820"/>
      <c r="Q54" s="820"/>
      <c r="R54" s="820"/>
      <c r="S54" s="820"/>
      <c r="T54" s="820"/>
      <c r="U54" s="820"/>
      <c r="V54" s="820">
        <v>0</v>
      </c>
      <c r="W54" s="820"/>
      <c r="X54" s="821"/>
      <c r="Y54" s="821"/>
      <c r="Z54" s="821"/>
      <c r="AA54" s="460"/>
      <c r="AB54" s="410"/>
      <c r="AC54" s="790">
        <f>X53</f>
        <v>0</v>
      </c>
      <c r="AD54" s="125"/>
      <c r="AE54" s="75">
        <v>0</v>
      </c>
      <c r="AF54" s="75"/>
      <c r="AH54" s="753"/>
      <c r="AI54" s="753"/>
      <c r="AJ54" s="753"/>
      <c r="AK54" s="753"/>
      <c r="AL54" s="753"/>
      <c r="AM54" s="753"/>
      <c r="AN54" s="753"/>
      <c r="AO54" s="753"/>
      <c r="AP54" s="753"/>
      <c r="AQ54" s="794"/>
      <c r="AR54" s="794"/>
      <c r="AS54" s="794"/>
      <c r="AT54" s="794"/>
      <c r="AU54" s="794"/>
      <c r="AV54" s="794"/>
      <c r="BS54" s="700"/>
      <c r="BT54" s="700"/>
      <c r="BU54" s="75"/>
      <c r="BV54" s="75"/>
      <c r="BW54" s="75"/>
      <c r="BX54" s="75"/>
      <c r="BY54" s="75"/>
      <c r="BZ54" s="75"/>
      <c r="CA54" s="75"/>
    </row>
    <row r="55" spans="1:120" ht="15" customHeight="1">
      <c r="A55" s="790"/>
      <c r="B55" s="770">
        <f>'2026 YTD'!B55</f>
        <v>0</v>
      </c>
      <c r="C55" s="771"/>
      <c r="D55" s="771"/>
      <c r="E55" s="771"/>
      <c r="F55" s="771"/>
      <c r="G55" s="771"/>
      <c r="H55" s="771"/>
      <c r="I55" s="772"/>
      <c r="J55" s="1036"/>
      <c r="K55" s="1037"/>
      <c r="L55" s="1038"/>
      <c r="M55" s="71"/>
      <c r="N55" s="71"/>
      <c r="O55" s="779" t="s">
        <v>532</v>
      </c>
      <c r="P55" s="780"/>
      <c r="Q55" s="780"/>
      <c r="R55" s="780"/>
      <c r="S55" s="780"/>
      <c r="T55" s="780"/>
      <c r="U55" s="780"/>
      <c r="V55" s="780"/>
      <c r="W55" s="780"/>
      <c r="X55" s="782"/>
      <c r="Y55" s="783"/>
      <c r="Z55" s="784"/>
      <c r="AA55" s="71"/>
      <c r="AB55" s="413"/>
      <c r="AC55" s="790"/>
      <c r="AD55" s="126"/>
      <c r="AE55" s="124">
        <f>X54*V55</f>
        <v>0</v>
      </c>
      <c r="AF55" s="75"/>
      <c r="BS55" s="60"/>
      <c r="BT55" s="60"/>
      <c r="BU55" s="75"/>
      <c r="BV55" s="75"/>
      <c r="BW55" s="75"/>
      <c r="BX55" s="75"/>
      <c r="BY55" s="75"/>
      <c r="BZ55" s="75"/>
      <c r="CA55" s="75"/>
    </row>
    <row r="56" spans="1:120" ht="15" customHeight="1" thickBot="1">
      <c r="A56" s="790"/>
      <c r="B56" s="770">
        <f>'2026 YTD'!B56</f>
        <v>0</v>
      </c>
      <c r="C56" s="771"/>
      <c r="D56" s="771"/>
      <c r="E56" s="771"/>
      <c r="F56" s="771"/>
      <c r="G56" s="771"/>
      <c r="H56" s="771"/>
      <c r="I56" s="772"/>
      <c r="J56" s="1036"/>
      <c r="K56" s="1037"/>
      <c r="L56" s="1038"/>
      <c r="M56" s="71"/>
      <c r="N56" s="71"/>
      <c r="O56" s="791" t="s">
        <v>465</v>
      </c>
      <c r="P56" s="792"/>
      <c r="Q56" s="792"/>
      <c r="R56" s="792"/>
      <c r="S56" s="792"/>
      <c r="T56" s="792"/>
      <c r="U56" s="792"/>
      <c r="V56" s="792" t="e">
        <f>#REF!</f>
        <v>#REF!</v>
      </c>
      <c r="W56" s="793">
        <v>0.18</v>
      </c>
      <c r="X56" s="809"/>
      <c r="Y56" s="810"/>
      <c r="Z56" s="811"/>
      <c r="AA56" s="71"/>
      <c r="AB56" s="413"/>
      <c r="AC56" s="790"/>
      <c r="AD56" s="126">
        <f>X54*0.8</f>
        <v>0</v>
      </c>
      <c r="AE56" s="124" t="e">
        <f>(AD56+X40-X44)*V56</f>
        <v>#REF!</v>
      </c>
      <c r="AF56" s="75"/>
      <c r="BS56" s="60"/>
      <c r="BT56" s="60"/>
      <c r="BU56" s="75"/>
      <c r="BV56" s="75"/>
      <c r="BW56" s="75"/>
      <c r="BX56" s="75"/>
      <c r="BY56" s="75"/>
      <c r="BZ56" s="75"/>
      <c r="CA56" s="75"/>
    </row>
    <row r="57" spans="1:120" ht="15" customHeight="1" thickTop="1">
      <c r="A57" s="790"/>
      <c r="B57" s="803" t="s">
        <v>152</v>
      </c>
      <c r="C57" s="804"/>
      <c r="D57" s="804"/>
      <c r="E57" s="804"/>
      <c r="F57" s="804"/>
      <c r="G57" s="804"/>
      <c r="H57" s="804"/>
      <c r="I57" s="805"/>
      <c r="J57" s="812">
        <f>SUM(J21:L56)-F24+X32+X37+X48+X49+X55</f>
        <v>0</v>
      </c>
      <c r="K57" s="813"/>
      <c r="L57" s="814"/>
      <c r="M57" s="71"/>
      <c r="N57" s="71"/>
      <c r="O57" s="791" t="s">
        <v>466</v>
      </c>
      <c r="P57" s="792"/>
      <c r="Q57" s="792"/>
      <c r="R57" s="792"/>
      <c r="S57" s="792"/>
      <c r="T57" s="792"/>
      <c r="U57" s="792"/>
      <c r="V57" s="792">
        <v>0</v>
      </c>
      <c r="W57" s="793">
        <v>4.9500000000000002E-2</v>
      </c>
      <c r="X57" s="800">
        <f>X53-X56</f>
        <v>0</v>
      </c>
      <c r="Y57" s="801">
        <f>(X53*0.8)-X47*W57</f>
        <v>0</v>
      </c>
      <c r="Z57" s="802"/>
      <c r="AA57" s="71"/>
      <c r="AB57" s="413"/>
      <c r="AC57" s="790"/>
      <c r="AD57" s="75"/>
      <c r="AE57" s="75">
        <f>(AD56+X40-X44)*V57</f>
        <v>0</v>
      </c>
      <c r="AF57" s="75"/>
      <c r="BS57" s="60"/>
      <c r="BT57" s="60"/>
      <c r="BU57" s="75"/>
      <c r="BV57" s="75"/>
      <c r="BW57" s="75"/>
      <c r="BX57" s="75"/>
      <c r="BY57" s="75"/>
      <c r="BZ57" s="75"/>
      <c r="CA57" s="75"/>
    </row>
    <row r="58" spans="1:120" ht="10.5" customHeight="1">
      <c r="A58" s="790"/>
      <c r="B58" s="397"/>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486"/>
      <c r="AB58" s="414"/>
      <c r="AC58" s="790"/>
      <c r="AD58" s="75"/>
      <c r="AE58" s="75"/>
      <c r="AF58" s="75"/>
      <c r="BS58" s="60"/>
      <c r="BT58" s="60"/>
      <c r="BU58" s="75"/>
      <c r="BV58" s="75"/>
      <c r="BW58" s="75"/>
      <c r="BX58" s="75"/>
      <c r="BY58" s="75"/>
      <c r="BZ58" s="75"/>
      <c r="CA58" s="75"/>
    </row>
    <row r="59" spans="1:120">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BS59" s="60"/>
      <c r="BT59" s="60"/>
      <c r="BU59" s="75"/>
      <c r="BV59" s="75"/>
      <c r="BW59" s="75"/>
      <c r="BX59" s="75"/>
      <c r="BY59" s="75"/>
      <c r="BZ59" s="75"/>
      <c r="CA59" s="75"/>
    </row>
    <row r="60" spans="1:120">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BS60" s="60"/>
      <c r="BT60" s="60"/>
      <c r="BU60" s="75"/>
      <c r="BV60" s="75"/>
      <c r="BW60" s="75"/>
      <c r="BX60" s="75"/>
      <c r="BY60" s="75"/>
      <c r="BZ60" s="75"/>
      <c r="CA60" s="75"/>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row>
    <row r="61" spans="1:120">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BS61" s="60"/>
      <c r="BT61" s="60"/>
      <c r="BU61" s="75"/>
      <c r="BV61" s="75"/>
      <c r="BW61" s="75"/>
      <c r="BX61" s="75"/>
      <c r="BY61" s="75"/>
      <c r="BZ61" s="75"/>
      <c r="CA61" s="75"/>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row>
    <row r="62" spans="1:120">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BS62" s="60"/>
      <c r="BT62" s="60"/>
      <c r="BU62" s="75"/>
      <c r="BV62" s="75"/>
      <c r="BW62" s="75"/>
      <c r="BX62" s="75"/>
      <c r="BY62" s="75"/>
      <c r="BZ62" s="75"/>
      <c r="CA62" s="75"/>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row>
    <row r="63" spans="1:120">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BS63" s="60"/>
      <c r="BT63" s="60"/>
      <c r="BU63" s="75"/>
      <c r="BV63" s="75"/>
      <c r="BW63" s="75"/>
      <c r="BX63" s="75"/>
      <c r="BY63" s="75"/>
      <c r="BZ63" s="75"/>
      <c r="CA63" s="75"/>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row>
    <row r="64" spans="1:120">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BS64" s="60"/>
      <c r="BT64" s="60"/>
      <c r="BU64" s="75"/>
      <c r="BV64" s="75"/>
      <c r="BW64" s="75"/>
      <c r="BX64" s="75"/>
      <c r="BY64" s="75"/>
      <c r="BZ64" s="75"/>
      <c r="CA64" s="75"/>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row>
    <row r="65" spans="1:120">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BS65" s="60"/>
      <c r="BT65" s="60"/>
      <c r="BU65" s="75"/>
      <c r="BV65" s="75"/>
      <c r="BW65" s="75"/>
      <c r="BX65" s="75"/>
      <c r="BY65" s="75"/>
      <c r="BZ65" s="75"/>
      <c r="CA65" s="75"/>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row>
    <row r="66" spans="1:120">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BS66" s="60"/>
      <c r="BT66" s="60"/>
      <c r="BU66" s="75"/>
      <c r="BV66" s="75"/>
      <c r="BW66" s="75"/>
      <c r="BX66" s="75"/>
      <c r="BY66" s="75"/>
      <c r="BZ66" s="75"/>
      <c r="CA66" s="75"/>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row>
    <row r="67" spans="1:120">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Y67" s="60" t="s">
        <v>226</v>
      </c>
      <c r="BS67" s="60"/>
      <c r="BT67" s="60"/>
      <c r="BU67" s="75"/>
      <c r="BV67" s="75"/>
      <c r="BW67" s="75"/>
      <c r="BX67" s="75"/>
      <c r="BY67" s="75"/>
      <c r="BZ67" s="75"/>
      <c r="CA67" s="75"/>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row>
    <row r="68" spans="1:120">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Y68" s="60" t="s">
        <v>222</v>
      </c>
      <c r="BS68" s="60"/>
      <c r="BT68" s="60"/>
      <c r="BU68" s="75"/>
      <c r="BV68" s="75"/>
      <c r="BW68" s="75"/>
      <c r="BX68" s="75"/>
      <c r="BY68" s="75"/>
      <c r="BZ68" s="75"/>
      <c r="CA68" s="75"/>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row>
    <row r="69" spans="1:120">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Y69" s="60" t="s">
        <v>223</v>
      </c>
      <c r="BS69" s="60"/>
      <c r="BT69" s="60"/>
      <c r="BU69" s="75"/>
      <c r="BV69" s="75"/>
      <c r="BW69" s="75"/>
      <c r="BX69" s="75"/>
      <c r="BY69" s="75"/>
      <c r="BZ69" s="75"/>
      <c r="CA69" s="75"/>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row>
    <row r="70" spans="1:120">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Y70" s="60" t="s">
        <v>224</v>
      </c>
      <c r="BS70" s="60"/>
      <c r="BT70" s="60"/>
      <c r="BU70" s="75"/>
      <c r="BV70" s="75"/>
      <c r="BW70" s="75"/>
      <c r="BX70" s="75"/>
      <c r="BY70" s="75"/>
      <c r="BZ70" s="75"/>
      <c r="CA70" s="75"/>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row>
    <row r="71" spans="1:120">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Y71" s="60" t="s">
        <v>225</v>
      </c>
      <c r="BS71" s="60"/>
      <c r="BT71" s="60"/>
      <c r="BU71" s="75"/>
      <c r="BV71" s="75"/>
      <c r="BW71" s="75"/>
      <c r="BX71" s="75"/>
      <c r="BY71" s="75"/>
      <c r="BZ71" s="75"/>
      <c r="CA71" s="75"/>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row>
    <row r="72" spans="1:120">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BS72" s="60"/>
      <c r="BT72" s="60"/>
      <c r="BU72" s="75"/>
      <c r="BV72" s="75"/>
      <c r="BW72" s="75"/>
      <c r="BX72" s="75"/>
      <c r="BY72" s="75"/>
      <c r="BZ72" s="75"/>
      <c r="CA72" s="75"/>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row>
    <row r="73" spans="1:120">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BS73" s="60"/>
      <c r="BT73" s="60"/>
      <c r="BU73" s="75"/>
      <c r="BV73" s="75"/>
      <c r="BW73" s="75"/>
      <c r="BX73" s="75"/>
      <c r="BY73" s="75"/>
      <c r="BZ73" s="75"/>
      <c r="CA73" s="75"/>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row>
    <row r="74" spans="1:120">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BS74" s="60"/>
      <c r="BT74" s="60"/>
      <c r="BU74" s="75"/>
      <c r="BV74" s="75"/>
      <c r="BW74" s="75"/>
      <c r="BX74" s="75"/>
      <c r="BY74" s="75"/>
      <c r="BZ74" s="75"/>
      <c r="CA74" s="75"/>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row>
    <row r="75" spans="1:120">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BS75" s="60"/>
      <c r="BT75" s="60"/>
      <c r="BU75" s="75"/>
      <c r="BV75" s="75"/>
      <c r="BW75" s="75"/>
      <c r="BX75" s="75"/>
      <c r="BY75" s="75"/>
      <c r="BZ75" s="75"/>
      <c r="CA75" s="75"/>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row>
    <row r="76" spans="1:120">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BS76" s="60"/>
      <c r="BT76" s="60"/>
      <c r="BU76" s="75"/>
      <c r="BV76" s="75"/>
      <c r="BW76" s="75"/>
      <c r="BX76" s="75"/>
      <c r="BY76" s="75"/>
      <c r="BZ76" s="75"/>
      <c r="CA76" s="75"/>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row>
    <row r="77" spans="1:120">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BS77" s="60"/>
      <c r="BT77" s="60"/>
      <c r="BU77" s="75"/>
      <c r="BV77" s="75"/>
      <c r="BW77" s="75"/>
      <c r="BX77" s="75"/>
      <c r="BY77" s="75"/>
      <c r="BZ77" s="75"/>
      <c r="CA77" s="75"/>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row>
    <row r="78" spans="1:120">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BS78" s="60"/>
      <c r="BT78" s="60"/>
      <c r="BU78" s="75"/>
      <c r="BV78" s="75"/>
      <c r="BW78" s="75"/>
      <c r="BX78" s="75"/>
      <c r="BY78" s="75"/>
      <c r="BZ78" s="75"/>
      <c r="CA78" s="75"/>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row>
    <row r="79" spans="1:120">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BS79" s="60"/>
      <c r="BT79" s="60"/>
      <c r="BU79" s="75"/>
      <c r="BV79" s="75"/>
      <c r="BW79" s="75"/>
      <c r="BX79" s="75"/>
      <c r="BY79" s="75"/>
      <c r="BZ79" s="75"/>
      <c r="CA79" s="75"/>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row>
    <row r="80" spans="1:120">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BS80" s="60"/>
      <c r="BT80" s="60"/>
      <c r="BU80" s="75"/>
      <c r="BV80" s="75"/>
      <c r="BW80" s="75"/>
      <c r="BX80" s="75"/>
      <c r="BY80" s="75"/>
      <c r="BZ80" s="75"/>
      <c r="CA80" s="75"/>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row>
    <row r="81" spans="1:120">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BS81" s="60"/>
      <c r="BT81" s="60"/>
      <c r="BU81" s="75"/>
      <c r="BV81" s="75"/>
      <c r="BW81" s="75"/>
      <c r="BX81" s="75"/>
      <c r="BY81" s="75"/>
      <c r="BZ81" s="75"/>
      <c r="CA81" s="75"/>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row>
    <row r="82" spans="1:120">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BS82" s="60"/>
      <c r="BT82" s="60"/>
      <c r="BU82" s="75"/>
      <c r="BV82" s="75"/>
      <c r="BW82" s="75"/>
      <c r="BX82" s="75"/>
      <c r="BY82" s="75"/>
      <c r="BZ82" s="75"/>
      <c r="CA82" s="75"/>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row>
    <row r="83" spans="1:120">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BS83" s="60"/>
      <c r="BT83" s="60"/>
      <c r="BU83" s="75"/>
      <c r="BV83" s="75"/>
      <c r="BW83" s="75"/>
      <c r="BX83" s="75"/>
      <c r="BY83" s="75"/>
      <c r="BZ83" s="75"/>
      <c r="CA83" s="75"/>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row>
    <row r="84" spans="1:120">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BS84" s="60"/>
      <c r="BT84" s="60"/>
      <c r="BU84" s="75"/>
      <c r="BV84" s="75"/>
      <c r="BW84" s="75"/>
      <c r="BX84" s="75"/>
      <c r="BY84" s="75"/>
      <c r="BZ84" s="75"/>
      <c r="CA84" s="75"/>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row>
    <row r="85" spans="1:120">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BS85" s="60"/>
      <c r="BT85" s="60"/>
      <c r="BU85" s="75"/>
      <c r="BV85" s="75"/>
      <c r="BW85" s="75"/>
      <c r="BX85" s="75"/>
      <c r="BY85" s="75"/>
      <c r="BZ85" s="75"/>
      <c r="CA85" s="75"/>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row>
    <row r="86" spans="1:120">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BS86" s="60"/>
      <c r="BT86" s="60"/>
      <c r="BU86" s="75"/>
      <c r="BV86" s="75"/>
      <c r="BW86" s="75"/>
      <c r="BX86" s="75"/>
      <c r="BY86" s="75"/>
      <c r="BZ86" s="75"/>
      <c r="CA86" s="75"/>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row>
    <row r="87" spans="1:120">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BS87" s="60"/>
      <c r="BT87" s="60"/>
      <c r="BU87" s="75"/>
      <c r="BV87" s="75"/>
      <c r="BW87" s="75"/>
      <c r="BX87" s="75"/>
      <c r="BY87" s="75"/>
      <c r="BZ87" s="75"/>
      <c r="CA87" s="75"/>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row>
    <row r="88" spans="1:120">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BS88" s="60"/>
      <c r="BT88" s="60"/>
      <c r="BU88" s="75"/>
      <c r="BV88" s="75"/>
      <c r="BW88" s="75"/>
      <c r="BX88" s="75"/>
      <c r="BY88" s="75"/>
      <c r="BZ88" s="75"/>
      <c r="CA88" s="75"/>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row>
    <row r="89" spans="1:120">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BS89" s="60"/>
      <c r="BT89" s="60"/>
      <c r="BU89" s="75"/>
      <c r="BV89" s="75"/>
      <c r="BW89" s="75"/>
      <c r="BX89" s="75"/>
      <c r="BY89" s="75"/>
      <c r="BZ89" s="75"/>
      <c r="CA89" s="75"/>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row>
    <row r="90" spans="1:120">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BS90" s="60"/>
      <c r="BT90" s="60"/>
      <c r="BU90" s="75"/>
      <c r="BV90" s="75"/>
      <c r="BW90" s="75"/>
      <c r="BX90" s="75"/>
      <c r="BY90" s="75"/>
      <c r="BZ90" s="75"/>
      <c r="CA90" s="75"/>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row>
    <row r="91" spans="1:120">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BS91" s="60"/>
      <c r="BT91" s="60"/>
      <c r="BU91" s="75"/>
      <c r="BV91" s="75"/>
      <c r="BW91" s="75"/>
      <c r="BX91" s="75"/>
      <c r="BY91" s="75"/>
      <c r="BZ91" s="75"/>
      <c r="CA91" s="75"/>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row>
    <row r="92" spans="1:120">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BS92" s="60"/>
      <c r="BT92" s="60"/>
      <c r="BU92" s="75"/>
      <c r="BV92" s="75"/>
      <c r="BW92" s="75"/>
      <c r="BX92" s="75"/>
      <c r="BY92" s="75"/>
      <c r="BZ92" s="75"/>
      <c r="CA92" s="75"/>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row>
    <row r="93" spans="1:120">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BS93" s="60"/>
      <c r="BT93" s="60"/>
      <c r="BU93" s="75"/>
      <c r="BV93" s="75"/>
      <c r="BW93" s="75"/>
      <c r="BX93" s="75"/>
      <c r="BY93" s="75"/>
      <c r="BZ93" s="75"/>
      <c r="CA93" s="75"/>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row>
    <row r="94" spans="1:120">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BS94" s="60"/>
      <c r="BT94" s="60"/>
      <c r="BU94" s="75"/>
      <c r="BV94" s="75"/>
      <c r="BW94" s="75"/>
      <c r="BX94" s="75"/>
      <c r="BY94" s="75"/>
      <c r="BZ94" s="75"/>
      <c r="CA94" s="75"/>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row>
    <row r="95" spans="1:120">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BS95" s="60"/>
      <c r="BT95" s="60"/>
      <c r="BU95" s="75"/>
      <c r="BV95" s="75"/>
      <c r="BW95" s="75"/>
      <c r="BX95" s="75"/>
      <c r="BY95" s="75"/>
      <c r="BZ95" s="75"/>
      <c r="CA95" s="75"/>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row>
    <row r="96" spans="1:120">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BS96" s="60"/>
      <c r="BT96" s="60"/>
      <c r="BU96" s="75"/>
      <c r="BV96" s="75"/>
      <c r="BW96" s="75"/>
      <c r="BX96" s="75"/>
      <c r="BY96" s="75"/>
      <c r="BZ96" s="75"/>
      <c r="CA96" s="75"/>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0"/>
      <c r="DJ96" s="60"/>
      <c r="DK96" s="60"/>
      <c r="DL96" s="60"/>
      <c r="DM96" s="60"/>
      <c r="DN96" s="60"/>
      <c r="DO96" s="60"/>
      <c r="DP96" s="60"/>
    </row>
    <row r="97" spans="1:120">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BS97" s="60"/>
      <c r="BT97" s="60"/>
      <c r="BU97" s="75"/>
      <c r="BV97" s="75"/>
      <c r="BW97" s="75"/>
      <c r="BX97" s="75"/>
      <c r="BY97" s="75"/>
      <c r="BZ97" s="75"/>
      <c r="CA97" s="75"/>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row>
    <row r="98" spans="1:120">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BS98" s="60"/>
      <c r="BT98" s="60"/>
      <c r="BU98" s="75"/>
      <c r="BV98" s="75"/>
      <c r="BW98" s="75"/>
      <c r="BX98" s="75"/>
      <c r="BY98" s="75"/>
      <c r="BZ98" s="75"/>
      <c r="CA98" s="75"/>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0"/>
      <c r="DJ98" s="60"/>
      <c r="DK98" s="60"/>
      <c r="DL98" s="60"/>
      <c r="DM98" s="60"/>
      <c r="DN98" s="60"/>
      <c r="DO98" s="60"/>
      <c r="DP98" s="60"/>
    </row>
    <row r="99" spans="1:120">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BS99" s="60"/>
      <c r="BT99" s="60"/>
      <c r="BU99" s="75"/>
      <c r="BV99" s="75"/>
      <c r="BW99" s="75"/>
      <c r="BX99" s="75"/>
      <c r="BY99" s="75"/>
      <c r="BZ99" s="75"/>
      <c r="CA99" s="75"/>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row>
    <row r="100" spans="1:120">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BS100" s="60"/>
      <c r="BT100" s="60"/>
      <c r="BU100" s="75"/>
      <c r="BV100" s="75"/>
      <c r="BW100" s="75"/>
      <c r="BX100" s="75"/>
      <c r="BY100" s="75"/>
      <c r="BZ100" s="75"/>
      <c r="CA100" s="75"/>
      <c r="CL100" s="60"/>
      <c r="CM100" s="60"/>
      <c r="CN100" s="60"/>
      <c r="CO100" s="60"/>
      <c r="CP100" s="60"/>
      <c r="CQ100" s="60"/>
      <c r="CR100" s="60"/>
      <c r="CS100" s="60"/>
      <c r="CT100" s="60"/>
      <c r="CU100" s="60"/>
      <c r="CV100" s="60"/>
      <c r="CW100" s="60"/>
      <c r="CX100" s="60"/>
      <c r="CY100" s="60"/>
      <c r="CZ100" s="60"/>
      <c r="DA100" s="60"/>
      <c r="DB100" s="60"/>
      <c r="DC100" s="60"/>
      <c r="DD100" s="60"/>
      <c r="DE100" s="60"/>
      <c r="DF100" s="60"/>
      <c r="DG100" s="60"/>
      <c r="DH100" s="60"/>
      <c r="DI100" s="60"/>
      <c r="DJ100" s="60"/>
      <c r="DK100" s="60"/>
      <c r="DL100" s="60"/>
      <c r="DM100" s="60"/>
      <c r="DN100" s="60"/>
      <c r="DO100" s="60"/>
      <c r="DP100" s="60"/>
    </row>
    <row r="101" spans="1:120">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BS101" s="60"/>
      <c r="BT101" s="60"/>
      <c r="BU101" s="75"/>
      <c r="BV101" s="75"/>
      <c r="BW101" s="75"/>
      <c r="BX101" s="75"/>
      <c r="BY101" s="75"/>
      <c r="BZ101" s="75"/>
      <c r="CA101" s="75"/>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60"/>
      <c r="DJ101" s="60"/>
      <c r="DK101" s="60"/>
      <c r="DL101" s="60"/>
      <c r="DM101" s="60"/>
      <c r="DN101" s="60"/>
      <c r="DO101" s="60"/>
      <c r="DP101" s="60"/>
    </row>
    <row r="102" spans="1:120">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BS102" s="60"/>
      <c r="BT102" s="60"/>
      <c r="BU102" s="75"/>
      <c r="BV102" s="75"/>
      <c r="BW102" s="75"/>
      <c r="BX102" s="75"/>
      <c r="BY102" s="75"/>
      <c r="BZ102" s="75"/>
      <c r="CA102" s="75"/>
      <c r="CL102" s="60"/>
      <c r="CM102" s="60"/>
      <c r="CN102" s="60"/>
      <c r="CO102" s="60"/>
      <c r="CP102" s="60"/>
      <c r="CQ102" s="60"/>
      <c r="CR102" s="60"/>
      <c r="CS102" s="60"/>
      <c r="CT102" s="60"/>
      <c r="CU102" s="60"/>
      <c r="CV102" s="60"/>
      <c r="CW102" s="60"/>
      <c r="CX102" s="60"/>
      <c r="CY102" s="60"/>
      <c r="CZ102" s="60"/>
      <c r="DA102" s="60"/>
      <c r="DB102" s="60"/>
      <c r="DC102" s="60"/>
      <c r="DD102" s="60"/>
      <c r="DE102" s="60"/>
      <c r="DF102" s="60"/>
      <c r="DG102" s="60"/>
      <c r="DH102" s="60"/>
      <c r="DI102" s="60"/>
      <c r="DJ102" s="60"/>
      <c r="DK102" s="60"/>
      <c r="DL102" s="60"/>
      <c r="DM102" s="60"/>
      <c r="DN102" s="60"/>
      <c r="DO102" s="60"/>
      <c r="DP102" s="60"/>
    </row>
    <row r="103" spans="1:120">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BS103" s="60"/>
      <c r="BT103" s="60"/>
      <c r="BU103" s="75"/>
      <c r="BV103" s="75"/>
      <c r="BW103" s="75"/>
      <c r="BX103" s="75"/>
      <c r="BY103" s="75"/>
      <c r="BZ103" s="75"/>
      <c r="CA103" s="75"/>
      <c r="CL103" s="60"/>
      <c r="CM103" s="60"/>
      <c r="CN103" s="60"/>
      <c r="CO103" s="60"/>
      <c r="CP103" s="60"/>
      <c r="CQ103" s="60"/>
      <c r="CR103" s="60"/>
      <c r="CS103" s="60"/>
      <c r="CT103" s="60"/>
      <c r="CU103" s="60"/>
      <c r="CV103" s="60"/>
      <c r="CW103" s="60"/>
      <c r="CX103" s="60"/>
      <c r="CY103" s="60"/>
      <c r="CZ103" s="60"/>
      <c r="DA103" s="60"/>
      <c r="DB103" s="60"/>
      <c r="DC103" s="60"/>
      <c r="DD103" s="60"/>
      <c r="DE103" s="60"/>
      <c r="DF103" s="60"/>
      <c r="DG103" s="60"/>
      <c r="DH103" s="60"/>
      <c r="DI103" s="60"/>
      <c r="DJ103" s="60"/>
      <c r="DK103" s="60"/>
      <c r="DL103" s="60"/>
      <c r="DM103" s="60"/>
      <c r="DN103" s="60"/>
      <c r="DO103" s="60"/>
      <c r="DP103" s="60"/>
    </row>
    <row r="104" spans="1:120">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BS104" s="60"/>
      <c r="BT104" s="60"/>
      <c r="BU104" s="75"/>
      <c r="BV104" s="75"/>
      <c r="BW104" s="75"/>
      <c r="BX104" s="75"/>
      <c r="BY104" s="75"/>
      <c r="BZ104" s="75"/>
      <c r="CA104" s="75"/>
      <c r="CL104" s="60"/>
      <c r="CM104" s="60"/>
      <c r="CN104" s="60"/>
      <c r="CO104" s="60"/>
      <c r="CP104" s="60"/>
      <c r="CQ104" s="60"/>
      <c r="CR104" s="60"/>
      <c r="CS104" s="60"/>
      <c r="CT104" s="60"/>
      <c r="CU104" s="60"/>
      <c r="CV104" s="60"/>
      <c r="CW104" s="60"/>
      <c r="CX104" s="60"/>
      <c r="CY104" s="60"/>
      <c r="CZ104" s="60"/>
      <c r="DA104" s="60"/>
      <c r="DB104" s="60"/>
      <c r="DC104" s="60"/>
      <c r="DD104" s="60"/>
      <c r="DE104" s="60"/>
      <c r="DF104" s="60"/>
      <c r="DG104" s="60"/>
      <c r="DH104" s="60"/>
      <c r="DI104" s="60"/>
      <c r="DJ104" s="60"/>
      <c r="DK104" s="60"/>
      <c r="DL104" s="60"/>
      <c r="DM104" s="60"/>
      <c r="DN104" s="60"/>
      <c r="DO104" s="60"/>
      <c r="DP104" s="60"/>
    </row>
    <row r="105" spans="1:120">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BS105" s="60"/>
      <c r="BT105" s="60"/>
      <c r="BU105" s="75"/>
      <c r="BV105" s="75"/>
      <c r="BW105" s="75"/>
      <c r="BX105" s="75"/>
      <c r="BY105" s="75"/>
      <c r="BZ105" s="75"/>
      <c r="CA105" s="75"/>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0"/>
      <c r="DJ105" s="60"/>
      <c r="DK105" s="60"/>
      <c r="DL105" s="60"/>
      <c r="DM105" s="60"/>
      <c r="DN105" s="60"/>
      <c r="DO105" s="60"/>
      <c r="DP105" s="60"/>
    </row>
    <row r="106" spans="1:120">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BS106" s="60"/>
      <c r="BT106" s="60"/>
      <c r="BU106" s="75"/>
      <c r="BV106" s="75"/>
      <c r="BW106" s="75"/>
      <c r="BX106" s="75"/>
      <c r="BY106" s="75"/>
      <c r="BZ106" s="75"/>
      <c r="CA106" s="75"/>
      <c r="CL106" s="60"/>
      <c r="CM106" s="60"/>
      <c r="CN106" s="60"/>
      <c r="CO106" s="60"/>
      <c r="CP106" s="60"/>
      <c r="CQ106" s="60"/>
      <c r="CR106" s="60"/>
      <c r="CS106" s="60"/>
      <c r="CT106" s="60"/>
      <c r="CU106" s="60"/>
      <c r="CV106" s="60"/>
      <c r="CW106" s="60"/>
      <c r="CX106" s="60"/>
      <c r="CY106" s="60"/>
      <c r="CZ106" s="60"/>
      <c r="DA106" s="60"/>
      <c r="DB106" s="60"/>
      <c r="DC106" s="60"/>
      <c r="DD106" s="60"/>
      <c r="DE106" s="60"/>
      <c r="DF106" s="60"/>
      <c r="DG106" s="60"/>
      <c r="DH106" s="60"/>
      <c r="DI106" s="60"/>
      <c r="DJ106" s="60"/>
      <c r="DK106" s="60"/>
      <c r="DL106" s="60"/>
      <c r="DM106" s="60"/>
      <c r="DN106" s="60"/>
      <c r="DO106" s="60"/>
      <c r="DP106" s="60"/>
    </row>
    <row r="107" spans="1:120">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BS107" s="60"/>
      <c r="BT107" s="60"/>
      <c r="BU107" s="75"/>
      <c r="BV107" s="75"/>
      <c r="BW107" s="75"/>
      <c r="BX107" s="75"/>
      <c r="BY107" s="75"/>
      <c r="BZ107" s="75"/>
      <c r="CA107" s="75"/>
      <c r="CL107" s="60"/>
      <c r="CM107" s="60"/>
      <c r="CN107" s="60"/>
      <c r="CO107" s="60"/>
      <c r="CP107" s="60"/>
      <c r="CQ107" s="60"/>
      <c r="CR107" s="60"/>
      <c r="CS107" s="60"/>
      <c r="CT107" s="60"/>
      <c r="CU107" s="60"/>
      <c r="CV107" s="60"/>
      <c r="CW107" s="60"/>
      <c r="CX107" s="60"/>
      <c r="CY107" s="60"/>
      <c r="CZ107" s="60"/>
      <c r="DA107" s="60"/>
      <c r="DB107" s="60"/>
      <c r="DC107" s="60"/>
      <c r="DD107" s="60"/>
      <c r="DE107" s="60"/>
      <c r="DF107" s="60"/>
      <c r="DG107" s="60"/>
      <c r="DH107" s="60"/>
      <c r="DI107" s="60"/>
      <c r="DJ107" s="60"/>
      <c r="DK107" s="60"/>
      <c r="DL107" s="60"/>
      <c r="DM107" s="60"/>
      <c r="DN107" s="60"/>
      <c r="DO107" s="60"/>
      <c r="DP107" s="60"/>
    </row>
    <row r="108" spans="1:120">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BS108" s="60"/>
      <c r="BT108" s="60"/>
      <c r="BU108" s="75"/>
      <c r="BV108" s="75"/>
      <c r="BW108" s="75"/>
      <c r="BX108" s="75"/>
      <c r="BY108" s="75"/>
      <c r="BZ108" s="75"/>
      <c r="CA108" s="75"/>
      <c r="CL108" s="60"/>
      <c r="CM108" s="60"/>
      <c r="CN108" s="60"/>
      <c r="CO108" s="60"/>
      <c r="CP108" s="60"/>
      <c r="CQ108" s="60"/>
      <c r="CR108" s="60"/>
      <c r="CS108" s="60"/>
      <c r="CT108" s="60"/>
      <c r="CU108" s="60"/>
      <c r="CV108" s="60"/>
      <c r="CW108" s="60"/>
      <c r="CX108" s="60"/>
      <c r="CY108" s="60"/>
      <c r="CZ108" s="60"/>
      <c r="DA108" s="60"/>
      <c r="DB108" s="60"/>
      <c r="DC108" s="60"/>
      <c r="DD108" s="60"/>
      <c r="DE108" s="60"/>
      <c r="DF108" s="60"/>
      <c r="DG108" s="60"/>
      <c r="DH108" s="60"/>
      <c r="DI108" s="60"/>
      <c r="DJ108" s="60"/>
      <c r="DK108" s="60"/>
      <c r="DL108" s="60"/>
      <c r="DM108" s="60"/>
      <c r="DN108" s="60"/>
      <c r="DO108" s="60"/>
      <c r="DP108" s="60"/>
    </row>
    <row r="109" spans="1:120">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BS109" s="60"/>
      <c r="BT109" s="60"/>
      <c r="BU109" s="75"/>
      <c r="BV109" s="75"/>
      <c r="BW109" s="75"/>
      <c r="BX109" s="75"/>
      <c r="BY109" s="75"/>
      <c r="BZ109" s="75"/>
      <c r="CA109" s="75"/>
      <c r="CL109" s="60"/>
      <c r="CM109" s="60"/>
      <c r="CN109" s="60"/>
      <c r="CO109" s="60"/>
      <c r="CP109" s="60"/>
      <c r="CQ109" s="60"/>
      <c r="CR109" s="60"/>
      <c r="CS109" s="60"/>
      <c r="CT109" s="60"/>
      <c r="CU109" s="60"/>
      <c r="CV109" s="60"/>
      <c r="CW109" s="60"/>
      <c r="CX109" s="60"/>
      <c r="CY109" s="60"/>
      <c r="CZ109" s="60"/>
      <c r="DA109" s="60"/>
      <c r="DB109" s="60"/>
      <c r="DC109" s="60"/>
      <c r="DD109" s="60"/>
      <c r="DE109" s="60"/>
      <c r="DF109" s="60"/>
      <c r="DG109" s="60"/>
      <c r="DH109" s="60"/>
      <c r="DI109" s="60"/>
      <c r="DJ109" s="60"/>
      <c r="DK109" s="60"/>
      <c r="DL109" s="60"/>
      <c r="DM109" s="60"/>
      <c r="DN109" s="60"/>
      <c r="DO109" s="60"/>
      <c r="DP109" s="60"/>
    </row>
    <row r="110" spans="1:120">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BS110" s="60"/>
      <c r="BT110" s="60"/>
      <c r="BU110" s="75"/>
      <c r="BV110" s="75"/>
      <c r="BW110" s="75"/>
      <c r="BX110" s="75"/>
      <c r="BY110" s="75"/>
      <c r="BZ110" s="75"/>
      <c r="CA110" s="75"/>
      <c r="CL110" s="60"/>
      <c r="CM110" s="60"/>
      <c r="CN110" s="60"/>
      <c r="CO110" s="60"/>
      <c r="CP110" s="60"/>
      <c r="CQ110" s="60"/>
      <c r="CR110" s="60"/>
      <c r="CS110" s="60"/>
      <c r="CT110" s="60"/>
      <c r="CU110" s="60"/>
      <c r="CV110" s="60"/>
      <c r="CW110" s="60"/>
      <c r="CX110" s="60"/>
      <c r="CY110" s="60"/>
      <c r="CZ110" s="60"/>
      <c r="DA110" s="60"/>
      <c r="DB110" s="60"/>
      <c r="DC110" s="60"/>
      <c r="DD110" s="60"/>
      <c r="DE110" s="60"/>
      <c r="DF110" s="60"/>
      <c r="DG110" s="60"/>
      <c r="DH110" s="60"/>
      <c r="DI110" s="60"/>
      <c r="DJ110" s="60"/>
      <c r="DK110" s="60"/>
      <c r="DL110" s="60"/>
      <c r="DM110" s="60"/>
      <c r="DN110" s="60"/>
      <c r="DO110" s="60"/>
      <c r="DP110" s="60"/>
    </row>
    <row r="111" spans="1:120">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BS111" s="60"/>
      <c r="BT111" s="60"/>
      <c r="BU111" s="75"/>
      <c r="BV111" s="75"/>
      <c r="BW111" s="75"/>
      <c r="BX111" s="75"/>
      <c r="BY111" s="75"/>
      <c r="BZ111" s="75"/>
      <c r="CA111" s="75"/>
      <c r="CL111" s="60"/>
      <c r="CM111" s="60"/>
      <c r="CN111" s="60"/>
      <c r="CO111" s="60"/>
      <c r="CP111" s="60"/>
      <c r="CQ111" s="60"/>
      <c r="CR111" s="60"/>
      <c r="CS111" s="60"/>
      <c r="CT111" s="60"/>
      <c r="CU111" s="60"/>
      <c r="CV111" s="60"/>
      <c r="CW111" s="60"/>
      <c r="CX111" s="60"/>
      <c r="CY111" s="60"/>
      <c r="CZ111" s="60"/>
      <c r="DA111" s="60"/>
      <c r="DB111" s="60"/>
      <c r="DC111" s="60"/>
      <c r="DD111" s="60"/>
      <c r="DE111" s="60"/>
      <c r="DF111" s="60"/>
      <c r="DG111" s="60"/>
      <c r="DH111" s="60"/>
      <c r="DI111" s="60"/>
      <c r="DJ111" s="60"/>
      <c r="DK111" s="60"/>
      <c r="DL111" s="60"/>
      <c r="DM111" s="60"/>
      <c r="DN111" s="60"/>
      <c r="DO111" s="60"/>
      <c r="DP111" s="60"/>
    </row>
    <row r="112" spans="1:120">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BS112" s="60"/>
      <c r="BT112" s="60"/>
      <c r="BU112" s="75"/>
      <c r="BV112" s="75"/>
      <c r="BW112" s="75"/>
      <c r="BX112" s="75"/>
      <c r="BY112" s="75"/>
      <c r="BZ112" s="75"/>
      <c r="CA112" s="75"/>
      <c r="CL112" s="60"/>
      <c r="CM112" s="60"/>
      <c r="CN112" s="60"/>
      <c r="CO112" s="60"/>
      <c r="CP112" s="60"/>
      <c r="CQ112" s="60"/>
      <c r="CR112" s="60"/>
      <c r="CS112" s="60"/>
      <c r="CT112" s="60"/>
      <c r="CU112" s="60"/>
      <c r="CV112" s="60"/>
      <c r="CW112" s="60"/>
      <c r="CX112" s="60"/>
      <c r="CY112" s="60"/>
      <c r="CZ112" s="60"/>
      <c r="DA112" s="60"/>
      <c r="DB112" s="60"/>
      <c r="DC112" s="60"/>
      <c r="DD112" s="60"/>
      <c r="DE112" s="60"/>
      <c r="DF112" s="60"/>
      <c r="DG112" s="60"/>
      <c r="DH112" s="60"/>
      <c r="DI112" s="60"/>
      <c r="DJ112" s="60"/>
      <c r="DK112" s="60"/>
      <c r="DL112" s="60"/>
      <c r="DM112" s="60"/>
      <c r="DN112" s="60"/>
      <c r="DO112" s="60"/>
      <c r="DP112" s="60"/>
    </row>
    <row r="113" spans="1:120">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BS113" s="60"/>
      <c r="BT113" s="60"/>
      <c r="BU113" s="75"/>
      <c r="BV113" s="75"/>
      <c r="BW113" s="75"/>
      <c r="BX113" s="75"/>
      <c r="BY113" s="75"/>
      <c r="BZ113" s="75"/>
      <c r="CA113" s="75"/>
      <c r="CL113" s="60"/>
      <c r="CM113" s="60"/>
      <c r="CN113" s="60"/>
      <c r="CO113" s="60"/>
      <c r="CP113" s="60"/>
      <c r="CQ113" s="60"/>
      <c r="CR113" s="60"/>
      <c r="CS113" s="60"/>
      <c r="CT113" s="60"/>
      <c r="CU113" s="60"/>
      <c r="CV113" s="60"/>
      <c r="CW113" s="60"/>
      <c r="CX113" s="60"/>
      <c r="CY113" s="60"/>
      <c r="CZ113" s="60"/>
      <c r="DA113" s="60"/>
      <c r="DB113" s="60"/>
      <c r="DC113" s="60"/>
      <c r="DD113" s="60"/>
      <c r="DE113" s="60"/>
      <c r="DF113" s="60"/>
      <c r="DG113" s="60"/>
      <c r="DH113" s="60"/>
      <c r="DI113" s="60"/>
      <c r="DJ113" s="60"/>
      <c r="DK113" s="60"/>
      <c r="DL113" s="60"/>
      <c r="DM113" s="60"/>
      <c r="DN113" s="60"/>
      <c r="DO113" s="60"/>
      <c r="DP113" s="60"/>
    </row>
    <row r="114" spans="1:120">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BS114" s="60"/>
      <c r="BT114" s="60"/>
      <c r="BU114" s="75"/>
      <c r="BV114" s="75"/>
      <c r="BW114" s="75"/>
      <c r="BX114" s="75"/>
      <c r="BY114" s="75"/>
      <c r="BZ114" s="75"/>
      <c r="CA114" s="75"/>
      <c r="CL114" s="60"/>
      <c r="CM114" s="60"/>
      <c r="CN114" s="60"/>
      <c r="CO114" s="60"/>
      <c r="CP114" s="60"/>
      <c r="CQ114" s="60"/>
      <c r="CR114" s="60"/>
      <c r="CS114" s="60"/>
      <c r="CT114" s="60"/>
      <c r="CU114" s="60"/>
      <c r="CV114" s="60"/>
      <c r="CW114" s="60"/>
      <c r="CX114" s="60"/>
      <c r="CY114" s="60"/>
      <c r="CZ114" s="60"/>
      <c r="DA114" s="60"/>
      <c r="DB114" s="60"/>
      <c r="DC114" s="60"/>
      <c r="DD114" s="60"/>
      <c r="DE114" s="60"/>
      <c r="DF114" s="60"/>
      <c r="DG114" s="60"/>
      <c r="DH114" s="60"/>
      <c r="DI114" s="60"/>
      <c r="DJ114" s="60"/>
      <c r="DK114" s="60"/>
      <c r="DL114" s="60"/>
      <c r="DM114" s="60"/>
      <c r="DN114" s="60"/>
      <c r="DO114" s="60"/>
      <c r="DP114" s="60"/>
    </row>
    <row r="115" spans="1:120">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BS115" s="60"/>
      <c r="BT115" s="60"/>
      <c r="BU115" s="75"/>
      <c r="BV115" s="75"/>
      <c r="BW115" s="75"/>
      <c r="BX115" s="75"/>
      <c r="BY115" s="75"/>
      <c r="BZ115" s="75"/>
      <c r="CA115" s="75"/>
      <c r="CL115" s="60"/>
      <c r="CM115" s="60"/>
      <c r="CN115" s="60"/>
      <c r="CO115" s="60"/>
      <c r="CP115" s="60"/>
      <c r="CQ115" s="60"/>
      <c r="CR115" s="60"/>
      <c r="CS115" s="60"/>
      <c r="CT115" s="60"/>
      <c r="CU115" s="60"/>
      <c r="CV115" s="60"/>
      <c r="CW115" s="60"/>
      <c r="CX115" s="60"/>
      <c r="CY115" s="60"/>
      <c r="CZ115" s="60"/>
      <c r="DA115" s="60"/>
      <c r="DB115" s="60"/>
      <c r="DC115" s="60"/>
      <c r="DD115" s="60"/>
      <c r="DE115" s="60"/>
      <c r="DF115" s="60"/>
      <c r="DG115" s="60"/>
      <c r="DH115" s="60"/>
      <c r="DI115" s="60"/>
      <c r="DJ115" s="60"/>
      <c r="DK115" s="60"/>
      <c r="DL115" s="60"/>
      <c r="DM115" s="60"/>
      <c r="DN115" s="60"/>
      <c r="DO115" s="60"/>
      <c r="DP115" s="60"/>
    </row>
    <row r="116" spans="1:120">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BS116" s="60"/>
      <c r="BT116" s="60"/>
      <c r="BU116" s="75"/>
      <c r="BV116" s="75"/>
      <c r="BW116" s="75"/>
      <c r="BX116" s="75"/>
      <c r="BY116" s="75"/>
      <c r="BZ116" s="75"/>
      <c r="CA116" s="75"/>
      <c r="CL116" s="60"/>
      <c r="CM116" s="60"/>
      <c r="CN116" s="60"/>
      <c r="CO116" s="60"/>
      <c r="CP116" s="60"/>
      <c r="CQ116" s="60"/>
      <c r="CR116" s="60"/>
      <c r="CS116" s="60"/>
      <c r="CT116" s="60"/>
      <c r="CU116" s="60"/>
      <c r="CV116" s="60"/>
      <c r="CW116" s="60"/>
      <c r="CX116" s="60"/>
      <c r="CY116" s="60"/>
      <c r="CZ116" s="60"/>
      <c r="DA116" s="60"/>
      <c r="DB116" s="60"/>
      <c r="DC116" s="60"/>
      <c r="DD116" s="60"/>
      <c r="DE116" s="60"/>
      <c r="DF116" s="60"/>
      <c r="DG116" s="60"/>
      <c r="DH116" s="60"/>
      <c r="DI116" s="60"/>
      <c r="DJ116" s="60"/>
      <c r="DK116" s="60"/>
      <c r="DL116" s="60"/>
      <c r="DM116" s="60"/>
      <c r="DN116" s="60"/>
      <c r="DO116" s="60"/>
      <c r="DP116" s="60"/>
    </row>
    <row r="117" spans="1:120">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BS117" s="60"/>
      <c r="BT117" s="60"/>
      <c r="BU117" s="75"/>
      <c r="BV117" s="75"/>
      <c r="BW117" s="75"/>
      <c r="BX117" s="75"/>
      <c r="BY117" s="75"/>
      <c r="BZ117" s="75"/>
      <c r="CA117" s="75"/>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row>
    <row r="118" spans="1:120">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BS118" s="60"/>
      <c r="BT118" s="60"/>
      <c r="BU118" s="75"/>
      <c r="BV118" s="75"/>
      <c r="BW118" s="75"/>
      <c r="BX118" s="75"/>
      <c r="BY118" s="75"/>
      <c r="BZ118" s="75"/>
      <c r="CA118" s="75"/>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0"/>
      <c r="DJ118" s="60"/>
      <c r="DK118" s="60"/>
      <c r="DL118" s="60"/>
      <c r="DM118" s="60"/>
      <c r="DN118" s="60"/>
      <c r="DO118" s="60"/>
      <c r="DP118" s="60"/>
    </row>
    <row r="119" spans="1:120">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BS119" s="60"/>
      <c r="BT119" s="60"/>
      <c r="BU119" s="75"/>
      <c r="BV119" s="75"/>
      <c r="BW119" s="75"/>
      <c r="BX119" s="75"/>
      <c r="BY119" s="75"/>
      <c r="BZ119" s="75"/>
      <c r="CA119" s="75"/>
      <c r="CL119" s="60"/>
      <c r="CM119" s="60"/>
      <c r="CN119" s="60"/>
      <c r="CO119" s="60"/>
      <c r="CP119" s="60"/>
      <c r="CQ119" s="60"/>
      <c r="CR119" s="60"/>
      <c r="CS119" s="60"/>
      <c r="CT119" s="60"/>
      <c r="CU119" s="60"/>
      <c r="CV119" s="60"/>
      <c r="CW119" s="60"/>
      <c r="CX119" s="60"/>
      <c r="CY119" s="60"/>
      <c r="CZ119" s="60"/>
      <c r="DA119" s="60"/>
      <c r="DB119" s="60"/>
      <c r="DC119" s="60"/>
      <c r="DD119" s="60"/>
      <c r="DE119" s="60"/>
      <c r="DF119" s="60"/>
      <c r="DG119" s="60"/>
      <c r="DH119" s="60"/>
      <c r="DI119" s="60"/>
      <c r="DJ119" s="60"/>
      <c r="DK119" s="60"/>
      <c r="DL119" s="60"/>
      <c r="DM119" s="60"/>
      <c r="DN119" s="60"/>
      <c r="DO119" s="60"/>
      <c r="DP119" s="60"/>
    </row>
    <row r="120" spans="1:120">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BS120" s="60"/>
      <c r="BT120" s="60"/>
      <c r="BU120" s="75"/>
      <c r="BV120" s="75"/>
      <c r="BW120" s="75"/>
      <c r="BX120" s="75"/>
      <c r="BY120" s="75"/>
      <c r="BZ120" s="75"/>
      <c r="CA120" s="75"/>
      <c r="CL120" s="60"/>
      <c r="CM120" s="60"/>
      <c r="CN120" s="60"/>
      <c r="CO120" s="60"/>
      <c r="CP120" s="60"/>
      <c r="CQ120" s="60"/>
      <c r="CR120" s="60"/>
      <c r="CS120" s="60"/>
      <c r="CT120" s="60"/>
      <c r="CU120" s="60"/>
      <c r="CV120" s="60"/>
      <c r="CW120" s="60"/>
      <c r="CX120" s="60"/>
      <c r="CY120" s="60"/>
      <c r="CZ120" s="60"/>
      <c r="DA120" s="60"/>
      <c r="DB120" s="60"/>
      <c r="DC120" s="60"/>
      <c r="DD120" s="60"/>
      <c r="DE120" s="60"/>
      <c r="DF120" s="60"/>
      <c r="DG120" s="60"/>
      <c r="DH120" s="60"/>
      <c r="DI120" s="60"/>
      <c r="DJ120" s="60"/>
      <c r="DK120" s="60"/>
      <c r="DL120" s="60"/>
      <c r="DM120" s="60"/>
      <c r="DN120" s="60"/>
      <c r="DO120" s="60"/>
      <c r="DP120" s="60"/>
    </row>
    <row r="121" spans="1:120">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BS121" s="60"/>
      <c r="BT121" s="60"/>
      <c r="BU121" s="75"/>
      <c r="BV121" s="75"/>
      <c r="BW121" s="75"/>
      <c r="BX121" s="75"/>
      <c r="BY121" s="75"/>
      <c r="BZ121" s="75"/>
      <c r="CA121" s="75"/>
      <c r="CL121" s="60"/>
      <c r="CM121" s="60"/>
      <c r="CN121" s="60"/>
      <c r="CO121" s="60"/>
      <c r="CP121" s="60"/>
      <c r="CQ121" s="60"/>
      <c r="CR121" s="60"/>
      <c r="CS121" s="60"/>
      <c r="CT121" s="60"/>
      <c r="CU121" s="60"/>
      <c r="CV121" s="60"/>
      <c r="CW121" s="60"/>
      <c r="CX121" s="60"/>
      <c r="CY121" s="60"/>
      <c r="CZ121" s="60"/>
      <c r="DA121" s="60"/>
      <c r="DB121" s="60"/>
      <c r="DC121" s="60"/>
      <c r="DD121" s="60"/>
      <c r="DE121" s="60"/>
      <c r="DF121" s="60"/>
      <c r="DG121" s="60"/>
      <c r="DH121" s="60"/>
      <c r="DI121" s="60"/>
      <c r="DJ121" s="60"/>
      <c r="DK121" s="60"/>
      <c r="DL121" s="60"/>
      <c r="DM121" s="60"/>
      <c r="DN121" s="60"/>
      <c r="DO121" s="60"/>
      <c r="DP121" s="60"/>
    </row>
    <row r="122" spans="1:120">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BS122" s="60"/>
      <c r="BT122" s="60"/>
      <c r="BU122" s="75"/>
      <c r="BV122" s="75"/>
      <c r="BW122" s="75"/>
      <c r="BX122" s="75"/>
      <c r="BY122" s="75"/>
      <c r="BZ122" s="75"/>
      <c r="CA122" s="75"/>
      <c r="CL122" s="60"/>
      <c r="CM122" s="60"/>
      <c r="CN122" s="60"/>
      <c r="CO122" s="60"/>
      <c r="CP122" s="60"/>
      <c r="CQ122" s="60"/>
      <c r="CR122" s="60"/>
      <c r="CS122" s="60"/>
      <c r="CT122" s="60"/>
      <c r="CU122" s="60"/>
      <c r="CV122" s="60"/>
      <c r="CW122" s="60"/>
      <c r="CX122" s="60"/>
      <c r="CY122" s="60"/>
      <c r="CZ122" s="60"/>
      <c r="DA122" s="60"/>
      <c r="DB122" s="60"/>
      <c r="DC122" s="60"/>
      <c r="DD122" s="60"/>
      <c r="DE122" s="60"/>
      <c r="DF122" s="60"/>
      <c r="DG122" s="60"/>
      <c r="DH122" s="60"/>
      <c r="DI122" s="60"/>
      <c r="DJ122" s="60"/>
      <c r="DK122" s="60"/>
      <c r="DL122" s="60"/>
      <c r="DM122" s="60"/>
      <c r="DN122" s="60"/>
      <c r="DO122" s="60"/>
      <c r="DP122" s="60"/>
    </row>
    <row r="123" spans="1:120">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BS123" s="60"/>
      <c r="BT123" s="60"/>
      <c r="BU123" s="75"/>
      <c r="BV123" s="75"/>
      <c r="BW123" s="75"/>
      <c r="BX123" s="75"/>
      <c r="BY123" s="75"/>
      <c r="BZ123" s="75"/>
      <c r="CA123" s="75"/>
      <c r="CL123" s="60"/>
      <c r="CM123" s="60"/>
      <c r="CN123" s="60"/>
      <c r="CO123" s="60"/>
      <c r="CP123" s="60"/>
      <c r="CQ123" s="60"/>
      <c r="CR123" s="60"/>
      <c r="CS123" s="60"/>
      <c r="CT123" s="60"/>
      <c r="CU123" s="60"/>
      <c r="CV123" s="60"/>
      <c r="CW123" s="60"/>
      <c r="CX123" s="60"/>
      <c r="CY123" s="60"/>
      <c r="CZ123" s="60"/>
      <c r="DA123" s="60"/>
      <c r="DB123" s="60"/>
      <c r="DC123" s="60"/>
      <c r="DD123" s="60"/>
      <c r="DE123" s="60"/>
      <c r="DF123" s="60"/>
      <c r="DG123" s="60"/>
      <c r="DH123" s="60"/>
      <c r="DI123" s="60"/>
      <c r="DJ123" s="60"/>
      <c r="DK123" s="60"/>
      <c r="DL123" s="60"/>
      <c r="DM123" s="60"/>
      <c r="DN123" s="60"/>
      <c r="DO123" s="60"/>
      <c r="DP123" s="60"/>
    </row>
    <row r="124" spans="1:120">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BS124" s="60"/>
      <c r="BT124" s="60"/>
      <c r="BU124" s="75"/>
      <c r="BV124" s="75"/>
      <c r="BW124" s="75"/>
      <c r="BX124" s="75"/>
      <c r="BY124" s="75"/>
      <c r="BZ124" s="75"/>
      <c r="CA124" s="75"/>
      <c r="CL124" s="60"/>
      <c r="CM124" s="60"/>
      <c r="CN124" s="60"/>
      <c r="CO124" s="60"/>
      <c r="CP124" s="60"/>
      <c r="CQ124" s="60"/>
      <c r="CR124" s="60"/>
      <c r="CS124" s="60"/>
      <c r="CT124" s="60"/>
      <c r="CU124" s="60"/>
      <c r="CV124" s="60"/>
      <c r="CW124" s="60"/>
      <c r="CX124" s="60"/>
      <c r="CY124" s="60"/>
      <c r="CZ124" s="60"/>
      <c r="DA124" s="60"/>
      <c r="DB124" s="60"/>
      <c r="DC124" s="60"/>
      <c r="DD124" s="60"/>
      <c r="DE124" s="60"/>
      <c r="DF124" s="60"/>
      <c r="DG124" s="60"/>
      <c r="DH124" s="60"/>
      <c r="DI124" s="60"/>
      <c r="DJ124" s="60"/>
      <c r="DK124" s="60"/>
      <c r="DL124" s="60"/>
      <c r="DM124" s="60"/>
      <c r="DN124" s="60"/>
      <c r="DO124" s="60"/>
      <c r="DP124" s="60"/>
    </row>
    <row r="125" spans="1:120">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BS125" s="60"/>
      <c r="BT125" s="60"/>
      <c r="BU125" s="75"/>
      <c r="BV125" s="75"/>
      <c r="BW125" s="75"/>
      <c r="BX125" s="75"/>
      <c r="BY125" s="75"/>
      <c r="BZ125" s="75"/>
      <c r="CA125" s="75"/>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row>
    <row r="126" spans="1:120">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BS126" s="60"/>
      <c r="BT126" s="60"/>
      <c r="BU126" s="75"/>
      <c r="BV126" s="75"/>
      <c r="BW126" s="75"/>
      <c r="BX126" s="75"/>
      <c r="BY126" s="75"/>
      <c r="BZ126" s="75"/>
      <c r="CA126" s="75"/>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row>
    <row r="127" spans="1:120">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BS127" s="60"/>
      <c r="BT127" s="60"/>
      <c r="BU127" s="75"/>
      <c r="BV127" s="75"/>
      <c r="BW127" s="75"/>
      <c r="BX127" s="75"/>
      <c r="BY127" s="75"/>
      <c r="BZ127" s="75"/>
      <c r="CA127" s="75"/>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row>
    <row r="128" spans="1:120">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BS128" s="60"/>
      <c r="BT128" s="60"/>
      <c r="BU128" s="75"/>
      <c r="BV128" s="75"/>
      <c r="BW128" s="75"/>
      <c r="BX128" s="75"/>
      <c r="BY128" s="75"/>
      <c r="BZ128" s="75"/>
      <c r="CA128" s="75"/>
      <c r="CL128" s="60"/>
      <c r="CM128" s="60"/>
      <c r="CN128" s="60"/>
      <c r="CO128" s="60"/>
      <c r="CP128" s="60"/>
      <c r="CQ128" s="60"/>
      <c r="CR128" s="60"/>
      <c r="CS128" s="60"/>
      <c r="CT128" s="60"/>
      <c r="CU128" s="60"/>
      <c r="CV128" s="60"/>
      <c r="CW128" s="60"/>
      <c r="CX128" s="60"/>
      <c r="CY128" s="60"/>
      <c r="CZ128" s="60"/>
      <c r="DA128" s="60"/>
      <c r="DB128" s="60"/>
      <c r="DC128" s="60"/>
      <c r="DD128" s="60"/>
      <c r="DE128" s="60"/>
      <c r="DF128" s="60"/>
      <c r="DG128" s="60"/>
      <c r="DH128" s="60"/>
      <c r="DI128" s="60"/>
      <c r="DJ128" s="60"/>
      <c r="DK128" s="60"/>
      <c r="DL128" s="60"/>
      <c r="DM128" s="60"/>
      <c r="DN128" s="60"/>
      <c r="DO128" s="60"/>
      <c r="DP128" s="60"/>
    </row>
    <row r="129" spans="1:120">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BS129" s="60"/>
      <c r="BT129" s="60"/>
      <c r="BU129" s="75"/>
      <c r="BV129" s="75"/>
      <c r="BW129" s="75"/>
      <c r="BX129" s="75"/>
      <c r="BY129" s="75"/>
      <c r="BZ129" s="75"/>
      <c r="CA129" s="75"/>
      <c r="CL129" s="60"/>
      <c r="CM129" s="60"/>
      <c r="CN129" s="60"/>
      <c r="CO129" s="60"/>
      <c r="CP129" s="60"/>
      <c r="CQ129" s="60"/>
      <c r="CR129" s="60"/>
      <c r="CS129" s="60"/>
      <c r="CT129" s="60"/>
      <c r="CU129" s="60"/>
      <c r="CV129" s="60"/>
      <c r="CW129" s="60"/>
      <c r="CX129" s="60"/>
      <c r="CY129" s="60"/>
      <c r="CZ129" s="60"/>
      <c r="DA129" s="60"/>
      <c r="DB129" s="60"/>
      <c r="DC129" s="60"/>
      <c r="DD129" s="60"/>
      <c r="DE129" s="60"/>
      <c r="DF129" s="60"/>
      <c r="DG129" s="60"/>
      <c r="DH129" s="60"/>
      <c r="DI129" s="60"/>
      <c r="DJ129" s="60"/>
      <c r="DK129" s="60"/>
      <c r="DL129" s="60"/>
      <c r="DM129" s="60"/>
      <c r="DN129" s="60"/>
      <c r="DO129" s="60"/>
      <c r="DP129" s="60"/>
    </row>
    <row r="130" spans="1:120">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BS130" s="60"/>
      <c r="BT130" s="60"/>
      <c r="BU130" s="75"/>
      <c r="BV130" s="75"/>
      <c r="BW130" s="75"/>
      <c r="BX130" s="75"/>
      <c r="BY130" s="75"/>
      <c r="BZ130" s="75"/>
      <c r="CA130" s="75"/>
      <c r="CL130" s="60"/>
      <c r="CM130" s="60"/>
      <c r="CN130" s="60"/>
      <c r="CO130" s="60"/>
      <c r="CP130" s="60"/>
      <c r="CQ130" s="60"/>
      <c r="CR130" s="60"/>
      <c r="CS130" s="60"/>
      <c r="CT130" s="60"/>
      <c r="CU130" s="60"/>
      <c r="CV130" s="60"/>
      <c r="CW130" s="60"/>
      <c r="CX130" s="60"/>
      <c r="CY130" s="60"/>
      <c r="CZ130" s="60"/>
      <c r="DA130" s="60"/>
      <c r="DB130" s="60"/>
      <c r="DC130" s="60"/>
      <c r="DD130" s="60"/>
      <c r="DE130" s="60"/>
      <c r="DF130" s="60"/>
      <c r="DG130" s="60"/>
      <c r="DH130" s="60"/>
      <c r="DI130" s="60"/>
      <c r="DJ130" s="60"/>
      <c r="DK130" s="60"/>
      <c r="DL130" s="60"/>
      <c r="DM130" s="60"/>
      <c r="DN130" s="60"/>
      <c r="DO130" s="60"/>
      <c r="DP130" s="60"/>
    </row>
    <row r="131" spans="1:120">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BS131" s="60"/>
      <c r="BT131" s="60"/>
      <c r="BU131" s="75"/>
      <c r="BV131" s="75"/>
      <c r="BW131" s="75"/>
      <c r="BX131" s="75"/>
      <c r="BY131" s="75"/>
      <c r="BZ131" s="75"/>
      <c r="CA131" s="75"/>
      <c r="CL131" s="60"/>
      <c r="CM131" s="60"/>
      <c r="CN131" s="60"/>
      <c r="CO131" s="60"/>
      <c r="CP131" s="60"/>
      <c r="CQ131" s="60"/>
      <c r="CR131" s="60"/>
      <c r="CS131" s="60"/>
      <c r="CT131" s="60"/>
      <c r="CU131" s="60"/>
      <c r="CV131" s="60"/>
      <c r="CW131" s="60"/>
      <c r="CX131" s="60"/>
      <c r="CY131" s="60"/>
      <c r="CZ131" s="60"/>
      <c r="DA131" s="60"/>
      <c r="DB131" s="60"/>
      <c r="DC131" s="60"/>
      <c r="DD131" s="60"/>
      <c r="DE131" s="60"/>
      <c r="DF131" s="60"/>
      <c r="DG131" s="60"/>
      <c r="DH131" s="60"/>
      <c r="DI131" s="60"/>
      <c r="DJ131" s="60"/>
      <c r="DK131" s="60"/>
      <c r="DL131" s="60"/>
      <c r="DM131" s="60"/>
      <c r="DN131" s="60"/>
      <c r="DO131" s="60"/>
      <c r="DP131" s="60"/>
    </row>
    <row r="132" spans="1:120">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BS132" s="60"/>
      <c r="BT132" s="60"/>
      <c r="BU132" s="75"/>
      <c r="BV132" s="75"/>
      <c r="BW132" s="75"/>
      <c r="BX132" s="75"/>
      <c r="BY132" s="75"/>
      <c r="BZ132" s="75"/>
      <c r="CA132" s="75"/>
      <c r="CL132" s="60"/>
      <c r="CM132" s="60"/>
      <c r="CN132" s="60"/>
      <c r="CO132" s="60"/>
      <c r="CP132" s="60"/>
      <c r="CQ132" s="60"/>
      <c r="CR132" s="60"/>
      <c r="CS132" s="60"/>
      <c r="CT132" s="60"/>
      <c r="CU132" s="60"/>
      <c r="CV132" s="60"/>
      <c r="CW132" s="60"/>
      <c r="CX132" s="60"/>
      <c r="CY132" s="60"/>
      <c r="CZ132" s="60"/>
      <c r="DA132" s="60"/>
      <c r="DB132" s="60"/>
      <c r="DC132" s="60"/>
      <c r="DD132" s="60"/>
      <c r="DE132" s="60"/>
      <c r="DF132" s="60"/>
      <c r="DG132" s="60"/>
      <c r="DH132" s="60"/>
      <c r="DI132" s="60"/>
      <c r="DJ132" s="60"/>
      <c r="DK132" s="60"/>
      <c r="DL132" s="60"/>
      <c r="DM132" s="60"/>
      <c r="DN132" s="60"/>
      <c r="DO132" s="60"/>
      <c r="DP132" s="60"/>
    </row>
    <row r="133" spans="1:120">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BS133" s="60"/>
      <c r="BT133" s="60"/>
      <c r="BU133" s="75"/>
      <c r="BV133" s="75"/>
      <c r="BW133" s="75"/>
      <c r="BX133" s="75"/>
      <c r="BY133" s="75"/>
      <c r="BZ133" s="75"/>
      <c r="CA133" s="75"/>
      <c r="CL133" s="60"/>
      <c r="CM133" s="60"/>
      <c r="CN133" s="60"/>
      <c r="CO133" s="60"/>
      <c r="CP133" s="60"/>
      <c r="CQ133" s="60"/>
      <c r="CR133" s="60"/>
      <c r="CS133" s="60"/>
      <c r="CT133" s="60"/>
      <c r="CU133" s="60"/>
      <c r="CV133" s="60"/>
      <c r="CW133" s="60"/>
      <c r="CX133" s="60"/>
      <c r="CY133" s="60"/>
      <c r="CZ133" s="60"/>
      <c r="DA133" s="60"/>
      <c r="DB133" s="60"/>
      <c r="DC133" s="60"/>
      <c r="DD133" s="60"/>
      <c r="DE133" s="60"/>
      <c r="DF133" s="60"/>
      <c r="DG133" s="60"/>
      <c r="DH133" s="60"/>
      <c r="DI133" s="60"/>
      <c r="DJ133" s="60"/>
      <c r="DK133" s="60"/>
      <c r="DL133" s="60"/>
      <c r="DM133" s="60"/>
      <c r="DN133" s="60"/>
      <c r="DO133" s="60"/>
      <c r="DP133" s="60"/>
    </row>
    <row r="134" spans="1:120">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BS134" s="60"/>
      <c r="BT134" s="60"/>
      <c r="BU134" s="75"/>
      <c r="BV134" s="75"/>
      <c r="BW134" s="75"/>
      <c r="BX134" s="75"/>
      <c r="BY134" s="75"/>
      <c r="BZ134" s="75"/>
      <c r="CA134" s="75"/>
      <c r="CL134" s="60"/>
      <c r="CM134" s="60"/>
      <c r="CN134" s="60"/>
      <c r="CO134" s="60"/>
      <c r="CP134" s="60"/>
      <c r="CQ134" s="60"/>
      <c r="CR134" s="60"/>
      <c r="CS134" s="60"/>
      <c r="CT134" s="60"/>
      <c r="CU134" s="60"/>
      <c r="CV134" s="60"/>
      <c r="CW134" s="60"/>
      <c r="CX134" s="60"/>
      <c r="CY134" s="60"/>
      <c r="CZ134" s="60"/>
      <c r="DA134" s="60"/>
      <c r="DB134" s="60"/>
      <c r="DC134" s="60"/>
      <c r="DD134" s="60"/>
      <c r="DE134" s="60"/>
      <c r="DF134" s="60"/>
      <c r="DG134" s="60"/>
      <c r="DH134" s="60"/>
      <c r="DI134" s="60"/>
      <c r="DJ134" s="60"/>
      <c r="DK134" s="60"/>
      <c r="DL134" s="60"/>
      <c r="DM134" s="60"/>
      <c r="DN134" s="60"/>
      <c r="DO134" s="60"/>
      <c r="DP134" s="60"/>
    </row>
    <row r="135" spans="1:120">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BS135" s="60"/>
      <c r="BT135" s="60"/>
      <c r="BU135" s="75"/>
      <c r="BV135" s="75"/>
      <c r="BW135" s="75"/>
      <c r="BX135" s="75"/>
      <c r="BY135" s="75"/>
      <c r="BZ135" s="75"/>
      <c r="CA135" s="75"/>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60"/>
      <c r="DI135" s="60"/>
      <c r="DJ135" s="60"/>
      <c r="DK135" s="60"/>
      <c r="DL135" s="60"/>
      <c r="DM135" s="60"/>
      <c r="DN135" s="60"/>
      <c r="DO135" s="60"/>
      <c r="DP135" s="60"/>
    </row>
    <row r="136" spans="1:120">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BS136" s="60"/>
      <c r="BT136" s="60"/>
      <c r="BU136" s="75"/>
      <c r="BV136" s="75"/>
      <c r="BW136" s="75"/>
      <c r="BX136" s="75"/>
      <c r="BY136" s="75"/>
      <c r="BZ136" s="75"/>
      <c r="CA136" s="75"/>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60"/>
      <c r="DJ136" s="60"/>
      <c r="DK136" s="60"/>
      <c r="DL136" s="60"/>
      <c r="DM136" s="60"/>
      <c r="DN136" s="60"/>
      <c r="DO136" s="60"/>
      <c r="DP136" s="60"/>
    </row>
    <row r="137" spans="1:120">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BS137" s="60"/>
      <c r="BT137" s="60"/>
      <c r="BU137" s="75"/>
      <c r="BV137" s="75"/>
      <c r="BW137" s="75"/>
      <c r="BX137" s="75"/>
      <c r="BY137" s="75"/>
      <c r="BZ137" s="75"/>
      <c r="CA137" s="75"/>
      <c r="CL137" s="60"/>
      <c r="CM137" s="60"/>
      <c r="CN137" s="60"/>
      <c r="CO137" s="60"/>
      <c r="CP137" s="60"/>
      <c r="CQ137" s="60"/>
      <c r="CR137" s="60"/>
      <c r="CS137" s="60"/>
      <c r="CT137" s="60"/>
      <c r="CU137" s="60"/>
      <c r="CV137" s="60"/>
      <c r="CW137" s="60"/>
      <c r="CX137" s="60"/>
      <c r="CY137" s="60"/>
      <c r="CZ137" s="60"/>
      <c r="DA137" s="60"/>
      <c r="DB137" s="60"/>
      <c r="DC137" s="60"/>
      <c r="DD137" s="60"/>
      <c r="DE137" s="60"/>
      <c r="DF137" s="60"/>
      <c r="DG137" s="60"/>
      <c r="DH137" s="60"/>
      <c r="DI137" s="60"/>
      <c r="DJ137" s="60"/>
      <c r="DK137" s="60"/>
      <c r="DL137" s="60"/>
      <c r="DM137" s="60"/>
      <c r="DN137" s="60"/>
      <c r="DO137" s="60"/>
      <c r="DP137" s="60"/>
    </row>
    <row r="138" spans="1:120">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BS138" s="60"/>
      <c r="BT138" s="60"/>
      <c r="BU138" s="75"/>
      <c r="BV138" s="75"/>
      <c r="BW138" s="75"/>
      <c r="BX138" s="75"/>
      <c r="BY138" s="75"/>
      <c r="BZ138" s="75"/>
      <c r="CA138" s="75"/>
      <c r="CL138" s="60"/>
      <c r="CM138" s="60"/>
      <c r="CN138" s="60"/>
      <c r="CO138" s="60"/>
      <c r="CP138" s="60"/>
      <c r="CQ138" s="60"/>
      <c r="CR138" s="60"/>
      <c r="CS138" s="60"/>
      <c r="CT138" s="60"/>
      <c r="CU138" s="60"/>
      <c r="CV138" s="60"/>
      <c r="CW138" s="60"/>
      <c r="CX138" s="60"/>
      <c r="CY138" s="60"/>
      <c r="CZ138" s="60"/>
      <c r="DA138" s="60"/>
      <c r="DB138" s="60"/>
      <c r="DC138" s="60"/>
      <c r="DD138" s="60"/>
      <c r="DE138" s="60"/>
      <c r="DF138" s="60"/>
      <c r="DG138" s="60"/>
      <c r="DH138" s="60"/>
      <c r="DI138" s="60"/>
      <c r="DJ138" s="60"/>
      <c r="DK138" s="60"/>
      <c r="DL138" s="60"/>
      <c r="DM138" s="60"/>
      <c r="DN138" s="60"/>
      <c r="DO138" s="60"/>
      <c r="DP138" s="60"/>
    </row>
    <row r="139" spans="1:120">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BS139" s="60"/>
      <c r="BT139" s="60"/>
      <c r="BU139" s="75"/>
      <c r="BV139" s="75"/>
      <c r="BW139" s="75"/>
      <c r="BX139" s="75"/>
      <c r="BY139" s="75"/>
      <c r="BZ139" s="75"/>
      <c r="CA139" s="75"/>
      <c r="CL139" s="60"/>
      <c r="CM139" s="60"/>
      <c r="CN139" s="60"/>
      <c r="CO139" s="60"/>
      <c r="CP139" s="60"/>
      <c r="CQ139" s="60"/>
      <c r="CR139" s="60"/>
      <c r="CS139" s="60"/>
      <c r="CT139" s="60"/>
      <c r="CU139" s="60"/>
      <c r="CV139" s="60"/>
      <c r="CW139" s="60"/>
      <c r="CX139" s="60"/>
      <c r="CY139" s="60"/>
      <c r="CZ139" s="60"/>
      <c r="DA139" s="60"/>
      <c r="DB139" s="60"/>
      <c r="DC139" s="60"/>
      <c r="DD139" s="60"/>
      <c r="DE139" s="60"/>
      <c r="DF139" s="60"/>
      <c r="DG139" s="60"/>
      <c r="DH139" s="60"/>
      <c r="DI139" s="60"/>
      <c r="DJ139" s="60"/>
      <c r="DK139" s="60"/>
      <c r="DL139" s="60"/>
      <c r="DM139" s="60"/>
      <c r="DN139" s="60"/>
      <c r="DO139" s="60"/>
      <c r="DP139" s="60"/>
    </row>
    <row r="140" spans="1:120">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BS140" s="60"/>
      <c r="BT140" s="60"/>
      <c r="BU140" s="75"/>
      <c r="BV140" s="75"/>
      <c r="BW140" s="75"/>
      <c r="BX140" s="75"/>
      <c r="BY140" s="75"/>
      <c r="BZ140" s="75"/>
      <c r="CA140" s="75"/>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row>
    <row r="141" spans="1:120">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BS141" s="60"/>
      <c r="BT141" s="60"/>
      <c r="BU141" s="75"/>
      <c r="BV141" s="75"/>
      <c r="BW141" s="75"/>
      <c r="BX141" s="75"/>
      <c r="BY141" s="75"/>
      <c r="BZ141" s="75"/>
      <c r="CA141" s="75"/>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60"/>
      <c r="DN141" s="60"/>
      <c r="DO141" s="60"/>
      <c r="DP141" s="60"/>
    </row>
    <row r="142" spans="1:120">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BS142" s="60"/>
      <c r="BT142" s="60"/>
      <c r="BU142" s="75"/>
      <c r="BV142" s="75"/>
      <c r="BW142" s="75"/>
      <c r="BX142" s="75"/>
      <c r="BY142" s="75"/>
      <c r="BZ142" s="75"/>
      <c r="CA142" s="75"/>
      <c r="CL142" s="60"/>
      <c r="CM142" s="60"/>
      <c r="CN142" s="60"/>
      <c r="CO142" s="60"/>
      <c r="CP142" s="60"/>
      <c r="CQ142" s="60"/>
      <c r="CR142" s="60"/>
      <c r="CS142" s="60"/>
      <c r="CT142" s="60"/>
      <c r="CU142" s="60"/>
      <c r="CV142" s="60"/>
      <c r="CW142" s="60"/>
      <c r="CX142" s="60"/>
      <c r="CY142" s="60"/>
      <c r="CZ142" s="60"/>
      <c r="DA142" s="60"/>
      <c r="DB142" s="60"/>
      <c r="DC142" s="60"/>
      <c r="DD142" s="60"/>
      <c r="DE142" s="60"/>
      <c r="DF142" s="60"/>
      <c r="DG142" s="60"/>
      <c r="DH142" s="60"/>
      <c r="DI142" s="60"/>
      <c r="DJ142" s="60"/>
      <c r="DK142" s="60"/>
      <c r="DL142" s="60"/>
      <c r="DM142" s="60"/>
      <c r="DN142" s="60"/>
      <c r="DO142" s="60"/>
      <c r="DP142" s="60"/>
    </row>
    <row r="143" spans="1:120">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BS143" s="60"/>
      <c r="BT143" s="60"/>
      <c r="BU143" s="75"/>
      <c r="BV143" s="75"/>
      <c r="BW143" s="75"/>
      <c r="BX143" s="75"/>
      <c r="BY143" s="75"/>
      <c r="BZ143" s="75"/>
      <c r="CA143" s="75"/>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row>
    <row r="144" spans="1:120">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BS144" s="60"/>
      <c r="BT144" s="60"/>
      <c r="BU144" s="75"/>
      <c r="BV144" s="75"/>
      <c r="BW144" s="75"/>
      <c r="BX144" s="75"/>
      <c r="BY144" s="75"/>
      <c r="BZ144" s="75"/>
      <c r="CA144" s="75"/>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60"/>
      <c r="DI144" s="60"/>
      <c r="DJ144" s="60"/>
      <c r="DK144" s="60"/>
      <c r="DL144" s="60"/>
      <c r="DM144" s="60"/>
      <c r="DN144" s="60"/>
      <c r="DO144" s="60"/>
      <c r="DP144" s="60"/>
    </row>
    <row r="145" spans="1:120">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BS145" s="60"/>
      <c r="BT145" s="60"/>
      <c r="BU145" s="75"/>
      <c r="BV145" s="75"/>
      <c r="BW145" s="75"/>
      <c r="BX145" s="75"/>
      <c r="BY145" s="75"/>
      <c r="BZ145" s="75"/>
      <c r="CA145" s="75"/>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row>
    <row r="146" spans="1:120">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BS146" s="60"/>
      <c r="BT146" s="60"/>
      <c r="BU146" s="75"/>
      <c r="BV146" s="75"/>
      <c r="BW146" s="75"/>
      <c r="BX146" s="75"/>
      <c r="BY146" s="75"/>
      <c r="BZ146" s="75"/>
      <c r="CA146" s="75"/>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row>
    <row r="147" spans="1:120">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BS147" s="60"/>
      <c r="BT147" s="60"/>
      <c r="BU147" s="75"/>
      <c r="BV147" s="75"/>
      <c r="BW147" s="75"/>
      <c r="BX147" s="75"/>
      <c r="BY147" s="75"/>
      <c r="BZ147" s="75"/>
      <c r="CA147" s="75"/>
      <c r="CL147" s="60"/>
      <c r="CM147" s="60"/>
      <c r="CN147" s="60"/>
      <c r="CO147" s="60"/>
      <c r="CP147" s="60"/>
      <c r="CQ147" s="60"/>
      <c r="CR147" s="60"/>
      <c r="CS147" s="60"/>
      <c r="CT147" s="60"/>
      <c r="CU147" s="60"/>
      <c r="CV147" s="60"/>
      <c r="CW147" s="60"/>
      <c r="CX147" s="60"/>
      <c r="CY147" s="60"/>
      <c r="CZ147" s="60"/>
      <c r="DA147" s="60"/>
      <c r="DB147" s="60"/>
      <c r="DC147" s="60"/>
      <c r="DD147" s="60"/>
      <c r="DE147" s="60"/>
      <c r="DF147" s="60"/>
      <c r="DG147" s="60"/>
      <c r="DH147" s="60"/>
      <c r="DI147" s="60"/>
      <c r="DJ147" s="60"/>
      <c r="DK147" s="60"/>
      <c r="DL147" s="60"/>
      <c r="DM147" s="60"/>
      <c r="DN147" s="60"/>
      <c r="DO147" s="60"/>
      <c r="DP147" s="60"/>
    </row>
    <row r="148" spans="1:120">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BS148" s="60"/>
      <c r="BT148" s="60"/>
      <c r="BU148" s="75"/>
      <c r="BV148" s="75"/>
      <c r="BW148" s="75"/>
      <c r="BX148" s="75"/>
      <c r="BY148" s="75"/>
      <c r="BZ148" s="75"/>
      <c r="CA148" s="75"/>
      <c r="CL148" s="60"/>
      <c r="CM148" s="60"/>
      <c r="CN148" s="60"/>
      <c r="CO148" s="60"/>
      <c r="CP148" s="60"/>
      <c r="CQ148" s="60"/>
      <c r="CR148" s="60"/>
      <c r="CS148" s="60"/>
      <c r="CT148" s="60"/>
      <c r="CU148" s="60"/>
      <c r="CV148" s="60"/>
      <c r="CW148" s="60"/>
      <c r="CX148" s="60"/>
      <c r="CY148" s="60"/>
      <c r="CZ148" s="60"/>
      <c r="DA148" s="60"/>
      <c r="DB148" s="60"/>
      <c r="DC148" s="60"/>
      <c r="DD148" s="60"/>
      <c r="DE148" s="60"/>
      <c r="DF148" s="60"/>
      <c r="DG148" s="60"/>
      <c r="DH148" s="60"/>
      <c r="DI148" s="60"/>
      <c r="DJ148" s="60"/>
      <c r="DK148" s="60"/>
      <c r="DL148" s="60"/>
      <c r="DM148" s="60"/>
      <c r="DN148" s="60"/>
      <c r="DO148" s="60"/>
      <c r="DP148" s="60"/>
    </row>
    <row r="149" spans="1:120">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BS149" s="60"/>
      <c r="BT149" s="60"/>
      <c r="BU149" s="75"/>
      <c r="BV149" s="75"/>
      <c r="BW149" s="75"/>
      <c r="BX149" s="75"/>
      <c r="BY149" s="75"/>
      <c r="BZ149" s="75"/>
      <c r="CA149" s="75"/>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row>
    <row r="150" spans="1:120">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BS150" s="60"/>
      <c r="BT150" s="60"/>
      <c r="BU150" s="75"/>
      <c r="BV150" s="75"/>
      <c r="BW150" s="75"/>
      <c r="BX150" s="75"/>
      <c r="BY150" s="75"/>
      <c r="BZ150" s="75"/>
      <c r="CA150" s="75"/>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row>
    <row r="151" spans="1:120">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BS151" s="60"/>
      <c r="BT151" s="60"/>
      <c r="BU151" s="75"/>
      <c r="BV151" s="75"/>
      <c r="BW151" s="75"/>
      <c r="BX151" s="75"/>
      <c r="BY151" s="75"/>
      <c r="BZ151" s="75"/>
      <c r="CA151" s="75"/>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row>
    <row r="152" spans="1:120">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BS152" s="60"/>
      <c r="BT152" s="60"/>
      <c r="BU152" s="75"/>
      <c r="BV152" s="75"/>
      <c r="BW152" s="75"/>
      <c r="BX152" s="75"/>
      <c r="BY152" s="75"/>
      <c r="BZ152" s="75"/>
      <c r="CA152" s="75"/>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0"/>
      <c r="DO152" s="60"/>
      <c r="DP152" s="60"/>
    </row>
    <row r="153" spans="1:120">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BS153" s="60"/>
      <c r="BT153" s="60"/>
      <c r="BU153" s="75"/>
      <c r="BV153" s="75"/>
      <c r="BW153" s="75"/>
      <c r="BX153" s="75"/>
      <c r="BY153" s="75"/>
      <c r="BZ153" s="75"/>
      <c r="CA153" s="75"/>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row>
    <row r="154" spans="1:120">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BS154" s="60"/>
      <c r="BT154" s="60"/>
      <c r="BU154" s="75"/>
      <c r="BV154" s="75"/>
      <c r="BW154" s="75"/>
      <c r="BX154" s="75"/>
      <c r="BY154" s="75"/>
      <c r="BZ154" s="75"/>
      <c r="CA154" s="75"/>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row>
    <row r="155" spans="1:120">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BS155" s="60"/>
      <c r="BT155" s="60"/>
      <c r="BU155" s="75"/>
      <c r="BV155" s="75"/>
      <c r="BW155" s="75"/>
      <c r="BX155" s="75"/>
      <c r="BY155" s="75"/>
      <c r="BZ155" s="75"/>
      <c r="CA155" s="75"/>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row>
    <row r="156" spans="1:120">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BS156" s="60"/>
      <c r="BT156" s="60"/>
      <c r="BU156" s="75"/>
      <c r="BV156" s="75"/>
      <c r="BW156" s="75"/>
      <c r="BX156" s="75"/>
      <c r="BY156" s="75"/>
      <c r="BZ156" s="75"/>
      <c r="CA156" s="75"/>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row>
    <row r="157" spans="1:120">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BS157" s="60"/>
      <c r="BT157" s="60"/>
      <c r="BU157" s="75"/>
      <c r="BV157" s="75"/>
      <c r="BW157" s="75"/>
      <c r="BX157" s="75"/>
      <c r="BY157" s="75"/>
      <c r="BZ157" s="75"/>
      <c r="CA157" s="75"/>
      <c r="CL157" s="60"/>
      <c r="CM157" s="60"/>
      <c r="CN157" s="60"/>
      <c r="CO157" s="60"/>
      <c r="CP157" s="60"/>
      <c r="CQ157" s="60"/>
      <c r="CR157" s="60"/>
      <c r="CS157" s="60"/>
      <c r="CT157" s="60"/>
      <c r="CU157" s="60"/>
      <c r="CV157" s="60"/>
      <c r="CW157" s="60"/>
      <c r="CX157" s="60"/>
      <c r="CY157" s="60"/>
      <c r="CZ157" s="60"/>
      <c r="DA157" s="60"/>
      <c r="DB157" s="60"/>
      <c r="DC157" s="60"/>
      <c r="DD157" s="60"/>
      <c r="DE157" s="60"/>
      <c r="DF157" s="60"/>
      <c r="DG157" s="60"/>
      <c r="DH157" s="60"/>
      <c r="DI157" s="60"/>
      <c r="DJ157" s="60"/>
      <c r="DK157" s="60"/>
      <c r="DL157" s="60"/>
      <c r="DM157" s="60"/>
      <c r="DN157" s="60"/>
      <c r="DO157" s="60"/>
      <c r="DP157" s="60"/>
    </row>
    <row r="158" spans="1:120">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BS158" s="60"/>
      <c r="BT158" s="60"/>
      <c r="BU158" s="75"/>
      <c r="BV158" s="75"/>
      <c r="BW158" s="75"/>
      <c r="BX158" s="75"/>
      <c r="BY158" s="75"/>
      <c r="BZ158" s="75"/>
      <c r="CA158" s="75"/>
      <c r="CL158" s="60"/>
      <c r="CM158" s="60"/>
      <c r="CN158" s="60"/>
      <c r="CO158" s="60"/>
      <c r="CP158" s="60"/>
      <c r="CQ158" s="60"/>
      <c r="CR158" s="60"/>
      <c r="CS158" s="60"/>
      <c r="CT158" s="60"/>
      <c r="CU158" s="60"/>
      <c r="CV158" s="60"/>
      <c r="CW158" s="60"/>
      <c r="CX158" s="60"/>
      <c r="CY158" s="60"/>
      <c r="CZ158" s="60"/>
      <c r="DA158" s="60"/>
      <c r="DB158" s="60"/>
      <c r="DC158" s="60"/>
      <c r="DD158" s="60"/>
      <c r="DE158" s="60"/>
      <c r="DF158" s="60"/>
      <c r="DG158" s="60"/>
      <c r="DH158" s="60"/>
      <c r="DI158" s="60"/>
      <c r="DJ158" s="60"/>
      <c r="DK158" s="60"/>
      <c r="DL158" s="60"/>
      <c r="DM158" s="60"/>
      <c r="DN158" s="60"/>
      <c r="DO158" s="60"/>
      <c r="DP158" s="60"/>
    </row>
    <row r="159" spans="1:120">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BS159" s="60"/>
      <c r="BT159" s="60"/>
      <c r="BU159" s="75"/>
      <c r="BV159" s="75"/>
      <c r="BW159" s="75"/>
      <c r="BX159" s="75"/>
      <c r="BY159" s="75"/>
      <c r="BZ159" s="75"/>
      <c r="CA159" s="75"/>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row>
    <row r="160" spans="1:120">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BS160" s="60"/>
      <c r="BT160" s="60"/>
      <c r="BU160" s="75"/>
      <c r="BV160" s="75"/>
      <c r="BW160" s="75"/>
      <c r="BX160" s="75"/>
      <c r="BY160" s="75"/>
      <c r="BZ160" s="75"/>
      <c r="CA160" s="75"/>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row>
    <row r="161" spans="1:120">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BS161" s="60"/>
      <c r="BT161" s="60"/>
      <c r="BU161" s="75"/>
      <c r="BV161" s="75"/>
      <c r="BW161" s="75"/>
      <c r="BX161" s="75"/>
      <c r="BY161" s="75"/>
      <c r="BZ161" s="75"/>
      <c r="CA161" s="75"/>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row>
    <row r="162" spans="1:120">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BS162" s="60"/>
      <c r="BT162" s="60"/>
      <c r="BU162" s="75"/>
      <c r="BV162" s="75"/>
      <c r="BW162" s="75"/>
      <c r="BX162" s="75"/>
      <c r="BY162" s="75"/>
      <c r="BZ162" s="75"/>
      <c r="CA162" s="75"/>
      <c r="CL162" s="60"/>
      <c r="CM162" s="60"/>
      <c r="CN162" s="60"/>
      <c r="CO162" s="60"/>
      <c r="CP162" s="60"/>
      <c r="CQ162" s="60"/>
      <c r="CR162" s="60"/>
      <c r="CS162" s="60"/>
      <c r="CT162" s="60"/>
      <c r="CU162" s="60"/>
      <c r="CV162" s="60"/>
      <c r="CW162" s="60"/>
      <c r="CX162" s="60"/>
      <c r="CY162" s="60"/>
      <c r="CZ162" s="60"/>
      <c r="DA162" s="60"/>
      <c r="DB162" s="60"/>
      <c r="DC162" s="60"/>
      <c r="DD162" s="60"/>
      <c r="DE162" s="60"/>
      <c r="DF162" s="60"/>
      <c r="DG162" s="60"/>
      <c r="DH162" s="60"/>
      <c r="DI162" s="60"/>
      <c r="DJ162" s="60"/>
      <c r="DK162" s="60"/>
      <c r="DL162" s="60"/>
      <c r="DM162" s="60"/>
      <c r="DN162" s="60"/>
      <c r="DO162" s="60"/>
      <c r="DP162" s="60"/>
    </row>
    <row r="163" spans="1:120">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BS163" s="60"/>
      <c r="BT163" s="60"/>
      <c r="BU163" s="75"/>
      <c r="BV163" s="75"/>
      <c r="BW163" s="75"/>
      <c r="BX163" s="75"/>
      <c r="BY163" s="75"/>
      <c r="BZ163" s="75"/>
      <c r="CA163" s="75"/>
      <c r="CL163" s="60"/>
      <c r="CM163" s="60"/>
      <c r="CN163" s="60"/>
      <c r="CO163" s="60"/>
      <c r="CP163" s="60"/>
      <c r="CQ163" s="60"/>
      <c r="CR163" s="60"/>
      <c r="CS163" s="60"/>
      <c r="CT163" s="60"/>
      <c r="CU163" s="60"/>
      <c r="CV163" s="60"/>
      <c r="CW163" s="60"/>
      <c r="CX163" s="60"/>
      <c r="CY163" s="60"/>
      <c r="CZ163" s="60"/>
      <c r="DA163" s="60"/>
      <c r="DB163" s="60"/>
      <c r="DC163" s="60"/>
      <c r="DD163" s="60"/>
      <c r="DE163" s="60"/>
      <c r="DF163" s="60"/>
      <c r="DG163" s="60"/>
      <c r="DH163" s="60"/>
      <c r="DI163" s="60"/>
      <c r="DJ163" s="60"/>
      <c r="DK163" s="60"/>
      <c r="DL163" s="60"/>
      <c r="DM163" s="60"/>
      <c r="DN163" s="60"/>
      <c r="DO163" s="60"/>
      <c r="DP163" s="60"/>
    </row>
    <row r="164" spans="1:120">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BS164" s="60"/>
      <c r="BT164" s="60"/>
      <c r="BU164" s="75"/>
      <c r="BV164" s="75"/>
      <c r="BW164" s="75"/>
      <c r="BX164" s="75"/>
      <c r="BY164" s="75"/>
      <c r="BZ164" s="75"/>
      <c r="CA164" s="75"/>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row>
    <row r="165" spans="1:120">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BS165" s="60"/>
      <c r="BT165" s="60"/>
      <c r="BU165" s="75"/>
      <c r="BV165" s="75"/>
      <c r="BW165" s="75"/>
      <c r="BX165" s="75"/>
      <c r="BY165" s="75"/>
      <c r="BZ165" s="75"/>
      <c r="CA165" s="75"/>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row>
    <row r="166" spans="1:120">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BS166" s="60"/>
      <c r="BT166" s="60"/>
      <c r="BU166" s="75"/>
      <c r="BV166" s="75"/>
      <c r="BW166" s="75"/>
      <c r="BX166" s="75"/>
      <c r="BY166" s="75"/>
      <c r="BZ166" s="75"/>
      <c r="CA166" s="75"/>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row>
    <row r="167" spans="1:120">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BS167" s="60"/>
      <c r="BT167" s="60"/>
      <c r="BU167" s="75"/>
      <c r="BV167" s="75"/>
      <c r="BW167" s="75"/>
      <c r="BX167" s="75"/>
      <c r="BY167" s="75"/>
      <c r="BZ167" s="75"/>
      <c r="CA167" s="75"/>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0"/>
      <c r="DJ167" s="60"/>
      <c r="DK167" s="60"/>
      <c r="DL167" s="60"/>
      <c r="DM167" s="60"/>
      <c r="DN167" s="60"/>
      <c r="DO167" s="60"/>
      <c r="DP167" s="60"/>
    </row>
    <row r="168" spans="1:120">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BS168" s="60"/>
      <c r="BT168" s="60"/>
      <c r="BU168" s="75"/>
      <c r="BV168" s="75"/>
      <c r="BW168" s="75"/>
      <c r="BX168" s="75"/>
      <c r="BY168" s="75"/>
      <c r="BZ168" s="75"/>
      <c r="CA168" s="75"/>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0"/>
      <c r="DJ168" s="60"/>
      <c r="DK168" s="60"/>
      <c r="DL168" s="60"/>
      <c r="DM168" s="60"/>
      <c r="DN168" s="60"/>
      <c r="DO168" s="60"/>
      <c r="DP168" s="60"/>
    </row>
    <row r="169" spans="1:120">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BS169" s="60"/>
      <c r="BT169" s="60"/>
      <c r="BU169" s="75"/>
      <c r="BV169" s="75"/>
      <c r="BW169" s="75"/>
      <c r="BX169" s="75"/>
      <c r="BY169" s="75"/>
      <c r="BZ169" s="75"/>
      <c r="CA169" s="75"/>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row>
    <row r="170" spans="1:120">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BS170" s="60"/>
      <c r="BT170" s="60"/>
      <c r="BU170" s="75"/>
      <c r="BV170" s="75"/>
      <c r="BW170" s="75"/>
      <c r="BX170" s="75"/>
      <c r="BY170" s="75"/>
      <c r="BZ170" s="75"/>
      <c r="CA170" s="75"/>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row>
    <row r="171" spans="1:120">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BS171" s="60"/>
      <c r="BT171" s="60"/>
      <c r="BU171" s="75"/>
      <c r="BV171" s="75"/>
      <c r="BW171" s="75"/>
      <c r="BX171" s="75"/>
      <c r="BY171" s="75"/>
      <c r="BZ171" s="75"/>
      <c r="CA171" s="75"/>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row>
    <row r="172" spans="1:120">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BS172" s="60"/>
      <c r="BT172" s="60"/>
      <c r="BU172" s="75"/>
      <c r="BV172" s="75"/>
      <c r="BW172" s="75"/>
      <c r="BX172" s="75"/>
      <c r="BY172" s="75"/>
      <c r="BZ172" s="75"/>
      <c r="CA172" s="75"/>
      <c r="CL172" s="60"/>
      <c r="CM172" s="60"/>
      <c r="CN172" s="60"/>
      <c r="CO172" s="60"/>
      <c r="CP172" s="60"/>
      <c r="CQ172" s="60"/>
      <c r="CR172" s="60"/>
      <c r="CS172" s="60"/>
      <c r="CT172" s="60"/>
      <c r="CU172" s="60"/>
      <c r="CV172" s="60"/>
      <c r="CW172" s="60"/>
      <c r="CX172" s="60"/>
      <c r="CY172" s="60"/>
      <c r="CZ172" s="60"/>
      <c r="DA172" s="60"/>
      <c r="DB172" s="60"/>
      <c r="DC172" s="60"/>
      <c r="DD172" s="60"/>
      <c r="DE172" s="60"/>
      <c r="DF172" s="60"/>
      <c r="DG172" s="60"/>
      <c r="DH172" s="60"/>
      <c r="DI172" s="60"/>
      <c r="DJ172" s="60"/>
      <c r="DK172" s="60"/>
      <c r="DL172" s="60"/>
      <c r="DM172" s="60"/>
      <c r="DN172" s="60"/>
      <c r="DO172" s="60"/>
      <c r="DP172" s="60"/>
    </row>
    <row r="173" spans="1:120">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BS173" s="60"/>
      <c r="BT173" s="60"/>
      <c r="BU173" s="75"/>
      <c r="BV173" s="75"/>
      <c r="BW173" s="75"/>
      <c r="BX173" s="75"/>
      <c r="BY173" s="75"/>
      <c r="BZ173" s="75"/>
      <c r="CA173" s="75"/>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60"/>
      <c r="DJ173" s="60"/>
      <c r="DK173" s="60"/>
      <c r="DL173" s="60"/>
      <c r="DM173" s="60"/>
      <c r="DN173" s="60"/>
      <c r="DO173" s="60"/>
      <c r="DP173" s="60"/>
    </row>
    <row r="174" spans="1:120">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BS174" s="60"/>
      <c r="BT174" s="60"/>
      <c r="BU174" s="75"/>
      <c r="BV174" s="75"/>
      <c r="BW174" s="75"/>
      <c r="BX174" s="75"/>
      <c r="BY174" s="75"/>
      <c r="BZ174" s="75"/>
      <c r="CA174" s="75"/>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row>
    <row r="175" spans="1:120">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BS175" s="60"/>
      <c r="BT175" s="60"/>
      <c r="BU175" s="75"/>
      <c r="BV175" s="75"/>
      <c r="BW175" s="75"/>
      <c r="BX175" s="75"/>
      <c r="BY175" s="75"/>
      <c r="BZ175" s="75"/>
      <c r="CA175" s="75"/>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row>
    <row r="176" spans="1:120">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BS176" s="60"/>
      <c r="BT176" s="60"/>
      <c r="BU176" s="75"/>
      <c r="BV176" s="75"/>
      <c r="BW176" s="75"/>
      <c r="BX176" s="75"/>
      <c r="BY176" s="75"/>
      <c r="BZ176" s="75"/>
      <c r="CA176" s="75"/>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row>
    <row r="177" spans="1:120">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BS177" s="60"/>
      <c r="BT177" s="60"/>
      <c r="BU177" s="75"/>
      <c r="BV177" s="75"/>
      <c r="BW177" s="75"/>
      <c r="BX177" s="75"/>
      <c r="BY177" s="75"/>
      <c r="BZ177" s="75"/>
      <c r="CA177" s="75"/>
      <c r="CL177" s="60"/>
      <c r="CM177" s="60"/>
      <c r="CN177" s="60"/>
      <c r="CO177" s="60"/>
      <c r="CP177" s="60"/>
      <c r="CQ177" s="60"/>
      <c r="CR177" s="60"/>
      <c r="CS177" s="60"/>
      <c r="CT177" s="60"/>
      <c r="CU177" s="60"/>
      <c r="CV177" s="60"/>
      <c r="CW177" s="60"/>
      <c r="CX177" s="60"/>
      <c r="CY177" s="60"/>
      <c r="CZ177" s="60"/>
      <c r="DA177" s="60"/>
      <c r="DB177" s="60"/>
      <c r="DC177" s="60"/>
      <c r="DD177" s="60"/>
      <c r="DE177" s="60"/>
      <c r="DF177" s="60"/>
      <c r="DG177" s="60"/>
      <c r="DH177" s="60"/>
      <c r="DI177" s="60"/>
      <c r="DJ177" s="60"/>
      <c r="DK177" s="60"/>
      <c r="DL177" s="60"/>
      <c r="DM177" s="60"/>
      <c r="DN177" s="60"/>
      <c r="DO177" s="60"/>
      <c r="DP177" s="60"/>
    </row>
    <row r="178" spans="1:120">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BS178" s="60"/>
      <c r="BT178" s="60"/>
      <c r="BU178" s="75"/>
      <c r="BV178" s="75"/>
      <c r="BW178" s="75"/>
      <c r="BX178" s="75"/>
      <c r="BY178" s="75"/>
      <c r="BZ178" s="75"/>
      <c r="CA178" s="75"/>
      <c r="CL178" s="60"/>
      <c r="CM178" s="60"/>
      <c r="CN178" s="60"/>
      <c r="CO178" s="60"/>
      <c r="CP178" s="60"/>
      <c r="CQ178" s="60"/>
      <c r="CR178" s="60"/>
      <c r="CS178" s="60"/>
      <c r="CT178" s="60"/>
      <c r="CU178" s="60"/>
      <c r="CV178" s="60"/>
      <c r="CW178" s="60"/>
      <c r="CX178" s="60"/>
      <c r="CY178" s="60"/>
      <c r="CZ178" s="60"/>
      <c r="DA178" s="60"/>
      <c r="DB178" s="60"/>
      <c r="DC178" s="60"/>
      <c r="DD178" s="60"/>
      <c r="DE178" s="60"/>
      <c r="DF178" s="60"/>
      <c r="DG178" s="60"/>
      <c r="DH178" s="60"/>
      <c r="DI178" s="60"/>
      <c r="DJ178" s="60"/>
      <c r="DK178" s="60"/>
      <c r="DL178" s="60"/>
      <c r="DM178" s="60"/>
      <c r="DN178" s="60"/>
      <c r="DO178" s="60"/>
      <c r="DP178" s="60"/>
    </row>
    <row r="179" spans="1:120">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BS179" s="60"/>
      <c r="BT179" s="60"/>
      <c r="BU179" s="75"/>
      <c r="BV179" s="75"/>
      <c r="BW179" s="75"/>
      <c r="BX179" s="75"/>
      <c r="BY179" s="75"/>
      <c r="BZ179" s="75"/>
      <c r="CA179" s="75"/>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row>
    <row r="180" spans="1:120">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BS180" s="60"/>
      <c r="BT180" s="60"/>
      <c r="BU180" s="75"/>
      <c r="BV180" s="75"/>
      <c r="BW180" s="75"/>
      <c r="BX180" s="75"/>
      <c r="BY180" s="75"/>
      <c r="BZ180" s="75"/>
      <c r="CA180" s="75"/>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row>
    <row r="181" spans="1:120">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BS181" s="60"/>
      <c r="BT181" s="60"/>
      <c r="BU181" s="75"/>
      <c r="BV181" s="75"/>
      <c r="BW181" s="75"/>
      <c r="BX181" s="75"/>
      <c r="BY181" s="75"/>
      <c r="BZ181" s="75"/>
      <c r="CA181" s="75"/>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row>
    <row r="182" spans="1:120">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BS182" s="60"/>
      <c r="BT182" s="60"/>
      <c r="BU182" s="75"/>
      <c r="BV182" s="75"/>
      <c r="BW182" s="75"/>
      <c r="BX182" s="75"/>
      <c r="BY182" s="75"/>
      <c r="BZ182" s="75"/>
      <c r="CA182" s="75"/>
      <c r="CL182" s="60"/>
      <c r="CM182" s="60"/>
      <c r="CN182" s="60"/>
      <c r="CO182" s="60"/>
      <c r="CP182" s="60"/>
      <c r="CQ182" s="60"/>
      <c r="CR182" s="60"/>
      <c r="CS182" s="60"/>
      <c r="CT182" s="60"/>
      <c r="CU182" s="60"/>
      <c r="CV182" s="60"/>
      <c r="CW182" s="60"/>
      <c r="CX182" s="60"/>
      <c r="CY182" s="60"/>
      <c r="CZ182" s="60"/>
      <c r="DA182" s="60"/>
      <c r="DB182" s="60"/>
      <c r="DC182" s="60"/>
      <c r="DD182" s="60"/>
      <c r="DE182" s="60"/>
      <c r="DF182" s="60"/>
      <c r="DG182" s="60"/>
      <c r="DH182" s="60"/>
      <c r="DI182" s="60"/>
      <c r="DJ182" s="60"/>
      <c r="DK182" s="60"/>
      <c r="DL182" s="60"/>
      <c r="DM182" s="60"/>
      <c r="DN182" s="60"/>
      <c r="DO182" s="60"/>
      <c r="DP182" s="60"/>
    </row>
    <row r="183" spans="1:120">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BS183" s="60"/>
      <c r="BT183" s="60"/>
      <c r="BU183" s="75"/>
      <c r="BV183" s="75"/>
      <c r="BW183" s="75"/>
      <c r="BX183" s="75"/>
      <c r="BY183" s="75"/>
      <c r="BZ183" s="75"/>
      <c r="CA183" s="75"/>
      <c r="CL183" s="60"/>
      <c r="CM183" s="60"/>
      <c r="CN183" s="60"/>
      <c r="CO183" s="60"/>
      <c r="CP183" s="60"/>
      <c r="CQ183" s="60"/>
      <c r="CR183" s="60"/>
      <c r="CS183" s="60"/>
      <c r="CT183" s="60"/>
      <c r="CU183" s="60"/>
      <c r="CV183" s="60"/>
      <c r="CW183" s="60"/>
      <c r="CX183" s="60"/>
      <c r="CY183" s="60"/>
      <c r="CZ183" s="60"/>
      <c r="DA183" s="60"/>
      <c r="DB183" s="60"/>
      <c r="DC183" s="60"/>
      <c r="DD183" s="60"/>
      <c r="DE183" s="60"/>
      <c r="DF183" s="60"/>
      <c r="DG183" s="60"/>
      <c r="DH183" s="60"/>
      <c r="DI183" s="60"/>
      <c r="DJ183" s="60"/>
      <c r="DK183" s="60"/>
      <c r="DL183" s="60"/>
      <c r="DM183" s="60"/>
      <c r="DN183" s="60"/>
      <c r="DO183" s="60"/>
      <c r="DP183" s="60"/>
    </row>
    <row r="184" spans="1:120">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BS184" s="60"/>
      <c r="BT184" s="60"/>
      <c r="BU184" s="75"/>
      <c r="BV184" s="75"/>
      <c r="BW184" s="75"/>
      <c r="BX184" s="75"/>
      <c r="BY184" s="75"/>
      <c r="BZ184" s="75"/>
      <c r="CA184" s="75"/>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row>
    <row r="185" spans="1:120">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BS185" s="60"/>
      <c r="BT185" s="60"/>
      <c r="BU185" s="75"/>
      <c r="BV185" s="75"/>
      <c r="BW185" s="75"/>
      <c r="BX185" s="75"/>
      <c r="BY185" s="75"/>
      <c r="BZ185" s="75"/>
      <c r="CA185" s="75"/>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row>
    <row r="186" spans="1:120">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BS186" s="60"/>
      <c r="BT186" s="60"/>
      <c r="BU186" s="75"/>
      <c r="BV186" s="75"/>
      <c r="BW186" s="75"/>
      <c r="BX186" s="75"/>
      <c r="BY186" s="75"/>
      <c r="BZ186" s="75"/>
      <c r="CA186" s="75"/>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row>
    <row r="187" spans="1:120">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BS187" s="60"/>
      <c r="BT187" s="60"/>
      <c r="BU187" s="75"/>
      <c r="BV187" s="75"/>
      <c r="BW187" s="75"/>
      <c r="BX187" s="75"/>
      <c r="BY187" s="75"/>
      <c r="BZ187" s="75"/>
      <c r="CA187" s="75"/>
      <c r="CL187" s="60"/>
      <c r="CM187" s="60"/>
      <c r="CN187" s="60"/>
      <c r="CO187" s="60"/>
      <c r="CP187" s="60"/>
      <c r="CQ187" s="60"/>
      <c r="CR187" s="60"/>
      <c r="CS187" s="60"/>
      <c r="CT187" s="60"/>
      <c r="CU187" s="60"/>
      <c r="CV187" s="60"/>
      <c r="CW187" s="60"/>
      <c r="CX187" s="60"/>
      <c r="CY187" s="60"/>
      <c r="CZ187" s="60"/>
      <c r="DA187" s="60"/>
      <c r="DB187" s="60"/>
      <c r="DC187" s="60"/>
      <c r="DD187" s="60"/>
      <c r="DE187" s="60"/>
      <c r="DF187" s="60"/>
      <c r="DG187" s="60"/>
      <c r="DH187" s="60"/>
      <c r="DI187" s="60"/>
      <c r="DJ187" s="60"/>
      <c r="DK187" s="60"/>
      <c r="DL187" s="60"/>
      <c r="DM187" s="60"/>
      <c r="DN187" s="60"/>
      <c r="DO187" s="60"/>
      <c r="DP187" s="60"/>
    </row>
    <row r="188" spans="1:120">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BS188" s="60"/>
      <c r="BT188" s="60"/>
      <c r="BU188" s="75"/>
      <c r="BV188" s="75"/>
      <c r="BW188" s="75"/>
      <c r="BX188" s="75"/>
      <c r="BY188" s="75"/>
      <c r="BZ188" s="75"/>
      <c r="CA188" s="75"/>
      <c r="CL188" s="60"/>
      <c r="CM188" s="60"/>
      <c r="CN188" s="60"/>
      <c r="CO188" s="60"/>
      <c r="CP188" s="60"/>
      <c r="CQ188" s="60"/>
      <c r="CR188" s="60"/>
      <c r="CS188" s="60"/>
      <c r="CT188" s="60"/>
      <c r="CU188" s="60"/>
      <c r="CV188" s="60"/>
      <c r="CW188" s="60"/>
      <c r="CX188" s="60"/>
      <c r="CY188" s="60"/>
      <c r="CZ188" s="60"/>
      <c r="DA188" s="60"/>
      <c r="DB188" s="60"/>
      <c r="DC188" s="60"/>
      <c r="DD188" s="60"/>
      <c r="DE188" s="60"/>
      <c r="DF188" s="60"/>
      <c r="DG188" s="60"/>
      <c r="DH188" s="60"/>
      <c r="DI188" s="60"/>
      <c r="DJ188" s="60"/>
      <c r="DK188" s="60"/>
      <c r="DL188" s="60"/>
      <c r="DM188" s="60"/>
      <c r="DN188" s="60"/>
      <c r="DO188" s="60"/>
      <c r="DP188" s="60"/>
    </row>
    <row r="189" spans="1:120">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BS189" s="60"/>
      <c r="BT189" s="60"/>
      <c r="BU189" s="75"/>
      <c r="BV189" s="75"/>
      <c r="BW189" s="75"/>
      <c r="BX189" s="75"/>
      <c r="BY189" s="75"/>
      <c r="BZ189" s="75"/>
      <c r="CA189" s="75"/>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row>
    <row r="190" spans="1:120">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BS190" s="60"/>
      <c r="BT190" s="60"/>
      <c r="BU190" s="75"/>
      <c r="BV190" s="75"/>
      <c r="BW190" s="75"/>
      <c r="BX190" s="75"/>
      <c r="BY190" s="75"/>
      <c r="BZ190" s="75"/>
      <c r="CA190" s="75"/>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row>
    <row r="191" spans="1:120">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BS191" s="60"/>
      <c r="BT191" s="60"/>
      <c r="BU191" s="75"/>
      <c r="BV191" s="75"/>
      <c r="BW191" s="75"/>
      <c r="BX191" s="75"/>
      <c r="BY191" s="75"/>
      <c r="BZ191" s="75"/>
      <c r="CA191" s="75"/>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row>
    <row r="192" spans="1:120">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BS192" s="60"/>
      <c r="BT192" s="60"/>
      <c r="BU192" s="75"/>
      <c r="BV192" s="75"/>
      <c r="BW192" s="75"/>
      <c r="BX192" s="75"/>
      <c r="BY192" s="75"/>
      <c r="BZ192" s="75"/>
      <c r="CA192" s="75"/>
      <c r="CL192" s="60"/>
      <c r="CM192" s="60"/>
      <c r="CN192" s="60"/>
      <c r="CO192" s="60"/>
      <c r="CP192" s="60"/>
      <c r="CQ192" s="60"/>
      <c r="CR192" s="60"/>
      <c r="CS192" s="60"/>
      <c r="CT192" s="60"/>
      <c r="CU192" s="60"/>
      <c r="CV192" s="60"/>
      <c r="CW192" s="60"/>
      <c r="CX192" s="60"/>
      <c r="CY192" s="60"/>
      <c r="CZ192" s="60"/>
      <c r="DA192" s="60"/>
      <c r="DB192" s="60"/>
      <c r="DC192" s="60"/>
      <c r="DD192" s="60"/>
      <c r="DE192" s="60"/>
      <c r="DF192" s="60"/>
      <c r="DG192" s="60"/>
      <c r="DH192" s="60"/>
      <c r="DI192" s="60"/>
      <c r="DJ192" s="60"/>
      <c r="DK192" s="60"/>
      <c r="DL192" s="60"/>
      <c r="DM192" s="60"/>
      <c r="DN192" s="60"/>
      <c r="DO192" s="60"/>
      <c r="DP192" s="60"/>
    </row>
    <row r="193" spans="1:120">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BS193" s="60"/>
      <c r="BT193" s="60"/>
      <c r="BU193" s="75"/>
      <c r="BV193" s="75"/>
      <c r="BW193" s="75"/>
      <c r="BX193" s="75"/>
      <c r="BY193" s="75"/>
      <c r="BZ193" s="75"/>
      <c r="CA193" s="75"/>
      <c r="CL193" s="60"/>
      <c r="CM193" s="60"/>
      <c r="CN193" s="60"/>
      <c r="CO193" s="60"/>
      <c r="CP193" s="60"/>
      <c r="CQ193" s="60"/>
      <c r="CR193" s="60"/>
      <c r="CS193" s="60"/>
      <c r="CT193" s="60"/>
      <c r="CU193" s="60"/>
      <c r="CV193" s="60"/>
      <c r="CW193" s="60"/>
      <c r="CX193" s="60"/>
      <c r="CY193" s="60"/>
      <c r="CZ193" s="60"/>
      <c r="DA193" s="60"/>
      <c r="DB193" s="60"/>
      <c r="DC193" s="60"/>
      <c r="DD193" s="60"/>
      <c r="DE193" s="60"/>
      <c r="DF193" s="60"/>
      <c r="DG193" s="60"/>
      <c r="DH193" s="60"/>
      <c r="DI193" s="60"/>
      <c r="DJ193" s="60"/>
      <c r="DK193" s="60"/>
      <c r="DL193" s="60"/>
      <c r="DM193" s="60"/>
      <c r="DN193" s="60"/>
      <c r="DO193" s="60"/>
      <c r="DP193" s="60"/>
    </row>
    <row r="194" spans="1:120">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BS194" s="60"/>
      <c r="BT194" s="60"/>
      <c r="BU194" s="75"/>
      <c r="BV194" s="75"/>
      <c r="BW194" s="75"/>
      <c r="BX194" s="75"/>
      <c r="BY194" s="75"/>
      <c r="BZ194" s="75"/>
      <c r="CA194" s="75"/>
      <c r="CL194" s="60"/>
      <c r="CM194" s="60"/>
      <c r="CN194" s="60"/>
      <c r="CO194" s="60"/>
      <c r="CP194" s="60"/>
      <c r="CQ194" s="60"/>
      <c r="CR194" s="60"/>
      <c r="CS194" s="60"/>
      <c r="CT194" s="60"/>
      <c r="CU194" s="60"/>
      <c r="CV194" s="60"/>
      <c r="CW194" s="60"/>
      <c r="CX194" s="60"/>
      <c r="CY194" s="60"/>
      <c r="CZ194" s="60"/>
      <c r="DA194" s="60"/>
      <c r="DB194" s="60"/>
      <c r="DC194" s="60"/>
      <c r="DD194" s="60"/>
      <c r="DE194" s="60"/>
      <c r="DF194" s="60"/>
      <c r="DG194" s="60"/>
      <c r="DH194" s="60"/>
      <c r="DI194" s="60"/>
      <c r="DJ194" s="60"/>
      <c r="DK194" s="60"/>
      <c r="DL194" s="60"/>
      <c r="DM194" s="60"/>
      <c r="DN194" s="60"/>
      <c r="DO194" s="60"/>
      <c r="DP194" s="60"/>
    </row>
    <row r="195" spans="1:120">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BS195" s="60"/>
      <c r="BT195" s="60"/>
      <c r="BU195" s="75"/>
      <c r="BV195" s="75"/>
      <c r="BW195" s="75"/>
      <c r="BX195" s="75"/>
      <c r="BY195" s="75"/>
      <c r="BZ195" s="75"/>
      <c r="CA195" s="75"/>
      <c r="CL195" s="60"/>
      <c r="CM195" s="60"/>
      <c r="CN195" s="60"/>
      <c r="CO195" s="60"/>
      <c r="CP195" s="60"/>
      <c r="CQ195" s="60"/>
      <c r="CR195" s="60"/>
      <c r="CS195" s="60"/>
      <c r="CT195" s="60"/>
      <c r="CU195" s="60"/>
      <c r="CV195" s="60"/>
      <c r="CW195" s="60"/>
      <c r="CX195" s="60"/>
      <c r="CY195" s="60"/>
      <c r="CZ195" s="60"/>
      <c r="DA195" s="60"/>
      <c r="DB195" s="60"/>
      <c r="DC195" s="60"/>
      <c r="DD195" s="60"/>
      <c r="DE195" s="60"/>
      <c r="DF195" s="60"/>
      <c r="DG195" s="60"/>
      <c r="DH195" s="60"/>
      <c r="DI195" s="60"/>
      <c r="DJ195" s="60"/>
      <c r="DK195" s="60"/>
      <c r="DL195" s="60"/>
      <c r="DM195" s="60"/>
      <c r="DN195" s="60"/>
      <c r="DO195" s="60"/>
      <c r="DP195" s="60"/>
    </row>
    <row r="196" spans="1:120">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BS196" s="60"/>
      <c r="BT196" s="60"/>
      <c r="BU196" s="75"/>
      <c r="BV196" s="75"/>
      <c r="BW196" s="75"/>
      <c r="BX196" s="75"/>
      <c r="BY196" s="75"/>
      <c r="BZ196" s="75"/>
      <c r="CA196" s="75"/>
      <c r="CL196" s="60"/>
      <c r="CM196" s="60"/>
      <c r="CN196" s="60"/>
      <c r="CO196" s="60"/>
      <c r="CP196" s="60"/>
      <c r="CQ196" s="60"/>
      <c r="CR196" s="60"/>
      <c r="CS196" s="60"/>
      <c r="CT196" s="60"/>
      <c r="CU196" s="60"/>
      <c r="CV196" s="60"/>
      <c r="CW196" s="60"/>
      <c r="CX196" s="60"/>
      <c r="CY196" s="60"/>
      <c r="CZ196" s="60"/>
      <c r="DA196" s="60"/>
      <c r="DB196" s="60"/>
      <c r="DC196" s="60"/>
      <c r="DD196" s="60"/>
      <c r="DE196" s="60"/>
      <c r="DF196" s="60"/>
      <c r="DG196" s="60"/>
      <c r="DH196" s="60"/>
      <c r="DI196" s="60"/>
      <c r="DJ196" s="60"/>
      <c r="DK196" s="60"/>
      <c r="DL196" s="60"/>
      <c r="DM196" s="60"/>
      <c r="DN196" s="60"/>
      <c r="DO196" s="60"/>
      <c r="DP196" s="60"/>
    </row>
    <row r="197" spans="1:120">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BS197" s="60"/>
      <c r="BT197" s="60"/>
      <c r="BU197" s="75"/>
      <c r="BV197" s="75"/>
      <c r="BW197" s="75"/>
      <c r="BX197" s="75"/>
      <c r="BY197" s="75"/>
      <c r="BZ197" s="75"/>
      <c r="CA197" s="75"/>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0"/>
      <c r="DJ197" s="60"/>
      <c r="DK197" s="60"/>
      <c r="DL197" s="60"/>
      <c r="DM197" s="60"/>
      <c r="DN197" s="60"/>
      <c r="DO197" s="60"/>
      <c r="DP197" s="60"/>
    </row>
    <row r="198" spans="1:120">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BS198" s="60"/>
      <c r="BT198" s="60"/>
      <c r="BU198" s="75"/>
      <c r="BV198" s="75"/>
      <c r="BW198" s="75"/>
      <c r="BX198" s="75"/>
      <c r="BY198" s="75"/>
      <c r="BZ198" s="75"/>
      <c r="CA198" s="75"/>
      <c r="CL198" s="60"/>
      <c r="CM198" s="60"/>
      <c r="CN198" s="60"/>
      <c r="CO198" s="60"/>
      <c r="CP198" s="60"/>
      <c r="CQ198" s="60"/>
      <c r="CR198" s="60"/>
      <c r="CS198" s="60"/>
      <c r="CT198" s="60"/>
      <c r="CU198" s="60"/>
      <c r="CV198" s="60"/>
      <c r="CW198" s="60"/>
      <c r="CX198" s="60"/>
      <c r="CY198" s="60"/>
      <c r="CZ198" s="60"/>
      <c r="DA198" s="60"/>
      <c r="DB198" s="60"/>
      <c r="DC198" s="60"/>
      <c r="DD198" s="60"/>
      <c r="DE198" s="60"/>
      <c r="DF198" s="60"/>
      <c r="DG198" s="60"/>
      <c r="DH198" s="60"/>
      <c r="DI198" s="60"/>
      <c r="DJ198" s="60"/>
      <c r="DK198" s="60"/>
      <c r="DL198" s="60"/>
      <c r="DM198" s="60"/>
      <c r="DN198" s="60"/>
      <c r="DO198" s="60"/>
      <c r="DP198" s="60"/>
    </row>
    <row r="199" spans="1:120">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BS199" s="60"/>
      <c r="BT199" s="60"/>
      <c r="BU199" s="75"/>
      <c r="BV199" s="75"/>
      <c r="BW199" s="75"/>
      <c r="BX199" s="75"/>
      <c r="BY199" s="75"/>
      <c r="BZ199" s="75"/>
      <c r="CA199" s="75"/>
      <c r="CL199" s="60"/>
      <c r="CM199" s="60"/>
      <c r="CN199" s="60"/>
      <c r="CO199" s="60"/>
      <c r="CP199" s="60"/>
      <c r="CQ199" s="60"/>
      <c r="CR199" s="60"/>
      <c r="CS199" s="60"/>
      <c r="CT199" s="60"/>
      <c r="CU199" s="60"/>
      <c r="CV199" s="60"/>
      <c r="CW199" s="60"/>
      <c r="CX199" s="60"/>
      <c r="CY199" s="60"/>
      <c r="CZ199" s="60"/>
      <c r="DA199" s="60"/>
      <c r="DB199" s="60"/>
      <c r="DC199" s="60"/>
      <c r="DD199" s="60"/>
      <c r="DE199" s="60"/>
      <c r="DF199" s="60"/>
      <c r="DG199" s="60"/>
      <c r="DH199" s="60"/>
      <c r="DI199" s="60"/>
      <c r="DJ199" s="60"/>
      <c r="DK199" s="60"/>
      <c r="DL199" s="60"/>
      <c r="DM199" s="60"/>
      <c r="DN199" s="60"/>
      <c r="DO199" s="60"/>
      <c r="DP199" s="60"/>
    </row>
    <row r="200" spans="1:120">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BS200" s="60"/>
      <c r="BT200" s="60"/>
      <c r="BU200" s="75"/>
      <c r="BV200" s="75"/>
      <c r="BW200" s="75"/>
      <c r="BX200" s="75"/>
      <c r="BY200" s="75"/>
      <c r="BZ200" s="75"/>
      <c r="CA200" s="75"/>
      <c r="CL200" s="60"/>
      <c r="CM200" s="60"/>
      <c r="CN200" s="60"/>
      <c r="CO200" s="60"/>
      <c r="CP200" s="60"/>
      <c r="CQ200" s="60"/>
      <c r="CR200" s="60"/>
      <c r="CS200" s="60"/>
      <c r="CT200" s="60"/>
      <c r="CU200" s="60"/>
      <c r="CV200" s="60"/>
      <c r="CW200" s="60"/>
      <c r="CX200" s="60"/>
      <c r="CY200" s="60"/>
      <c r="CZ200" s="60"/>
      <c r="DA200" s="60"/>
      <c r="DB200" s="60"/>
      <c r="DC200" s="60"/>
      <c r="DD200" s="60"/>
      <c r="DE200" s="60"/>
      <c r="DF200" s="60"/>
      <c r="DG200" s="60"/>
      <c r="DH200" s="60"/>
      <c r="DI200" s="60"/>
      <c r="DJ200" s="60"/>
      <c r="DK200" s="60"/>
      <c r="DL200" s="60"/>
      <c r="DM200" s="60"/>
      <c r="DN200" s="60"/>
      <c r="DO200" s="60"/>
      <c r="DP200" s="60"/>
    </row>
    <row r="201" spans="1:120">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BS201" s="60"/>
      <c r="BT201" s="60"/>
      <c r="BU201" s="75"/>
      <c r="BV201" s="75"/>
      <c r="BW201" s="75"/>
      <c r="BX201" s="75"/>
      <c r="BY201" s="75"/>
      <c r="BZ201" s="75"/>
      <c r="CA201" s="75"/>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0"/>
      <c r="DJ201" s="60"/>
      <c r="DK201" s="60"/>
      <c r="DL201" s="60"/>
      <c r="DM201" s="60"/>
      <c r="DN201" s="60"/>
      <c r="DO201" s="60"/>
      <c r="DP201" s="60"/>
    </row>
    <row r="202" spans="1:120">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BS202" s="60"/>
      <c r="BT202" s="60"/>
      <c r="BU202" s="75"/>
      <c r="BV202" s="75"/>
      <c r="BW202" s="75"/>
      <c r="BX202" s="75"/>
      <c r="BY202" s="75"/>
      <c r="BZ202" s="75"/>
      <c r="CA202" s="75"/>
      <c r="CL202" s="60"/>
      <c r="CM202" s="60"/>
      <c r="CN202" s="60"/>
      <c r="CO202" s="60"/>
      <c r="CP202" s="60"/>
      <c r="CQ202" s="60"/>
      <c r="CR202" s="60"/>
      <c r="CS202" s="60"/>
      <c r="CT202" s="60"/>
      <c r="CU202" s="60"/>
      <c r="CV202" s="60"/>
      <c r="CW202" s="60"/>
      <c r="CX202" s="60"/>
      <c r="CY202" s="60"/>
      <c r="CZ202" s="60"/>
      <c r="DA202" s="60"/>
      <c r="DB202" s="60"/>
      <c r="DC202" s="60"/>
      <c r="DD202" s="60"/>
      <c r="DE202" s="60"/>
      <c r="DF202" s="60"/>
      <c r="DG202" s="60"/>
      <c r="DH202" s="60"/>
      <c r="DI202" s="60"/>
      <c r="DJ202" s="60"/>
      <c r="DK202" s="60"/>
      <c r="DL202" s="60"/>
      <c r="DM202" s="60"/>
      <c r="DN202" s="60"/>
      <c r="DO202" s="60"/>
      <c r="DP202" s="60"/>
    </row>
    <row r="203" spans="1:120">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BS203" s="60"/>
      <c r="BT203" s="60"/>
      <c r="BU203" s="75"/>
      <c r="BV203" s="75"/>
      <c r="BW203" s="75"/>
      <c r="BX203" s="75"/>
      <c r="BY203" s="75"/>
      <c r="BZ203" s="75"/>
      <c r="CA203" s="75"/>
      <c r="CL203" s="60"/>
      <c r="CM203" s="60"/>
      <c r="CN203" s="60"/>
      <c r="CO203" s="60"/>
      <c r="CP203" s="60"/>
      <c r="CQ203" s="60"/>
      <c r="CR203" s="60"/>
      <c r="CS203" s="60"/>
      <c r="CT203" s="60"/>
      <c r="CU203" s="60"/>
      <c r="CV203" s="60"/>
      <c r="CW203" s="60"/>
      <c r="CX203" s="60"/>
      <c r="CY203" s="60"/>
      <c r="CZ203" s="60"/>
      <c r="DA203" s="60"/>
      <c r="DB203" s="60"/>
      <c r="DC203" s="60"/>
      <c r="DD203" s="60"/>
      <c r="DE203" s="60"/>
      <c r="DF203" s="60"/>
      <c r="DG203" s="60"/>
      <c r="DH203" s="60"/>
      <c r="DI203" s="60"/>
      <c r="DJ203" s="60"/>
      <c r="DK203" s="60"/>
      <c r="DL203" s="60"/>
      <c r="DM203" s="60"/>
      <c r="DN203" s="60"/>
      <c r="DO203" s="60"/>
      <c r="DP203" s="60"/>
    </row>
    <row r="204" spans="1:120">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BS204" s="60"/>
      <c r="BT204" s="60"/>
      <c r="BU204" s="75"/>
      <c r="BV204" s="75"/>
      <c r="BW204" s="75"/>
      <c r="BX204" s="75"/>
      <c r="BY204" s="75"/>
      <c r="BZ204" s="75"/>
      <c r="CA204" s="75"/>
      <c r="CL204" s="60"/>
      <c r="CM204" s="60"/>
      <c r="CN204" s="60"/>
      <c r="CO204" s="60"/>
      <c r="CP204" s="60"/>
      <c r="CQ204" s="60"/>
      <c r="CR204" s="60"/>
      <c r="CS204" s="60"/>
      <c r="CT204" s="60"/>
      <c r="CU204" s="60"/>
      <c r="CV204" s="60"/>
      <c r="CW204" s="60"/>
      <c r="CX204" s="60"/>
      <c r="CY204" s="60"/>
      <c r="CZ204" s="60"/>
      <c r="DA204" s="60"/>
      <c r="DB204" s="60"/>
      <c r="DC204" s="60"/>
      <c r="DD204" s="60"/>
      <c r="DE204" s="60"/>
      <c r="DF204" s="60"/>
      <c r="DG204" s="60"/>
      <c r="DH204" s="60"/>
      <c r="DI204" s="60"/>
      <c r="DJ204" s="60"/>
      <c r="DK204" s="60"/>
      <c r="DL204" s="60"/>
      <c r="DM204" s="60"/>
      <c r="DN204" s="60"/>
      <c r="DO204" s="60"/>
      <c r="DP204" s="60"/>
    </row>
    <row r="205" spans="1:120">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BS205" s="60"/>
      <c r="BT205" s="60"/>
      <c r="BU205" s="75"/>
      <c r="BV205" s="75"/>
      <c r="BW205" s="75"/>
      <c r="BX205" s="75"/>
      <c r="BY205" s="75"/>
      <c r="BZ205" s="75"/>
      <c r="CA205" s="75"/>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row>
    <row r="206" spans="1:120">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BS206" s="60"/>
      <c r="BT206" s="60"/>
      <c r="BU206" s="75"/>
      <c r="BV206" s="75"/>
      <c r="BW206" s="75"/>
      <c r="BX206" s="75"/>
      <c r="BY206" s="75"/>
      <c r="BZ206" s="75"/>
      <c r="CA206" s="75"/>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row>
    <row r="207" spans="1:120">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BS207" s="60"/>
      <c r="BT207" s="60"/>
      <c r="BU207" s="75"/>
      <c r="BV207" s="75"/>
      <c r="BW207" s="75"/>
      <c r="BX207" s="75"/>
      <c r="BY207" s="75"/>
      <c r="BZ207" s="75"/>
      <c r="CA207" s="75"/>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row>
    <row r="208" spans="1:120">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BS208" s="60"/>
      <c r="BT208" s="60"/>
      <c r="BU208" s="75"/>
      <c r="BV208" s="75"/>
      <c r="BW208" s="75"/>
      <c r="BX208" s="75"/>
      <c r="BY208" s="75"/>
      <c r="BZ208" s="75"/>
      <c r="CA208" s="75"/>
      <c r="CL208" s="60"/>
      <c r="CM208" s="60"/>
      <c r="CN208" s="60"/>
      <c r="CO208" s="60"/>
      <c r="CP208" s="60"/>
      <c r="CQ208" s="60"/>
      <c r="CR208" s="60"/>
      <c r="CS208" s="60"/>
      <c r="CT208" s="60"/>
      <c r="CU208" s="60"/>
      <c r="CV208" s="60"/>
      <c r="CW208" s="60"/>
      <c r="CX208" s="60"/>
      <c r="CY208" s="60"/>
      <c r="CZ208" s="60"/>
      <c r="DA208" s="60"/>
      <c r="DB208" s="60"/>
      <c r="DC208" s="60"/>
      <c r="DD208" s="60"/>
      <c r="DE208" s="60"/>
      <c r="DF208" s="60"/>
      <c r="DG208" s="60"/>
      <c r="DH208" s="60"/>
      <c r="DI208" s="60"/>
      <c r="DJ208" s="60"/>
      <c r="DK208" s="60"/>
      <c r="DL208" s="60"/>
      <c r="DM208" s="60"/>
      <c r="DN208" s="60"/>
      <c r="DO208" s="60"/>
      <c r="DP208" s="60"/>
    </row>
    <row r="209" spans="1:120">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BS209" s="60"/>
      <c r="BT209" s="60"/>
      <c r="BU209" s="75"/>
      <c r="BV209" s="75"/>
      <c r="BW209" s="75"/>
      <c r="BX209" s="75"/>
      <c r="BY209" s="75"/>
      <c r="BZ209" s="75"/>
      <c r="CA209" s="75"/>
      <c r="CL209" s="60"/>
      <c r="CM209" s="60"/>
      <c r="CN209" s="60"/>
      <c r="CO209" s="60"/>
      <c r="CP209" s="60"/>
      <c r="CQ209" s="60"/>
      <c r="CR209" s="60"/>
      <c r="CS209" s="60"/>
      <c r="CT209" s="60"/>
      <c r="CU209" s="60"/>
      <c r="CV209" s="60"/>
      <c r="CW209" s="60"/>
      <c r="CX209" s="60"/>
      <c r="CY209" s="60"/>
      <c r="CZ209" s="60"/>
      <c r="DA209" s="60"/>
      <c r="DB209" s="60"/>
      <c r="DC209" s="60"/>
      <c r="DD209" s="60"/>
      <c r="DE209" s="60"/>
      <c r="DF209" s="60"/>
      <c r="DG209" s="60"/>
      <c r="DH209" s="60"/>
      <c r="DI209" s="60"/>
      <c r="DJ209" s="60"/>
      <c r="DK209" s="60"/>
      <c r="DL209" s="60"/>
      <c r="DM209" s="60"/>
      <c r="DN209" s="60"/>
      <c r="DO209" s="60"/>
      <c r="DP209" s="60"/>
    </row>
    <row r="210" spans="1:120">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BS210" s="60"/>
      <c r="BT210" s="60"/>
      <c r="BU210" s="75"/>
      <c r="BV210" s="75"/>
      <c r="BW210" s="75"/>
      <c r="BX210" s="75"/>
      <c r="BY210" s="75"/>
      <c r="BZ210" s="75"/>
      <c r="CA210" s="75"/>
      <c r="CL210" s="60"/>
      <c r="CM210" s="60"/>
      <c r="CN210" s="60"/>
      <c r="CO210" s="60"/>
      <c r="CP210" s="60"/>
      <c r="CQ210" s="60"/>
      <c r="CR210" s="60"/>
      <c r="CS210" s="60"/>
      <c r="CT210" s="60"/>
      <c r="CU210" s="60"/>
      <c r="CV210" s="60"/>
      <c r="CW210" s="60"/>
      <c r="CX210" s="60"/>
      <c r="CY210" s="60"/>
      <c r="CZ210" s="60"/>
      <c r="DA210" s="60"/>
      <c r="DB210" s="60"/>
      <c r="DC210" s="60"/>
      <c r="DD210" s="60"/>
      <c r="DE210" s="60"/>
      <c r="DF210" s="60"/>
      <c r="DG210" s="60"/>
      <c r="DH210" s="60"/>
      <c r="DI210" s="60"/>
      <c r="DJ210" s="60"/>
      <c r="DK210" s="60"/>
      <c r="DL210" s="60"/>
      <c r="DM210" s="60"/>
      <c r="DN210" s="60"/>
      <c r="DO210" s="60"/>
      <c r="DP210" s="60"/>
    </row>
    <row r="211" spans="1:120">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BS211" s="60"/>
      <c r="BT211" s="60"/>
      <c r="BU211" s="75"/>
      <c r="BV211" s="75"/>
      <c r="BW211" s="75"/>
      <c r="BX211" s="75"/>
      <c r="BY211" s="75"/>
      <c r="BZ211" s="75"/>
      <c r="CA211" s="75"/>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60"/>
      <c r="DI211" s="60"/>
      <c r="DJ211" s="60"/>
      <c r="DK211" s="60"/>
      <c r="DL211" s="60"/>
      <c r="DM211" s="60"/>
      <c r="DN211" s="60"/>
      <c r="DO211" s="60"/>
      <c r="DP211" s="60"/>
    </row>
    <row r="212" spans="1:120">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BS212" s="60"/>
      <c r="BT212" s="60"/>
      <c r="BU212" s="75"/>
      <c r="BV212" s="75"/>
      <c r="BW212" s="75"/>
      <c r="BX212" s="75"/>
      <c r="BY212" s="75"/>
      <c r="BZ212" s="75"/>
      <c r="CA212" s="75"/>
      <c r="CL212" s="60"/>
      <c r="CM212" s="60"/>
      <c r="CN212" s="60"/>
      <c r="CO212" s="60"/>
      <c r="CP212" s="60"/>
      <c r="CQ212" s="60"/>
      <c r="CR212" s="60"/>
      <c r="CS212" s="60"/>
      <c r="CT212" s="60"/>
      <c r="CU212" s="60"/>
      <c r="CV212" s="60"/>
      <c r="CW212" s="60"/>
      <c r="CX212" s="60"/>
      <c r="CY212" s="60"/>
      <c r="CZ212" s="60"/>
      <c r="DA212" s="60"/>
      <c r="DB212" s="60"/>
      <c r="DC212" s="60"/>
      <c r="DD212" s="60"/>
      <c r="DE212" s="60"/>
      <c r="DF212" s="60"/>
      <c r="DG212" s="60"/>
      <c r="DH212" s="60"/>
      <c r="DI212" s="60"/>
      <c r="DJ212" s="60"/>
      <c r="DK212" s="60"/>
      <c r="DL212" s="60"/>
      <c r="DM212" s="60"/>
      <c r="DN212" s="60"/>
      <c r="DO212" s="60"/>
      <c r="DP212" s="60"/>
    </row>
    <row r="213" spans="1:120">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BS213" s="60"/>
      <c r="BT213" s="60"/>
      <c r="BU213" s="75"/>
      <c r="BV213" s="75"/>
      <c r="BW213" s="75"/>
      <c r="BX213" s="75"/>
      <c r="BY213" s="75"/>
      <c r="BZ213" s="75"/>
      <c r="CA213" s="75"/>
      <c r="CL213" s="60"/>
      <c r="CM213" s="60"/>
      <c r="CN213" s="60"/>
      <c r="CO213" s="60"/>
      <c r="CP213" s="60"/>
      <c r="CQ213" s="60"/>
      <c r="CR213" s="60"/>
      <c r="CS213" s="60"/>
      <c r="CT213" s="60"/>
      <c r="CU213" s="60"/>
      <c r="CV213" s="60"/>
      <c r="CW213" s="60"/>
      <c r="CX213" s="60"/>
      <c r="CY213" s="60"/>
      <c r="CZ213" s="60"/>
      <c r="DA213" s="60"/>
      <c r="DB213" s="60"/>
      <c r="DC213" s="60"/>
      <c r="DD213" s="60"/>
      <c r="DE213" s="60"/>
      <c r="DF213" s="60"/>
      <c r="DG213" s="60"/>
      <c r="DH213" s="60"/>
      <c r="DI213" s="60"/>
      <c r="DJ213" s="60"/>
      <c r="DK213" s="60"/>
      <c r="DL213" s="60"/>
      <c r="DM213" s="60"/>
      <c r="DN213" s="60"/>
      <c r="DO213" s="60"/>
      <c r="DP213" s="60"/>
    </row>
    <row r="214" spans="1:120">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BS214" s="60"/>
      <c r="BT214" s="60"/>
      <c r="BU214" s="75"/>
      <c r="BV214" s="75"/>
      <c r="BW214" s="75"/>
      <c r="BX214" s="75"/>
      <c r="BY214" s="75"/>
      <c r="BZ214" s="75"/>
      <c r="CA214" s="75"/>
      <c r="CL214" s="60"/>
      <c r="CM214" s="60"/>
      <c r="CN214" s="60"/>
      <c r="CO214" s="60"/>
      <c r="CP214" s="60"/>
      <c r="CQ214" s="60"/>
      <c r="CR214" s="60"/>
      <c r="CS214" s="60"/>
      <c r="CT214" s="60"/>
      <c r="CU214" s="60"/>
      <c r="CV214" s="60"/>
      <c r="CW214" s="60"/>
      <c r="CX214" s="60"/>
      <c r="CY214" s="60"/>
      <c r="CZ214" s="60"/>
      <c r="DA214" s="60"/>
      <c r="DB214" s="60"/>
      <c r="DC214" s="60"/>
      <c r="DD214" s="60"/>
      <c r="DE214" s="60"/>
      <c r="DF214" s="60"/>
      <c r="DG214" s="60"/>
      <c r="DH214" s="60"/>
      <c r="DI214" s="60"/>
      <c r="DJ214" s="60"/>
      <c r="DK214" s="60"/>
      <c r="DL214" s="60"/>
      <c r="DM214" s="60"/>
      <c r="DN214" s="60"/>
      <c r="DO214" s="60"/>
      <c r="DP214" s="60"/>
    </row>
    <row r="215" spans="1:120">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BS215" s="60"/>
      <c r="BT215" s="60"/>
      <c r="BU215" s="75"/>
      <c r="BV215" s="75"/>
      <c r="BW215" s="75"/>
      <c r="BX215" s="75"/>
      <c r="BY215" s="75"/>
      <c r="BZ215" s="75"/>
      <c r="CA215" s="75"/>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60"/>
      <c r="DI215" s="60"/>
      <c r="DJ215" s="60"/>
      <c r="DK215" s="60"/>
      <c r="DL215" s="60"/>
      <c r="DM215" s="60"/>
      <c r="DN215" s="60"/>
      <c r="DO215" s="60"/>
      <c r="DP215" s="60"/>
    </row>
    <row r="216" spans="1:120">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BS216" s="60"/>
      <c r="BT216" s="60"/>
      <c r="BU216" s="75"/>
      <c r="BV216" s="75"/>
      <c r="BW216" s="75"/>
      <c r="BX216" s="75"/>
      <c r="BY216" s="75"/>
      <c r="BZ216" s="75"/>
      <c r="CA216" s="75"/>
      <c r="CL216" s="60"/>
      <c r="CM216" s="60"/>
      <c r="CN216" s="60"/>
      <c r="CO216" s="60"/>
      <c r="CP216" s="60"/>
      <c r="CQ216" s="60"/>
      <c r="CR216" s="60"/>
      <c r="CS216" s="60"/>
      <c r="CT216" s="60"/>
      <c r="CU216" s="60"/>
      <c r="CV216" s="60"/>
      <c r="CW216" s="60"/>
      <c r="CX216" s="60"/>
      <c r="CY216" s="60"/>
      <c r="CZ216" s="60"/>
      <c r="DA216" s="60"/>
      <c r="DB216" s="60"/>
      <c r="DC216" s="60"/>
      <c r="DD216" s="60"/>
      <c r="DE216" s="60"/>
      <c r="DF216" s="60"/>
      <c r="DG216" s="60"/>
      <c r="DH216" s="60"/>
      <c r="DI216" s="60"/>
      <c r="DJ216" s="60"/>
      <c r="DK216" s="60"/>
      <c r="DL216" s="60"/>
      <c r="DM216" s="60"/>
      <c r="DN216" s="60"/>
      <c r="DO216" s="60"/>
      <c r="DP216" s="60"/>
    </row>
    <row r="217" spans="1:120">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BS217" s="60"/>
      <c r="BT217" s="60"/>
      <c r="BU217" s="75"/>
      <c r="BV217" s="75"/>
      <c r="BW217" s="75"/>
      <c r="BX217" s="75"/>
      <c r="BY217" s="75"/>
      <c r="BZ217" s="75"/>
      <c r="CA217" s="75"/>
      <c r="CL217" s="60"/>
      <c r="CM217" s="60"/>
      <c r="CN217" s="60"/>
      <c r="CO217" s="60"/>
      <c r="CP217" s="60"/>
      <c r="CQ217" s="60"/>
      <c r="CR217" s="60"/>
      <c r="CS217" s="60"/>
      <c r="CT217" s="60"/>
      <c r="CU217" s="60"/>
      <c r="CV217" s="60"/>
      <c r="CW217" s="60"/>
      <c r="CX217" s="60"/>
      <c r="CY217" s="60"/>
      <c r="CZ217" s="60"/>
      <c r="DA217" s="60"/>
      <c r="DB217" s="60"/>
      <c r="DC217" s="60"/>
      <c r="DD217" s="60"/>
      <c r="DE217" s="60"/>
      <c r="DF217" s="60"/>
      <c r="DG217" s="60"/>
      <c r="DH217" s="60"/>
      <c r="DI217" s="60"/>
      <c r="DJ217" s="60"/>
      <c r="DK217" s="60"/>
      <c r="DL217" s="60"/>
      <c r="DM217" s="60"/>
      <c r="DN217" s="60"/>
      <c r="DO217" s="60"/>
      <c r="DP217" s="60"/>
    </row>
    <row r="218" spans="1:120">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BS218" s="60"/>
      <c r="BT218" s="60"/>
      <c r="BU218" s="75"/>
      <c r="BV218" s="75"/>
      <c r="BW218" s="75"/>
      <c r="BX218" s="75"/>
      <c r="BY218" s="75"/>
      <c r="BZ218" s="75"/>
      <c r="CA218" s="75"/>
      <c r="CL218" s="60"/>
      <c r="CM218" s="60"/>
      <c r="CN218" s="60"/>
      <c r="CO218" s="60"/>
      <c r="CP218" s="60"/>
      <c r="CQ218" s="60"/>
      <c r="CR218" s="60"/>
      <c r="CS218" s="60"/>
      <c r="CT218" s="60"/>
      <c r="CU218" s="60"/>
      <c r="CV218" s="60"/>
      <c r="CW218" s="60"/>
      <c r="CX218" s="60"/>
      <c r="CY218" s="60"/>
      <c r="CZ218" s="60"/>
      <c r="DA218" s="60"/>
      <c r="DB218" s="60"/>
      <c r="DC218" s="60"/>
      <c r="DD218" s="60"/>
      <c r="DE218" s="60"/>
      <c r="DF218" s="60"/>
      <c r="DG218" s="60"/>
      <c r="DH218" s="60"/>
      <c r="DI218" s="60"/>
      <c r="DJ218" s="60"/>
      <c r="DK218" s="60"/>
      <c r="DL218" s="60"/>
      <c r="DM218" s="60"/>
      <c r="DN218" s="60"/>
      <c r="DO218" s="60"/>
      <c r="DP218" s="60"/>
    </row>
    <row r="219" spans="1:120">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BS219" s="60"/>
      <c r="BT219" s="60"/>
      <c r="BU219" s="75"/>
      <c r="BV219" s="75"/>
      <c r="BW219" s="75"/>
      <c r="BX219" s="75"/>
      <c r="BY219" s="75"/>
      <c r="BZ219" s="75"/>
      <c r="CA219" s="75"/>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0"/>
      <c r="DO219" s="60"/>
      <c r="DP219" s="60"/>
    </row>
    <row r="220" spans="1:120">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BS220" s="60"/>
      <c r="BT220" s="60"/>
      <c r="BU220" s="75"/>
      <c r="BV220" s="75"/>
      <c r="BW220" s="75"/>
      <c r="BX220" s="75"/>
      <c r="BY220" s="75"/>
      <c r="BZ220" s="75"/>
      <c r="CA220" s="75"/>
      <c r="CL220" s="60"/>
      <c r="CM220" s="60"/>
      <c r="CN220" s="60"/>
      <c r="CO220" s="60"/>
      <c r="CP220" s="60"/>
      <c r="CQ220" s="60"/>
      <c r="CR220" s="60"/>
      <c r="CS220" s="60"/>
      <c r="CT220" s="60"/>
      <c r="CU220" s="60"/>
      <c r="CV220" s="60"/>
      <c r="CW220" s="60"/>
      <c r="CX220" s="60"/>
      <c r="CY220" s="60"/>
      <c r="CZ220" s="60"/>
      <c r="DA220" s="60"/>
      <c r="DB220" s="60"/>
      <c r="DC220" s="60"/>
      <c r="DD220" s="60"/>
      <c r="DE220" s="60"/>
      <c r="DF220" s="60"/>
      <c r="DG220" s="60"/>
      <c r="DH220" s="60"/>
      <c r="DI220" s="60"/>
      <c r="DJ220" s="60"/>
      <c r="DK220" s="60"/>
      <c r="DL220" s="60"/>
      <c r="DM220" s="60"/>
      <c r="DN220" s="60"/>
      <c r="DO220" s="60"/>
      <c r="DP220" s="60"/>
    </row>
    <row r="221" spans="1:120">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BS221" s="60"/>
      <c r="BT221" s="60"/>
      <c r="BU221" s="75"/>
      <c r="BV221" s="75"/>
      <c r="BW221" s="75"/>
      <c r="BX221" s="75"/>
      <c r="BY221" s="75"/>
      <c r="BZ221" s="75"/>
      <c r="CA221" s="75"/>
      <c r="CL221" s="60"/>
      <c r="CM221" s="60"/>
      <c r="CN221" s="60"/>
      <c r="CO221" s="60"/>
      <c r="CP221" s="60"/>
      <c r="CQ221" s="60"/>
      <c r="CR221" s="60"/>
      <c r="CS221" s="60"/>
      <c r="CT221" s="60"/>
      <c r="CU221" s="60"/>
      <c r="CV221" s="60"/>
      <c r="CW221" s="60"/>
      <c r="CX221" s="60"/>
      <c r="CY221" s="60"/>
      <c r="CZ221" s="60"/>
      <c r="DA221" s="60"/>
      <c r="DB221" s="60"/>
      <c r="DC221" s="60"/>
      <c r="DD221" s="60"/>
      <c r="DE221" s="60"/>
      <c r="DF221" s="60"/>
      <c r="DG221" s="60"/>
      <c r="DH221" s="60"/>
      <c r="DI221" s="60"/>
      <c r="DJ221" s="60"/>
      <c r="DK221" s="60"/>
      <c r="DL221" s="60"/>
      <c r="DM221" s="60"/>
      <c r="DN221" s="60"/>
      <c r="DO221" s="60"/>
      <c r="DP221" s="60"/>
    </row>
    <row r="222" spans="1:120">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BS222" s="60"/>
      <c r="BT222" s="60"/>
      <c r="BU222" s="75"/>
      <c r="BV222" s="75"/>
      <c r="BW222" s="75"/>
      <c r="BX222" s="75"/>
      <c r="BY222" s="75"/>
      <c r="BZ222" s="75"/>
      <c r="CA222" s="75"/>
      <c r="CL222" s="60"/>
      <c r="CM222" s="60"/>
      <c r="CN222" s="60"/>
      <c r="CO222" s="60"/>
      <c r="CP222" s="60"/>
      <c r="CQ222" s="60"/>
      <c r="CR222" s="60"/>
      <c r="CS222" s="60"/>
      <c r="CT222" s="60"/>
      <c r="CU222" s="60"/>
      <c r="CV222" s="60"/>
      <c r="CW222" s="60"/>
      <c r="CX222" s="60"/>
      <c r="CY222" s="60"/>
      <c r="CZ222" s="60"/>
      <c r="DA222" s="60"/>
      <c r="DB222" s="60"/>
      <c r="DC222" s="60"/>
      <c r="DD222" s="60"/>
      <c r="DE222" s="60"/>
      <c r="DF222" s="60"/>
      <c r="DG222" s="60"/>
      <c r="DH222" s="60"/>
      <c r="DI222" s="60"/>
      <c r="DJ222" s="60"/>
      <c r="DK222" s="60"/>
      <c r="DL222" s="60"/>
      <c r="DM222" s="60"/>
      <c r="DN222" s="60"/>
      <c r="DO222" s="60"/>
      <c r="DP222" s="60"/>
    </row>
    <row r="223" spans="1:120">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BS223" s="60"/>
      <c r="BT223" s="60"/>
      <c r="BU223" s="75"/>
      <c r="BV223" s="75"/>
      <c r="BW223" s="75"/>
      <c r="BX223" s="75"/>
      <c r="BY223" s="75"/>
      <c r="BZ223" s="75"/>
      <c r="CA223" s="75"/>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60"/>
      <c r="DI223" s="60"/>
      <c r="DJ223" s="60"/>
      <c r="DK223" s="60"/>
      <c r="DL223" s="60"/>
      <c r="DM223" s="60"/>
      <c r="DN223" s="60"/>
      <c r="DO223" s="60"/>
      <c r="DP223" s="60"/>
    </row>
    <row r="224" spans="1:120">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BS224" s="60"/>
      <c r="BT224" s="60"/>
      <c r="BU224" s="75"/>
      <c r="BV224" s="75"/>
      <c r="BW224" s="75"/>
      <c r="BX224" s="75"/>
      <c r="BY224" s="75"/>
      <c r="BZ224" s="75"/>
      <c r="CA224" s="75"/>
      <c r="CL224" s="60"/>
      <c r="CM224" s="60"/>
      <c r="CN224" s="60"/>
      <c r="CO224" s="60"/>
      <c r="CP224" s="60"/>
      <c r="CQ224" s="60"/>
      <c r="CR224" s="60"/>
      <c r="CS224" s="60"/>
      <c r="CT224" s="60"/>
      <c r="CU224" s="60"/>
      <c r="CV224" s="60"/>
      <c r="CW224" s="60"/>
      <c r="CX224" s="60"/>
      <c r="CY224" s="60"/>
      <c r="CZ224" s="60"/>
      <c r="DA224" s="60"/>
      <c r="DB224" s="60"/>
      <c r="DC224" s="60"/>
      <c r="DD224" s="60"/>
      <c r="DE224" s="60"/>
      <c r="DF224" s="60"/>
      <c r="DG224" s="60"/>
      <c r="DH224" s="60"/>
      <c r="DI224" s="60"/>
      <c r="DJ224" s="60"/>
      <c r="DK224" s="60"/>
      <c r="DL224" s="60"/>
      <c r="DM224" s="60"/>
      <c r="DN224" s="60"/>
      <c r="DO224" s="60"/>
      <c r="DP224" s="60"/>
    </row>
    <row r="225" spans="1:120">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BS225" s="60"/>
      <c r="BT225" s="60"/>
      <c r="BU225" s="75"/>
      <c r="BV225" s="75"/>
      <c r="BW225" s="75"/>
      <c r="BX225" s="75"/>
      <c r="BY225" s="75"/>
      <c r="BZ225" s="75"/>
      <c r="CA225" s="75"/>
      <c r="CL225" s="60"/>
      <c r="CM225" s="60"/>
      <c r="CN225" s="60"/>
      <c r="CO225" s="60"/>
      <c r="CP225" s="60"/>
      <c r="CQ225" s="60"/>
      <c r="CR225" s="60"/>
      <c r="CS225" s="60"/>
      <c r="CT225" s="60"/>
      <c r="CU225" s="60"/>
      <c r="CV225" s="60"/>
      <c r="CW225" s="60"/>
      <c r="CX225" s="60"/>
      <c r="CY225" s="60"/>
      <c r="CZ225" s="60"/>
      <c r="DA225" s="60"/>
      <c r="DB225" s="60"/>
      <c r="DC225" s="60"/>
      <c r="DD225" s="60"/>
      <c r="DE225" s="60"/>
      <c r="DF225" s="60"/>
      <c r="DG225" s="60"/>
      <c r="DH225" s="60"/>
      <c r="DI225" s="60"/>
      <c r="DJ225" s="60"/>
      <c r="DK225" s="60"/>
      <c r="DL225" s="60"/>
      <c r="DM225" s="60"/>
      <c r="DN225" s="60"/>
      <c r="DO225" s="60"/>
      <c r="DP225" s="60"/>
    </row>
    <row r="226" spans="1:120">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BS226" s="60"/>
      <c r="BT226" s="60"/>
      <c r="BU226" s="75"/>
      <c r="BV226" s="75"/>
      <c r="BW226" s="75"/>
      <c r="BX226" s="75"/>
      <c r="BY226" s="75"/>
      <c r="BZ226" s="75"/>
      <c r="CA226" s="75"/>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row>
    <row r="227" spans="1:120">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BS227" s="60"/>
      <c r="BT227" s="60"/>
      <c r="BU227" s="75"/>
      <c r="BV227" s="75"/>
      <c r="BW227" s="75"/>
      <c r="BX227" s="75"/>
      <c r="BY227" s="75"/>
      <c r="BZ227" s="75"/>
      <c r="CA227" s="75"/>
      <c r="CL227" s="60"/>
      <c r="CM227" s="60"/>
      <c r="CN227" s="60"/>
      <c r="CO227" s="60"/>
      <c r="CP227" s="60"/>
      <c r="CQ227" s="60"/>
      <c r="CR227" s="60"/>
      <c r="CS227" s="60"/>
      <c r="CT227" s="60"/>
      <c r="CU227" s="60"/>
      <c r="CV227" s="60"/>
      <c r="CW227" s="60"/>
      <c r="CX227" s="60"/>
      <c r="CY227" s="60"/>
      <c r="CZ227" s="60"/>
      <c r="DA227" s="60"/>
      <c r="DB227" s="60"/>
      <c r="DC227" s="60"/>
      <c r="DD227" s="60"/>
      <c r="DE227" s="60"/>
      <c r="DF227" s="60"/>
      <c r="DG227" s="60"/>
      <c r="DH227" s="60"/>
      <c r="DI227" s="60"/>
      <c r="DJ227" s="60"/>
      <c r="DK227" s="60"/>
      <c r="DL227" s="60"/>
      <c r="DM227" s="60"/>
      <c r="DN227" s="60"/>
      <c r="DO227" s="60"/>
      <c r="DP227" s="60"/>
    </row>
    <row r="228" spans="1:120">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BS228" s="60"/>
      <c r="BT228" s="60"/>
      <c r="BU228" s="75"/>
      <c r="BV228" s="75"/>
      <c r="BW228" s="75"/>
      <c r="BX228" s="75"/>
      <c r="BY228" s="75"/>
      <c r="BZ228" s="75"/>
      <c r="CA228" s="75"/>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row>
    <row r="229" spans="1:120">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BS229" s="60"/>
      <c r="BT229" s="60"/>
      <c r="BU229" s="75"/>
      <c r="BV229" s="75"/>
      <c r="BW229" s="75"/>
      <c r="BX229" s="75"/>
      <c r="BY229" s="75"/>
      <c r="BZ229" s="75"/>
      <c r="CA229" s="75"/>
      <c r="CL229" s="60"/>
      <c r="CM229" s="60"/>
      <c r="CN229" s="60"/>
      <c r="CO229" s="60"/>
      <c r="CP229" s="60"/>
      <c r="CQ229" s="60"/>
      <c r="CR229" s="60"/>
      <c r="CS229" s="60"/>
      <c r="CT229" s="60"/>
      <c r="CU229" s="60"/>
      <c r="CV229" s="60"/>
      <c r="CW229" s="60"/>
      <c r="CX229" s="60"/>
      <c r="CY229" s="60"/>
      <c r="CZ229" s="60"/>
      <c r="DA229" s="60"/>
      <c r="DB229" s="60"/>
      <c r="DC229" s="60"/>
      <c r="DD229" s="60"/>
      <c r="DE229" s="60"/>
      <c r="DF229" s="60"/>
      <c r="DG229" s="60"/>
      <c r="DH229" s="60"/>
      <c r="DI229" s="60"/>
      <c r="DJ229" s="60"/>
      <c r="DK229" s="60"/>
      <c r="DL229" s="60"/>
      <c r="DM229" s="60"/>
      <c r="DN229" s="60"/>
      <c r="DO229" s="60"/>
      <c r="DP229" s="60"/>
    </row>
    <row r="230" spans="1:120">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BS230" s="60"/>
      <c r="BT230" s="60"/>
      <c r="BU230" s="75"/>
      <c r="BV230" s="75"/>
      <c r="BW230" s="75"/>
      <c r="BX230" s="75"/>
      <c r="BY230" s="75"/>
      <c r="BZ230" s="75"/>
      <c r="CA230" s="75"/>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row>
    <row r="231" spans="1:120">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BS231" s="60"/>
      <c r="BT231" s="60"/>
      <c r="BU231" s="75"/>
      <c r="BV231" s="75"/>
      <c r="BW231" s="75"/>
      <c r="BX231" s="75"/>
      <c r="BY231" s="75"/>
      <c r="BZ231" s="75"/>
      <c r="CA231" s="75"/>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60"/>
      <c r="DI231" s="60"/>
      <c r="DJ231" s="60"/>
      <c r="DK231" s="60"/>
      <c r="DL231" s="60"/>
      <c r="DM231" s="60"/>
      <c r="DN231" s="60"/>
      <c r="DO231" s="60"/>
      <c r="DP231" s="60"/>
    </row>
    <row r="232" spans="1:120">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BS232" s="60"/>
      <c r="BT232" s="60"/>
      <c r="BU232" s="75"/>
      <c r="BV232" s="75"/>
      <c r="BW232" s="75"/>
      <c r="BX232" s="75"/>
      <c r="BY232" s="75"/>
      <c r="BZ232" s="75"/>
      <c r="CA232" s="75"/>
      <c r="CL232" s="60"/>
      <c r="CM232" s="60"/>
      <c r="CN232" s="60"/>
      <c r="CO232" s="60"/>
      <c r="CP232" s="60"/>
      <c r="CQ232" s="60"/>
      <c r="CR232" s="60"/>
      <c r="CS232" s="60"/>
      <c r="CT232" s="60"/>
      <c r="CU232" s="60"/>
      <c r="CV232" s="60"/>
      <c r="CW232" s="60"/>
      <c r="CX232" s="60"/>
      <c r="CY232" s="60"/>
      <c r="CZ232" s="60"/>
      <c r="DA232" s="60"/>
      <c r="DB232" s="60"/>
      <c r="DC232" s="60"/>
      <c r="DD232" s="60"/>
      <c r="DE232" s="60"/>
      <c r="DF232" s="60"/>
      <c r="DG232" s="60"/>
      <c r="DH232" s="60"/>
      <c r="DI232" s="60"/>
      <c r="DJ232" s="60"/>
      <c r="DK232" s="60"/>
      <c r="DL232" s="60"/>
      <c r="DM232" s="60"/>
      <c r="DN232" s="60"/>
      <c r="DO232" s="60"/>
      <c r="DP232" s="60"/>
    </row>
    <row r="233" spans="1:120">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BS233" s="60"/>
      <c r="BT233" s="60"/>
      <c r="BU233" s="75"/>
      <c r="BV233" s="75"/>
      <c r="BW233" s="75"/>
      <c r="BX233" s="75"/>
      <c r="BY233" s="75"/>
      <c r="BZ233" s="75"/>
      <c r="CA233" s="75"/>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row>
    <row r="234" spans="1:120">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BS234" s="60"/>
      <c r="BT234" s="60"/>
      <c r="BU234" s="75"/>
      <c r="BV234" s="75"/>
      <c r="BW234" s="75"/>
      <c r="BX234" s="75"/>
      <c r="BY234" s="75"/>
      <c r="BZ234" s="75"/>
      <c r="CA234" s="75"/>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60"/>
      <c r="DI234" s="60"/>
      <c r="DJ234" s="60"/>
      <c r="DK234" s="60"/>
      <c r="DL234" s="60"/>
      <c r="DM234" s="60"/>
      <c r="DN234" s="60"/>
      <c r="DO234" s="60"/>
      <c r="DP234" s="60"/>
    </row>
    <row r="235" spans="1:120">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BS235" s="60"/>
      <c r="BT235" s="60"/>
      <c r="BU235" s="75"/>
      <c r="BV235" s="75"/>
      <c r="BW235" s="75"/>
      <c r="BX235" s="75"/>
      <c r="BY235" s="75"/>
      <c r="BZ235" s="75"/>
      <c r="CA235" s="75"/>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row>
    <row r="236" spans="1:120">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BS236" s="60"/>
      <c r="BT236" s="60"/>
      <c r="BU236" s="75"/>
      <c r="BV236" s="75"/>
      <c r="BW236" s="75"/>
      <c r="BX236" s="75"/>
      <c r="BY236" s="75"/>
      <c r="BZ236" s="75"/>
      <c r="CA236" s="75"/>
      <c r="CL236" s="60"/>
      <c r="CM236" s="60"/>
      <c r="CN236" s="60"/>
      <c r="CO236" s="60"/>
      <c r="CP236" s="60"/>
      <c r="CQ236" s="60"/>
      <c r="CR236" s="60"/>
      <c r="CS236" s="60"/>
      <c r="CT236" s="60"/>
      <c r="CU236" s="60"/>
      <c r="CV236" s="60"/>
      <c r="CW236" s="60"/>
      <c r="CX236" s="60"/>
      <c r="CY236" s="60"/>
      <c r="CZ236" s="60"/>
      <c r="DA236" s="60"/>
      <c r="DB236" s="60"/>
      <c r="DC236" s="60"/>
      <c r="DD236" s="60"/>
      <c r="DE236" s="60"/>
      <c r="DF236" s="60"/>
      <c r="DG236" s="60"/>
      <c r="DH236" s="60"/>
      <c r="DI236" s="60"/>
      <c r="DJ236" s="60"/>
      <c r="DK236" s="60"/>
      <c r="DL236" s="60"/>
      <c r="DM236" s="60"/>
      <c r="DN236" s="60"/>
      <c r="DO236" s="60"/>
      <c r="DP236" s="60"/>
    </row>
    <row r="237" spans="1:120">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BS237" s="60"/>
      <c r="BT237" s="60"/>
      <c r="BU237" s="75"/>
      <c r="BV237" s="75"/>
      <c r="BW237" s="75"/>
      <c r="BX237" s="75"/>
      <c r="BY237" s="75"/>
      <c r="BZ237" s="75"/>
      <c r="CA237" s="75"/>
      <c r="CL237" s="60"/>
      <c r="CM237" s="60"/>
      <c r="CN237" s="60"/>
      <c r="CO237" s="60"/>
      <c r="CP237" s="60"/>
      <c r="CQ237" s="60"/>
      <c r="CR237" s="60"/>
      <c r="CS237" s="60"/>
      <c r="CT237" s="60"/>
      <c r="CU237" s="60"/>
      <c r="CV237" s="60"/>
      <c r="CW237" s="60"/>
      <c r="CX237" s="60"/>
      <c r="CY237" s="60"/>
      <c r="CZ237" s="60"/>
      <c r="DA237" s="60"/>
      <c r="DB237" s="60"/>
      <c r="DC237" s="60"/>
      <c r="DD237" s="60"/>
      <c r="DE237" s="60"/>
      <c r="DF237" s="60"/>
      <c r="DG237" s="60"/>
      <c r="DH237" s="60"/>
      <c r="DI237" s="60"/>
      <c r="DJ237" s="60"/>
      <c r="DK237" s="60"/>
      <c r="DL237" s="60"/>
      <c r="DM237" s="60"/>
      <c r="DN237" s="60"/>
      <c r="DO237" s="60"/>
      <c r="DP237" s="60"/>
    </row>
    <row r="238" spans="1:120">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BS238" s="60"/>
      <c r="BT238" s="60"/>
      <c r="BU238" s="75"/>
      <c r="BV238" s="75"/>
      <c r="BW238" s="75"/>
      <c r="BX238" s="75"/>
      <c r="BY238" s="75"/>
      <c r="BZ238" s="75"/>
      <c r="CA238" s="75"/>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row>
    <row r="239" spans="1:120">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BS239" s="60"/>
      <c r="BT239" s="60"/>
      <c r="BU239" s="75"/>
      <c r="BV239" s="75"/>
      <c r="BW239" s="75"/>
      <c r="BX239" s="75"/>
      <c r="BY239" s="75"/>
      <c r="BZ239" s="75"/>
      <c r="CA239" s="75"/>
      <c r="CL239" s="60"/>
      <c r="CM239" s="60"/>
      <c r="CN239" s="60"/>
      <c r="CO239" s="60"/>
      <c r="CP239" s="60"/>
      <c r="CQ239" s="60"/>
      <c r="CR239" s="60"/>
      <c r="CS239" s="60"/>
      <c r="CT239" s="60"/>
      <c r="CU239" s="60"/>
      <c r="CV239" s="60"/>
      <c r="CW239" s="60"/>
      <c r="CX239" s="60"/>
      <c r="CY239" s="60"/>
      <c r="CZ239" s="60"/>
      <c r="DA239" s="60"/>
      <c r="DB239" s="60"/>
      <c r="DC239" s="60"/>
      <c r="DD239" s="60"/>
      <c r="DE239" s="60"/>
      <c r="DF239" s="60"/>
      <c r="DG239" s="60"/>
      <c r="DH239" s="60"/>
      <c r="DI239" s="60"/>
      <c r="DJ239" s="60"/>
      <c r="DK239" s="60"/>
      <c r="DL239" s="60"/>
      <c r="DM239" s="60"/>
      <c r="DN239" s="60"/>
      <c r="DO239" s="60"/>
      <c r="DP239" s="60"/>
    </row>
    <row r="240" spans="1:120">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BS240" s="60"/>
      <c r="BT240" s="60"/>
      <c r="BU240" s="75"/>
      <c r="BV240" s="75"/>
      <c r="BW240" s="75"/>
      <c r="BX240" s="75"/>
      <c r="BY240" s="75"/>
      <c r="BZ240" s="75"/>
      <c r="CA240" s="75"/>
      <c r="CL240" s="60"/>
      <c r="CM240" s="60"/>
      <c r="CN240" s="60"/>
      <c r="CO240" s="60"/>
      <c r="CP240" s="60"/>
      <c r="CQ240" s="60"/>
      <c r="CR240" s="60"/>
      <c r="CS240" s="60"/>
      <c r="CT240" s="60"/>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row>
    <row r="241" spans="1:120">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BS241" s="60"/>
      <c r="BT241" s="60"/>
      <c r="BU241" s="75"/>
      <c r="BV241" s="75"/>
      <c r="BW241" s="75"/>
      <c r="BX241" s="75"/>
      <c r="BY241" s="75"/>
      <c r="BZ241" s="75"/>
      <c r="CA241" s="75"/>
      <c r="CL241" s="60"/>
      <c r="CM241" s="60"/>
      <c r="CN241" s="60"/>
      <c r="CO241" s="60"/>
      <c r="CP241" s="60"/>
      <c r="CQ241" s="60"/>
      <c r="CR241" s="60"/>
      <c r="CS241" s="60"/>
      <c r="CT241" s="60"/>
      <c r="CU241" s="60"/>
      <c r="CV241" s="60"/>
      <c r="CW241" s="60"/>
      <c r="CX241" s="60"/>
      <c r="CY241" s="60"/>
      <c r="CZ241" s="60"/>
      <c r="DA241" s="60"/>
      <c r="DB241" s="60"/>
      <c r="DC241" s="60"/>
      <c r="DD241" s="60"/>
      <c r="DE241" s="60"/>
      <c r="DF241" s="60"/>
      <c r="DG241" s="60"/>
      <c r="DH241" s="60"/>
      <c r="DI241" s="60"/>
      <c r="DJ241" s="60"/>
      <c r="DK241" s="60"/>
      <c r="DL241" s="60"/>
      <c r="DM241" s="60"/>
      <c r="DN241" s="60"/>
      <c r="DO241" s="60"/>
      <c r="DP241" s="60"/>
    </row>
    <row r="242" spans="1:120">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BS242" s="60"/>
      <c r="BT242" s="60"/>
      <c r="BU242" s="75"/>
      <c r="BV242" s="75"/>
      <c r="BW242" s="75"/>
      <c r="BX242" s="75"/>
      <c r="BY242" s="75"/>
      <c r="BZ242" s="75"/>
      <c r="CA242" s="75"/>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row>
    <row r="243" spans="1:120">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BS243" s="60"/>
      <c r="BT243" s="60"/>
      <c r="BU243" s="75"/>
      <c r="BV243" s="75"/>
      <c r="BW243" s="75"/>
      <c r="BX243" s="75"/>
      <c r="BY243" s="75"/>
      <c r="BZ243" s="75"/>
      <c r="CA243" s="75"/>
      <c r="CL243" s="60"/>
      <c r="CM243" s="60"/>
      <c r="CN243" s="60"/>
      <c r="CO243" s="60"/>
      <c r="CP243" s="60"/>
      <c r="CQ243" s="60"/>
      <c r="CR243" s="60"/>
      <c r="CS243" s="60"/>
      <c r="CT243" s="60"/>
      <c r="CU243" s="60"/>
      <c r="CV243" s="60"/>
      <c r="CW243" s="60"/>
      <c r="CX243" s="60"/>
      <c r="CY243" s="60"/>
      <c r="CZ243" s="60"/>
      <c r="DA243" s="60"/>
      <c r="DB243" s="60"/>
      <c r="DC243" s="60"/>
      <c r="DD243" s="60"/>
      <c r="DE243" s="60"/>
      <c r="DF243" s="60"/>
      <c r="DG243" s="60"/>
      <c r="DH243" s="60"/>
      <c r="DI243" s="60"/>
      <c r="DJ243" s="60"/>
      <c r="DK243" s="60"/>
      <c r="DL243" s="60"/>
      <c r="DM243" s="60"/>
      <c r="DN243" s="60"/>
      <c r="DO243" s="60"/>
      <c r="DP243" s="60"/>
    </row>
    <row r="244" spans="1:120">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BS244" s="60"/>
      <c r="BT244" s="60"/>
      <c r="BU244" s="75"/>
      <c r="BV244" s="75"/>
      <c r="BW244" s="75"/>
      <c r="BX244" s="75"/>
      <c r="BY244" s="75"/>
      <c r="BZ244" s="75"/>
      <c r="CA244" s="75"/>
      <c r="CL244" s="60"/>
      <c r="CM244" s="60"/>
      <c r="CN244" s="60"/>
      <c r="CO244" s="60"/>
      <c r="CP244" s="60"/>
      <c r="CQ244" s="60"/>
      <c r="CR244" s="60"/>
      <c r="CS244" s="60"/>
      <c r="CT244" s="60"/>
      <c r="CU244" s="60"/>
      <c r="CV244" s="60"/>
      <c r="CW244" s="60"/>
      <c r="CX244" s="60"/>
      <c r="CY244" s="60"/>
      <c r="CZ244" s="60"/>
      <c r="DA244" s="60"/>
      <c r="DB244" s="60"/>
      <c r="DC244" s="60"/>
      <c r="DD244" s="60"/>
      <c r="DE244" s="60"/>
      <c r="DF244" s="60"/>
      <c r="DG244" s="60"/>
      <c r="DH244" s="60"/>
      <c r="DI244" s="60"/>
      <c r="DJ244" s="60"/>
      <c r="DK244" s="60"/>
      <c r="DL244" s="60"/>
      <c r="DM244" s="60"/>
      <c r="DN244" s="60"/>
      <c r="DO244" s="60"/>
      <c r="DP244" s="60"/>
    </row>
    <row r="245" spans="1:120">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BS245" s="60"/>
      <c r="BT245" s="60"/>
      <c r="BU245" s="75"/>
      <c r="BV245" s="75"/>
      <c r="BW245" s="75"/>
      <c r="BX245" s="75"/>
      <c r="BY245" s="75"/>
      <c r="BZ245" s="75"/>
      <c r="CA245" s="75"/>
      <c r="CL245" s="60"/>
      <c r="CM245" s="60"/>
      <c r="CN245" s="60"/>
      <c r="CO245" s="60"/>
      <c r="CP245" s="60"/>
      <c r="CQ245" s="60"/>
      <c r="CR245" s="60"/>
      <c r="CS245" s="60"/>
      <c r="CT245" s="60"/>
      <c r="CU245" s="60"/>
      <c r="CV245" s="60"/>
      <c r="CW245" s="60"/>
      <c r="CX245" s="60"/>
      <c r="CY245" s="60"/>
      <c r="CZ245" s="60"/>
      <c r="DA245" s="60"/>
      <c r="DB245" s="60"/>
      <c r="DC245" s="60"/>
      <c r="DD245" s="60"/>
      <c r="DE245" s="60"/>
      <c r="DF245" s="60"/>
      <c r="DG245" s="60"/>
      <c r="DH245" s="60"/>
      <c r="DI245" s="60"/>
      <c r="DJ245" s="60"/>
      <c r="DK245" s="60"/>
      <c r="DL245" s="60"/>
      <c r="DM245" s="60"/>
      <c r="DN245" s="60"/>
      <c r="DO245" s="60"/>
      <c r="DP245" s="60"/>
    </row>
    <row r="246" spans="1:120">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BS246" s="60"/>
      <c r="BT246" s="60"/>
      <c r="BU246" s="75"/>
      <c r="BV246" s="75"/>
      <c r="BW246" s="75"/>
      <c r="BX246" s="75"/>
      <c r="BY246" s="75"/>
      <c r="BZ246" s="75"/>
      <c r="CA246" s="75"/>
      <c r="CL246" s="60"/>
      <c r="CM246" s="60"/>
      <c r="CN246" s="60"/>
      <c r="CO246" s="60"/>
      <c r="CP246" s="60"/>
      <c r="CQ246" s="60"/>
      <c r="CR246" s="60"/>
      <c r="CS246" s="60"/>
      <c r="CT246" s="60"/>
      <c r="CU246" s="60"/>
      <c r="CV246" s="60"/>
      <c r="CW246" s="60"/>
      <c r="CX246" s="60"/>
      <c r="CY246" s="60"/>
      <c r="CZ246" s="60"/>
      <c r="DA246" s="60"/>
      <c r="DB246" s="60"/>
      <c r="DC246" s="60"/>
      <c r="DD246" s="60"/>
      <c r="DE246" s="60"/>
      <c r="DF246" s="60"/>
      <c r="DG246" s="60"/>
      <c r="DH246" s="60"/>
      <c r="DI246" s="60"/>
      <c r="DJ246" s="60"/>
      <c r="DK246" s="60"/>
      <c r="DL246" s="60"/>
      <c r="DM246" s="60"/>
      <c r="DN246" s="60"/>
      <c r="DO246" s="60"/>
      <c r="DP246" s="60"/>
    </row>
    <row r="247" spans="1:120">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BS247" s="60"/>
      <c r="BT247" s="60"/>
      <c r="BU247" s="75"/>
      <c r="BV247" s="75"/>
      <c r="BW247" s="75"/>
      <c r="BX247" s="75"/>
      <c r="BY247" s="75"/>
      <c r="BZ247" s="75"/>
      <c r="CA247" s="75"/>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row>
    <row r="248" spans="1:120">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BS248" s="60"/>
      <c r="BT248" s="60"/>
      <c r="BU248" s="75"/>
      <c r="BV248" s="75"/>
      <c r="BW248" s="75"/>
      <c r="BX248" s="75"/>
      <c r="BY248" s="75"/>
      <c r="BZ248" s="75"/>
      <c r="CA248" s="75"/>
      <c r="CL248" s="60"/>
      <c r="CM248" s="60"/>
      <c r="CN248" s="60"/>
      <c r="CO248" s="60"/>
      <c r="CP248" s="60"/>
      <c r="CQ248" s="60"/>
      <c r="CR248" s="60"/>
      <c r="CS248" s="60"/>
      <c r="CT248" s="60"/>
      <c r="CU248" s="60"/>
      <c r="CV248" s="60"/>
      <c r="CW248" s="60"/>
      <c r="CX248" s="60"/>
      <c r="CY248" s="60"/>
      <c r="CZ248" s="60"/>
      <c r="DA248" s="60"/>
      <c r="DB248" s="60"/>
      <c r="DC248" s="60"/>
      <c r="DD248" s="60"/>
      <c r="DE248" s="60"/>
      <c r="DF248" s="60"/>
      <c r="DG248" s="60"/>
      <c r="DH248" s="60"/>
      <c r="DI248" s="60"/>
      <c r="DJ248" s="60"/>
      <c r="DK248" s="60"/>
      <c r="DL248" s="60"/>
      <c r="DM248" s="60"/>
      <c r="DN248" s="60"/>
      <c r="DO248" s="60"/>
      <c r="DP248" s="60"/>
    </row>
    <row r="249" spans="1:120">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BS249" s="60"/>
      <c r="BT249" s="60"/>
      <c r="BU249" s="75"/>
      <c r="BV249" s="75"/>
      <c r="BW249" s="75"/>
      <c r="BX249" s="75"/>
      <c r="BY249" s="75"/>
      <c r="BZ249" s="75"/>
      <c r="CA249" s="75"/>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row>
    <row r="250" spans="1:120">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BS250" s="60"/>
      <c r="BT250" s="60"/>
      <c r="BU250" s="75"/>
      <c r="BV250" s="75"/>
      <c r="BW250" s="75"/>
      <c r="BX250" s="75"/>
      <c r="BY250" s="75"/>
      <c r="BZ250" s="75"/>
      <c r="CA250" s="75"/>
      <c r="CL250" s="60"/>
      <c r="CM250" s="60"/>
      <c r="CN250" s="60"/>
      <c r="CO250" s="60"/>
      <c r="CP250" s="60"/>
      <c r="CQ250" s="60"/>
      <c r="CR250" s="60"/>
      <c r="CS250" s="60"/>
      <c r="CT250" s="60"/>
      <c r="CU250" s="60"/>
      <c r="CV250" s="60"/>
      <c r="CW250" s="60"/>
      <c r="CX250" s="60"/>
      <c r="CY250" s="60"/>
      <c r="CZ250" s="60"/>
      <c r="DA250" s="60"/>
      <c r="DB250" s="60"/>
      <c r="DC250" s="60"/>
      <c r="DD250" s="60"/>
      <c r="DE250" s="60"/>
      <c r="DF250" s="60"/>
      <c r="DG250" s="60"/>
      <c r="DH250" s="60"/>
      <c r="DI250" s="60"/>
      <c r="DJ250" s="60"/>
      <c r="DK250" s="60"/>
      <c r="DL250" s="60"/>
      <c r="DM250" s="60"/>
      <c r="DN250" s="60"/>
      <c r="DO250" s="60"/>
      <c r="DP250" s="60"/>
    </row>
    <row r="251" spans="1:12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BS251" s="60"/>
      <c r="BT251" s="60"/>
      <c r="BU251" s="75"/>
      <c r="BV251" s="75"/>
      <c r="BW251" s="75"/>
      <c r="BX251" s="75"/>
      <c r="BY251" s="75"/>
      <c r="BZ251" s="75"/>
      <c r="CA251" s="75"/>
      <c r="CL251" s="60"/>
      <c r="CM251" s="60"/>
      <c r="CN251" s="60"/>
      <c r="CO251" s="60"/>
      <c r="CP251" s="60"/>
      <c r="CQ251" s="60"/>
      <c r="CR251" s="60"/>
      <c r="CS251" s="60"/>
      <c r="CT251" s="60"/>
      <c r="CU251" s="60"/>
      <c r="CV251" s="60"/>
      <c r="CW251" s="60"/>
      <c r="CX251" s="60"/>
      <c r="CY251" s="60"/>
      <c r="CZ251" s="60"/>
      <c r="DA251" s="60"/>
      <c r="DB251" s="60"/>
      <c r="DC251" s="60"/>
      <c r="DD251" s="60"/>
      <c r="DE251" s="60"/>
      <c r="DF251" s="60"/>
      <c r="DG251" s="60"/>
      <c r="DH251" s="60"/>
      <c r="DI251" s="60"/>
      <c r="DJ251" s="60"/>
      <c r="DK251" s="60"/>
      <c r="DL251" s="60"/>
      <c r="DM251" s="60"/>
      <c r="DN251" s="60"/>
      <c r="DO251" s="60"/>
      <c r="DP251" s="60"/>
    </row>
    <row r="252" spans="1:12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BS252" s="60"/>
      <c r="BT252" s="60"/>
      <c r="BU252" s="75"/>
      <c r="BV252" s="75"/>
      <c r="BW252" s="75"/>
      <c r="BX252" s="75"/>
      <c r="BY252" s="75"/>
      <c r="BZ252" s="75"/>
      <c r="CA252" s="75"/>
      <c r="CL252" s="60"/>
      <c r="CM252" s="60"/>
      <c r="CN252" s="60"/>
      <c r="CO252" s="60"/>
      <c r="CP252" s="60"/>
      <c r="CQ252" s="60"/>
      <c r="CR252" s="60"/>
      <c r="CS252" s="60"/>
      <c r="CT252" s="60"/>
      <c r="CU252" s="60"/>
      <c r="CV252" s="60"/>
      <c r="CW252" s="60"/>
      <c r="CX252" s="60"/>
      <c r="CY252" s="60"/>
      <c r="CZ252" s="60"/>
      <c r="DA252" s="60"/>
      <c r="DB252" s="60"/>
      <c r="DC252" s="60"/>
      <c r="DD252" s="60"/>
      <c r="DE252" s="60"/>
      <c r="DF252" s="60"/>
      <c r="DG252" s="60"/>
      <c r="DH252" s="60"/>
      <c r="DI252" s="60"/>
      <c r="DJ252" s="60"/>
      <c r="DK252" s="60"/>
      <c r="DL252" s="60"/>
      <c r="DM252" s="60"/>
      <c r="DN252" s="60"/>
      <c r="DO252" s="60"/>
      <c r="DP252" s="60"/>
    </row>
    <row r="253" spans="1:12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BS253" s="60"/>
      <c r="BT253" s="60"/>
      <c r="BU253" s="75"/>
      <c r="BV253" s="75"/>
      <c r="BW253" s="75"/>
      <c r="BX253" s="75"/>
      <c r="BY253" s="75"/>
      <c r="BZ253" s="75"/>
      <c r="CA253" s="75"/>
      <c r="CL253" s="60"/>
      <c r="CM253" s="60"/>
      <c r="CN253" s="60"/>
      <c r="CO253" s="60"/>
      <c r="CP253" s="60"/>
      <c r="CQ253" s="60"/>
      <c r="CR253" s="60"/>
      <c r="CS253" s="60"/>
      <c r="CT253" s="60"/>
      <c r="CU253" s="60"/>
      <c r="CV253" s="60"/>
      <c r="CW253" s="60"/>
      <c r="CX253" s="60"/>
      <c r="CY253" s="60"/>
      <c r="CZ253" s="60"/>
      <c r="DA253" s="60"/>
      <c r="DB253" s="60"/>
      <c r="DC253" s="60"/>
      <c r="DD253" s="60"/>
      <c r="DE253" s="60"/>
      <c r="DF253" s="60"/>
      <c r="DG253" s="60"/>
      <c r="DH253" s="60"/>
      <c r="DI253" s="60"/>
      <c r="DJ253" s="60"/>
      <c r="DK253" s="60"/>
      <c r="DL253" s="60"/>
      <c r="DM253" s="60"/>
      <c r="DN253" s="60"/>
      <c r="DO253" s="60"/>
      <c r="DP253" s="60"/>
    </row>
    <row r="254" spans="1:12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BS254" s="60"/>
      <c r="BT254" s="60"/>
      <c r="BU254" s="75"/>
      <c r="BV254" s="75"/>
      <c r="BW254" s="75"/>
      <c r="BX254" s="75"/>
      <c r="BY254" s="75"/>
      <c r="BZ254" s="75"/>
      <c r="CA254" s="75"/>
      <c r="CL254" s="60"/>
      <c r="CM254" s="60"/>
      <c r="CN254" s="60"/>
      <c r="CO254" s="60"/>
      <c r="CP254" s="60"/>
      <c r="CQ254" s="60"/>
      <c r="CR254" s="60"/>
      <c r="CS254" s="60"/>
      <c r="CT254" s="60"/>
      <c r="CU254" s="60"/>
      <c r="CV254" s="60"/>
      <c r="CW254" s="60"/>
      <c r="CX254" s="60"/>
      <c r="CY254" s="60"/>
      <c r="CZ254" s="60"/>
      <c r="DA254" s="60"/>
      <c r="DB254" s="60"/>
      <c r="DC254" s="60"/>
      <c r="DD254" s="60"/>
      <c r="DE254" s="60"/>
      <c r="DF254" s="60"/>
      <c r="DG254" s="60"/>
      <c r="DH254" s="60"/>
      <c r="DI254" s="60"/>
      <c r="DJ254" s="60"/>
      <c r="DK254" s="60"/>
      <c r="DL254" s="60"/>
      <c r="DM254" s="60"/>
      <c r="DN254" s="60"/>
      <c r="DO254" s="60"/>
      <c r="DP254" s="60"/>
    </row>
    <row r="255" spans="1:12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BS255" s="60"/>
      <c r="BT255" s="60"/>
      <c r="BU255" s="75"/>
      <c r="BV255" s="75"/>
      <c r="BW255" s="75"/>
      <c r="BX255" s="75"/>
      <c r="BY255" s="75"/>
      <c r="BZ255" s="75"/>
      <c r="CA255" s="75"/>
      <c r="CL255" s="60"/>
      <c r="CM255" s="60"/>
      <c r="CN255" s="60"/>
      <c r="CO255" s="60"/>
      <c r="CP255" s="60"/>
      <c r="CQ255" s="60"/>
      <c r="CR255" s="60"/>
      <c r="CS255" s="60"/>
      <c r="CT255" s="60"/>
      <c r="CU255" s="60"/>
      <c r="CV255" s="60"/>
      <c r="CW255" s="60"/>
      <c r="CX255" s="60"/>
      <c r="CY255" s="60"/>
      <c r="CZ255" s="60"/>
      <c r="DA255" s="60"/>
      <c r="DB255" s="60"/>
      <c r="DC255" s="60"/>
      <c r="DD255" s="60"/>
      <c r="DE255" s="60"/>
      <c r="DF255" s="60"/>
      <c r="DG255" s="60"/>
      <c r="DH255" s="60"/>
      <c r="DI255" s="60"/>
      <c r="DJ255" s="60"/>
      <c r="DK255" s="60"/>
      <c r="DL255" s="60"/>
      <c r="DM255" s="60"/>
      <c r="DN255" s="60"/>
      <c r="DO255" s="60"/>
      <c r="DP255" s="60"/>
    </row>
    <row r="256" spans="1:12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BS256" s="60"/>
      <c r="BT256" s="60"/>
      <c r="BU256" s="75"/>
      <c r="BV256" s="75"/>
      <c r="BW256" s="75"/>
      <c r="BX256" s="75"/>
      <c r="BY256" s="75"/>
      <c r="BZ256" s="75"/>
      <c r="CA256" s="75"/>
      <c r="CL256" s="60"/>
      <c r="CM256" s="60"/>
      <c r="CN256" s="60"/>
      <c r="CO256" s="60"/>
      <c r="CP256" s="60"/>
      <c r="CQ256" s="60"/>
      <c r="CR256" s="60"/>
      <c r="CS256" s="60"/>
      <c r="CT256" s="60"/>
      <c r="CU256" s="60"/>
      <c r="CV256" s="60"/>
      <c r="CW256" s="60"/>
      <c r="CX256" s="60"/>
      <c r="CY256" s="60"/>
      <c r="CZ256" s="60"/>
      <c r="DA256" s="60"/>
      <c r="DB256" s="60"/>
      <c r="DC256" s="60"/>
      <c r="DD256" s="60"/>
      <c r="DE256" s="60"/>
      <c r="DF256" s="60"/>
      <c r="DG256" s="60"/>
      <c r="DH256" s="60"/>
      <c r="DI256" s="60"/>
      <c r="DJ256" s="60"/>
      <c r="DK256" s="60"/>
      <c r="DL256" s="60"/>
      <c r="DM256" s="60"/>
      <c r="DN256" s="60"/>
      <c r="DO256" s="60"/>
      <c r="DP256" s="60"/>
    </row>
    <row r="257" spans="2:12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BS257" s="60"/>
      <c r="BT257" s="60"/>
      <c r="BU257" s="75"/>
      <c r="BV257" s="75"/>
      <c r="BW257" s="75"/>
      <c r="BX257" s="75"/>
      <c r="BY257" s="75"/>
      <c r="BZ257" s="75"/>
      <c r="CA257" s="75"/>
      <c r="CL257" s="60"/>
      <c r="CM257" s="60"/>
      <c r="CN257" s="60"/>
      <c r="CO257" s="60"/>
      <c r="CP257" s="60"/>
      <c r="CQ257" s="60"/>
      <c r="CR257" s="60"/>
      <c r="CS257" s="60"/>
      <c r="CT257" s="60"/>
      <c r="CU257" s="60"/>
      <c r="CV257" s="60"/>
      <c r="CW257" s="60"/>
      <c r="CX257" s="60"/>
      <c r="CY257" s="60"/>
      <c r="CZ257" s="60"/>
      <c r="DA257" s="60"/>
      <c r="DB257" s="60"/>
      <c r="DC257" s="60"/>
      <c r="DD257" s="60"/>
      <c r="DE257" s="60"/>
      <c r="DF257" s="60"/>
      <c r="DG257" s="60"/>
      <c r="DH257" s="60"/>
      <c r="DI257" s="60"/>
      <c r="DJ257" s="60"/>
      <c r="DK257" s="60"/>
      <c r="DL257" s="60"/>
      <c r="DM257" s="60"/>
      <c r="DN257" s="60"/>
      <c r="DO257" s="60"/>
      <c r="DP257" s="60"/>
    </row>
    <row r="258" spans="2:12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BS258" s="60"/>
      <c r="BT258" s="60"/>
      <c r="BU258" s="75"/>
      <c r="BV258" s="75"/>
      <c r="BW258" s="75"/>
      <c r="BX258" s="75"/>
      <c r="BY258" s="75"/>
      <c r="BZ258" s="75"/>
      <c r="CA258" s="75"/>
      <c r="CL258" s="60"/>
      <c r="CM258" s="60"/>
      <c r="CN258" s="60"/>
      <c r="CO258" s="60"/>
      <c r="CP258" s="60"/>
      <c r="CQ258" s="60"/>
      <c r="CR258" s="60"/>
      <c r="CS258" s="60"/>
      <c r="CT258" s="60"/>
      <c r="CU258" s="60"/>
      <c r="CV258" s="60"/>
      <c r="CW258" s="60"/>
      <c r="CX258" s="60"/>
      <c r="CY258" s="60"/>
      <c r="CZ258" s="60"/>
      <c r="DA258" s="60"/>
      <c r="DB258" s="60"/>
      <c r="DC258" s="60"/>
      <c r="DD258" s="60"/>
      <c r="DE258" s="60"/>
      <c r="DF258" s="60"/>
      <c r="DG258" s="60"/>
      <c r="DH258" s="60"/>
      <c r="DI258" s="60"/>
      <c r="DJ258" s="60"/>
      <c r="DK258" s="60"/>
      <c r="DL258" s="60"/>
      <c r="DM258" s="60"/>
      <c r="DN258" s="60"/>
      <c r="DO258" s="60"/>
      <c r="DP258" s="60"/>
    </row>
    <row r="259" spans="2:12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BS259" s="60"/>
      <c r="BT259" s="60"/>
      <c r="BU259" s="75"/>
      <c r="BV259" s="75"/>
      <c r="BW259" s="75"/>
      <c r="BX259" s="75"/>
      <c r="BY259" s="75"/>
      <c r="BZ259" s="75"/>
      <c r="CA259" s="75"/>
      <c r="CL259" s="60"/>
      <c r="CM259" s="60"/>
      <c r="CN259" s="60"/>
      <c r="CO259" s="60"/>
      <c r="CP259" s="60"/>
      <c r="CQ259" s="60"/>
      <c r="CR259" s="60"/>
      <c r="CS259" s="60"/>
      <c r="CT259" s="60"/>
      <c r="CU259" s="60"/>
      <c r="CV259" s="60"/>
      <c r="CW259" s="60"/>
      <c r="CX259" s="60"/>
      <c r="CY259" s="60"/>
      <c r="CZ259" s="60"/>
      <c r="DA259" s="60"/>
      <c r="DB259" s="60"/>
      <c r="DC259" s="60"/>
      <c r="DD259" s="60"/>
      <c r="DE259" s="60"/>
      <c r="DF259" s="60"/>
      <c r="DG259" s="60"/>
      <c r="DH259" s="60"/>
      <c r="DI259" s="60"/>
      <c r="DJ259" s="60"/>
      <c r="DK259" s="60"/>
      <c r="DL259" s="60"/>
      <c r="DM259" s="60"/>
      <c r="DN259" s="60"/>
      <c r="DO259" s="60"/>
      <c r="DP259" s="60"/>
    </row>
    <row r="260" spans="2:12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BS260" s="60"/>
      <c r="BT260" s="60"/>
      <c r="BU260" s="75"/>
      <c r="BV260" s="75"/>
      <c r="BW260" s="75"/>
      <c r="BX260" s="75"/>
      <c r="BY260" s="75"/>
      <c r="BZ260" s="75"/>
      <c r="CA260" s="75"/>
      <c r="CL260" s="60"/>
      <c r="CM260" s="60"/>
      <c r="CN260" s="60"/>
      <c r="CO260" s="60"/>
      <c r="CP260" s="60"/>
      <c r="CQ260" s="60"/>
      <c r="CR260" s="60"/>
      <c r="CS260" s="60"/>
      <c r="CT260" s="60"/>
      <c r="CU260" s="60"/>
      <c r="CV260" s="60"/>
      <c r="CW260" s="60"/>
      <c r="CX260" s="60"/>
      <c r="CY260" s="60"/>
      <c r="CZ260" s="60"/>
      <c r="DA260" s="60"/>
      <c r="DB260" s="60"/>
      <c r="DC260" s="60"/>
      <c r="DD260" s="60"/>
      <c r="DE260" s="60"/>
      <c r="DF260" s="60"/>
      <c r="DG260" s="60"/>
      <c r="DH260" s="60"/>
      <c r="DI260" s="60"/>
      <c r="DJ260" s="60"/>
      <c r="DK260" s="60"/>
      <c r="DL260" s="60"/>
      <c r="DM260" s="60"/>
      <c r="DN260" s="60"/>
      <c r="DO260" s="60"/>
      <c r="DP260" s="60"/>
    </row>
    <row r="261" spans="2:12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BS261" s="60"/>
      <c r="BT261" s="60"/>
      <c r="BU261" s="75"/>
      <c r="BV261" s="75"/>
      <c r="BW261" s="75"/>
      <c r="BX261" s="75"/>
      <c r="BY261" s="75"/>
      <c r="BZ261" s="75"/>
      <c r="CA261" s="75"/>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60"/>
      <c r="DJ261" s="60"/>
      <c r="DK261" s="60"/>
      <c r="DL261" s="60"/>
      <c r="DM261" s="60"/>
      <c r="DN261" s="60"/>
      <c r="DO261" s="60"/>
      <c r="DP261" s="60"/>
    </row>
    <row r="262" spans="2:12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BS262" s="60"/>
      <c r="BT262" s="60"/>
      <c r="BU262" s="75"/>
      <c r="BV262" s="75"/>
      <c r="BW262" s="75"/>
      <c r="BX262" s="75"/>
      <c r="BY262" s="75"/>
      <c r="BZ262" s="75"/>
      <c r="CA262" s="75"/>
      <c r="CL262" s="60"/>
      <c r="CM262" s="60"/>
      <c r="CN262" s="60"/>
      <c r="CO262" s="60"/>
      <c r="CP262" s="60"/>
      <c r="CQ262" s="60"/>
      <c r="CR262" s="60"/>
      <c r="CS262" s="60"/>
      <c r="CT262" s="60"/>
      <c r="CU262" s="60"/>
      <c r="CV262" s="60"/>
      <c r="CW262" s="60"/>
      <c r="CX262" s="60"/>
      <c r="CY262" s="60"/>
      <c r="CZ262" s="60"/>
      <c r="DA262" s="60"/>
      <c r="DB262" s="60"/>
      <c r="DC262" s="60"/>
      <c r="DD262" s="60"/>
      <c r="DE262" s="60"/>
      <c r="DF262" s="60"/>
      <c r="DG262" s="60"/>
      <c r="DH262" s="60"/>
      <c r="DI262" s="60"/>
      <c r="DJ262" s="60"/>
      <c r="DK262" s="60"/>
      <c r="DL262" s="60"/>
      <c r="DM262" s="60"/>
      <c r="DN262" s="60"/>
      <c r="DO262" s="60"/>
      <c r="DP262" s="60"/>
    </row>
    <row r="263" spans="2:12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BS263" s="60"/>
      <c r="BT263" s="60"/>
      <c r="BU263" s="75"/>
      <c r="BV263" s="75"/>
      <c r="BW263" s="75"/>
      <c r="BX263" s="75"/>
      <c r="BY263" s="75"/>
      <c r="BZ263" s="75"/>
      <c r="CA263" s="75"/>
      <c r="CL263" s="60"/>
      <c r="CM263" s="60"/>
      <c r="CN263" s="60"/>
      <c r="CO263" s="60"/>
      <c r="CP263" s="60"/>
      <c r="CQ263" s="60"/>
      <c r="CR263" s="60"/>
      <c r="CS263" s="60"/>
      <c r="CT263" s="60"/>
      <c r="CU263" s="60"/>
      <c r="CV263" s="60"/>
      <c r="CW263" s="60"/>
      <c r="CX263" s="60"/>
      <c r="CY263" s="60"/>
      <c r="CZ263" s="60"/>
      <c r="DA263" s="60"/>
      <c r="DB263" s="60"/>
      <c r="DC263" s="60"/>
      <c r="DD263" s="60"/>
      <c r="DE263" s="60"/>
      <c r="DF263" s="60"/>
      <c r="DG263" s="60"/>
      <c r="DH263" s="60"/>
      <c r="DI263" s="60"/>
      <c r="DJ263" s="60"/>
      <c r="DK263" s="60"/>
      <c r="DL263" s="60"/>
      <c r="DM263" s="60"/>
      <c r="DN263" s="60"/>
      <c r="DO263" s="60"/>
      <c r="DP263" s="60"/>
    </row>
    <row r="264" spans="2:12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BS264" s="60"/>
      <c r="BT264" s="60"/>
      <c r="BU264" s="75"/>
      <c r="BV264" s="75"/>
      <c r="BW264" s="75"/>
      <c r="BX264" s="75"/>
      <c r="BY264" s="75"/>
      <c r="BZ264" s="75"/>
      <c r="CA264" s="75"/>
      <c r="CL264" s="60"/>
      <c r="CM264" s="60"/>
      <c r="CN264" s="60"/>
      <c r="CO264" s="60"/>
      <c r="CP264" s="60"/>
      <c r="CQ264" s="60"/>
      <c r="CR264" s="60"/>
      <c r="CS264" s="60"/>
      <c r="CT264" s="60"/>
      <c r="CU264" s="60"/>
      <c r="CV264" s="60"/>
      <c r="CW264" s="60"/>
      <c r="CX264" s="60"/>
      <c r="CY264" s="60"/>
      <c r="CZ264" s="60"/>
      <c r="DA264" s="60"/>
      <c r="DB264" s="60"/>
      <c r="DC264" s="60"/>
      <c r="DD264" s="60"/>
      <c r="DE264" s="60"/>
      <c r="DF264" s="60"/>
      <c r="DG264" s="60"/>
      <c r="DH264" s="60"/>
      <c r="DI264" s="60"/>
      <c r="DJ264" s="60"/>
      <c r="DK264" s="60"/>
      <c r="DL264" s="60"/>
      <c r="DM264" s="60"/>
      <c r="DN264" s="60"/>
      <c r="DO264" s="60"/>
      <c r="DP264" s="60"/>
    </row>
    <row r="265" spans="2:12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BS265" s="60"/>
      <c r="BT265" s="60"/>
      <c r="BU265" s="75"/>
      <c r="BV265" s="75"/>
      <c r="BW265" s="75"/>
      <c r="BX265" s="75"/>
      <c r="BY265" s="75"/>
      <c r="BZ265" s="75"/>
      <c r="CA265" s="75"/>
      <c r="CL265" s="60"/>
      <c r="CM265" s="60"/>
      <c r="CN265" s="60"/>
      <c r="CO265" s="60"/>
      <c r="CP265" s="60"/>
      <c r="CQ265" s="60"/>
      <c r="CR265" s="60"/>
      <c r="CS265" s="60"/>
      <c r="CT265" s="60"/>
      <c r="CU265" s="60"/>
      <c r="CV265" s="60"/>
      <c r="CW265" s="60"/>
      <c r="CX265" s="60"/>
      <c r="CY265" s="60"/>
      <c r="CZ265" s="60"/>
      <c r="DA265" s="60"/>
      <c r="DB265" s="60"/>
      <c r="DC265" s="60"/>
      <c r="DD265" s="60"/>
      <c r="DE265" s="60"/>
      <c r="DF265" s="60"/>
      <c r="DG265" s="60"/>
      <c r="DH265" s="60"/>
      <c r="DI265" s="60"/>
      <c r="DJ265" s="60"/>
      <c r="DK265" s="60"/>
      <c r="DL265" s="60"/>
      <c r="DM265" s="60"/>
      <c r="DN265" s="60"/>
      <c r="DO265" s="60"/>
      <c r="DP265" s="60"/>
    </row>
    <row r="266" spans="2:12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BS266" s="60"/>
      <c r="BT266" s="60"/>
      <c r="BU266" s="75"/>
      <c r="BV266" s="75"/>
      <c r="BW266" s="75"/>
      <c r="BX266" s="75"/>
      <c r="BY266" s="75"/>
      <c r="BZ266" s="75"/>
      <c r="CA266" s="75"/>
      <c r="CL266" s="60"/>
      <c r="CM266" s="60"/>
      <c r="CN266" s="60"/>
      <c r="CO266" s="60"/>
      <c r="CP266" s="60"/>
      <c r="CQ266" s="60"/>
      <c r="CR266" s="60"/>
      <c r="CS266" s="60"/>
      <c r="CT266" s="60"/>
      <c r="CU266" s="60"/>
      <c r="CV266" s="60"/>
      <c r="CW266" s="60"/>
      <c r="CX266" s="60"/>
      <c r="CY266" s="60"/>
      <c r="CZ266" s="60"/>
      <c r="DA266" s="60"/>
      <c r="DB266" s="60"/>
      <c r="DC266" s="60"/>
      <c r="DD266" s="60"/>
      <c r="DE266" s="60"/>
      <c r="DF266" s="60"/>
      <c r="DG266" s="60"/>
      <c r="DH266" s="60"/>
      <c r="DI266" s="60"/>
      <c r="DJ266" s="60"/>
      <c r="DK266" s="60"/>
      <c r="DL266" s="60"/>
      <c r="DM266" s="60"/>
      <c r="DN266" s="60"/>
      <c r="DO266" s="60"/>
      <c r="DP266" s="60"/>
    </row>
    <row r="267" spans="2:12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BS267" s="60"/>
      <c r="BT267" s="60"/>
      <c r="BU267" s="75"/>
      <c r="BV267" s="75"/>
      <c r="BW267" s="75"/>
      <c r="BX267" s="75"/>
      <c r="BY267" s="75"/>
      <c r="BZ267" s="75"/>
      <c r="CA267" s="75"/>
      <c r="CL267" s="60"/>
      <c r="CM267" s="60"/>
      <c r="CN267" s="60"/>
      <c r="CO267" s="60"/>
      <c r="CP267" s="60"/>
      <c r="CQ267" s="60"/>
      <c r="CR267" s="60"/>
      <c r="CS267" s="60"/>
      <c r="CT267" s="60"/>
      <c r="CU267" s="60"/>
      <c r="CV267" s="60"/>
      <c r="CW267" s="60"/>
      <c r="CX267" s="60"/>
      <c r="CY267" s="60"/>
      <c r="CZ267" s="60"/>
      <c r="DA267" s="60"/>
      <c r="DB267" s="60"/>
      <c r="DC267" s="60"/>
      <c r="DD267" s="60"/>
      <c r="DE267" s="60"/>
      <c r="DF267" s="60"/>
      <c r="DG267" s="60"/>
      <c r="DH267" s="60"/>
      <c r="DI267" s="60"/>
      <c r="DJ267" s="60"/>
      <c r="DK267" s="60"/>
      <c r="DL267" s="60"/>
      <c r="DM267" s="60"/>
      <c r="DN267" s="60"/>
      <c r="DO267" s="60"/>
      <c r="DP267" s="60"/>
    </row>
    <row r="268" spans="2:12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BS268" s="60"/>
      <c r="BT268" s="60"/>
      <c r="BU268" s="75"/>
      <c r="BV268" s="75"/>
      <c r="BW268" s="75"/>
      <c r="BX268" s="75"/>
      <c r="BY268" s="75"/>
      <c r="BZ268" s="75"/>
      <c r="CA268" s="75"/>
      <c r="CL268" s="60"/>
      <c r="CM268" s="60"/>
      <c r="CN268" s="60"/>
      <c r="CO268" s="60"/>
      <c r="CP268" s="60"/>
      <c r="CQ268" s="60"/>
      <c r="CR268" s="60"/>
      <c r="CS268" s="60"/>
      <c r="CT268" s="60"/>
      <c r="CU268" s="60"/>
      <c r="CV268" s="60"/>
      <c r="CW268" s="60"/>
      <c r="CX268" s="60"/>
      <c r="CY268" s="60"/>
      <c r="CZ268" s="60"/>
      <c r="DA268" s="60"/>
      <c r="DB268" s="60"/>
      <c r="DC268" s="60"/>
      <c r="DD268" s="60"/>
      <c r="DE268" s="60"/>
      <c r="DF268" s="60"/>
      <c r="DG268" s="60"/>
      <c r="DH268" s="60"/>
      <c r="DI268" s="60"/>
      <c r="DJ268" s="60"/>
      <c r="DK268" s="60"/>
      <c r="DL268" s="60"/>
      <c r="DM268" s="60"/>
      <c r="DN268" s="60"/>
      <c r="DO268" s="60"/>
      <c r="DP268" s="60"/>
    </row>
    <row r="269" spans="2:12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BS269" s="60"/>
      <c r="BT269" s="60"/>
      <c r="BU269" s="75"/>
      <c r="BV269" s="75"/>
      <c r="BW269" s="75"/>
      <c r="BX269" s="75"/>
      <c r="BY269" s="75"/>
      <c r="BZ269" s="75"/>
      <c r="CA269" s="75"/>
      <c r="CL269" s="60"/>
      <c r="CM269" s="60"/>
      <c r="CN269" s="60"/>
      <c r="CO269" s="60"/>
      <c r="CP269" s="60"/>
      <c r="CQ269" s="60"/>
      <c r="CR269" s="60"/>
      <c r="CS269" s="60"/>
      <c r="CT269" s="60"/>
      <c r="CU269" s="60"/>
      <c r="CV269" s="60"/>
      <c r="CW269" s="60"/>
      <c r="CX269" s="60"/>
      <c r="CY269" s="60"/>
      <c r="CZ269" s="60"/>
      <c r="DA269" s="60"/>
      <c r="DB269" s="60"/>
      <c r="DC269" s="60"/>
      <c r="DD269" s="60"/>
      <c r="DE269" s="60"/>
      <c r="DF269" s="60"/>
      <c r="DG269" s="60"/>
      <c r="DH269" s="60"/>
      <c r="DI269" s="60"/>
      <c r="DJ269" s="60"/>
      <c r="DK269" s="60"/>
      <c r="DL269" s="60"/>
      <c r="DM269" s="60"/>
      <c r="DN269" s="60"/>
      <c r="DO269" s="60"/>
      <c r="DP269" s="60"/>
    </row>
    <row r="270" spans="2:12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BS270" s="60"/>
      <c r="BT270" s="60"/>
      <c r="BU270" s="75"/>
      <c r="BV270" s="75"/>
      <c r="BW270" s="75"/>
      <c r="BX270" s="75"/>
      <c r="BY270" s="75"/>
      <c r="BZ270" s="75"/>
      <c r="CA270" s="75"/>
      <c r="CL270" s="60"/>
      <c r="CM270" s="60"/>
      <c r="CN270" s="60"/>
      <c r="CO270" s="60"/>
      <c r="CP270" s="60"/>
      <c r="CQ270" s="60"/>
      <c r="CR270" s="60"/>
      <c r="CS270" s="60"/>
      <c r="CT270" s="60"/>
      <c r="CU270" s="60"/>
      <c r="CV270" s="60"/>
      <c r="CW270" s="60"/>
      <c r="CX270" s="60"/>
      <c r="CY270" s="60"/>
      <c r="CZ270" s="60"/>
      <c r="DA270" s="60"/>
      <c r="DB270" s="60"/>
      <c r="DC270" s="60"/>
      <c r="DD270" s="60"/>
      <c r="DE270" s="60"/>
      <c r="DF270" s="60"/>
      <c r="DG270" s="60"/>
      <c r="DH270" s="60"/>
      <c r="DI270" s="60"/>
      <c r="DJ270" s="60"/>
      <c r="DK270" s="60"/>
      <c r="DL270" s="60"/>
      <c r="DM270" s="60"/>
      <c r="DN270" s="60"/>
      <c r="DO270" s="60"/>
      <c r="DP270" s="60"/>
    </row>
    <row r="271" spans="2:12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BS271" s="60"/>
      <c r="BT271" s="60"/>
      <c r="BU271" s="75"/>
      <c r="BV271" s="75"/>
      <c r="BW271" s="75"/>
      <c r="BX271" s="75"/>
      <c r="BY271" s="75"/>
      <c r="BZ271" s="75"/>
      <c r="CA271" s="75"/>
      <c r="CL271" s="60"/>
      <c r="CM271" s="60"/>
      <c r="CN271" s="60"/>
      <c r="CO271" s="60"/>
      <c r="CP271" s="60"/>
      <c r="CQ271" s="60"/>
      <c r="CR271" s="60"/>
      <c r="CS271" s="60"/>
      <c r="CT271" s="60"/>
      <c r="CU271" s="60"/>
      <c r="CV271" s="60"/>
      <c r="CW271" s="60"/>
      <c r="CX271" s="60"/>
      <c r="CY271" s="60"/>
      <c r="CZ271" s="60"/>
      <c r="DA271" s="60"/>
      <c r="DB271" s="60"/>
      <c r="DC271" s="60"/>
      <c r="DD271" s="60"/>
      <c r="DE271" s="60"/>
      <c r="DF271" s="60"/>
      <c r="DG271" s="60"/>
      <c r="DH271" s="60"/>
      <c r="DI271" s="60"/>
      <c r="DJ271" s="60"/>
      <c r="DK271" s="60"/>
      <c r="DL271" s="60"/>
      <c r="DM271" s="60"/>
      <c r="DN271" s="60"/>
      <c r="DO271" s="60"/>
      <c r="DP271" s="60"/>
    </row>
    <row r="272" spans="2:12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BS272" s="60"/>
      <c r="BT272" s="60"/>
      <c r="BU272" s="75"/>
      <c r="BV272" s="75"/>
      <c r="BW272" s="75"/>
      <c r="BX272" s="75"/>
      <c r="BY272" s="75"/>
      <c r="BZ272" s="75"/>
      <c r="CA272" s="75"/>
      <c r="CL272" s="60"/>
      <c r="CM272" s="60"/>
      <c r="CN272" s="60"/>
      <c r="CO272" s="60"/>
      <c r="CP272" s="60"/>
      <c r="CQ272" s="60"/>
      <c r="CR272" s="60"/>
      <c r="CS272" s="60"/>
      <c r="CT272" s="60"/>
      <c r="CU272" s="60"/>
      <c r="CV272" s="60"/>
      <c r="CW272" s="60"/>
      <c r="CX272" s="60"/>
      <c r="CY272" s="60"/>
      <c r="CZ272" s="60"/>
      <c r="DA272" s="60"/>
      <c r="DB272" s="60"/>
      <c r="DC272" s="60"/>
      <c r="DD272" s="60"/>
      <c r="DE272" s="60"/>
      <c r="DF272" s="60"/>
      <c r="DG272" s="60"/>
      <c r="DH272" s="60"/>
      <c r="DI272" s="60"/>
      <c r="DJ272" s="60"/>
      <c r="DK272" s="60"/>
      <c r="DL272" s="60"/>
      <c r="DM272" s="60"/>
      <c r="DN272" s="60"/>
      <c r="DO272" s="60"/>
      <c r="DP272" s="60"/>
    </row>
    <row r="273" spans="2:12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BS273" s="60"/>
      <c r="BT273" s="60"/>
      <c r="BU273" s="75"/>
      <c r="BV273" s="75"/>
      <c r="BW273" s="75"/>
      <c r="BX273" s="75"/>
      <c r="BY273" s="75"/>
      <c r="BZ273" s="75"/>
      <c r="CA273" s="75"/>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60"/>
      <c r="DJ273" s="60"/>
      <c r="DK273" s="60"/>
      <c r="DL273" s="60"/>
      <c r="DM273" s="60"/>
      <c r="DN273" s="60"/>
      <c r="DO273" s="60"/>
      <c r="DP273" s="60"/>
    </row>
    <row r="274" spans="2:12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BS274" s="60"/>
      <c r="BT274" s="60"/>
      <c r="BU274" s="75"/>
      <c r="BV274" s="75"/>
      <c r="BW274" s="75"/>
      <c r="BX274" s="75"/>
      <c r="BY274" s="75"/>
      <c r="BZ274" s="75"/>
      <c r="CA274" s="75"/>
      <c r="CL274" s="60"/>
      <c r="CM274" s="60"/>
      <c r="CN274" s="60"/>
      <c r="CO274" s="60"/>
      <c r="CP274" s="60"/>
      <c r="CQ274" s="60"/>
      <c r="CR274" s="60"/>
      <c r="CS274" s="60"/>
      <c r="CT274" s="60"/>
      <c r="CU274" s="60"/>
      <c r="CV274" s="60"/>
      <c r="CW274" s="60"/>
      <c r="CX274" s="60"/>
      <c r="CY274" s="60"/>
      <c r="CZ274" s="60"/>
      <c r="DA274" s="60"/>
      <c r="DB274" s="60"/>
      <c r="DC274" s="60"/>
      <c r="DD274" s="60"/>
      <c r="DE274" s="60"/>
      <c r="DF274" s="60"/>
      <c r="DG274" s="60"/>
      <c r="DH274" s="60"/>
      <c r="DI274" s="60"/>
      <c r="DJ274" s="60"/>
      <c r="DK274" s="60"/>
      <c r="DL274" s="60"/>
      <c r="DM274" s="60"/>
      <c r="DN274" s="60"/>
      <c r="DO274" s="60"/>
      <c r="DP274" s="60"/>
    </row>
    <row r="275" spans="2:12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BS275" s="60"/>
      <c r="BT275" s="60"/>
      <c r="BU275" s="75"/>
      <c r="BV275" s="75"/>
      <c r="BW275" s="75"/>
      <c r="BX275" s="75"/>
      <c r="BY275" s="75"/>
      <c r="BZ275" s="75"/>
      <c r="CA275" s="75"/>
      <c r="CL275" s="60"/>
      <c r="CM275" s="60"/>
      <c r="CN275" s="60"/>
      <c r="CO275" s="60"/>
      <c r="CP275" s="60"/>
      <c r="CQ275" s="60"/>
      <c r="CR275" s="60"/>
      <c r="CS275" s="60"/>
      <c r="CT275" s="60"/>
      <c r="CU275" s="60"/>
      <c r="CV275" s="60"/>
      <c r="CW275" s="60"/>
      <c r="CX275" s="60"/>
      <c r="CY275" s="60"/>
      <c r="CZ275" s="60"/>
      <c r="DA275" s="60"/>
      <c r="DB275" s="60"/>
      <c r="DC275" s="60"/>
      <c r="DD275" s="60"/>
      <c r="DE275" s="60"/>
      <c r="DF275" s="60"/>
      <c r="DG275" s="60"/>
      <c r="DH275" s="60"/>
      <c r="DI275" s="60"/>
      <c r="DJ275" s="60"/>
      <c r="DK275" s="60"/>
      <c r="DL275" s="60"/>
      <c r="DM275" s="60"/>
      <c r="DN275" s="60"/>
      <c r="DO275" s="60"/>
      <c r="DP275" s="60"/>
    </row>
    <row r="276" spans="2:12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BS276" s="60"/>
      <c r="BT276" s="60"/>
      <c r="BU276" s="75"/>
      <c r="BV276" s="75"/>
      <c r="BW276" s="75"/>
      <c r="BX276" s="75"/>
      <c r="BY276" s="75"/>
      <c r="BZ276" s="75"/>
      <c r="CA276" s="75"/>
      <c r="CL276" s="60"/>
      <c r="CM276" s="60"/>
      <c r="CN276" s="60"/>
      <c r="CO276" s="60"/>
      <c r="CP276" s="60"/>
      <c r="CQ276" s="60"/>
      <c r="CR276" s="60"/>
      <c r="CS276" s="60"/>
      <c r="CT276" s="60"/>
      <c r="CU276" s="60"/>
      <c r="CV276" s="60"/>
      <c r="CW276" s="60"/>
      <c r="CX276" s="60"/>
      <c r="CY276" s="60"/>
      <c r="CZ276" s="60"/>
      <c r="DA276" s="60"/>
      <c r="DB276" s="60"/>
      <c r="DC276" s="60"/>
      <c r="DD276" s="60"/>
      <c r="DE276" s="60"/>
      <c r="DF276" s="60"/>
      <c r="DG276" s="60"/>
      <c r="DH276" s="60"/>
      <c r="DI276" s="60"/>
      <c r="DJ276" s="60"/>
      <c r="DK276" s="60"/>
      <c r="DL276" s="60"/>
      <c r="DM276" s="60"/>
      <c r="DN276" s="60"/>
      <c r="DO276" s="60"/>
      <c r="DP276" s="60"/>
    </row>
    <row r="277" spans="2:12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BS277" s="60"/>
      <c r="BT277" s="60"/>
      <c r="BU277" s="75"/>
      <c r="BV277" s="75"/>
      <c r="BW277" s="75"/>
      <c r="BX277" s="75"/>
      <c r="BY277" s="75"/>
      <c r="BZ277" s="75"/>
      <c r="CA277" s="75"/>
      <c r="CL277" s="60"/>
      <c r="CM277" s="60"/>
      <c r="CN277" s="60"/>
      <c r="CO277" s="60"/>
      <c r="CP277" s="60"/>
      <c r="CQ277" s="60"/>
      <c r="CR277" s="60"/>
      <c r="CS277" s="60"/>
      <c r="CT277" s="60"/>
      <c r="CU277" s="60"/>
      <c r="CV277" s="60"/>
      <c r="CW277" s="60"/>
      <c r="CX277" s="60"/>
      <c r="CY277" s="60"/>
      <c r="CZ277" s="60"/>
      <c r="DA277" s="60"/>
      <c r="DB277" s="60"/>
      <c r="DC277" s="60"/>
      <c r="DD277" s="60"/>
      <c r="DE277" s="60"/>
      <c r="DF277" s="60"/>
      <c r="DG277" s="60"/>
      <c r="DH277" s="60"/>
      <c r="DI277" s="60"/>
      <c r="DJ277" s="60"/>
      <c r="DK277" s="60"/>
      <c r="DL277" s="60"/>
      <c r="DM277" s="60"/>
      <c r="DN277" s="60"/>
      <c r="DO277" s="60"/>
      <c r="DP277" s="60"/>
    </row>
    <row r="278" spans="2:12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BS278" s="60"/>
      <c r="BT278" s="60"/>
      <c r="BU278" s="75"/>
      <c r="BV278" s="75"/>
      <c r="BW278" s="75"/>
      <c r="BX278" s="75"/>
      <c r="BY278" s="75"/>
      <c r="BZ278" s="75"/>
      <c r="CA278" s="75"/>
      <c r="CL278" s="60"/>
      <c r="CM278" s="60"/>
      <c r="CN278" s="60"/>
      <c r="CO278" s="60"/>
      <c r="CP278" s="60"/>
      <c r="CQ278" s="60"/>
      <c r="CR278" s="60"/>
      <c r="CS278" s="60"/>
      <c r="CT278" s="60"/>
      <c r="CU278" s="60"/>
      <c r="CV278" s="60"/>
      <c r="CW278" s="60"/>
      <c r="CX278" s="60"/>
      <c r="CY278" s="60"/>
      <c r="CZ278" s="60"/>
      <c r="DA278" s="60"/>
      <c r="DB278" s="60"/>
      <c r="DC278" s="60"/>
      <c r="DD278" s="60"/>
      <c r="DE278" s="60"/>
      <c r="DF278" s="60"/>
      <c r="DG278" s="60"/>
      <c r="DH278" s="60"/>
      <c r="DI278" s="60"/>
      <c r="DJ278" s="60"/>
      <c r="DK278" s="60"/>
      <c r="DL278" s="60"/>
      <c r="DM278" s="60"/>
      <c r="DN278" s="60"/>
      <c r="DO278" s="60"/>
      <c r="DP278" s="60"/>
    </row>
    <row r="279" spans="2:12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BS279" s="60"/>
      <c r="BT279" s="60"/>
      <c r="BU279" s="75"/>
      <c r="BV279" s="75"/>
      <c r="BW279" s="75"/>
      <c r="BX279" s="75"/>
      <c r="BY279" s="75"/>
      <c r="BZ279" s="75"/>
      <c r="CA279" s="75"/>
      <c r="CL279" s="60"/>
      <c r="CM279" s="60"/>
      <c r="CN279" s="60"/>
      <c r="CO279" s="60"/>
      <c r="CP279" s="60"/>
      <c r="CQ279" s="60"/>
      <c r="CR279" s="60"/>
      <c r="CS279" s="60"/>
      <c r="CT279" s="60"/>
      <c r="CU279" s="60"/>
      <c r="CV279" s="60"/>
      <c r="CW279" s="60"/>
      <c r="CX279" s="60"/>
      <c r="CY279" s="60"/>
      <c r="CZ279" s="60"/>
      <c r="DA279" s="60"/>
      <c r="DB279" s="60"/>
      <c r="DC279" s="60"/>
      <c r="DD279" s="60"/>
      <c r="DE279" s="60"/>
      <c r="DF279" s="60"/>
      <c r="DG279" s="60"/>
      <c r="DH279" s="60"/>
      <c r="DI279" s="60"/>
      <c r="DJ279" s="60"/>
      <c r="DK279" s="60"/>
      <c r="DL279" s="60"/>
      <c r="DM279" s="60"/>
      <c r="DN279" s="60"/>
      <c r="DO279" s="60"/>
      <c r="DP279" s="60"/>
    </row>
    <row r="280" spans="2:12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BS280" s="60"/>
      <c r="BT280" s="60"/>
      <c r="BU280" s="75"/>
      <c r="BV280" s="75"/>
      <c r="BW280" s="75"/>
      <c r="BX280" s="75"/>
      <c r="BY280" s="75"/>
      <c r="BZ280" s="75"/>
      <c r="CA280" s="75"/>
      <c r="CL280" s="60"/>
      <c r="CM280" s="60"/>
      <c r="CN280" s="60"/>
      <c r="CO280" s="60"/>
      <c r="CP280" s="60"/>
      <c r="CQ280" s="60"/>
      <c r="CR280" s="60"/>
      <c r="CS280" s="60"/>
      <c r="CT280" s="60"/>
      <c r="CU280" s="60"/>
      <c r="CV280" s="60"/>
      <c r="CW280" s="60"/>
      <c r="CX280" s="60"/>
      <c r="CY280" s="60"/>
      <c r="CZ280" s="60"/>
      <c r="DA280" s="60"/>
      <c r="DB280" s="60"/>
      <c r="DC280" s="60"/>
      <c r="DD280" s="60"/>
      <c r="DE280" s="60"/>
      <c r="DF280" s="60"/>
      <c r="DG280" s="60"/>
      <c r="DH280" s="60"/>
      <c r="DI280" s="60"/>
      <c r="DJ280" s="60"/>
      <c r="DK280" s="60"/>
      <c r="DL280" s="60"/>
      <c r="DM280" s="60"/>
      <c r="DN280" s="60"/>
      <c r="DO280" s="60"/>
      <c r="DP280" s="60"/>
    </row>
    <row r="281" spans="2:12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BS281" s="60"/>
      <c r="BT281" s="60"/>
      <c r="BU281" s="75"/>
      <c r="BV281" s="75"/>
      <c r="BW281" s="75"/>
      <c r="BX281" s="75"/>
      <c r="BY281" s="75"/>
      <c r="BZ281" s="75"/>
      <c r="CA281" s="75"/>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row>
    <row r="282" spans="2:12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BS282" s="60"/>
      <c r="BT282" s="60"/>
      <c r="BU282" s="75"/>
      <c r="BV282" s="75"/>
      <c r="BW282" s="75"/>
      <c r="BX282" s="75"/>
      <c r="BY282" s="75"/>
      <c r="BZ282" s="75"/>
      <c r="CA282" s="75"/>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row>
    <row r="283" spans="2:12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BS283" s="60"/>
      <c r="BT283" s="60"/>
      <c r="BU283" s="75"/>
      <c r="BV283" s="75"/>
      <c r="BW283" s="75"/>
      <c r="BX283" s="75"/>
      <c r="BY283" s="75"/>
      <c r="BZ283" s="75"/>
      <c r="CA283" s="75"/>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row>
    <row r="284" spans="2:12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BS284" s="60"/>
      <c r="BT284" s="60"/>
      <c r="BU284" s="75"/>
      <c r="BV284" s="75"/>
      <c r="BW284" s="75"/>
      <c r="BX284" s="75"/>
      <c r="BY284" s="75"/>
      <c r="BZ284" s="75"/>
      <c r="CA284" s="75"/>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row>
    <row r="285" spans="2:12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BS285" s="60"/>
      <c r="BT285" s="60"/>
      <c r="BU285" s="75"/>
      <c r="BV285" s="75"/>
      <c r="BW285" s="75"/>
      <c r="BX285" s="75"/>
      <c r="BY285" s="75"/>
      <c r="BZ285" s="75"/>
      <c r="CA285" s="75"/>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row>
    <row r="286" spans="2:12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BS286" s="60"/>
      <c r="BT286" s="60"/>
      <c r="BU286" s="75"/>
      <c r="BV286" s="75"/>
      <c r="BW286" s="75"/>
      <c r="BX286" s="75"/>
      <c r="BY286" s="75"/>
      <c r="BZ286" s="75"/>
      <c r="CA286" s="75"/>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row>
    <row r="287" spans="2:12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BS287" s="60"/>
      <c r="BT287" s="60"/>
      <c r="BU287" s="75"/>
      <c r="BV287" s="75"/>
      <c r="BW287" s="75"/>
      <c r="BX287" s="75"/>
      <c r="BY287" s="75"/>
      <c r="BZ287" s="75"/>
      <c r="CA287" s="75"/>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row>
    <row r="288" spans="2:12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BS288" s="60"/>
      <c r="BT288" s="60"/>
      <c r="BU288" s="75"/>
      <c r="BV288" s="75"/>
      <c r="BW288" s="75"/>
      <c r="BX288" s="75"/>
      <c r="BY288" s="75"/>
      <c r="BZ288" s="75"/>
      <c r="CA288" s="75"/>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row>
    <row r="289" spans="2:12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BS289" s="60"/>
      <c r="BT289" s="60"/>
      <c r="BU289" s="75"/>
      <c r="BV289" s="75"/>
      <c r="BW289" s="75"/>
      <c r="BX289" s="75"/>
      <c r="BY289" s="75"/>
      <c r="BZ289" s="75"/>
      <c r="CA289" s="75"/>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row>
    <row r="290" spans="2:12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BS290" s="60"/>
      <c r="BT290" s="60"/>
      <c r="BU290" s="75"/>
      <c r="BV290" s="75"/>
      <c r="BW290" s="75"/>
      <c r="BX290" s="75"/>
      <c r="BY290" s="75"/>
      <c r="BZ290" s="75"/>
      <c r="CA290" s="75"/>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row>
    <row r="291" spans="2:12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BS291" s="60"/>
      <c r="BT291" s="60"/>
      <c r="BU291" s="75"/>
      <c r="BV291" s="75"/>
      <c r="BW291" s="75"/>
      <c r="BX291" s="75"/>
      <c r="BY291" s="75"/>
      <c r="BZ291" s="75"/>
      <c r="CA291" s="75"/>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row>
    <row r="292" spans="2:12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BS292" s="60"/>
      <c r="BT292" s="60"/>
      <c r="BU292" s="75"/>
      <c r="BV292" s="75"/>
      <c r="BW292" s="75"/>
      <c r="BX292" s="75"/>
      <c r="BY292" s="75"/>
      <c r="BZ292" s="75"/>
      <c r="CA292" s="75"/>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row>
    <row r="293" spans="2:12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BS293" s="60"/>
      <c r="BT293" s="60"/>
      <c r="BU293" s="75"/>
      <c r="BV293" s="75"/>
      <c r="BW293" s="75"/>
      <c r="BX293" s="75"/>
      <c r="BY293" s="75"/>
      <c r="BZ293" s="75"/>
      <c r="CA293" s="75"/>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row>
    <row r="294" spans="2:12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BS294" s="60"/>
      <c r="BT294" s="60"/>
      <c r="BU294" s="75"/>
      <c r="BV294" s="75"/>
      <c r="BW294" s="75"/>
      <c r="BX294" s="75"/>
      <c r="BY294" s="75"/>
      <c r="BZ294" s="75"/>
      <c r="CA294" s="75"/>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row>
    <row r="295" spans="2:12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BS295" s="60"/>
      <c r="BT295" s="60"/>
      <c r="BU295" s="75"/>
      <c r="BV295" s="75"/>
      <c r="BW295" s="75"/>
      <c r="BX295" s="75"/>
      <c r="BY295" s="75"/>
      <c r="BZ295" s="75"/>
      <c r="CA295" s="75"/>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row>
    <row r="296" spans="2:12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BS296" s="60"/>
      <c r="BT296" s="60"/>
      <c r="BU296" s="75"/>
      <c r="BV296" s="75"/>
      <c r="BW296" s="75"/>
      <c r="BX296" s="75"/>
      <c r="BY296" s="75"/>
      <c r="BZ296" s="75"/>
      <c r="CA296" s="75"/>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row>
    <row r="297" spans="2:12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BS297" s="60"/>
      <c r="BT297" s="60"/>
      <c r="BU297" s="75"/>
      <c r="BV297" s="75"/>
      <c r="BW297" s="75"/>
      <c r="BX297" s="75"/>
      <c r="BY297" s="75"/>
      <c r="BZ297" s="75"/>
      <c r="CA297" s="75"/>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row>
    <row r="298" spans="2:12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BS298" s="60"/>
      <c r="BT298" s="60"/>
      <c r="BU298" s="75"/>
      <c r="BV298" s="75"/>
      <c r="BW298" s="75"/>
      <c r="BX298" s="75"/>
      <c r="BY298" s="75"/>
      <c r="BZ298" s="75"/>
      <c r="CA298" s="75"/>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row>
    <row r="299" spans="2:12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BS299" s="60"/>
      <c r="BT299" s="60"/>
      <c r="BU299" s="75"/>
      <c r="BV299" s="75"/>
      <c r="BW299" s="75"/>
      <c r="BX299" s="75"/>
      <c r="BY299" s="75"/>
      <c r="BZ299" s="75"/>
      <c r="CA299" s="75"/>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row>
    <row r="300" spans="2:12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BS300" s="60"/>
      <c r="BT300" s="60"/>
      <c r="BU300" s="75"/>
      <c r="BV300" s="75"/>
      <c r="BW300" s="75"/>
      <c r="BX300" s="75"/>
      <c r="BY300" s="75"/>
      <c r="BZ300" s="75"/>
      <c r="CA300" s="75"/>
      <c r="CL300" s="60"/>
      <c r="CM300" s="60"/>
      <c r="CN300" s="60"/>
      <c r="CO300" s="60"/>
      <c r="CP300" s="60"/>
      <c r="CQ300" s="60"/>
      <c r="CR300" s="60"/>
      <c r="CS300" s="60"/>
      <c r="CT300" s="60"/>
      <c r="CU300" s="60"/>
      <c r="CV300" s="60"/>
      <c r="CW300" s="60"/>
      <c r="CX300" s="60"/>
      <c r="CY300" s="60"/>
      <c r="CZ300" s="60"/>
      <c r="DA300" s="60"/>
      <c r="DB300" s="60"/>
      <c r="DC300" s="60"/>
      <c r="DD300" s="60"/>
      <c r="DE300" s="60"/>
      <c r="DF300" s="60"/>
      <c r="DG300" s="60"/>
      <c r="DH300" s="60"/>
      <c r="DI300" s="60"/>
      <c r="DJ300" s="60"/>
      <c r="DK300" s="60"/>
      <c r="DL300" s="60"/>
      <c r="DM300" s="60"/>
      <c r="DN300" s="60"/>
      <c r="DO300" s="60"/>
      <c r="DP300" s="60"/>
    </row>
    <row r="301" spans="2:12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BS301" s="60"/>
      <c r="BT301" s="60"/>
      <c r="BU301" s="75"/>
      <c r="BV301" s="75"/>
      <c r="BW301" s="75"/>
      <c r="BX301" s="75"/>
      <c r="BY301" s="75"/>
      <c r="BZ301" s="75"/>
      <c r="CA301" s="75"/>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60"/>
      <c r="DJ301" s="60"/>
      <c r="DK301" s="60"/>
      <c r="DL301" s="60"/>
      <c r="DM301" s="60"/>
      <c r="DN301" s="60"/>
      <c r="DO301" s="60"/>
      <c r="DP301" s="60"/>
    </row>
    <row r="302" spans="2:12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BS302" s="60"/>
      <c r="BT302" s="60"/>
      <c r="BU302" s="75"/>
      <c r="BV302" s="75"/>
      <c r="BW302" s="75"/>
      <c r="BX302" s="75"/>
      <c r="BY302" s="75"/>
      <c r="BZ302" s="75"/>
      <c r="CA302" s="75"/>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60"/>
      <c r="DJ302" s="60"/>
      <c r="DK302" s="60"/>
      <c r="DL302" s="60"/>
      <c r="DM302" s="60"/>
      <c r="DN302" s="60"/>
      <c r="DO302" s="60"/>
      <c r="DP302" s="60"/>
    </row>
    <row r="303" spans="2:12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BS303" s="60"/>
      <c r="BT303" s="60"/>
      <c r="BU303" s="75"/>
      <c r="BV303" s="75"/>
      <c r="BW303" s="75"/>
      <c r="BX303" s="75"/>
      <c r="BY303" s="75"/>
      <c r="BZ303" s="75"/>
      <c r="CA303" s="75"/>
      <c r="CL303" s="60"/>
      <c r="CM303" s="60"/>
      <c r="CN303" s="60"/>
      <c r="CO303" s="60"/>
      <c r="CP303" s="60"/>
      <c r="CQ303" s="60"/>
      <c r="CR303" s="60"/>
      <c r="CS303" s="60"/>
      <c r="CT303" s="60"/>
      <c r="CU303" s="60"/>
      <c r="CV303" s="60"/>
      <c r="CW303" s="60"/>
      <c r="CX303" s="60"/>
      <c r="CY303" s="60"/>
      <c r="CZ303" s="60"/>
      <c r="DA303" s="60"/>
      <c r="DB303" s="60"/>
      <c r="DC303" s="60"/>
      <c r="DD303" s="60"/>
      <c r="DE303" s="60"/>
      <c r="DF303" s="60"/>
      <c r="DG303" s="60"/>
      <c r="DH303" s="60"/>
      <c r="DI303" s="60"/>
      <c r="DJ303" s="60"/>
      <c r="DK303" s="60"/>
      <c r="DL303" s="60"/>
      <c r="DM303" s="60"/>
      <c r="DN303" s="60"/>
      <c r="DO303" s="60"/>
      <c r="DP303" s="60"/>
    </row>
    <row r="304" spans="2:12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BS304" s="60"/>
      <c r="BT304" s="60"/>
      <c r="BU304" s="75"/>
      <c r="BV304" s="75"/>
      <c r="BW304" s="75"/>
      <c r="BX304" s="75"/>
      <c r="BY304" s="75"/>
      <c r="BZ304" s="75"/>
      <c r="CA304" s="75"/>
      <c r="CL304" s="60"/>
      <c r="CM304" s="60"/>
      <c r="CN304" s="60"/>
      <c r="CO304" s="60"/>
      <c r="CP304" s="60"/>
      <c r="CQ304" s="60"/>
      <c r="CR304" s="60"/>
      <c r="CS304" s="60"/>
      <c r="CT304" s="60"/>
      <c r="CU304" s="60"/>
      <c r="CV304" s="60"/>
      <c r="CW304" s="60"/>
      <c r="CX304" s="60"/>
      <c r="CY304" s="60"/>
      <c r="CZ304" s="60"/>
      <c r="DA304" s="60"/>
      <c r="DB304" s="60"/>
      <c r="DC304" s="60"/>
      <c r="DD304" s="60"/>
      <c r="DE304" s="60"/>
      <c r="DF304" s="60"/>
      <c r="DG304" s="60"/>
      <c r="DH304" s="60"/>
      <c r="DI304" s="60"/>
      <c r="DJ304" s="60"/>
      <c r="DK304" s="60"/>
      <c r="DL304" s="60"/>
      <c r="DM304" s="60"/>
      <c r="DN304" s="60"/>
      <c r="DO304" s="60"/>
      <c r="DP304" s="60"/>
    </row>
    <row r="305" spans="2:12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BS305" s="60"/>
      <c r="BT305" s="60"/>
      <c r="BU305" s="75"/>
      <c r="BV305" s="75"/>
      <c r="BW305" s="75"/>
      <c r="BX305" s="75"/>
      <c r="BY305" s="75"/>
      <c r="BZ305" s="75"/>
      <c r="CA305" s="75"/>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row>
    <row r="306" spans="2:12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BS306" s="60"/>
      <c r="BT306" s="60"/>
      <c r="BU306" s="75"/>
      <c r="BV306" s="75"/>
      <c r="BW306" s="75"/>
      <c r="BX306" s="75"/>
      <c r="BY306" s="75"/>
      <c r="BZ306" s="75"/>
      <c r="CA306" s="75"/>
      <c r="CL306" s="60"/>
      <c r="CM306" s="60"/>
      <c r="CN306" s="60"/>
      <c r="CO306" s="60"/>
      <c r="CP306" s="60"/>
      <c r="CQ306" s="60"/>
      <c r="CR306" s="60"/>
      <c r="CS306" s="60"/>
      <c r="CT306" s="60"/>
      <c r="CU306" s="60"/>
      <c r="CV306" s="60"/>
      <c r="CW306" s="60"/>
      <c r="CX306" s="60"/>
      <c r="CY306" s="60"/>
      <c r="CZ306" s="60"/>
      <c r="DA306" s="60"/>
      <c r="DB306" s="60"/>
      <c r="DC306" s="60"/>
      <c r="DD306" s="60"/>
      <c r="DE306" s="60"/>
      <c r="DF306" s="60"/>
      <c r="DG306" s="60"/>
      <c r="DH306" s="60"/>
      <c r="DI306" s="60"/>
      <c r="DJ306" s="60"/>
      <c r="DK306" s="60"/>
      <c r="DL306" s="60"/>
      <c r="DM306" s="60"/>
      <c r="DN306" s="60"/>
      <c r="DO306" s="60"/>
      <c r="DP306" s="60"/>
    </row>
    <row r="307" spans="2:12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BS307" s="60"/>
      <c r="BT307" s="60"/>
      <c r="BU307" s="75"/>
      <c r="BV307" s="75"/>
      <c r="BW307" s="75"/>
      <c r="BX307" s="75"/>
      <c r="BY307" s="75"/>
      <c r="BZ307" s="75"/>
      <c r="CA307" s="75"/>
      <c r="CL307" s="60"/>
      <c r="CM307" s="60"/>
      <c r="CN307" s="60"/>
      <c r="CO307" s="60"/>
      <c r="CP307" s="60"/>
      <c r="CQ307" s="60"/>
      <c r="CR307" s="60"/>
      <c r="CS307" s="60"/>
      <c r="CT307" s="60"/>
      <c r="CU307" s="60"/>
      <c r="CV307" s="60"/>
      <c r="CW307" s="60"/>
      <c r="CX307" s="60"/>
      <c r="CY307" s="60"/>
      <c r="CZ307" s="60"/>
      <c r="DA307" s="60"/>
      <c r="DB307" s="60"/>
      <c r="DC307" s="60"/>
      <c r="DD307" s="60"/>
      <c r="DE307" s="60"/>
      <c r="DF307" s="60"/>
      <c r="DG307" s="60"/>
      <c r="DH307" s="60"/>
      <c r="DI307" s="60"/>
      <c r="DJ307" s="60"/>
      <c r="DK307" s="60"/>
      <c r="DL307" s="60"/>
      <c r="DM307" s="60"/>
      <c r="DN307" s="60"/>
      <c r="DO307" s="60"/>
      <c r="DP307" s="60"/>
    </row>
    <row r="308" spans="2:12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BS308" s="60"/>
      <c r="BT308" s="60"/>
      <c r="BU308" s="75"/>
      <c r="BV308" s="75"/>
      <c r="BW308" s="75"/>
      <c r="BX308" s="75"/>
      <c r="BY308" s="75"/>
      <c r="BZ308" s="75"/>
      <c r="CA308" s="75"/>
      <c r="CL308" s="60"/>
      <c r="CM308" s="60"/>
      <c r="CN308" s="60"/>
      <c r="CO308" s="60"/>
      <c r="CP308" s="60"/>
      <c r="CQ308" s="60"/>
      <c r="CR308" s="60"/>
      <c r="CS308" s="60"/>
      <c r="CT308" s="60"/>
      <c r="CU308" s="60"/>
      <c r="CV308" s="60"/>
      <c r="CW308" s="60"/>
      <c r="CX308" s="60"/>
      <c r="CY308" s="60"/>
      <c r="CZ308" s="60"/>
      <c r="DA308" s="60"/>
      <c r="DB308" s="60"/>
      <c r="DC308" s="60"/>
      <c r="DD308" s="60"/>
      <c r="DE308" s="60"/>
      <c r="DF308" s="60"/>
      <c r="DG308" s="60"/>
      <c r="DH308" s="60"/>
      <c r="DI308" s="60"/>
      <c r="DJ308" s="60"/>
      <c r="DK308" s="60"/>
      <c r="DL308" s="60"/>
      <c r="DM308" s="60"/>
      <c r="DN308" s="60"/>
      <c r="DO308" s="60"/>
      <c r="DP308" s="60"/>
    </row>
    <row r="309" spans="2:12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BS309" s="60"/>
      <c r="BT309" s="60"/>
      <c r="BU309" s="75"/>
      <c r="BV309" s="75"/>
      <c r="BW309" s="75"/>
      <c r="BX309" s="75"/>
      <c r="BY309" s="75"/>
      <c r="BZ309" s="75"/>
      <c r="CA309" s="75"/>
      <c r="CL309" s="60"/>
      <c r="CM309" s="60"/>
      <c r="CN309" s="60"/>
      <c r="CO309" s="60"/>
      <c r="CP309" s="60"/>
      <c r="CQ309" s="60"/>
      <c r="CR309" s="60"/>
      <c r="CS309" s="60"/>
      <c r="CT309" s="60"/>
      <c r="CU309" s="60"/>
      <c r="CV309" s="60"/>
      <c r="CW309" s="60"/>
      <c r="CX309" s="60"/>
      <c r="CY309" s="60"/>
      <c r="CZ309" s="60"/>
      <c r="DA309" s="60"/>
      <c r="DB309" s="60"/>
      <c r="DC309" s="60"/>
      <c r="DD309" s="60"/>
      <c r="DE309" s="60"/>
      <c r="DF309" s="60"/>
      <c r="DG309" s="60"/>
      <c r="DH309" s="60"/>
      <c r="DI309" s="60"/>
      <c r="DJ309" s="60"/>
      <c r="DK309" s="60"/>
      <c r="DL309" s="60"/>
      <c r="DM309" s="60"/>
      <c r="DN309" s="60"/>
      <c r="DO309" s="60"/>
      <c r="DP309" s="60"/>
    </row>
    <row r="310" spans="2:12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BS310" s="60"/>
      <c r="BT310" s="60"/>
      <c r="BU310" s="75"/>
      <c r="BV310" s="75"/>
      <c r="BW310" s="75"/>
      <c r="BX310" s="75"/>
      <c r="BY310" s="75"/>
      <c r="BZ310" s="75"/>
      <c r="CA310" s="75"/>
      <c r="CL310" s="60"/>
      <c r="CM310" s="60"/>
      <c r="CN310" s="60"/>
      <c r="CO310" s="60"/>
      <c r="CP310" s="60"/>
      <c r="CQ310" s="60"/>
      <c r="CR310" s="60"/>
      <c r="CS310" s="60"/>
      <c r="CT310" s="60"/>
      <c r="CU310" s="60"/>
      <c r="CV310" s="60"/>
      <c r="CW310" s="60"/>
      <c r="CX310" s="60"/>
      <c r="CY310" s="60"/>
      <c r="CZ310" s="60"/>
      <c r="DA310" s="60"/>
      <c r="DB310" s="60"/>
      <c r="DC310" s="60"/>
      <c r="DD310" s="60"/>
      <c r="DE310" s="60"/>
      <c r="DF310" s="60"/>
      <c r="DG310" s="60"/>
      <c r="DH310" s="60"/>
      <c r="DI310" s="60"/>
      <c r="DJ310" s="60"/>
      <c r="DK310" s="60"/>
      <c r="DL310" s="60"/>
      <c r="DM310" s="60"/>
      <c r="DN310" s="60"/>
      <c r="DO310" s="60"/>
      <c r="DP310" s="60"/>
    </row>
    <row r="311" spans="2:12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BS311" s="60"/>
      <c r="BT311" s="60"/>
      <c r="BU311" s="75"/>
      <c r="BV311" s="75"/>
      <c r="BW311" s="75"/>
      <c r="BX311" s="75"/>
      <c r="BY311" s="75"/>
      <c r="BZ311" s="75"/>
      <c r="CA311" s="75"/>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60"/>
      <c r="DJ311" s="60"/>
      <c r="DK311" s="60"/>
      <c r="DL311" s="60"/>
      <c r="DM311" s="60"/>
      <c r="DN311" s="60"/>
      <c r="DO311" s="60"/>
      <c r="DP311" s="60"/>
    </row>
    <row r="312" spans="2:12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BS312" s="60"/>
      <c r="BT312" s="60"/>
      <c r="BU312" s="75"/>
      <c r="BV312" s="75"/>
      <c r="BW312" s="75"/>
      <c r="BX312" s="75"/>
      <c r="BY312" s="75"/>
      <c r="BZ312" s="75"/>
      <c r="CA312" s="75"/>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60"/>
      <c r="DJ312" s="60"/>
      <c r="DK312" s="60"/>
      <c r="DL312" s="60"/>
      <c r="DM312" s="60"/>
      <c r="DN312" s="60"/>
      <c r="DO312" s="60"/>
      <c r="DP312" s="60"/>
    </row>
    <row r="313" spans="2:12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BS313" s="60"/>
      <c r="BT313" s="60"/>
      <c r="BU313" s="75"/>
      <c r="BV313" s="75"/>
      <c r="BW313" s="75"/>
      <c r="BX313" s="75"/>
      <c r="BY313" s="75"/>
      <c r="BZ313" s="75"/>
      <c r="CA313" s="75"/>
      <c r="CL313" s="60"/>
      <c r="CM313" s="60"/>
      <c r="CN313" s="60"/>
      <c r="CO313" s="60"/>
      <c r="CP313" s="60"/>
      <c r="CQ313" s="60"/>
      <c r="CR313" s="60"/>
      <c r="CS313" s="60"/>
      <c r="CT313" s="60"/>
      <c r="CU313" s="60"/>
      <c r="CV313" s="60"/>
      <c r="CW313" s="60"/>
      <c r="CX313" s="60"/>
      <c r="CY313" s="60"/>
      <c r="CZ313" s="60"/>
      <c r="DA313" s="60"/>
      <c r="DB313" s="60"/>
      <c r="DC313" s="60"/>
      <c r="DD313" s="60"/>
      <c r="DE313" s="60"/>
      <c r="DF313" s="60"/>
      <c r="DG313" s="60"/>
      <c r="DH313" s="60"/>
      <c r="DI313" s="60"/>
      <c r="DJ313" s="60"/>
      <c r="DK313" s="60"/>
      <c r="DL313" s="60"/>
      <c r="DM313" s="60"/>
      <c r="DN313" s="60"/>
      <c r="DO313" s="60"/>
      <c r="DP313" s="60"/>
    </row>
    <row r="314" spans="2:12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BS314" s="60"/>
      <c r="BT314" s="60"/>
      <c r="BU314" s="75"/>
      <c r="BV314" s="75"/>
      <c r="BW314" s="75"/>
      <c r="BX314" s="75"/>
      <c r="BY314" s="75"/>
      <c r="BZ314" s="75"/>
      <c r="CA314" s="75"/>
      <c r="CL314" s="60"/>
      <c r="CM314" s="60"/>
      <c r="CN314" s="60"/>
      <c r="CO314" s="60"/>
      <c r="CP314" s="60"/>
      <c r="CQ314" s="60"/>
      <c r="CR314" s="60"/>
      <c r="CS314" s="60"/>
      <c r="CT314" s="60"/>
      <c r="CU314" s="60"/>
      <c r="CV314" s="60"/>
      <c r="CW314" s="60"/>
      <c r="CX314" s="60"/>
      <c r="CY314" s="60"/>
      <c r="CZ314" s="60"/>
      <c r="DA314" s="60"/>
      <c r="DB314" s="60"/>
      <c r="DC314" s="60"/>
      <c r="DD314" s="60"/>
      <c r="DE314" s="60"/>
      <c r="DF314" s="60"/>
      <c r="DG314" s="60"/>
      <c r="DH314" s="60"/>
      <c r="DI314" s="60"/>
      <c r="DJ314" s="60"/>
      <c r="DK314" s="60"/>
      <c r="DL314" s="60"/>
      <c r="DM314" s="60"/>
      <c r="DN314" s="60"/>
      <c r="DO314" s="60"/>
      <c r="DP314" s="60"/>
    </row>
    <row r="315" spans="2:12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BS315" s="60"/>
      <c r="BT315" s="60"/>
      <c r="BU315" s="75"/>
      <c r="BV315" s="75"/>
      <c r="BW315" s="75"/>
      <c r="BX315" s="75"/>
      <c r="BY315" s="75"/>
      <c r="BZ315" s="75"/>
      <c r="CA315" s="75"/>
      <c r="CL315" s="60"/>
      <c r="CM315" s="60"/>
      <c r="CN315" s="60"/>
      <c r="CO315" s="60"/>
      <c r="CP315" s="60"/>
      <c r="CQ315" s="60"/>
      <c r="CR315" s="60"/>
      <c r="CS315" s="60"/>
      <c r="CT315" s="60"/>
      <c r="CU315" s="60"/>
      <c r="CV315" s="60"/>
      <c r="CW315" s="60"/>
      <c r="CX315" s="60"/>
      <c r="CY315" s="60"/>
      <c r="CZ315" s="60"/>
      <c r="DA315" s="60"/>
      <c r="DB315" s="60"/>
      <c r="DC315" s="60"/>
      <c r="DD315" s="60"/>
      <c r="DE315" s="60"/>
      <c r="DF315" s="60"/>
      <c r="DG315" s="60"/>
      <c r="DH315" s="60"/>
      <c r="DI315" s="60"/>
      <c r="DJ315" s="60"/>
      <c r="DK315" s="60"/>
      <c r="DL315" s="60"/>
      <c r="DM315" s="60"/>
      <c r="DN315" s="60"/>
      <c r="DO315" s="60"/>
      <c r="DP315" s="60"/>
    </row>
    <row r="316" spans="2:12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BS316" s="60"/>
      <c r="BT316" s="60"/>
      <c r="BU316" s="75"/>
      <c r="BV316" s="75"/>
      <c r="BW316" s="75"/>
      <c r="BX316" s="75"/>
      <c r="BY316" s="75"/>
      <c r="BZ316" s="75"/>
      <c r="CA316" s="75"/>
      <c r="CL316" s="60"/>
      <c r="CM316" s="60"/>
      <c r="CN316" s="60"/>
      <c r="CO316" s="60"/>
      <c r="CP316" s="60"/>
      <c r="CQ316" s="60"/>
      <c r="CR316" s="60"/>
      <c r="CS316" s="60"/>
      <c r="CT316" s="60"/>
      <c r="CU316" s="60"/>
      <c r="CV316" s="60"/>
      <c r="CW316" s="60"/>
      <c r="CX316" s="60"/>
      <c r="CY316" s="60"/>
      <c r="CZ316" s="60"/>
      <c r="DA316" s="60"/>
      <c r="DB316" s="60"/>
      <c r="DC316" s="60"/>
      <c r="DD316" s="60"/>
      <c r="DE316" s="60"/>
      <c r="DF316" s="60"/>
      <c r="DG316" s="60"/>
      <c r="DH316" s="60"/>
      <c r="DI316" s="60"/>
      <c r="DJ316" s="60"/>
      <c r="DK316" s="60"/>
      <c r="DL316" s="60"/>
      <c r="DM316" s="60"/>
      <c r="DN316" s="60"/>
      <c r="DO316" s="60"/>
      <c r="DP316" s="60"/>
    </row>
    <row r="317" spans="2:12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BS317" s="60"/>
      <c r="BT317" s="60"/>
      <c r="BU317" s="75"/>
      <c r="BV317" s="75"/>
      <c r="BW317" s="75"/>
      <c r="BX317" s="75"/>
      <c r="BY317" s="75"/>
      <c r="BZ317" s="75"/>
      <c r="CA317" s="75"/>
      <c r="CL317" s="60"/>
      <c r="CM317" s="60"/>
      <c r="CN317" s="60"/>
      <c r="CO317" s="60"/>
      <c r="CP317" s="60"/>
      <c r="CQ317" s="60"/>
      <c r="CR317" s="60"/>
      <c r="CS317" s="60"/>
      <c r="CT317" s="60"/>
      <c r="CU317" s="60"/>
      <c r="CV317" s="60"/>
      <c r="CW317" s="60"/>
      <c r="CX317" s="60"/>
      <c r="CY317" s="60"/>
      <c r="CZ317" s="60"/>
      <c r="DA317" s="60"/>
      <c r="DB317" s="60"/>
      <c r="DC317" s="60"/>
      <c r="DD317" s="60"/>
      <c r="DE317" s="60"/>
      <c r="DF317" s="60"/>
      <c r="DG317" s="60"/>
      <c r="DH317" s="60"/>
      <c r="DI317" s="60"/>
      <c r="DJ317" s="60"/>
      <c r="DK317" s="60"/>
      <c r="DL317" s="60"/>
      <c r="DM317" s="60"/>
      <c r="DN317" s="60"/>
      <c r="DO317" s="60"/>
      <c r="DP317" s="60"/>
    </row>
    <row r="318" spans="2:12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BS318" s="60"/>
      <c r="BT318" s="60"/>
      <c r="BU318" s="75"/>
      <c r="BV318" s="75"/>
      <c r="BW318" s="75"/>
      <c r="BX318" s="75"/>
      <c r="BY318" s="75"/>
      <c r="BZ318" s="75"/>
      <c r="CA318" s="75"/>
      <c r="CL318" s="60"/>
      <c r="CM318" s="60"/>
      <c r="CN318" s="60"/>
      <c r="CO318" s="60"/>
      <c r="CP318" s="60"/>
      <c r="CQ318" s="60"/>
      <c r="CR318" s="60"/>
      <c r="CS318" s="60"/>
      <c r="CT318" s="60"/>
      <c r="CU318" s="60"/>
      <c r="CV318" s="60"/>
      <c r="CW318" s="60"/>
      <c r="CX318" s="60"/>
      <c r="CY318" s="60"/>
      <c r="CZ318" s="60"/>
      <c r="DA318" s="60"/>
      <c r="DB318" s="60"/>
      <c r="DC318" s="60"/>
      <c r="DD318" s="60"/>
      <c r="DE318" s="60"/>
      <c r="DF318" s="60"/>
      <c r="DG318" s="60"/>
      <c r="DH318" s="60"/>
      <c r="DI318" s="60"/>
      <c r="DJ318" s="60"/>
      <c r="DK318" s="60"/>
      <c r="DL318" s="60"/>
      <c r="DM318" s="60"/>
      <c r="DN318" s="60"/>
      <c r="DO318" s="60"/>
      <c r="DP318" s="60"/>
    </row>
    <row r="319" spans="2:12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BS319" s="60"/>
      <c r="BT319" s="60"/>
      <c r="BU319" s="75"/>
      <c r="BV319" s="75"/>
      <c r="BW319" s="75"/>
      <c r="BX319" s="75"/>
      <c r="BY319" s="75"/>
      <c r="BZ319" s="75"/>
      <c r="CA319" s="75"/>
      <c r="CL319" s="60"/>
      <c r="CM319" s="60"/>
      <c r="CN319" s="60"/>
      <c r="CO319" s="60"/>
      <c r="CP319" s="60"/>
      <c r="CQ319" s="60"/>
      <c r="CR319" s="60"/>
      <c r="CS319" s="60"/>
      <c r="CT319" s="60"/>
      <c r="CU319" s="60"/>
      <c r="CV319" s="60"/>
      <c r="CW319" s="60"/>
      <c r="CX319" s="60"/>
      <c r="CY319" s="60"/>
      <c r="CZ319" s="60"/>
      <c r="DA319" s="60"/>
      <c r="DB319" s="60"/>
      <c r="DC319" s="60"/>
      <c r="DD319" s="60"/>
      <c r="DE319" s="60"/>
      <c r="DF319" s="60"/>
      <c r="DG319" s="60"/>
      <c r="DH319" s="60"/>
      <c r="DI319" s="60"/>
      <c r="DJ319" s="60"/>
      <c r="DK319" s="60"/>
      <c r="DL319" s="60"/>
      <c r="DM319" s="60"/>
      <c r="DN319" s="60"/>
      <c r="DO319" s="60"/>
      <c r="DP319" s="60"/>
    </row>
    <row r="320" spans="2:12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BS320" s="60"/>
      <c r="BT320" s="60"/>
      <c r="BU320" s="75"/>
      <c r="BV320" s="75"/>
      <c r="BW320" s="75"/>
      <c r="BX320" s="75"/>
      <c r="BY320" s="75"/>
      <c r="BZ320" s="75"/>
      <c r="CA320" s="75"/>
      <c r="CL320" s="60"/>
      <c r="CM320" s="60"/>
      <c r="CN320" s="60"/>
      <c r="CO320" s="60"/>
      <c r="CP320" s="60"/>
      <c r="CQ320" s="60"/>
      <c r="CR320" s="60"/>
      <c r="CS320" s="60"/>
      <c r="CT320" s="60"/>
      <c r="CU320" s="60"/>
      <c r="CV320" s="60"/>
      <c r="CW320" s="60"/>
      <c r="CX320" s="60"/>
      <c r="CY320" s="60"/>
      <c r="CZ320" s="60"/>
      <c r="DA320" s="60"/>
      <c r="DB320" s="60"/>
      <c r="DC320" s="60"/>
      <c r="DD320" s="60"/>
      <c r="DE320" s="60"/>
      <c r="DF320" s="60"/>
      <c r="DG320" s="60"/>
      <c r="DH320" s="60"/>
      <c r="DI320" s="60"/>
      <c r="DJ320" s="60"/>
      <c r="DK320" s="60"/>
      <c r="DL320" s="60"/>
      <c r="DM320" s="60"/>
      <c r="DN320" s="60"/>
      <c r="DO320" s="60"/>
      <c r="DP320" s="60"/>
    </row>
    <row r="321" spans="2:12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BS321" s="60"/>
      <c r="BT321" s="60"/>
      <c r="BU321" s="75"/>
      <c r="BV321" s="75"/>
      <c r="BW321" s="75"/>
      <c r="BX321" s="75"/>
      <c r="BY321" s="75"/>
      <c r="BZ321" s="75"/>
      <c r="CA321" s="75"/>
      <c r="CL321" s="60"/>
      <c r="CM321" s="60"/>
      <c r="CN321" s="60"/>
      <c r="CO321" s="60"/>
      <c r="CP321" s="60"/>
      <c r="CQ321" s="60"/>
      <c r="CR321" s="60"/>
      <c r="CS321" s="60"/>
      <c r="CT321" s="60"/>
      <c r="CU321" s="60"/>
      <c r="CV321" s="60"/>
      <c r="CW321" s="60"/>
      <c r="CX321" s="60"/>
      <c r="CY321" s="60"/>
      <c r="CZ321" s="60"/>
      <c r="DA321" s="60"/>
      <c r="DB321" s="60"/>
      <c r="DC321" s="60"/>
      <c r="DD321" s="60"/>
      <c r="DE321" s="60"/>
      <c r="DF321" s="60"/>
      <c r="DG321" s="60"/>
      <c r="DH321" s="60"/>
      <c r="DI321" s="60"/>
      <c r="DJ321" s="60"/>
      <c r="DK321" s="60"/>
      <c r="DL321" s="60"/>
      <c r="DM321" s="60"/>
      <c r="DN321" s="60"/>
      <c r="DO321" s="60"/>
      <c r="DP321" s="60"/>
    </row>
    <row r="322" spans="2:12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BS322" s="60"/>
      <c r="BT322" s="60"/>
      <c r="BU322" s="75"/>
      <c r="BV322" s="75"/>
      <c r="BW322" s="75"/>
      <c r="BX322" s="75"/>
      <c r="BY322" s="75"/>
      <c r="BZ322" s="75"/>
      <c r="CA322" s="75"/>
      <c r="CL322" s="60"/>
      <c r="CM322" s="60"/>
      <c r="CN322" s="60"/>
      <c r="CO322" s="60"/>
      <c r="CP322" s="60"/>
      <c r="CQ322" s="60"/>
      <c r="CR322" s="60"/>
      <c r="CS322" s="60"/>
      <c r="CT322" s="60"/>
      <c r="CU322" s="60"/>
      <c r="CV322" s="60"/>
      <c r="CW322" s="60"/>
      <c r="CX322" s="60"/>
      <c r="CY322" s="60"/>
      <c r="CZ322" s="60"/>
      <c r="DA322" s="60"/>
      <c r="DB322" s="60"/>
      <c r="DC322" s="60"/>
      <c r="DD322" s="60"/>
      <c r="DE322" s="60"/>
      <c r="DF322" s="60"/>
      <c r="DG322" s="60"/>
      <c r="DH322" s="60"/>
      <c r="DI322" s="60"/>
      <c r="DJ322" s="60"/>
      <c r="DK322" s="60"/>
      <c r="DL322" s="60"/>
      <c r="DM322" s="60"/>
      <c r="DN322" s="60"/>
      <c r="DO322" s="60"/>
      <c r="DP322" s="60"/>
    </row>
    <row r="323" spans="2:12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BS323" s="60"/>
      <c r="BT323" s="60"/>
      <c r="BU323" s="75"/>
      <c r="BV323" s="75"/>
      <c r="BW323" s="75"/>
      <c r="BX323" s="75"/>
      <c r="BY323" s="75"/>
      <c r="BZ323" s="75"/>
      <c r="CA323" s="75"/>
      <c r="CL323" s="60"/>
      <c r="CM323" s="60"/>
      <c r="CN323" s="60"/>
      <c r="CO323" s="60"/>
      <c r="CP323" s="60"/>
      <c r="CQ323" s="60"/>
      <c r="CR323" s="60"/>
      <c r="CS323" s="60"/>
      <c r="CT323" s="60"/>
      <c r="CU323" s="60"/>
      <c r="CV323" s="60"/>
      <c r="CW323" s="60"/>
      <c r="CX323" s="60"/>
      <c r="CY323" s="60"/>
      <c r="CZ323" s="60"/>
      <c r="DA323" s="60"/>
      <c r="DB323" s="60"/>
      <c r="DC323" s="60"/>
      <c r="DD323" s="60"/>
      <c r="DE323" s="60"/>
      <c r="DF323" s="60"/>
      <c r="DG323" s="60"/>
      <c r="DH323" s="60"/>
      <c r="DI323" s="60"/>
      <c r="DJ323" s="60"/>
      <c r="DK323" s="60"/>
      <c r="DL323" s="60"/>
      <c r="DM323" s="60"/>
      <c r="DN323" s="60"/>
      <c r="DO323" s="60"/>
      <c r="DP323" s="60"/>
    </row>
    <row r="324" spans="2:12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BS324" s="60"/>
      <c r="BT324" s="60"/>
      <c r="BU324" s="75"/>
      <c r="BV324" s="75"/>
      <c r="BW324" s="75"/>
      <c r="BX324" s="75"/>
      <c r="BY324" s="75"/>
      <c r="BZ324" s="75"/>
      <c r="CA324" s="75"/>
      <c r="CL324" s="60"/>
      <c r="CM324" s="60"/>
      <c r="CN324" s="60"/>
      <c r="CO324" s="60"/>
      <c r="CP324" s="60"/>
      <c r="CQ324" s="60"/>
      <c r="CR324" s="60"/>
      <c r="CS324" s="60"/>
      <c r="CT324" s="60"/>
      <c r="CU324" s="60"/>
      <c r="CV324" s="60"/>
      <c r="CW324" s="60"/>
      <c r="CX324" s="60"/>
      <c r="CY324" s="60"/>
      <c r="CZ324" s="60"/>
      <c r="DA324" s="60"/>
      <c r="DB324" s="60"/>
      <c r="DC324" s="60"/>
      <c r="DD324" s="60"/>
      <c r="DE324" s="60"/>
      <c r="DF324" s="60"/>
      <c r="DG324" s="60"/>
      <c r="DH324" s="60"/>
      <c r="DI324" s="60"/>
      <c r="DJ324" s="60"/>
      <c r="DK324" s="60"/>
      <c r="DL324" s="60"/>
      <c r="DM324" s="60"/>
      <c r="DN324" s="60"/>
      <c r="DO324" s="60"/>
      <c r="DP324" s="60"/>
    </row>
    <row r="325" spans="2:12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BS325" s="60"/>
      <c r="BT325" s="60"/>
      <c r="BU325" s="75"/>
      <c r="BV325" s="75"/>
      <c r="BW325" s="75"/>
      <c r="BX325" s="75"/>
      <c r="BY325" s="75"/>
      <c r="BZ325" s="75"/>
      <c r="CA325" s="75"/>
      <c r="CL325" s="60"/>
      <c r="CM325" s="60"/>
      <c r="CN325" s="60"/>
      <c r="CO325" s="60"/>
      <c r="CP325" s="60"/>
      <c r="CQ325" s="60"/>
      <c r="CR325" s="60"/>
      <c r="CS325" s="60"/>
      <c r="CT325" s="60"/>
      <c r="CU325" s="60"/>
      <c r="CV325" s="60"/>
      <c r="CW325" s="60"/>
      <c r="CX325" s="60"/>
      <c r="CY325" s="60"/>
      <c r="CZ325" s="60"/>
      <c r="DA325" s="60"/>
      <c r="DB325" s="60"/>
      <c r="DC325" s="60"/>
      <c r="DD325" s="60"/>
      <c r="DE325" s="60"/>
      <c r="DF325" s="60"/>
      <c r="DG325" s="60"/>
      <c r="DH325" s="60"/>
      <c r="DI325" s="60"/>
      <c r="DJ325" s="60"/>
      <c r="DK325" s="60"/>
      <c r="DL325" s="60"/>
      <c r="DM325" s="60"/>
      <c r="DN325" s="60"/>
      <c r="DO325" s="60"/>
      <c r="DP325" s="60"/>
    </row>
    <row r="326" spans="2:12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BS326" s="60"/>
      <c r="BT326" s="60"/>
      <c r="BU326" s="75"/>
      <c r="BV326" s="75"/>
      <c r="BW326" s="75"/>
      <c r="BX326" s="75"/>
      <c r="BY326" s="75"/>
      <c r="BZ326" s="75"/>
      <c r="CA326" s="75"/>
      <c r="CL326" s="60"/>
      <c r="CM326" s="60"/>
      <c r="CN326" s="60"/>
      <c r="CO326" s="60"/>
      <c r="CP326" s="60"/>
      <c r="CQ326" s="60"/>
      <c r="CR326" s="60"/>
      <c r="CS326" s="60"/>
      <c r="CT326" s="60"/>
      <c r="CU326" s="60"/>
      <c r="CV326" s="60"/>
      <c r="CW326" s="60"/>
      <c r="CX326" s="60"/>
      <c r="CY326" s="60"/>
      <c r="CZ326" s="60"/>
      <c r="DA326" s="60"/>
      <c r="DB326" s="60"/>
      <c r="DC326" s="60"/>
      <c r="DD326" s="60"/>
      <c r="DE326" s="60"/>
      <c r="DF326" s="60"/>
      <c r="DG326" s="60"/>
      <c r="DH326" s="60"/>
      <c r="DI326" s="60"/>
      <c r="DJ326" s="60"/>
      <c r="DK326" s="60"/>
      <c r="DL326" s="60"/>
      <c r="DM326" s="60"/>
      <c r="DN326" s="60"/>
      <c r="DO326" s="60"/>
      <c r="DP326" s="60"/>
    </row>
    <row r="327" spans="2:12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BS327" s="60"/>
      <c r="BT327" s="60"/>
      <c r="BU327" s="75"/>
      <c r="BV327" s="75"/>
      <c r="BW327" s="75"/>
      <c r="BX327" s="75"/>
      <c r="BY327" s="75"/>
      <c r="BZ327" s="75"/>
      <c r="CA327" s="75"/>
      <c r="CL327" s="60"/>
      <c r="CM327" s="60"/>
      <c r="CN327" s="60"/>
      <c r="CO327" s="60"/>
      <c r="CP327" s="60"/>
      <c r="CQ327" s="60"/>
      <c r="CR327" s="60"/>
      <c r="CS327" s="60"/>
      <c r="CT327" s="60"/>
      <c r="CU327" s="60"/>
      <c r="CV327" s="60"/>
      <c r="CW327" s="60"/>
      <c r="CX327" s="60"/>
      <c r="CY327" s="60"/>
      <c r="CZ327" s="60"/>
      <c r="DA327" s="60"/>
      <c r="DB327" s="60"/>
      <c r="DC327" s="60"/>
      <c r="DD327" s="60"/>
      <c r="DE327" s="60"/>
      <c r="DF327" s="60"/>
      <c r="DG327" s="60"/>
      <c r="DH327" s="60"/>
      <c r="DI327" s="60"/>
      <c r="DJ327" s="60"/>
      <c r="DK327" s="60"/>
      <c r="DL327" s="60"/>
      <c r="DM327" s="60"/>
      <c r="DN327" s="60"/>
      <c r="DO327" s="60"/>
      <c r="DP327" s="60"/>
    </row>
    <row r="328" spans="2:12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BS328" s="60"/>
      <c r="BT328" s="60"/>
      <c r="BU328" s="75"/>
      <c r="BV328" s="75"/>
      <c r="BW328" s="75"/>
      <c r="BX328" s="75"/>
      <c r="BY328" s="75"/>
      <c r="BZ328" s="75"/>
      <c r="CA328" s="75"/>
      <c r="CL328" s="60"/>
      <c r="CM328" s="60"/>
      <c r="CN328" s="60"/>
      <c r="CO328" s="60"/>
      <c r="CP328" s="60"/>
      <c r="CQ328" s="60"/>
      <c r="CR328" s="60"/>
      <c r="CS328" s="60"/>
      <c r="CT328" s="60"/>
      <c r="CU328" s="60"/>
      <c r="CV328" s="60"/>
      <c r="CW328" s="60"/>
      <c r="CX328" s="60"/>
      <c r="CY328" s="60"/>
      <c r="CZ328" s="60"/>
      <c r="DA328" s="60"/>
      <c r="DB328" s="60"/>
      <c r="DC328" s="60"/>
      <c r="DD328" s="60"/>
      <c r="DE328" s="60"/>
      <c r="DF328" s="60"/>
      <c r="DG328" s="60"/>
      <c r="DH328" s="60"/>
      <c r="DI328" s="60"/>
      <c r="DJ328" s="60"/>
      <c r="DK328" s="60"/>
      <c r="DL328" s="60"/>
      <c r="DM328" s="60"/>
      <c r="DN328" s="60"/>
      <c r="DO328" s="60"/>
      <c r="DP328" s="60"/>
    </row>
    <row r="329" spans="2:12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BS329" s="60"/>
      <c r="BT329" s="60"/>
      <c r="BU329" s="75"/>
      <c r="BV329" s="75"/>
      <c r="BW329" s="75"/>
      <c r="BX329" s="75"/>
      <c r="BY329" s="75"/>
      <c r="BZ329" s="75"/>
      <c r="CA329" s="75"/>
      <c r="CL329" s="60"/>
      <c r="CM329" s="60"/>
      <c r="CN329" s="60"/>
      <c r="CO329" s="60"/>
      <c r="CP329" s="60"/>
      <c r="CQ329" s="60"/>
      <c r="CR329" s="60"/>
      <c r="CS329" s="60"/>
      <c r="CT329" s="60"/>
      <c r="CU329" s="60"/>
      <c r="CV329" s="60"/>
      <c r="CW329" s="60"/>
      <c r="CX329" s="60"/>
      <c r="CY329" s="60"/>
      <c r="CZ329" s="60"/>
      <c r="DA329" s="60"/>
      <c r="DB329" s="60"/>
      <c r="DC329" s="60"/>
      <c r="DD329" s="60"/>
      <c r="DE329" s="60"/>
      <c r="DF329" s="60"/>
      <c r="DG329" s="60"/>
      <c r="DH329" s="60"/>
      <c r="DI329" s="60"/>
      <c r="DJ329" s="60"/>
      <c r="DK329" s="60"/>
      <c r="DL329" s="60"/>
      <c r="DM329" s="60"/>
      <c r="DN329" s="60"/>
      <c r="DO329" s="60"/>
      <c r="DP329" s="60"/>
    </row>
    <row r="330" spans="2:12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BS330" s="60"/>
      <c r="BT330" s="60"/>
      <c r="BU330" s="75"/>
      <c r="BV330" s="75"/>
      <c r="BW330" s="75"/>
      <c r="BX330" s="75"/>
      <c r="BY330" s="75"/>
      <c r="BZ330" s="75"/>
      <c r="CA330" s="75"/>
      <c r="CL330" s="60"/>
      <c r="CM330" s="60"/>
      <c r="CN330" s="60"/>
      <c r="CO330" s="60"/>
      <c r="CP330" s="60"/>
      <c r="CQ330" s="60"/>
      <c r="CR330" s="60"/>
      <c r="CS330" s="60"/>
      <c r="CT330" s="60"/>
      <c r="CU330" s="60"/>
      <c r="CV330" s="60"/>
      <c r="CW330" s="60"/>
      <c r="CX330" s="60"/>
      <c r="CY330" s="60"/>
      <c r="CZ330" s="60"/>
      <c r="DA330" s="60"/>
      <c r="DB330" s="60"/>
      <c r="DC330" s="60"/>
      <c r="DD330" s="60"/>
      <c r="DE330" s="60"/>
      <c r="DF330" s="60"/>
      <c r="DG330" s="60"/>
      <c r="DH330" s="60"/>
      <c r="DI330" s="60"/>
      <c r="DJ330" s="60"/>
      <c r="DK330" s="60"/>
      <c r="DL330" s="60"/>
      <c r="DM330" s="60"/>
      <c r="DN330" s="60"/>
      <c r="DO330" s="60"/>
      <c r="DP330" s="60"/>
    </row>
    <row r="331" spans="2:12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BS331" s="60"/>
      <c r="BT331" s="60"/>
      <c r="BU331" s="75"/>
      <c r="BV331" s="75"/>
      <c r="BW331" s="75"/>
      <c r="BX331" s="75"/>
      <c r="BY331" s="75"/>
      <c r="BZ331" s="75"/>
      <c r="CA331" s="75"/>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60"/>
      <c r="DJ331" s="60"/>
      <c r="DK331" s="60"/>
      <c r="DL331" s="60"/>
      <c r="DM331" s="60"/>
      <c r="DN331" s="60"/>
      <c r="DO331" s="60"/>
      <c r="DP331" s="60"/>
    </row>
    <row r="332" spans="2:12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BS332" s="60"/>
      <c r="BT332" s="60"/>
      <c r="BU332" s="75"/>
      <c r="BV332" s="75"/>
      <c r="BW332" s="75"/>
      <c r="BX332" s="75"/>
      <c r="BY332" s="75"/>
      <c r="BZ332" s="75"/>
      <c r="CA332" s="75"/>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60"/>
      <c r="DJ332" s="60"/>
      <c r="DK332" s="60"/>
      <c r="DL332" s="60"/>
      <c r="DM332" s="60"/>
      <c r="DN332" s="60"/>
      <c r="DO332" s="60"/>
      <c r="DP332" s="60"/>
    </row>
    <row r="333" spans="2:12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BS333" s="60"/>
      <c r="BT333" s="60"/>
      <c r="BU333" s="75"/>
      <c r="BV333" s="75"/>
      <c r="BW333" s="75"/>
      <c r="BX333" s="75"/>
      <c r="BY333" s="75"/>
      <c r="BZ333" s="75"/>
      <c r="CA333" s="75"/>
      <c r="CL333" s="60"/>
      <c r="CM333" s="60"/>
      <c r="CN333" s="60"/>
      <c r="CO333" s="60"/>
      <c r="CP333" s="60"/>
      <c r="CQ333" s="60"/>
      <c r="CR333" s="60"/>
      <c r="CS333" s="60"/>
      <c r="CT333" s="60"/>
      <c r="CU333" s="60"/>
      <c r="CV333" s="60"/>
      <c r="CW333" s="60"/>
      <c r="CX333" s="60"/>
      <c r="CY333" s="60"/>
      <c r="CZ333" s="60"/>
      <c r="DA333" s="60"/>
      <c r="DB333" s="60"/>
      <c r="DC333" s="60"/>
      <c r="DD333" s="60"/>
      <c r="DE333" s="60"/>
      <c r="DF333" s="60"/>
      <c r="DG333" s="60"/>
      <c r="DH333" s="60"/>
      <c r="DI333" s="60"/>
      <c r="DJ333" s="60"/>
      <c r="DK333" s="60"/>
      <c r="DL333" s="60"/>
      <c r="DM333" s="60"/>
      <c r="DN333" s="60"/>
      <c r="DO333" s="60"/>
      <c r="DP333" s="60"/>
    </row>
    <row r="334" spans="2:12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BS334" s="60"/>
      <c r="BT334" s="60"/>
      <c r="BU334" s="75"/>
      <c r="BV334" s="75"/>
      <c r="BW334" s="75"/>
      <c r="BX334" s="75"/>
      <c r="BY334" s="75"/>
      <c r="BZ334" s="75"/>
      <c r="CA334" s="75"/>
      <c r="CL334" s="60"/>
      <c r="CM334" s="60"/>
      <c r="CN334" s="60"/>
      <c r="CO334" s="60"/>
      <c r="CP334" s="60"/>
      <c r="CQ334" s="60"/>
      <c r="CR334" s="60"/>
      <c r="CS334" s="60"/>
      <c r="CT334" s="60"/>
      <c r="CU334" s="60"/>
      <c r="CV334" s="60"/>
      <c r="CW334" s="60"/>
      <c r="CX334" s="60"/>
      <c r="CY334" s="60"/>
      <c r="CZ334" s="60"/>
      <c r="DA334" s="60"/>
      <c r="DB334" s="60"/>
      <c r="DC334" s="60"/>
      <c r="DD334" s="60"/>
      <c r="DE334" s="60"/>
      <c r="DF334" s="60"/>
      <c r="DG334" s="60"/>
      <c r="DH334" s="60"/>
      <c r="DI334" s="60"/>
      <c r="DJ334" s="60"/>
      <c r="DK334" s="60"/>
      <c r="DL334" s="60"/>
      <c r="DM334" s="60"/>
      <c r="DN334" s="60"/>
      <c r="DO334" s="60"/>
      <c r="DP334" s="60"/>
    </row>
    <row r="335" spans="2:12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BS335" s="60"/>
      <c r="BT335" s="60"/>
      <c r="BU335" s="75"/>
      <c r="BV335" s="75"/>
      <c r="BW335" s="75"/>
      <c r="BX335" s="75"/>
      <c r="BY335" s="75"/>
      <c r="BZ335" s="75"/>
      <c r="CA335" s="75"/>
      <c r="CL335" s="60"/>
      <c r="CM335" s="60"/>
      <c r="CN335" s="60"/>
      <c r="CO335" s="60"/>
      <c r="CP335" s="60"/>
      <c r="CQ335" s="60"/>
      <c r="CR335" s="60"/>
      <c r="CS335" s="60"/>
      <c r="CT335" s="60"/>
      <c r="CU335" s="60"/>
      <c r="CV335" s="60"/>
      <c r="CW335" s="60"/>
      <c r="CX335" s="60"/>
      <c r="CY335" s="60"/>
      <c r="CZ335" s="60"/>
      <c r="DA335" s="60"/>
      <c r="DB335" s="60"/>
      <c r="DC335" s="60"/>
      <c r="DD335" s="60"/>
      <c r="DE335" s="60"/>
      <c r="DF335" s="60"/>
      <c r="DG335" s="60"/>
      <c r="DH335" s="60"/>
      <c r="DI335" s="60"/>
      <c r="DJ335" s="60"/>
      <c r="DK335" s="60"/>
      <c r="DL335" s="60"/>
      <c r="DM335" s="60"/>
      <c r="DN335" s="60"/>
      <c r="DO335" s="60"/>
      <c r="DP335" s="60"/>
    </row>
    <row r="336" spans="2:12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BS336" s="60"/>
      <c r="BT336" s="60"/>
      <c r="BU336" s="75"/>
      <c r="BV336" s="75"/>
      <c r="BW336" s="75"/>
      <c r="BX336" s="75"/>
      <c r="BY336" s="75"/>
      <c r="BZ336" s="75"/>
      <c r="CA336" s="75"/>
      <c r="CL336" s="60"/>
      <c r="CM336" s="60"/>
      <c r="CN336" s="60"/>
      <c r="CO336" s="60"/>
      <c r="CP336" s="60"/>
      <c r="CQ336" s="60"/>
      <c r="CR336" s="60"/>
      <c r="CS336" s="60"/>
      <c r="CT336" s="60"/>
      <c r="CU336" s="60"/>
      <c r="CV336" s="60"/>
      <c r="CW336" s="60"/>
      <c r="CX336" s="60"/>
      <c r="CY336" s="60"/>
      <c r="CZ336" s="60"/>
      <c r="DA336" s="60"/>
      <c r="DB336" s="60"/>
      <c r="DC336" s="60"/>
      <c r="DD336" s="60"/>
      <c r="DE336" s="60"/>
      <c r="DF336" s="60"/>
      <c r="DG336" s="60"/>
      <c r="DH336" s="60"/>
      <c r="DI336" s="60"/>
      <c r="DJ336" s="60"/>
      <c r="DK336" s="60"/>
      <c r="DL336" s="60"/>
      <c r="DM336" s="60"/>
      <c r="DN336" s="60"/>
      <c r="DO336" s="60"/>
      <c r="DP336" s="60"/>
    </row>
    <row r="337" spans="2:12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BS337" s="60"/>
      <c r="BT337" s="60"/>
      <c r="BU337" s="75"/>
      <c r="BV337" s="75"/>
      <c r="BW337" s="75"/>
      <c r="BX337" s="75"/>
      <c r="BY337" s="75"/>
      <c r="BZ337" s="75"/>
      <c r="CA337" s="75"/>
      <c r="CL337" s="60"/>
      <c r="CM337" s="60"/>
      <c r="CN337" s="60"/>
      <c r="CO337" s="60"/>
      <c r="CP337" s="60"/>
      <c r="CQ337" s="60"/>
      <c r="CR337" s="60"/>
      <c r="CS337" s="60"/>
      <c r="CT337" s="60"/>
      <c r="CU337" s="60"/>
      <c r="CV337" s="60"/>
      <c r="CW337" s="60"/>
      <c r="CX337" s="60"/>
      <c r="CY337" s="60"/>
      <c r="CZ337" s="60"/>
      <c r="DA337" s="60"/>
      <c r="DB337" s="60"/>
      <c r="DC337" s="60"/>
      <c r="DD337" s="60"/>
      <c r="DE337" s="60"/>
      <c r="DF337" s="60"/>
      <c r="DG337" s="60"/>
      <c r="DH337" s="60"/>
      <c r="DI337" s="60"/>
      <c r="DJ337" s="60"/>
      <c r="DK337" s="60"/>
      <c r="DL337" s="60"/>
      <c r="DM337" s="60"/>
      <c r="DN337" s="60"/>
      <c r="DO337" s="60"/>
      <c r="DP337" s="60"/>
    </row>
    <row r="338" spans="2:12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BS338" s="60"/>
      <c r="BT338" s="60"/>
      <c r="BU338" s="75"/>
      <c r="BV338" s="75"/>
      <c r="BW338" s="75"/>
      <c r="BX338" s="75"/>
      <c r="BY338" s="75"/>
      <c r="BZ338" s="75"/>
      <c r="CA338" s="75"/>
      <c r="CL338" s="60"/>
      <c r="CM338" s="60"/>
      <c r="CN338" s="60"/>
      <c r="CO338" s="60"/>
      <c r="CP338" s="60"/>
      <c r="CQ338" s="60"/>
      <c r="CR338" s="60"/>
      <c r="CS338" s="60"/>
      <c r="CT338" s="60"/>
      <c r="CU338" s="60"/>
      <c r="CV338" s="60"/>
      <c r="CW338" s="60"/>
      <c r="CX338" s="60"/>
      <c r="CY338" s="60"/>
      <c r="CZ338" s="60"/>
      <c r="DA338" s="60"/>
      <c r="DB338" s="60"/>
      <c r="DC338" s="60"/>
      <c r="DD338" s="60"/>
      <c r="DE338" s="60"/>
      <c r="DF338" s="60"/>
      <c r="DG338" s="60"/>
      <c r="DH338" s="60"/>
      <c r="DI338" s="60"/>
      <c r="DJ338" s="60"/>
      <c r="DK338" s="60"/>
      <c r="DL338" s="60"/>
      <c r="DM338" s="60"/>
      <c r="DN338" s="60"/>
      <c r="DO338" s="60"/>
      <c r="DP338" s="60"/>
    </row>
    <row r="339" spans="2:12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BS339" s="60"/>
      <c r="BT339" s="60"/>
      <c r="BU339" s="75"/>
      <c r="BV339" s="75"/>
      <c r="BW339" s="75"/>
      <c r="BX339" s="75"/>
      <c r="BY339" s="75"/>
      <c r="BZ339" s="75"/>
      <c r="CA339" s="75"/>
      <c r="CL339" s="60"/>
      <c r="CM339" s="60"/>
      <c r="CN339" s="60"/>
      <c r="CO339" s="60"/>
      <c r="CP339" s="60"/>
      <c r="CQ339" s="60"/>
      <c r="CR339" s="60"/>
      <c r="CS339" s="60"/>
      <c r="CT339" s="60"/>
      <c r="CU339" s="60"/>
      <c r="CV339" s="60"/>
      <c r="CW339" s="60"/>
      <c r="CX339" s="60"/>
      <c r="CY339" s="60"/>
      <c r="CZ339" s="60"/>
      <c r="DA339" s="60"/>
      <c r="DB339" s="60"/>
      <c r="DC339" s="60"/>
      <c r="DD339" s="60"/>
      <c r="DE339" s="60"/>
      <c r="DF339" s="60"/>
      <c r="DG339" s="60"/>
      <c r="DH339" s="60"/>
      <c r="DI339" s="60"/>
      <c r="DJ339" s="60"/>
      <c r="DK339" s="60"/>
      <c r="DL339" s="60"/>
      <c r="DM339" s="60"/>
      <c r="DN339" s="60"/>
      <c r="DO339" s="60"/>
      <c r="DP339" s="60"/>
    </row>
    <row r="340" spans="2:12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BS340" s="60"/>
      <c r="BT340" s="60"/>
      <c r="BU340" s="75"/>
      <c r="BV340" s="75"/>
      <c r="BW340" s="75"/>
      <c r="BX340" s="75"/>
      <c r="BY340" s="75"/>
      <c r="BZ340" s="75"/>
      <c r="CA340" s="75"/>
      <c r="CL340" s="60"/>
      <c r="CM340" s="60"/>
      <c r="CN340" s="60"/>
      <c r="CO340" s="60"/>
      <c r="CP340" s="60"/>
      <c r="CQ340" s="60"/>
      <c r="CR340" s="60"/>
      <c r="CS340" s="60"/>
      <c r="CT340" s="60"/>
      <c r="CU340" s="60"/>
      <c r="CV340" s="60"/>
      <c r="CW340" s="60"/>
      <c r="CX340" s="60"/>
      <c r="CY340" s="60"/>
      <c r="CZ340" s="60"/>
      <c r="DA340" s="60"/>
      <c r="DB340" s="60"/>
      <c r="DC340" s="60"/>
      <c r="DD340" s="60"/>
      <c r="DE340" s="60"/>
      <c r="DF340" s="60"/>
      <c r="DG340" s="60"/>
      <c r="DH340" s="60"/>
      <c r="DI340" s="60"/>
      <c r="DJ340" s="60"/>
      <c r="DK340" s="60"/>
      <c r="DL340" s="60"/>
      <c r="DM340" s="60"/>
      <c r="DN340" s="60"/>
      <c r="DO340" s="60"/>
      <c r="DP340" s="60"/>
    </row>
    <row r="341" spans="2:12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BS341" s="60"/>
      <c r="BT341" s="60"/>
      <c r="BU341" s="75"/>
      <c r="BV341" s="75"/>
      <c r="BW341" s="75"/>
      <c r="BX341" s="75"/>
      <c r="BY341" s="75"/>
      <c r="BZ341" s="75"/>
      <c r="CA341" s="75"/>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60"/>
      <c r="DJ341" s="60"/>
      <c r="DK341" s="60"/>
      <c r="DL341" s="60"/>
      <c r="DM341" s="60"/>
      <c r="DN341" s="60"/>
      <c r="DO341" s="60"/>
      <c r="DP341" s="60"/>
    </row>
    <row r="342" spans="2:12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BS342" s="60"/>
      <c r="BT342" s="60"/>
      <c r="BU342" s="75"/>
      <c r="BV342" s="75"/>
      <c r="BW342" s="75"/>
      <c r="BX342" s="75"/>
      <c r="BY342" s="75"/>
      <c r="BZ342" s="75"/>
      <c r="CA342" s="75"/>
      <c r="CL342" s="60"/>
      <c r="CM342" s="60"/>
      <c r="CN342" s="60"/>
      <c r="CO342" s="60"/>
      <c r="CP342" s="60"/>
      <c r="CQ342" s="60"/>
      <c r="CR342" s="60"/>
      <c r="CS342" s="60"/>
      <c r="CT342" s="60"/>
      <c r="CU342" s="60"/>
      <c r="CV342" s="60"/>
      <c r="CW342" s="60"/>
      <c r="CX342" s="60"/>
      <c r="CY342" s="60"/>
      <c r="CZ342" s="60"/>
      <c r="DA342" s="60"/>
      <c r="DB342" s="60"/>
      <c r="DC342" s="60"/>
      <c r="DD342" s="60"/>
      <c r="DE342" s="60"/>
      <c r="DF342" s="60"/>
      <c r="DG342" s="60"/>
      <c r="DH342" s="60"/>
      <c r="DI342" s="60"/>
      <c r="DJ342" s="60"/>
      <c r="DK342" s="60"/>
      <c r="DL342" s="60"/>
      <c r="DM342" s="60"/>
      <c r="DN342" s="60"/>
      <c r="DO342" s="60"/>
      <c r="DP342" s="60"/>
    </row>
    <row r="343" spans="2:12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BS343" s="60"/>
      <c r="BT343" s="60"/>
      <c r="BU343" s="75"/>
      <c r="BV343" s="75"/>
      <c r="BW343" s="75"/>
      <c r="BX343" s="75"/>
      <c r="BY343" s="75"/>
      <c r="BZ343" s="75"/>
      <c r="CA343" s="75"/>
      <c r="CL343" s="60"/>
      <c r="CM343" s="60"/>
      <c r="CN343" s="60"/>
      <c r="CO343" s="60"/>
      <c r="CP343" s="60"/>
      <c r="CQ343" s="60"/>
      <c r="CR343" s="60"/>
      <c r="CS343" s="60"/>
      <c r="CT343" s="60"/>
      <c r="CU343" s="60"/>
      <c r="CV343" s="60"/>
      <c r="CW343" s="60"/>
      <c r="CX343" s="60"/>
      <c r="CY343" s="60"/>
      <c r="CZ343" s="60"/>
      <c r="DA343" s="60"/>
      <c r="DB343" s="60"/>
      <c r="DC343" s="60"/>
      <c r="DD343" s="60"/>
      <c r="DE343" s="60"/>
      <c r="DF343" s="60"/>
      <c r="DG343" s="60"/>
      <c r="DH343" s="60"/>
      <c r="DI343" s="60"/>
      <c r="DJ343" s="60"/>
      <c r="DK343" s="60"/>
      <c r="DL343" s="60"/>
      <c r="DM343" s="60"/>
      <c r="DN343" s="60"/>
      <c r="DO343" s="60"/>
      <c r="DP343" s="60"/>
    </row>
    <row r="344" spans="2:12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BS344" s="60"/>
      <c r="BT344" s="60"/>
      <c r="BU344" s="75"/>
      <c r="BV344" s="75"/>
      <c r="BW344" s="75"/>
      <c r="BX344" s="75"/>
      <c r="BY344" s="75"/>
      <c r="BZ344" s="75"/>
      <c r="CA344" s="75"/>
      <c r="CL344" s="60"/>
      <c r="CM344" s="60"/>
      <c r="CN344" s="60"/>
      <c r="CO344" s="60"/>
      <c r="CP344" s="60"/>
      <c r="CQ344" s="60"/>
      <c r="CR344" s="60"/>
      <c r="CS344" s="60"/>
      <c r="CT344" s="60"/>
      <c r="CU344" s="60"/>
      <c r="CV344" s="60"/>
      <c r="CW344" s="60"/>
      <c r="CX344" s="60"/>
      <c r="CY344" s="60"/>
      <c r="CZ344" s="60"/>
      <c r="DA344" s="60"/>
      <c r="DB344" s="60"/>
      <c r="DC344" s="60"/>
      <c r="DD344" s="60"/>
      <c r="DE344" s="60"/>
      <c r="DF344" s="60"/>
      <c r="DG344" s="60"/>
      <c r="DH344" s="60"/>
      <c r="DI344" s="60"/>
      <c r="DJ344" s="60"/>
      <c r="DK344" s="60"/>
      <c r="DL344" s="60"/>
      <c r="DM344" s="60"/>
      <c r="DN344" s="60"/>
      <c r="DO344" s="60"/>
      <c r="DP344" s="60"/>
    </row>
    <row r="345" spans="2:12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BS345" s="60"/>
      <c r="BT345" s="60"/>
      <c r="BU345" s="75"/>
      <c r="BV345" s="75"/>
      <c r="BW345" s="75"/>
      <c r="BX345" s="75"/>
      <c r="BY345" s="75"/>
      <c r="BZ345" s="75"/>
      <c r="CA345" s="75"/>
      <c r="CL345" s="60"/>
      <c r="CM345" s="60"/>
      <c r="CN345" s="60"/>
      <c r="CO345" s="60"/>
      <c r="CP345" s="60"/>
      <c r="CQ345" s="60"/>
      <c r="CR345" s="60"/>
      <c r="CS345" s="60"/>
      <c r="CT345" s="60"/>
      <c r="CU345" s="60"/>
      <c r="CV345" s="60"/>
      <c r="CW345" s="60"/>
      <c r="CX345" s="60"/>
      <c r="CY345" s="60"/>
      <c r="CZ345" s="60"/>
      <c r="DA345" s="60"/>
      <c r="DB345" s="60"/>
      <c r="DC345" s="60"/>
      <c r="DD345" s="60"/>
      <c r="DE345" s="60"/>
      <c r="DF345" s="60"/>
      <c r="DG345" s="60"/>
      <c r="DH345" s="60"/>
      <c r="DI345" s="60"/>
      <c r="DJ345" s="60"/>
      <c r="DK345" s="60"/>
      <c r="DL345" s="60"/>
      <c r="DM345" s="60"/>
      <c r="DN345" s="60"/>
      <c r="DO345" s="60"/>
      <c r="DP345" s="60"/>
    </row>
    <row r="346" spans="2:12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BS346" s="60"/>
      <c r="BT346" s="60"/>
      <c r="BU346" s="75"/>
      <c r="BV346" s="75"/>
      <c r="BW346" s="75"/>
      <c r="BX346" s="75"/>
      <c r="BY346" s="75"/>
      <c r="BZ346" s="75"/>
      <c r="CA346" s="75"/>
      <c r="CL346" s="60"/>
      <c r="CM346" s="60"/>
      <c r="CN346" s="60"/>
      <c r="CO346" s="60"/>
      <c r="CP346" s="60"/>
      <c r="CQ346" s="60"/>
      <c r="CR346" s="60"/>
      <c r="CS346" s="60"/>
      <c r="CT346" s="60"/>
      <c r="CU346" s="60"/>
      <c r="CV346" s="60"/>
      <c r="CW346" s="60"/>
      <c r="CX346" s="60"/>
      <c r="CY346" s="60"/>
      <c r="CZ346" s="60"/>
      <c r="DA346" s="60"/>
      <c r="DB346" s="60"/>
      <c r="DC346" s="60"/>
      <c r="DD346" s="60"/>
      <c r="DE346" s="60"/>
      <c r="DF346" s="60"/>
      <c r="DG346" s="60"/>
      <c r="DH346" s="60"/>
      <c r="DI346" s="60"/>
      <c r="DJ346" s="60"/>
      <c r="DK346" s="60"/>
      <c r="DL346" s="60"/>
      <c r="DM346" s="60"/>
      <c r="DN346" s="60"/>
      <c r="DO346" s="60"/>
      <c r="DP346" s="60"/>
    </row>
    <row r="347" spans="2:12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BS347" s="60"/>
      <c r="BT347" s="60"/>
      <c r="BU347" s="75"/>
      <c r="BV347" s="75"/>
      <c r="BW347" s="75"/>
      <c r="BX347" s="75"/>
      <c r="BY347" s="75"/>
      <c r="BZ347" s="75"/>
      <c r="CA347" s="75"/>
      <c r="CL347" s="60"/>
      <c r="CM347" s="60"/>
      <c r="CN347" s="60"/>
      <c r="CO347" s="60"/>
      <c r="CP347" s="60"/>
      <c r="CQ347" s="60"/>
      <c r="CR347" s="60"/>
      <c r="CS347" s="60"/>
      <c r="CT347" s="60"/>
      <c r="CU347" s="60"/>
      <c r="CV347" s="60"/>
      <c r="CW347" s="60"/>
      <c r="CX347" s="60"/>
      <c r="CY347" s="60"/>
      <c r="CZ347" s="60"/>
      <c r="DA347" s="60"/>
      <c r="DB347" s="60"/>
      <c r="DC347" s="60"/>
      <c r="DD347" s="60"/>
      <c r="DE347" s="60"/>
      <c r="DF347" s="60"/>
      <c r="DG347" s="60"/>
      <c r="DH347" s="60"/>
      <c r="DI347" s="60"/>
      <c r="DJ347" s="60"/>
      <c r="DK347" s="60"/>
      <c r="DL347" s="60"/>
      <c r="DM347" s="60"/>
      <c r="DN347" s="60"/>
      <c r="DO347" s="60"/>
      <c r="DP347" s="60"/>
    </row>
    <row r="348" spans="2:12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BS348" s="60"/>
      <c r="BT348" s="60"/>
      <c r="BU348" s="75"/>
      <c r="BV348" s="75"/>
      <c r="BW348" s="75"/>
      <c r="BX348" s="75"/>
      <c r="BY348" s="75"/>
      <c r="BZ348" s="75"/>
      <c r="CA348" s="75"/>
      <c r="CL348" s="60"/>
      <c r="CM348" s="60"/>
      <c r="CN348" s="60"/>
      <c r="CO348" s="60"/>
      <c r="CP348" s="60"/>
      <c r="CQ348" s="60"/>
      <c r="CR348" s="60"/>
      <c r="CS348" s="60"/>
      <c r="CT348" s="60"/>
      <c r="CU348" s="60"/>
      <c r="CV348" s="60"/>
      <c r="CW348" s="60"/>
      <c r="CX348" s="60"/>
      <c r="CY348" s="60"/>
      <c r="CZ348" s="60"/>
      <c r="DA348" s="60"/>
      <c r="DB348" s="60"/>
      <c r="DC348" s="60"/>
      <c r="DD348" s="60"/>
      <c r="DE348" s="60"/>
      <c r="DF348" s="60"/>
      <c r="DG348" s="60"/>
      <c r="DH348" s="60"/>
      <c r="DI348" s="60"/>
      <c r="DJ348" s="60"/>
      <c r="DK348" s="60"/>
      <c r="DL348" s="60"/>
      <c r="DM348" s="60"/>
      <c r="DN348" s="60"/>
      <c r="DO348" s="60"/>
      <c r="DP348" s="60"/>
    </row>
    <row r="349" spans="2:12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BS349" s="60"/>
      <c r="BT349" s="60"/>
      <c r="BU349" s="75"/>
      <c r="BV349" s="75"/>
      <c r="BW349" s="75"/>
      <c r="BX349" s="75"/>
      <c r="BY349" s="75"/>
      <c r="BZ349" s="75"/>
      <c r="CA349" s="75"/>
      <c r="CL349" s="60"/>
      <c r="CM349" s="60"/>
      <c r="CN349" s="60"/>
      <c r="CO349" s="60"/>
      <c r="CP349" s="60"/>
      <c r="CQ349" s="60"/>
      <c r="CR349" s="60"/>
      <c r="CS349" s="60"/>
      <c r="CT349" s="60"/>
      <c r="CU349" s="60"/>
      <c r="CV349" s="60"/>
      <c r="CW349" s="60"/>
      <c r="CX349" s="60"/>
      <c r="CY349" s="60"/>
      <c r="CZ349" s="60"/>
      <c r="DA349" s="60"/>
      <c r="DB349" s="60"/>
      <c r="DC349" s="60"/>
      <c r="DD349" s="60"/>
      <c r="DE349" s="60"/>
      <c r="DF349" s="60"/>
      <c r="DG349" s="60"/>
      <c r="DH349" s="60"/>
      <c r="DI349" s="60"/>
      <c r="DJ349" s="60"/>
      <c r="DK349" s="60"/>
      <c r="DL349" s="60"/>
      <c r="DM349" s="60"/>
      <c r="DN349" s="60"/>
      <c r="DO349" s="60"/>
      <c r="DP349" s="60"/>
    </row>
    <row r="350" spans="2:12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BS350" s="60"/>
      <c r="BT350" s="60"/>
      <c r="BU350" s="75"/>
      <c r="BV350" s="75"/>
      <c r="BW350" s="75"/>
      <c r="BX350" s="75"/>
      <c r="BY350" s="75"/>
      <c r="BZ350" s="75"/>
      <c r="CA350" s="75"/>
      <c r="CL350" s="60"/>
      <c r="CM350" s="60"/>
      <c r="CN350" s="60"/>
      <c r="CO350" s="60"/>
      <c r="CP350" s="60"/>
      <c r="CQ350" s="60"/>
      <c r="CR350" s="60"/>
      <c r="CS350" s="60"/>
      <c r="CT350" s="60"/>
      <c r="CU350" s="60"/>
      <c r="CV350" s="60"/>
      <c r="CW350" s="60"/>
      <c r="CX350" s="60"/>
      <c r="CY350" s="60"/>
      <c r="CZ350" s="60"/>
      <c r="DA350" s="60"/>
      <c r="DB350" s="60"/>
      <c r="DC350" s="60"/>
      <c r="DD350" s="60"/>
      <c r="DE350" s="60"/>
      <c r="DF350" s="60"/>
      <c r="DG350" s="60"/>
      <c r="DH350" s="60"/>
      <c r="DI350" s="60"/>
      <c r="DJ350" s="60"/>
      <c r="DK350" s="60"/>
      <c r="DL350" s="60"/>
      <c r="DM350" s="60"/>
      <c r="DN350" s="60"/>
      <c r="DO350" s="60"/>
      <c r="DP350" s="60"/>
    </row>
    <row r="351" spans="2:12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BS351" s="60"/>
      <c r="BT351" s="60"/>
      <c r="BU351" s="75"/>
      <c r="BV351" s="75"/>
      <c r="BW351" s="75"/>
      <c r="BX351" s="75"/>
      <c r="BY351" s="75"/>
      <c r="BZ351" s="75"/>
      <c r="CA351" s="75"/>
      <c r="CL351" s="60"/>
      <c r="CM351" s="60"/>
      <c r="CN351" s="60"/>
      <c r="CO351" s="60"/>
      <c r="CP351" s="60"/>
      <c r="CQ351" s="60"/>
      <c r="CR351" s="60"/>
      <c r="CS351" s="60"/>
      <c r="CT351" s="60"/>
      <c r="CU351" s="60"/>
      <c r="CV351" s="60"/>
      <c r="CW351" s="60"/>
      <c r="CX351" s="60"/>
      <c r="CY351" s="60"/>
      <c r="CZ351" s="60"/>
      <c r="DA351" s="60"/>
      <c r="DB351" s="60"/>
      <c r="DC351" s="60"/>
      <c r="DD351" s="60"/>
      <c r="DE351" s="60"/>
      <c r="DF351" s="60"/>
      <c r="DG351" s="60"/>
      <c r="DH351" s="60"/>
      <c r="DI351" s="60"/>
      <c r="DJ351" s="60"/>
      <c r="DK351" s="60"/>
      <c r="DL351" s="60"/>
      <c r="DM351" s="60"/>
      <c r="DN351" s="60"/>
      <c r="DO351" s="60"/>
      <c r="DP351" s="60"/>
    </row>
    <row r="352" spans="2:12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BS352" s="60"/>
      <c r="BT352" s="60"/>
      <c r="BU352" s="75"/>
      <c r="BV352" s="75"/>
      <c r="BW352" s="75"/>
      <c r="BX352" s="75"/>
      <c r="BY352" s="75"/>
      <c r="BZ352" s="75"/>
      <c r="CA352" s="75"/>
      <c r="CL352" s="60"/>
      <c r="CM352" s="60"/>
      <c r="CN352" s="60"/>
      <c r="CO352" s="60"/>
      <c r="CP352" s="60"/>
      <c r="CQ352" s="60"/>
      <c r="CR352" s="60"/>
      <c r="CS352" s="60"/>
      <c r="CT352" s="60"/>
      <c r="CU352" s="60"/>
      <c r="CV352" s="60"/>
      <c r="CW352" s="60"/>
      <c r="CX352" s="60"/>
      <c r="CY352" s="60"/>
      <c r="CZ352" s="60"/>
      <c r="DA352" s="60"/>
      <c r="DB352" s="60"/>
      <c r="DC352" s="60"/>
      <c r="DD352" s="60"/>
      <c r="DE352" s="60"/>
      <c r="DF352" s="60"/>
      <c r="DG352" s="60"/>
      <c r="DH352" s="60"/>
      <c r="DI352" s="60"/>
      <c r="DJ352" s="60"/>
      <c r="DK352" s="60"/>
      <c r="DL352" s="60"/>
      <c r="DM352" s="60"/>
      <c r="DN352" s="60"/>
      <c r="DO352" s="60"/>
      <c r="DP352" s="60"/>
    </row>
    <row r="353" spans="2:12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BS353" s="60"/>
      <c r="BT353" s="60"/>
      <c r="BU353" s="75"/>
      <c r="BV353" s="75"/>
      <c r="BW353" s="75"/>
      <c r="BX353" s="75"/>
      <c r="BY353" s="75"/>
      <c r="BZ353" s="75"/>
      <c r="CA353" s="75"/>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0"/>
      <c r="DO353" s="60"/>
      <c r="DP353" s="60"/>
    </row>
    <row r="354" spans="2:12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BS354" s="60"/>
      <c r="BT354" s="60"/>
      <c r="BU354" s="75"/>
      <c r="BV354" s="75"/>
      <c r="BW354" s="75"/>
      <c r="BX354" s="75"/>
      <c r="BY354" s="75"/>
      <c r="BZ354" s="75"/>
      <c r="CA354" s="75"/>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row>
    <row r="355" spans="2:12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BS355" s="60"/>
      <c r="BT355" s="60"/>
      <c r="BU355" s="75"/>
      <c r="BV355" s="75"/>
      <c r="BW355" s="75"/>
      <c r="BX355" s="75"/>
      <c r="BY355" s="75"/>
      <c r="BZ355" s="75"/>
      <c r="CA355" s="75"/>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row>
    <row r="356" spans="2:12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BS356" s="60"/>
      <c r="BT356" s="60"/>
      <c r="BU356" s="75"/>
      <c r="BV356" s="75"/>
      <c r="BW356" s="75"/>
      <c r="BX356" s="75"/>
      <c r="BY356" s="75"/>
      <c r="BZ356" s="75"/>
      <c r="CA356" s="75"/>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row>
    <row r="357" spans="2:12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BS357" s="60"/>
      <c r="BT357" s="60"/>
      <c r="BU357" s="75"/>
      <c r="BV357" s="75"/>
      <c r="BW357" s="75"/>
      <c r="BX357" s="75"/>
      <c r="BY357" s="75"/>
      <c r="BZ357" s="75"/>
      <c r="CA357" s="75"/>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row>
    <row r="358" spans="2:12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BS358" s="60"/>
      <c r="BT358" s="60"/>
      <c r="BU358" s="75"/>
      <c r="BV358" s="75"/>
      <c r="BW358" s="75"/>
      <c r="BX358" s="75"/>
      <c r="BY358" s="75"/>
      <c r="BZ358" s="75"/>
      <c r="CA358" s="75"/>
      <c r="CL358" s="60"/>
      <c r="CM358" s="60"/>
      <c r="CN358" s="60"/>
      <c r="CO358" s="60"/>
      <c r="CP358" s="60"/>
      <c r="CQ358" s="60"/>
      <c r="CR358" s="60"/>
      <c r="CS358" s="60"/>
      <c r="CT358" s="60"/>
      <c r="CU358" s="60"/>
      <c r="CV358" s="60"/>
      <c r="CW358" s="60"/>
      <c r="CX358" s="60"/>
      <c r="CY358" s="60"/>
      <c r="CZ358" s="60"/>
      <c r="DA358" s="60"/>
      <c r="DB358" s="60"/>
      <c r="DC358" s="60"/>
      <c r="DD358" s="60"/>
      <c r="DE358" s="60"/>
      <c r="DF358" s="60"/>
      <c r="DG358" s="60"/>
      <c r="DH358" s="60"/>
      <c r="DI358" s="60"/>
      <c r="DJ358" s="60"/>
      <c r="DK358" s="60"/>
      <c r="DL358" s="60"/>
      <c r="DM358" s="60"/>
      <c r="DN358" s="60"/>
      <c r="DO358" s="60"/>
      <c r="DP358" s="60"/>
    </row>
    <row r="359" spans="2:12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BS359" s="60"/>
      <c r="BT359" s="60"/>
      <c r="BU359" s="75"/>
      <c r="BV359" s="75"/>
      <c r="BW359" s="75"/>
      <c r="BX359" s="75"/>
      <c r="BY359" s="75"/>
      <c r="BZ359" s="75"/>
      <c r="CA359" s="75"/>
      <c r="CL359" s="60"/>
      <c r="CM359" s="60"/>
      <c r="CN359" s="60"/>
      <c r="CO359" s="60"/>
      <c r="CP359" s="60"/>
      <c r="CQ359" s="60"/>
      <c r="CR359" s="60"/>
      <c r="CS359" s="60"/>
      <c r="CT359" s="60"/>
      <c r="CU359" s="60"/>
      <c r="CV359" s="60"/>
      <c r="CW359" s="60"/>
      <c r="CX359" s="60"/>
      <c r="CY359" s="60"/>
      <c r="CZ359" s="60"/>
      <c r="DA359" s="60"/>
      <c r="DB359" s="60"/>
      <c r="DC359" s="60"/>
      <c r="DD359" s="60"/>
      <c r="DE359" s="60"/>
      <c r="DF359" s="60"/>
      <c r="DG359" s="60"/>
      <c r="DH359" s="60"/>
      <c r="DI359" s="60"/>
      <c r="DJ359" s="60"/>
      <c r="DK359" s="60"/>
      <c r="DL359" s="60"/>
      <c r="DM359" s="60"/>
      <c r="DN359" s="60"/>
      <c r="DO359" s="60"/>
      <c r="DP359" s="60"/>
    </row>
    <row r="360" spans="2:12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BS360" s="60"/>
      <c r="BT360" s="60"/>
      <c r="BU360" s="75"/>
      <c r="BV360" s="75"/>
      <c r="BW360" s="75"/>
      <c r="BX360" s="75"/>
      <c r="BY360" s="75"/>
      <c r="BZ360" s="75"/>
      <c r="CA360" s="75"/>
      <c r="CL360" s="60"/>
      <c r="CM360" s="60"/>
      <c r="CN360" s="60"/>
      <c r="CO360" s="60"/>
      <c r="CP360" s="60"/>
      <c r="CQ360" s="60"/>
      <c r="CR360" s="60"/>
      <c r="CS360" s="60"/>
      <c r="CT360" s="60"/>
      <c r="CU360" s="60"/>
      <c r="CV360" s="60"/>
      <c r="CW360" s="60"/>
      <c r="CX360" s="60"/>
      <c r="CY360" s="60"/>
      <c r="CZ360" s="60"/>
      <c r="DA360" s="60"/>
      <c r="DB360" s="60"/>
      <c r="DC360" s="60"/>
      <c r="DD360" s="60"/>
      <c r="DE360" s="60"/>
      <c r="DF360" s="60"/>
      <c r="DG360" s="60"/>
      <c r="DH360" s="60"/>
      <c r="DI360" s="60"/>
      <c r="DJ360" s="60"/>
      <c r="DK360" s="60"/>
      <c r="DL360" s="60"/>
      <c r="DM360" s="60"/>
      <c r="DN360" s="60"/>
      <c r="DO360" s="60"/>
      <c r="DP360" s="60"/>
    </row>
    <row r="361" spans="2:12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BS361" s="60"/>
      <c r="BT361" s="60"/>
      <c r="BU361" s="75"/>
      <c r="BV361" s="75"/>
      <c r="BW361" s="75"/>
      <c r="BX361" s="75"/>
      <c r="BY361" s="75"/>
      <c r="BZ361" s="75"/>
      <c r="CA361" s="75"/>
      <c r="CL361" s="60"/>
      <c r="CM361" s="60"/>
      <c r="CN361" s="60"/>
      <c r="CO361" s="60"/>
      <c r="CP361" s="60"/>
      <c r="CQ361" s="60"/>
      <c r="CR361" s="60"/>
      <c r="CS361" s="60"/>
      <c r="CT361" s="60"/>
      <c r="CU361" s="60"/>
      <c r="CV361" s="60"/>
      <c r="CW361" s="60"/>
      <c r="CX361" s="60"/>
      <c r="CY361" s="60"/>
      <c r="CZ361" s="60"/>
      <c r="DA361" s="60"/>
      <c r="DB361" s="60"/>
      <c r="DC361" s="60"/>
      <c r="DD361" s="60"/>
      <c r="DE361" s="60"/>
      <c r="DF361" s="60"/>
      <c r="DG361" s="60"/>
      <c r="DH361" s="60"/>
      <c r="DI361" s="60"/>
      <c r="DJ361" s="60"/>
      <c r="DK361" s="60"/>
      <c r="DL361" s="60"/>
      <c r="DM361" s="60"/>
      <c r="DN361" s="60"/>
      <c r="DO361" s="60"/>
      <c r="DP361" s="60"/>
    </row>
    <row r="362" spans="2:12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BS362" s="60"/>
      <c r="BT362" s="60"/>
      <c r="BU362" s="75"/>
      <c r="BV362" s="75"/>
      <c r="BW362" s="75"/>
      <c r="BX362" s="75"/>
      <c r="BY362" s="75"/>
      <c r="BZ362" s="75"/>
      <c r="CA362" s="75"/>
      <c r="CL362" s="60"/>
      <c r="CM362" s="60"/>
      <c r="CN362" s="60"/>
      <c r="CO362" s="60"/>
      <c r="CP362" s="60"/>
      <c r="CQ362" s="60"/>
      <c r="CR362" s="60"/>
      <c r="CS362" s="60"/>
      <c r="CT362" s="60"/>
      <c r="CU362" s="60"/>
      <c r="CV362" s="60"/>
      <c r="CW362" s="60"/>
      <c r="CX362" s="60"/>
      <c r="CY362" s="60"/>
      <c r="CZ362" s="60"/>
      <c r="DA362" s="60"/>
      <c r="DB362" s="60"/>
      <c r="DC362" s="60"/>
      <c r="DD362" s="60"/>
      <c r="DE362" s="60"/>
      <c r="DF362" s="60"/>
      <c r="DG362" s="60"/>
      <c r="DH362" s="60"/>
      <c r="DI362" s="60"/>
      <c r="DJ362" s="60"/>
      <c r="DK362" s="60"/>
      <c r="DL362" s="60"/>
      <c r="DM362" s="60"/>
      <c r="DN362" s="60"/>
      <c r="DO362" s="60"/>
      <c r="DP362" s="60"/>
    </row>
    <row r="363" spans="2:12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BS363" s="60"/>
      <c r="BT363" s="60"/>
      <c r="BU363" s="75"/>
      <c r="BV363" s="75"/>
      <c r="BW363" s="75"/>
      <c r="BX363" s="75"/>
      <c r="BY363" s="75"/>
      <c r="BZ363" s="75"/>
      <c r="CA363" s="75"/>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60"/>
      <c r="DJ363" s="60"/>
      <c r="DK363" s="60"/>
      <c r="DL363" s="60"/>
      <c r="DM363" s="60"/>
      <c r="DN363" s="60"/>
      <c r="DO363" s="60"/>
      <c r="DP363" s="60"/>
    </row>
    <row r="364" spans="2:12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BS364" s="60"/>
      <c r="BT364" s="60"/>
      <c r="BU364" s="75"/>
      <c r="BV364" s="75"/>
      <c r="BW364" s="75"/>
      <c r="BX364" s="75"/>
      <c r="BY364" s="75"/>
      <c r="BZ364" s="75"/>
      <c r="CA364" s="75"/>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60"/>
      <c r="DJ364" s="60"/>
      <c r="DK364" s="60"/>
      <c r="DL364" s="60"/>
      <c r="DM364" s="60"/>
      <c r="DN364" s="60"/>
      <c r="DO364" s="60"/>
      <c r="DP364" s="60"/>
    </row>
    <row r="365" spans="2:12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BS365" s="60"/>
      <c r="BT365" s="60"/>
      <c r="BU365" s="75"/>
      <c r="BV365" s="75"/>
      <c r="BW365" s="75"/>
      <c r="BX365" s="75"/>
      <c r="BY365" s="75"/>
      <c r="BZ365" s="75"/>
      <c r="CA365" s="75"/>
      <c r="CL365" s="60"/>
      <c r="CM365" s="60"/>
      <c r="CN365" s="60"/>
      <c r="CO365" s="60"/>
      <c r="CP365" s="60"/>
      <c r="CQ365" s="60"/>
      <c r="CR365" s="60"/>
      <c r="CS365" s="60"/>
      <c r="CT365" s="60"/>
      <c r="CU365" s="60"/>
      <c r="CV365" s="60"/>
      <c r="CW365" s="60"/>
      <c r="CX365" s="60"/>
      <c r="CY365" s="60"/>
      <c r="CZ365" s="60"/>
      <c r="DA365" s="60"/>
      <c r="DB365" s="60"/>
      <c r="DC365" s="60"/>
      <c r="DD365" s="60"/>
      <c r="DE365" s="60"/>
      <c r="DF365" s="60"/>
      <c r="DG365" s="60"/>
      <c r="DH365" s="60"/>
      <c r="DI365" s="60"/>
      <c r="DJ365" s="60"/>
      <c r="DK365" s="60"/>
      <c r="DL365" s="60"/>
      <c r="DM365" s="60"/>
      <c r="DN365" s="60"/>
      <c r="DO365" s="60"/>
      <c r="DP365" s="60"/>
    </row>
    <row r="366" spans="2:12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BS366" s="60"/>
      <c r="BT366" s="60"/>
      <c r="BU366" s="75"/>
      <c r="BV366" s="75"/>
      <c r="BW366" s="75"/>
      <c r="BX366" s="75"/>
      <c r="BY366" s="75"/>
      <c r="BZ366" s="75"/>
      <c r="CA366" s="75"/>
      <c r="CL366" s="60"/>
      <c r="CM366" s="60"/>
      <c r="CN366" s="60"/>
      <c r="CO366" s="60"/>
      <c r="CP366" s="60"/>
      <c r="CQ366" s="60"/>
      <c r="CR366" s="60"/>
      <c r="CS366" s="60"/>
      <c r="CT366" s="60"/>
      <c r="CU366" s="60"/>
      <c r="CV366" s="60"/>
      <c r="CW366" s="60"/>
      <c r="CX366" s="60"/>
      <c r="CY366" s="60"/>
      <c r="CZ366" s="60"/>
      <c r="DA366" s="60"/>
      <c r="DB366" s="60"/>
      <c r="DC366" s="60"/>
      <c r="DD366" s="60"/>
      <c r="DE366" s="60"/>
      <c r="DF366" s="60"/>
      <c r="DG366" s="60"/>
      <c r="DH366" s="60"/>
      <c r="DI366" s="60"/>
      <c r="DJ366" s="60"/>
      <c r="DK366" s="60"/>
      <c r="DL366" s="60"/>
      <c r="DM366" s="60"/>
      <c r="DN366" s="60"/>
      <c r="DO366" s="60"/>
      <c r="DP366" s="60"/>
    </row>
    <row r="367" spans="2:12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BS367" s="60"/>
      <c r="BT367" s="60"/>
      <c r="BU367" s="75"/>
      <c r="BV367" s="75"/>
      <c r="BW367" s="75"/>
      <c r="BX367" s="75"/>
      <c r="BY367" s="75"/>
      <c r="BZ367" s="75"/>
      <c r="CA367" s="75"/>
      <c r="CL367" s="60"/>
      <c r="CM367" s="60"/>
      <c r="CN367" s="60"/>
      <c r="CO367" s="60"/>
      <c r="CP367" s="60"/>
      <c r="CQ367" s="60"/>
      <c r="CR367" s="60"/>
      <c r="CS367" s="60"/>
      <c r="CT367" s="60"/>
      <c r="CU367" s="60"/>
      <c r="CV367" s="60"/>
      <c r="CW367" s="60"/>
      <c r="CX367" s="60"/>
      <c r="CY367" s="60"/>
      <c r="CZ367" s="60"/>
      <c r="DA367" s="60"/>
      <c r="DB367" s="60"/>
      <c r="DC367" s="60"/>
      <c r="DD367" s="60"/>
      <c r="DE367" s="60"/>
      <c r="DF367" s="60"/>
      <c r="DG367" s="60"/>
      <c r="DH367" s="60"/>
      <c r="DI367" s="60"/>
      <c r="DJ367" s="60"/>
      <c r="DK367" s="60"/>
      <c r="DL367" s="60"/>
      <c r="DM367" s="60"/>
      <c r="DN367" s="60"/>
      <c r="DO367" s="60"/>
      <c r="DP367" s="60"/>
    </row>
    <row r="368" spans="2:12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BS368" s="60"/>
      <c r="BT368" s="60"/>
      <c r="BU368" s="75"/>
      <c r="BV368" s="75"/>
      <c r="BW368" s="75"/>
      <c r="BX368" s="75"/>
      <c r="BY368" s="75"/>
      <c r="BZ368" s="75"/>
      <c r="CA368" s="75"/>
      <c r="CL368" s="60"/>
      <c r="CM368" s="60"/>
      <c r="CN368" s="60"/>
      <c r="CO368" s="60"/>
      <c r="CP368" s="60"/>
      <c r="CQ368" s="60"/>
      <c r="CR368" s="60"/>
      <c r="CS368" s="60"/>
      <c r="CT368" s="60"/>
      <c r="CU368" s="60"/>
      <c r="CV368" s="60"/>
      <c r="CW368" s="60"/>
      <c r="CX368" s="60"/>
      <c r="CY368" s="60"/>
      <c r="CZ368" s="60"/>
      <c r="DA368" s="60"/>
      <c r="DB368" s="60"/>
      <c r="DC368" s="60"/>
      <c r="DD368" s="60"/>
      <c r="DE368" s="60"/>
      <c r="DF368" s="60"/>
      <c r="DG368" s="60"/>
      <c r="DH368" s="60"/>
      <c r="DI368" s="60"/>
      <c r="DJ368" s="60"/>
      <c r="DK368" s="60"/>
      <c r="DL368" s="60"/>
      <c r="DM368" s="60"/>
      <c r="DN368" s="60"/>
      <c r="DO368" s="60"/>
      <c r="DP368" s="60"/>
    </row>
    <row r="369" spans="2:12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BS369" s="60"/>
      <c r="BT369" s="60"/>
      <c r="BU369" s="75"/>
      <c r="BV369" s="75"/>
      <c r="BW369" s="75"/>
      <c r="BX369" s="75"/>
      <c r="BY369" s="75"/>
      <c r="BZ369" s="75"/>
      <c r="CA369" s="75"/>
      <c r="CL369" s="60"/>
      <c r="CM369" s="60"/>
      <c r="CN369" s="60"/>
      <c r="CO369" s="60"/>
      <c r="CP369" s="60"/>
      <c r="CQ369" s="60"/>
      <c r="CR369" s="60"/>
      <c r="CS369" s="60"/>
      <c r="CT369" s="60"/>
      <c r="CU369" s="60"/>
      <c r="CV369" s="60"/>
      <c r="CW369" s="60"/>
      <c r="CX369" s="60"/>
      <c r="CY369" s="60"/>
      <c r="CZ369" s="60"/>
      <c r="DA369" s="60"/>
      <c r="DB369" s="60"/>
      <c r="DC369" s="60"/>
      <c r="DD369" s="60"/>
      <c r="DE369" s="60"/>
      <c r="DF369" s="60"/>
      <c r="DG369" s="60"/>
      <c r="DH369" s="60"/>
      <c r="DI369" s="60"/>
      <c r="DJ369" s="60"/>
      <c r="DK369" s="60"/>
      <c r="DL369" s="60"/>
      <c r="DM369" s="60"/>
      <c r="DN369" s="60"/>
      <c r="DO369" s="60"/>
      <c r="DP369" s="60"/>
    </row>
    <row r="370" spans="2:12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BS370" s="60"/>
      <c r="BT370" s="60"/>
      <c r="BU370" s="75"/>
      <c r="BV370" s="75"/>
      <c r="BW370" s="75"/>
      <c r="BX370" s="75"/>
      <c r="BY370" s="75"/>
      <c r="BZ370" s="75"/>
      <c r="CA370" s="75"/>
      <c r="CL370" s="60"/>
      <c r="CM370" s="60"/>
      <c r="CN370" s="60"/>
      <c r="CO370" s="60"/>
      <c r="CP370" s="60"/>
      <c r="CQ370" s="60"/>
      <c r="CR370" s="60"/>
      <c r="CS370" s="60"/>
      <c r="CT370" s="60"/>
      <c r="CU370" s="60"/>
      <c r="CV370" s="60"/>
      <c r="CW370" s="60"/>
      <c r="CX370" s="60"/>
      <c r="CY370" s="60"/>
      <c r="CZ370" s="60"/>
      <c r="DA370" s="60"/>
      <c r="DB370" s="60"/>
      <c r="DC370" s="60"/>
      <c r="DD370" s="60"/>
      <c r="DE370" s="60"/>
      <c r="DF370" s="60"/>
      <c r="DG370" s="60"/>
      <c r="DH370" s="60"/>
      <c r="DI370" s="60"/>
      <c r="DJ370" s="60"/>
      <c r="DK370" s="60"/>
      <c r="DL370" s="60"/>
      <c r="DM370" s="60"/>
      <c r="DN370" s="60"/>
      <c r="DO370" s="60"/>
      <c r="DP370" s="60"/>
    </row>
    <row r="371" spans="2:120">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BS371" s="60"/>
      <c r="BT371" s="60"/>
      <c r="BU371" s="75"/>
      <c r="BV371" s="75"/>
      <c r="BW371" s="75"/>
      <c r="BX371" s="75"/>
      <c r="BY371" s="75"/>
      <c r="BZ371" s="75"/>
      <c r="CA371" s="75"/>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row>
    <row r="372" spans="2:120">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BS372" s="60"/>
      <c r="BT372" s="60"/>
      <c r="BU372" s="75"/>
      <c r="BV372" s="75"/>
      <c r="BW372" s="75"/>
      <c r="BX372" s="75"/>
      <c r="BY372" s="75"/>
      <c r="BZ372" s="75"/>
      <c r="CA372" s="75"/>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row>
    <row r="373" spans="2:120">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BS373" s="60"/>
      <c r="BT373" s="60"/>
      <c r="BU373" s="75"/>
      <c r="BV373" s="75"/>
      <c r="BW373" s="75"/>
      <c r="BX373" s="75"/>
      <c r="BY373" s="75"/>
      <c r="BZ373" s="75"/>
      <c r="CA373" s="75"/>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row>
    <row r="374" spans="2:120">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BS374" s="60"/>
      <c r="BT374" s="60"/>
      <c r="BU374" s="75"/>
      <c r="BV374" s="75"/>
      <c r="BW374" s="75"/>
      <c r="BX374" s="75"/>
      <c r="BY374" s="75"/>
      <c r="BZ374" s="75"/>
      <c r="CA374" s="75"/>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row>
    <row r="375" spans="2:120">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BS375" s="60"/>
      <c r="BT375" s="60"/>
      <c r="BU375" s="75"/>
      <c r="BV375" s="75"/>
      <c r="BW375" s="75"/>
      <c r="BX375" s="75"/>
      <c r="BY375" s="75"/>
      <c r="BZ375" s="75"/>
      <c r="CA375" s="75"/>
      <c r="CL375" s="60"/>
      <c r="CM375" s="60"/>
      <c r="CN375" s="60"/>
      <c r="CO375" s="60"/>
      <c r="CP375" s="60"/>
      <c r="CQ375" s="60"/>
      <c r="CR375" s="60"/>
      <c r="CS375" s="60"/>
      <c r="CT375" s="60"/>
      <c r="CU375" s="60"/>
      <c r="CV375" s="60"/>
      <c r="CW375" s="60"/>
      <c r="CX375" s="60"/>
      <c r="CY375" s="60"/>
      <c r="CZ375" s="60"/>
      <c r="DA375" s="60"/>
      <c r="DB375" s="60"/>
      <c r="DC375" s="60"/>
      <c r="DD375" s="60"/>
      <c r="DE375" s="60"/>
      <c r="DF375" s="60"/>
      <c r="DG375" s="60"/>
      <c r="DH375" s="60"/>
      <c r="DI375" s="60"/>
      <c r="DJ375" s="60"/>
      <c r="DK375" s="60"/>
      <c r="DL375" s="60"/>
      <c r="DM375" s="60"/>
      <c r="DN375" s="60"/>
      <c r="DO375" s="60"/>
      <c r="DP375" s="60"/>
    </row>
    <row r="376" spans="2:120">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BS376" s="60"/>
      <c r="BT376" s="60"/>
      <c r="BU376" s="75"/>
      <c r="BV376" s="75"/>
      <c r="BW376" s="75"/>
      <c r="BX376" s="75"/>
      <c r="BY376" s="75"/>
      <c r="BZ376" s="75"/>
      <c r="CA376" s="75"/>
      <c r="CL376" s="60"/>
      <c r="CM376" s="60"/>
      <c r="CN376" s="60"/>
      <c r="CO376" s="60"/>
      <c r="CP376" s="60"/>
      <c r="CQ376" s="60"/>
      <c r="CR376" s="60"/>
      <c r="CS376" s="60"/>
      <c r="CT376" s="60"/>
      <c r="CU376" s="60"/>
      <c r="CV376" s="60"/>
      <c r="CW376" s="60"/>
      <c r="CX376" s="60"/>
      <c r="CY376" s="60"/>
      <c r="CZ376" s="60"/>
      <c r="DA376" s="60"/>
      <c r="DB376" s="60"/>
      <c r="DC376" s="60"/>
      <c r="DD376" s="60"/>
      <c r="DE376" s="60"/>
      <c r="DF376" s="60"/>
      <c r="DG376" s="60"/>
      <c r="DH376" s="60"/>
      <c r="DI376" s="60"/>
      <c r="DJ376" s="60"/>
      <c r="DK376" s="60"/>
      <c r="DL376" s="60"/>
      <c r="DM376" s="60"/>
      <c r="DN376" s="60"/>
      <c r="DO376" s="60"/>
      <c r="DP376" s="60"/>
    </row>
    <row r="377" spans="2:120">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BS377" s="60"/>
      <c r="BT377" s="60"/>
      <c r="BU377" s="75"/>
      <c r="BV377" s="75"/>
      <c r="BW377" s="75"/>
      <c r="BX377" s="75"/>
      <c r="BY377" s="75"/>
      <c r="BZ377" s="75"/>
      <c r="CA377" s="75"/>
      <c r="CL377" s="60"/>
      <c r="CM377" s="60"/>
      <c r="CN377" s="60"/>
      <c r="CO377" s="60"/>
      <c r="CP377" s="60"/>
      <c r="CQ377" s="60"/>
      <c r="CR377" s="60"/>
      <c r="CS377" s="60"/>
      <c r="CT377" s="60"/>
      <c r="CU377" s="60"/>
      <c r="CV377" s="60"/>
      <c r="CW377" s="60"/>
      <c r="CX377" s="60"/>
      <c r="CY377" s="60"/>
      <c r="CZ377" s="60"/>
      <c r="DA377" s="60"/>
      <c r="DB377" s="60"/>
      <c r="DC377" s="60"/>
      <c r="DD377" s="60"/>
      <c r="DE377" s="60"/>
      <c r="DF377" s="60"/>
      <c r="DG377" s="60"/>
      <c r="DH377" s="60"/>
      <c r="DI377" s="60"/>
      <c r="DJ377" s="60"/>
      <c r="DK377" s="60"/>
      <c r="DL377" s="60"/>
      <c r="DM377" s="60"/>
      <c r="DN377" s="60"/>
      <c r="DO377" s="60"/>
      <c r="DP377" s="60"/>
    </row>
    <row r="378" spans="2:120">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BS378" s="60"/>
      <c r="BT378" s="60"/>
      <c r="BU378" s="75"/>
      <c r="BV378" s="75"/>
      <c r="BW378" s="75"/>
      <c r="BX378" s="75"/>
      <c r="BY378" s="75"/>
      <c r="BZ378" s="75"/>
      <c r="CA378" s="75"/>
      <c r="CL378" s="60"/>
      <c r="CM378" s="60"/>
      <c r="CN378" s="60"/>
      <c r="CO378" s="60"/>
      <c r="CP378" s="60"/>
      <c r="CQ378" s="60"/>
      <c r="CR378" s="60"/>
      <c r="CS378" s="60"/>
      <c r="CT378" s="60"/>
      <c r="CU378" s="60"/>
      <c r="CV378" s="60"/>
      <c r="CW378" s="60"/>
      <c r="CX378" s="60"/>
      <c r="CY378" s="60"/>
      <c r="CZ378" s="60"/>
      <c r="DA378" s="60"/>
      <c r="DB378" s="60"/>
      <c r="DC378" s="60"/>
      <c r="DD378" s="60"/>
      <c r="DE378" s="60"/>
      <c r="DF378" s="60"/>
      <c r="DG378" s="60"/>
      <c r="DH378" s="60"/>
      <c r="DI378" s="60"/>
      <c r="DJ378" s="60"/>
      <c r="DK378" s="60"/>
      <c r="DL378" s="60"/>
      <c r="DM378" s="60"/>
      <c r="DN378" s="60"/>
      <c r="DO378" s="60"/>
      <c r="DP378" s="60"/>
    </row>
    <row r="379" spans="2:120">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BS379" s="60"/>
      <c r="BT379" s="60"/>
      <c r="BU379" s="75"/>
      <c r="BV379" s="75"/>
      <c r="BW379" s="75"/>
      <c r="BX379" s="75"/>
      <c r="BY379" s="75"/>
      <c r="BZ379" s="75"/>
      <c r="CA379" s="75"/>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60"/>
      <c r="DJ379" s="60"/>
      <c r="DK379" s="60"/>
      <c r="DL379" s="60"/>
      <c r="DM379" s="60"/>
      <c r="DN379" s="60"/>
      <c r="DO379" s="60"/>
      <c r="DP379" s="60"/>
    </row>
    <row r="380" spans="2:120">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BS380" s="60"/>
      <c r="BT380" s="60"/>
      <c r="BU380" s="75"/>
      <c r="BV380" s="75"/>
      <c r="BW380" s="75"/>
      <c r="BX380" s="75"/>
      <c r="BY380" s="75"/>
      <c r="BZ380" s="75"/>
      <c r="CA380" s="75"/>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60"/>
      <c r="DJ380" s="60"/>
      <c r="DK380" s="60"/>
      <c r="DL380" s="60"/>
      <c r="DM380" s="60"/>
      <c r="DN380" s="60"/>
      <c r="DO380" s="60"/>
      <c r="DP380" s="60"/>
    </row>
    <row r="381" spans="2:120">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BS381" s="60"/>
      <c r="BT381" s="60"/>
      <c r="BU381" s="75"/>
      <c r="BV381" s="75"/>
      <c r="BW381" s="75"/>
      <c r="BX381" s="75"/>
      <c r="BY381" s="75"/>
      <c r="BZ381" s="75"/>
      <c r="CA381" s="75"/>
      <c r="CL381" s="60"/>
      <c r="CM381" s="60"/>
      <c r="CN381" s="60"/>
      <c r="CO381" s="60"/>
      <c r="CP381" s="60"/>
      <c r="CQ381" s="60"/>
      <c r="CR381" s="60"/>
      <c r="CS381" s="60"/>
      <c r="CT381" s="60"/>
      <c r="CU381" s="60"/>
      <c r="CV381" s="60"/>
      <c r="CW381" s="60"/>
      <c r="CX381" s="60"/>
      <c r="CY381" s="60"/>
      <c r="CZ381" s="60"/>
      <c r="DA381" s="60"/>
      <c r="DB381" s="60"/>
      <c r="DC381" s="60"/>
      <c r="DD381" s="60"/>
      <c r="DE381" s="60"/>
      <c r="DF381" s="60"/>
      <c r="DG381" s="60"/>
      <c r="DH381" s="60"/>
      <c r="DI381" s="60"/>
      <c r="DJ381" s="60"/>
      <c r="DK381" s="60"/>
      <c r="DL381" s="60"/>
      <c r="DM381" s="60"/>
      <c r="DN381" s="60"/>
      <c r="DO381" s="60"/>
      <c r="DP381" s="60"/>
    </row>
    <row r="382" spans="2:120">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BS382" s="60"/>
      <c r="BT382" s="60"/>
      <c r="BU382" s="75"/>
      <c r="BV382" s="75"/>
      <c r="BW382" s="75"/>
      <c r="BX382" s="75"/>
      <c r="BY382" s="75"/>
      <c r="BZ382" s="75"/>
      <c r="CA382" s="75"/>
      <c r="CL382" s="60"/>
      <c r="CM382" s="60"/>
      <c r="CN382" s="60"/>
      <c r="CO382" s="60"/>
      <c r="CP382" s="60"/>
      <c r="CQ382" s="60"/>
      <c r="CR382" s="60"/>
      <c r="CS382" s="60"/>
      <c r="CT382" s="60"/>
      <c r="CU382" s="60"/>
      <c r="CV382" s="60"/>
      <c r="CW382" s="60"/>
      <c r="CX382" s="60"/>
      <c r="CY382" s="60"/>
      <c r="CZ382" s="60"/>
      <c r="DA382" s="60"/>
      <c r="DB382" s="60"/>
      <c r="DC382" s="60"/>
      <c r="DD382" s="60"/>
      <c r="DE382" s="60"/>
      <c r="DF382" s="60"/>
      <c r="DG382" s="60"/>
      <c r="DH382" s="60"/>
      <c r="DI382" s="60"/>
      <c r="DJ382" s="60"/>
      <c r="DK382" s="60"/>
      <c r="DL382" s="60"/>
      <c r="DM382" s="60"/>
      <c r="DN382" s="60"/>
      <c r="DO382" s="60"/>
      <c r="DP382" s="60"/>
    </row>
    <row r="383" spans="2:120">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BS383" s="60"/>
      <c r="BT383" s="60"/>
      <c r="BU383" s="75"/>
      <c r="BV383" s="75"/>
      <c r="BW383" s="75"/>
      <c r="BX383" s="75"/>
      <c r="BY383" s="75"/>
      <c r="BZ383" s="75"/>
      <c r="CA383" s="75"/>
      <c r="CL383" s="60"/>
      <c r="CM383" s="60"/>
      <c r="CN383" s="60"/>
      <c r="CO383" s="60"/>
      <c r="CP383" s="60"/>
      <c r="CQ383" s="60"/>
      <c r="CR383" s="60"/>
      <c r="CS383" s="60"/>
      <c r="CT383" s="60"/>
      <c r="CU383" s="60"/>
      <c r="CV383" s="60"/>
      <c r="CW383" s="60"/>
      <c r="CX383" s="60"/>
      <c r="CY383" s="60"/>
      <c r="CZ383" s="60"/>
      <c r="DA383" s="60"/>
      <c r="DB383" s="60"/>
      <c r="DC383" s="60"/>
      <c r="DD383" s="60"/>
      <c r="DE383" s="60"/>
      <c r="DF383" s="60"/>
      <c r="DG383" s="60"/>
      <c r="DH383" s="60"/>
      <c r="DI383" s="60"/>
      <c r="DJ383" s="60"/>
      <c r="DK383" s="60"/>
      <c r="DL383" s="60"/>
      <c r="DM383" s="60"/>
      <c r="DN383" s="60"/>
      <c r="DO383" s="60"/>
      <c r="DP383" s="60"/>
    </row>
    <row r="384" spans="2:120">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BS384" s="60"/>
      <c r="BT384" s="60"/>
      <c r="BU384" s="75"/>
      <c r="BV384" s="75"/>
      <c r="BW384" s="75"/>
      <c r="BX384" s="75"/>
      <c r="BY384" s="75"/>
      <c r="BZ384" s="75"/>
      <c r="CA384" s="75"/>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row>
    <row r="385" spans="2:120">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BS385" s="60"/>
      <c r="BT385" s="60"/>
      <c r="BU385" s="75"/>
      <c r="BV385" s="75"/>
      <c r="BW385" s="75"/>
      <c r="BX385" s="75"/>
      <c r="BY385" s="75"/>
      <c r="BZ385" s="75"/>
      <c r="CA385" s="75"/>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row>
    <row r="386" spans="2:120">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BS386" s="60"/>
      <c r="BT386" s="60"/>
      <c r="BU386" s="75"/>
      <c r="BV386" s="75"/>
      <c r="BW386" s="75"/>
      <c r="BX386" s="75"/>
      <c r="BY386" s="75"/>
      <c r="BZ386" s="75"/>
      <c r="CA386" s="75"/>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row>
    <row r="387" spans="2:120">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BS387" s="60"/>
      <c r="BT387" s="60"/>
      <c r="BU387" s="75"/>
      <c r="BV387" s="75"/>
      <c r="BW387" s="75"/>
      <c r="BX387" s="75"/>
      <c r="BY387" s="75"/>
      <c r="BZ387" s="75"/>
      <c r="CA387" s="75"/>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row>
    <row r="388" spans="2:120">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BS388" s="60"/>
      <c r="BT388" s="60"/>
      <c r="BU388" s="75"/>
      <c r="BV388" s="75"/>
      <c r="BW388" s="75"/>
      <c r="BX388" s="75"/>
      <c r="BY388" s="75"/>
      <c r="BZ388" s="75"/>
      <c r="CA388" s="75"/>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row>
    <row r="389" spans="2:120">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BS389" s="60"/>
      <c r="BT389" s="60"/>
      <c r="BU389" s="75"/>
      <c r="BV389" s="75"/>
      <c r="BW389" s="75"/>
      <c r="BX389" s="75"/>
      <c r="BY389" s="75"/>
      <c r="BZ389" s="75"/>
      <c r="CA389" s="75"/>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row>
    <row r="390" spans="2:120">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BS390" s="60"/>
      <c r="BT390" s="60"/>
      <c r="BU390" s="75"/>
      <c r="BV390" s="75"/>
      <c r="BW390" s="75"/>
      <c r="BX390" s="75"/>
      <c r="BY390" s="75"/>
      <c r="BZ390" s="75"/>
      <c r="CA390" s="75"/>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row>
    <row r="391" spans="2:120">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BS391" s="60"/>
      <c r="BT391" s="60"/>
      <c r="BU391" s="75"/>
      <c r="BV391" s="75"/>
      <c r="BW391" s="75"/>
      <c r="BX391" s="75"/>
      <c r="BY391" s="75"/>
      <c r="BZ391" s="75"/>
      <c r="CA391" s="75"/>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row>
    <row r="392" spans="2:120">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BS392" s="60"/>
      <c r="BT392" s="60"/>
      <c r="BU392" s="75"/>
      <c r="BV392" s="75"/>
      <c r="BW392" s="75"/>
      <c r="BX392" s="75"/>
      <c r="BY392" s="75"/>
      <c r="BZ392" s="75"/>
      <c r="CA392" s="75"/>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row>
    <row r="393" spans="2:120">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BS393" s="60"/>
      <c r="BT393" s="60"/>
      <c r="BU393" s="75"/>
      <c r="BV393" s="75"/>
      <c r="BW393" s="75"/>
      <c r="BX393" s="75"/>
      <c r="BY393" s="75"/>
      <c r="BZ393" s="75"/>
      <c r="CA393" s="75"/>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row>
    <row r="394" spans="2:120">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BS394" s="60"/>
      <c r="BT394" s="60"/>
      <c r="BU394" s="75"/>
      <c r="BV394" s="75"/>
      <c r="BW394" s="75"/>
      <c r="BX394" s="75"/>
      <c r="BY394" s="75"/>
      <c r="BZ394" s="75"/>
      <c r="CA394" s="75"/>
      <c r="CL394" s="60"/>
      <c r="CM394" s="60"/>
      <c r="CN394" s="60"/>
      <c r="CO394" s="60"/>
      <c r="CP394" s="60"/>
      <c r="CQ394" s="60"/>
      <c r="CR394" s="60"/>
      <c r="CS394" s="60"/>
      <c r="CT394" s="60"/>
      <c r="CU394" s="60"/>
      <c r="CV394" s="60"/>
      <c r="CW394" s="60"/>
      <c r="CX394" s="60"/>
      <c r="CY394" s="60"/>
      <c r="CZ394" s="60"/>
      <c r="DA394" s="60"/>
      <c r="DB394" s="60"/>
      <c r="DC394" s="60"/>
      <c r="DD394" s="60"/>
      <c r="DE394" s="60"/>
      <c r="DF394" s="60"/>
      <c r="DG394" s="60"/>
      <c r="DH394" s="60"/>
      <c r="DI394" s="60"/>
      <c r="DJ394" s="60"/>
      <c r="DK394" s="60"/>
      <c r="DL394" s="60"/>
      <c r="DM394" s="60"/>
      <c r="DN394" s="60"/>
      <c r="DO394" s="60"/>
      <c r="DP394" s="60"/>
    </row>
    <row r="395" spans="2:120">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BS395" s="60"/>
      <c r="BT395" s="60"/>
      <c r="BU395" s="75"/>
      <c r="BV395" s="75"/>
      <c r="BW395" s="75"/>
      <c r="BX395" s="75"/>
      <c r="BY395" s="75"/>
      <c r="BZ395" s="75"/>
      <c r="CA395" s="75"/>
      <c r="CL395" s="60"/>
      <c r="CM395" s="60"/>
      <c r="CN395" s="60"/>
      <c r="CO395" s="60"/>
      <c r="CP395" s="60"/>
      <c r="CQ395" s="60"/>
      <c r="CR395" s="60"/>
      <c r="CS395" s="60"/>
      <c r="CT395" s="60"/>
      <c r="CU395" s="60"/>
      <c r="CV395" s="60"/>
      <c r="CW395" s="60"/>
      <c r="CX395" s="60"/>
      <c r="CY395" s="60"/>
      <c r="CZ395" s="60"/>
      <c r="DA395" s="60"/>
      <c r="DB395" s="60"/>
      <c r="DC395" s="60"/>
      <c r="DD395" s="60"/>
      <c r="DE395" s="60"/>
      <c r="DF395" s="60"/>
      <c r="DG395" s="60"/>
      <c r="DH395" s="60"/>
      <c r="DI395" s="60"/>
      <c r="DJ395" s="60"/>
      <c r="DK395" s="60"/>
      <c r="DL395" s="60"/>
      <c r="DM395" s="60"/>
      <c r="DN395" s="60"/>
      <c r="DO395" s="60"/>
      <c r="DP395" s="60"/>
    </row>
    <row r="396" spans="2:120">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BS396" s="60"/>
      <c r="BT396" s="60"/>
      <c r="BU396" s="75"/>
      <c r="BV396" s="75"/>
      <c r="BW396" s="75"/>
      <c r="BX396" s="75"/>
      <c r="BY396" s="75"/>
      <c r="BZ396" s="75"/>
      <c r="CA396" s="75"/>
      <c r="CL396" s="60"/>
      <c r="CM396" s="60"/>
      <c r="CN396" s="60"/>
      <c r="CO396" s="60"/>
      <c r="CP396" s="60"/>
      <c r="CQ396" s="60"/>
      <c r="CR396" s="60"/>
      <c r="CS396" s="60"/>
      <c r="CT396" s="60"/>
      <c r="CU396" s="60"/>
      <c r="CV396" s="60"/>
      <c r="CW396" s="60"/>
      <c r="CX396" s="60"/>
      <c r="CY396" s="60"/>
      <c r="CZ396" s="60"/>
      <c r="DA396" s="60"/>
      <c r="DB396" s="60"/>
      <c r="DC396" s="60"/>
      <c r="DD396" s="60"/>
      <c r="DE396" s="60"/>
      <c r="DF396" s="60"/>
      <c r="DG396" s="60"/>
      <c r="DH396" s="60"/>
      <c r="DI396" s="60"/>
      <c r="DJ396" s="60"/>
      <c r="DK396" s="60"/>
      <c r="DL396" s="60"/>
      <c r="DM396" s="60"/>
      <c r="DN396" s="60"/>
      <c r="DO396" s="60"/>
      <c r="DP396" s="60"/>
    </row>
    <row r="397" spans="2:120">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BS397" s="60"/>
      <c r="BT397" s="60"/>
      <c r="BU397" s="75"/>
      <c r="BV397" s="75"/>
      <c r="BW397" s="75"/>
      <c r="BX397" s="75"/>
      <c r="BY397" s="75"/>
      <c r="BZ397" s="75"/>
      <c r="CA397" s="75"/>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row>
    <row r="398" spans="2:120">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BS398" s="60"/>
      <c r="BT398" s="60"/>
      <c r="BU398" s="75"/>
      <c r="BV398" s="75"/>
      <c r="BW398" s="75"/>
      <c r="BX398" s="75"/>
      <c r="BY398" s="75"/>
      <c r="BZ398" s="75"/>
      <c r="CA398" s="75"/>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60"/>
      <c r="DJ398" s="60"/>
      <c r="DK398" s="60"/>
      <c r="DL398" s="60"/>
      <c r="DM398" s="60"/>
      <c r="DN398" s="60"/>
      <c r="DO398" s="60"/>
      <c r="DP398" s="60"/>
    </row>
    <row r="399" spans="2:120">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BS399" s="60"/>
      <c r="BT399" s="60"/>
      <c r="BU399" s="75"/>
      <c r="BV399" s="75"/>
      <c r="BW399" s="75"/>
      <c r="BX399" s="75"/>
      <c r="BY399" s="75"/>
      <c r="BZ399" s="75"/>
      <c r="CA399" s="75"/>
      <c r="CL399" s="60"/>
      <c r="CM399" s="60"/>
      <c r="CN399" s="60"/>
      <c r="CO399" s="60"/>
      <c r="CP399" s="60"/>
      <c r="CQ399" s="60"/>
      <c r="CR399" s="60"/>
      <c r="CS399" s="60"/>
      <c r="CT399" s="60"/>
      <c r="CU399" s="60"/>
      <c r="CV399" s="60"/>
      <c r="CW399" s="60"/>
      <c r="CX399" s="60"/>
      <c r="CY399" s="60"/>
      <c r="CZ399" s="60"/>
      <c r="DA399" s="60"/>
      <c r="DB399" s="60"/>
      <c r="DC399" s="60"/>
      <c r="DD399" s="60"/>
      <c r="DE399" s="60"/>
      <c r="DF399" s="60"/>
      <c r="DG399" s="60"/>
      <c r="DH399" s="60"/>
      <c r="DI399" s="60"/>
      <c r="DJ399" s="60"/>
      <c r="DK399" s="60"/>
      <c r="DL399" s="60"/>
      <c r="DM399" s="60"/>
      <c r="DN399" s="60"/>
      <c r="DO399" s="60"/>
      <c r="DP399" s="60"/>
    </row>
    <row r="400" spans="2:120">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BS400" s="60"/>
      <c r="BT400" s="60"/>
      <c r="BU400" s="75"/>
      <c r="BV400" s="75"/>
      <c r="BW400" s="75"/>
      <c r="BX400" s="75"/>
      <c r="BY400" s="75"/>
      <c r="BZ400" s="75"/>
      <c r="CA400" s="75"/>
      <c r="CL400" s="60"/>
      <c r="CM400" s="60"/>
      <c r="CN400" s="60"/>
      <c r="CO400" s="60"/>
      <c r="CP400" s="60"/>
      <c r="CQ400" s="60"/>
      <c r="CR400" s="60"/>
      <c r="CS400" s="60"/>
      <c r="CT400" s="60"/>
      <c r="CU400" s="60"/>
      <c r="CV400" s="60"/>
      <c r="CW400" s="60"/>
      <c r="CX400" s="60"/>
      <c r="CY400" s="60"/>
      <c r="CZ400" s="60"/>
      <c r="DA400" s="60"/>
      <c r="DB400" s="60"/>
      <c r="DC400" s="60"/>
      <c r="DD400" s="60"/>
      <c r="DE400" s="60"/>
      <c r="DF400" s="60"/>
      <c r="DG400" s="60"/>
      <c r="DH400" s="60"/>
      <c r="DI400" s="60"/>
      <c r="DJ400" s="60"/>
      <c r="DK400" s="60"/>
      <c r="DL400" s="60"/>
      <c r="DM400" s="60"/>
      <c r="DN400" s="60"/>
      <c r="DO400" s="60"/>
      <c r="DP400" s="60"/>
    </row>
    <row r="401" spans="2:120">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BS401" s="60"/>
      <c r="BT401" s="60"/>
      <c r="BU401" s="75"/>
      <c r="BV401" s="75"/>
      <c r="BW401" s="75"/>
      <c r="BX401" s="75"/>
      <c r="BY401" s="75"/>
      <c r="BZ401" s="75"/>
      <c r="CA401" s="75"/>
      <c r="CL401" s="60"/>
      <c r="CM401" s="60"/>
      <c r="CN401" s="60"/>
      <c r="CO401" s="60"/>
      <c r="CP401" s="60"/>
      <c r="CQ401" s="60"/>
      <c r="CR401" s="60"/>
      <c r="CS401" s="60"/>
      <c r="CT401" s="60"/>
      <c r="CU401" s="60"/>
      <c r="CV401" s="60"/>
      <c r="CW401" s="60"/>
      <c r="CX401" s="60"/>
      <c r="CY401" s="60"/>
      <c r="CZ401" s="60"/>
      <c r="DA401" s="60"/>
      <c r="DB401" s="60"/>
      <c r="DC401" s="60"/>
      <c r="DD401" s="60"/>
      <c r="DE401" s="60"/>
      <c r="DF401" s="60"/>
      <c r="DG401" s="60"/>
      <c r="DH401" s="60"/>
      <c r="DI401" s="60"/>
      <c r="DJ401" s="60"/>
      <c r="DK401" s="60"/>
      <c r="DL401" s="60"/>
      <c r="DM401" s="60"/>
      <c r="DN401" s="60"/>
      <c r="DO401" s="60"/>
      <c r="DP401" s="60"/>
    </row>
    <row r="402" spans="2:120">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BS402" s="60"/>
      <c r="BT402" s="60"/>
      <c r="BU402" s="75"/>
      <c r="BV402" s="75"/>
      <c r="BW402" s="75"/>
      <c r="BX402" s="75"/>
      <c r="BY402" s="75"/>
      <c r="BZ402" s="75"/>
      <c r="CA402" s="75"/>
      <c r="CL402" s="60"/>
      <c r="CM402" s="60"/>
      <c r="CN402" s="60"/>
      <c r="CO402" s="60"/>
      <c r="CP402" s="60"/>
      <c r="CQ402" s="60"/>
      <c r="CR402" s="60"/>
      <c r="CS402" s="60"/>
      <c r="CT402" s="60"/>
      <c r="CU402" s="60"/>
      <c r="CV402" s="60"/>
      <c r="CW402" s="60"/>
      <c r="CX402" s="60"/>
      <c r="CY402" s="60"/>
      <c r="CZ402" s="60"/>
      <c r="DA402" s="60"/>
      <c r="DB402" s="60"/>
      <c r="DC402" s="60"/>
      <c r="DD402" s="60"/>
      <c r="DE402" s="60"/>
      <c r="DF402" s="60"/>
      <c r="DG402" s="60"/>
      <c r="DH402" s="60"/>
      <c r="DI402" s="60"/>
      <c r="DJ402" s="60"/>
      <c r="DK402" s="60"/>
      <c r="DL402" s="60"/>
      <c r="DM402" s="60"/>
      <c r="DN402" s="60"/>
      <c r="DO402" s="60"/>
      <c r="DP402" s="60"/>
    </row>
    <row r="403" spans="2:120">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BS403" s="60"/>
      <c r="BT403" s="60"/>
      <c r="BU403" s="75"/>
      <c r="BV403" s="75"/>
      <c r="BW403" s="75"/>
      <c r="BX403" s="75"/>
      <c r="BY403" s="75"/>
      <c r="BZ403" s="75"/>
      <c r="CA403" s="75"/>
      <c r="CL403" s="60"/>
      <c r="CM403" s="60"/>
      <c r="CN403" s="60"/>
      <c r="CO403" s="60"/>
      <c r="CP403" s="60"/>
      <c r="CQ403" s="60"/>
      <c r="CR403" s="60"/>
      <c r="CS403" s="60"/>
      <c r="CT403" s="60"/>
      <c r="CU403" s="60"/>
      <c r="CV403" s="60"/>
      <c r="CW403" s="60"/>
      <c r="CX403" s="60"/>
      <c r="CY403" s="60"/>
      <c r="CZ403" s="60"/>
      <c r="DA403" s="60"/>
      <c r="DB403" s="60"/>
      <c r="DC403" s="60"/>
      <c r="DD403" s="60"/>
      <c r="DE403" s="60"/>
      <c r="DF403" s="60"/>
      <c r="DG403" s="60"/>
      <c r="DH403" s="60"/>
      <c r="DI403" s="60"/>
      <c r="DJ403" s="60"/>
      <c r="DK403" s="60"/>
      <c r="DL403" s="60"/>
      <c r="DM403" s="60"/>
      <c r="DN403" s="60"/>
      <c r="DO403" s="60"/>
      <c r="DP403" s="60"/>
    </row>
    <row r="404" spans="2:120">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BS404" s="60"/>
      <c r="BT404" s="60"/>
      <c r="BU404" s="75"/>
      <c r="BV404" s="75"/>
      <c r="BW404" s="75"/>
      <c r="BX404" s="75"/>
      <c r="BY404" s="75"/>
      <c r="BZ404" s="75"/>
      <c r="CA404" s="75"/>
      <c r="CL404" s="60"/>
      <c r="CM404" s="60"/>
      <c r="CN404" s="60"/>
      <c r="CO404" s="60"/>
      <c r="CP404" s="60"/>
      <c r="CQ404" s="60"/>
      <c r="CR404" s="60"/>
      <c r="CS404" s="60"/>
      <c r="CT404" s="60"/>
      <c r="CU404" s="60"/>
      <c r="CV404" s="60"/>
      <c r="CW404" s="60"/>
      <c r="CX404" s="60"/>
      <c r="CY404" s="60"/>
      <c r="CZ404" s="60"/>
      <c r="DA404" s="60"/>
      <c r="DB404" s="60"/>
      <c r="DC404" s="60"/>
      <c r="DD404" s="60"/>
      <c r="DE404" s="60"/>
      <c r="DF404" s="60"/>
      <c r="DG404" s="60"/>
      <c r="DH404" s="60"/>
      <c r="DI404" s="60"/>
      <c r="DJ404" s="60"/>
      <c r="DK404" s="60"/>
      <c r="DL404" s="60"/>
      <c r="DM404" s="60"/>
      <c r="DN404" s="60"/>
      <c r="DO404" s="60"/>
      <c r="DP404" s="60"/>
    </row>
    <row r="405" spans="2:120">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BS405" s="60"/>
      <c r="BT405" s="60"/>
      <c r="BU405" s="75"/>
      <c r="BV405" s="75"/>
      <c r="BW405" s="75"/>
      <c r="BX405" s="75"/>
      <c r="BY405" s="75"/>
      <c r="BZ405" s="75"/>
      <c r="CA405" s="75"/>
      <c r="CL405" s="60"/>
      <c r="CM405" s="60"/>
      <c r="CN405" s="60"/>
      <c r="CO405" s="60"/>
      <c r="CP405" s="60"/>
      <c r="CQ405" s="60"/>
      <c r="CR405" s="60"/>
      <c r="CS405" s="60"/>
      <c r="CT405" s="60"/>
      <c r="CU405" s="60"/>
      <c r="CV405" s="60"/>
      <c r="CW405" s="60"/>
      <c r="CX405" s="60"/>
      <c r="CY405" s="60"/>
      <c r="CZ405" s="60"/>
      <c r="DA405" s="60"/>
      <c r="DB405" s="60"/>
      <c r="DC405" s="60"/>
      <c r="DD405" s="60"/>
      <c r="DE405" s="60"/>
      <c r="DF405" s="60"/>
      <c r="DG405" s="60"/>
      <c r="DH405" s="60"/>
      <c r="DI405" s="60"/>
      <c r="DJ405" s="60"/>
      <c r="DK405" s="60"/>
      <c r="DL405" s="60"/>
      <c r="DM405" s="60"/>
      <c r="DN405" s="60"/>
      <c r="DO405" s="60"/>
      <c r="DP405" s="60"/>
    </row>
    <row r="406" spans="2:120">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BS406" s="60"/>
      <c r="BT406" s="60"/>
      <c r="BU406" s="75"/>
      <c r="BV406" s="75"/>
      <c r="BW406" s="75"/>
      <c r="BX406" s="75"/>
      <c r="BY406" s="75"/>
      <c r="BZ406" s="75"/>
      <c r="CA406" s="75"/>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row>
    <row r="407" spans="2:120">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BS407" s="60"/>
      <c r="BT407" s="60"/>
      <c r="BU407" s="75"/>
      <c r="BV407" s="75"/>
      <c r="BW407" s="75"/>
      <c r="BX407" s="75"/>
      <c r="BY407" s="75"/>
      <c r="BZ407" s="75"/>
      <c r="CA407" s="75"/>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row>
    <row r="408" spans="2:120">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BS408" s="60"/>
      <c r="BT408" s="60"/>
      <c r="BU408" s="75"/>
      <c r="BV408" s="75"/>
      <c r="BW408" s="75"/>
      <c r="BX408" s="75"/>
      <c r="BY408" s="75"/>
      <c r="BZ408" s="75"/>
      <c r="CA408" s="75"/>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row>
    <row r="409" spans="2:120">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BS409" s="60"/>
      <c r="BT409" s="60"/>
      <c r="BU409" s="75"/>
      <c r="BV409" s="75"/>
      <c r="BW409" s="75"/>
      <c r="BX409" s="75"/>
      <c r="BY409" s="75"/>
      <c r="BZ409" s="75"/>
      <c r="CA409" s="75"/>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row>
    <row r="410" spans="2:120">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BS410" s="60"/>
      <c r="BT410" s="60"/>
      <c r="BU410" s="75"/>
      <c r="BV410" s="75"/>
      <c r="BW410" s="75"/>
      <c r="BX410" s="75"/>
      <c r="BY410" s="75"/>
      <c r="BZ410" s="75"/>
      <c r="CA410" s="75"/>
      <c r="CL410" s="60"/>
      <c r="CM410" s="60"/>
      <c r="CN410" s="60"/>
      <c r="CO410" s="60"/>
      <c r="CP410" s="60"/>
      <c r="CQ410" s="60"/>
      <c r="CR410" s="60"/>
      <c r="CS410" s="60"/>
      <c r="CT410" s="60"/>
      <c r="CU410" s="60"/>
      <c r="CV410" s="60"/>
      <c r="CW410" s="60"/>
      <c r="CX410" s="60"/>
      <c r="CY410" s="60"/>
      <c r="CZ410" s="60"/>
      <c r="DA410" s="60"/>
      <c r="DB410" s="60"/>
      <c r="DC410" s="60"/>
      <c r="DD410" s="60"/>
      <c r="DE410" s="60"/>
      <c r="DF410" s="60"/>
      <c r="DG410" s="60"/>
      <c r="DH410" s="60"/>
      <c r="DI410" s="60"/>
      <c r="DJ410" s="60"/>
      <c r="DK410" s="60"/>
      <c r="DL410" s="60"/>
      <c r="DM410" s="60"/>
      <c r="DN410" s="60"/>
      <c r="DO410" s="60"/>
      <c r="DP410" s="60"/>
    </row>
    <row r="411" spans="2:120">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BS411" s="60"/>
      <c r="BT411" s="60"/>
      <c r="BU411" s="75"/>
      <c r="BV411" s="75"/>
      <c r="BW411" s="75"/>
      <c r="BX411" s="75"/>
      <c r="BY411" s="75"/>
      <c r="BZ411" s="75"/>
      <c r="CA411" s="75"/>
      <c r="CL411" s="60"/>
      <c r="CM411" s="60"/>
      <c r="CN411" s="60"/>
      <c r="CO411" s="60"/>
      <c r="CP411" s="60"/>
      <c r="CQ411" s="60"/>
      <c r="CR411" s="60"/>
      <c r="CS411" s="60"/>
      <c r="CT411" s="60"/>
      <c r="CU411" s="60"/>
      <c r="CV411" s="60"/>
      <c r="CW411" s="60"/>
      <c r="CX411" s="60"/>
      <c r="CY411" s="60"/>
      <c r="CZ411" s="60"/>
      <c r="DA411" s="60"/>
      <c r="DB411" s="60"/>
      <c r="DC411" s="60"/>
      <c r="DD411" s="60"/>
      <c r="DE411" s="60"/>
      <c r="DF411" s="60"/>
      <c r="DG411" s="60"/>
      <c r="DH411" s="60"/>
      <c r="DI411" s="60"/>
      <c r="DJ411" s="60"/>
      <c r="DK411" s="60"/>
      <c r="DL411" s="60"/>
      <c r="DM411" s="60"/>
      <c r="DN411" s="60"/>
      <c r="DO411" s="60"/>
      <c r="DP411" s="60"/>
    </row>
    <row r="412" spans="2:120">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BS412" s="60"/>
      <c r="BT412" s="60"/>
      <c r="BU412" s="75"/>
      <c r="BV412" s="75"/>
      <c r="BW412" s="75"/>
      <c r="BX412" s="75"/>
      <c r="BY412" s="75"/>
      <c r="BZ412" s="75"/>
      <c r="CA412" s="75"/>
      <c r="CL412" s="60"/>
      <c r="CM412" s="60"/>
      <c r="CN412" s="60"/>
      <c r="CO412" s="60"/>
      <c r="CP412" s="60"/>
      <c r="CQ412" s="60"/>
      <c r="CR412" s="60"/>
      <c r="CS412" s="60"/>
      <c r="CT412" s="60"/>
      <c r="CU412" s="60"/>
      <c r="CV412" s="60"/>
      <c r="CW412" s="60"/>
      <c r="CX412" s="60"/>
      <c r="CY412" s="60"/>
      <c r="CZ412" s="60"/>
      <c r="DA412" s="60"/>
      <c r="DB412" s="60"/>
      <c r="DC412" s="60"/>
      <c r="DD412" s="60"/>
      <c r="DE412" s="60"/>
      <c r="DF412" s="60"/>
      <c r="DG412" s="60"/>
      <c r="DH412" s="60"/>
      <c r="DI412" s="60"/>
      <c r="DJ412" s="60"/>
      <c r="DK412" s="60"/>
      <c r="DL412" s="60"/>
      <c r="DM412" s="60"/>
      <c r="DN412" s="60"/>
      <c r="DO412" s="60"/>
      <c r="DP412" s="60"/>
    </row>
    <row r="413" spans="2:120">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BS413" s="60"/>
      <c r="BT413" s="60"/>
      <c r="BU413" s="75"/>
      <c r="BV413" s="75"/>
      <c r="BW413" s="75"/>
      <c r="BX413" s="75"/>
      <c r="BY413" s="75"/>
      <c r="BZ413" s="75"/>
      <c r="CA413" s="75"/>
      <c r="CL413" s="60"/>
      <c r="CM413" s="60"/>
      <c r="CN413" s="60"/>
      <c r="CO413" s="60"/>
      <c r="CP413" s="60"/>
      <c r="CQ413" s="60"/>
      <c r="CR413" s="60"/>
      <c r="CS413" s="60"/>
      <c r="CT413" s="60"/>
      <c r="CU413" s="60"/>
      <c r="CV413" s="60"/>
      <c r="CW413" s="60"/>
      <c r="CX413" s="60"/>
      <c r="CY413" s="60"/>
      <c r="CZ413" s="60"/>
      <c r="DA413" s="60"/>
      <c r="DB413" s="60"/>
      <c r="DC413" s="60"/>
      <c r="DD413" s="60"/>
      <c r="DE413" s="60"/>
      <c r="DF413" s="60"/>
      <c r="DG413" s="60"/>
      <c r="DH413" s="60"/>
      <c r="DI413" s="60"/>
      <c r="DJ413" s="60"/>
      <c r="DK413" s="60"/>
      <c r="DL413" s="60"/>
      <c r="DM413" s="60"/>
      <c r="DN413" s="60"/>
      <c r="DO413" s="60"/>
      <c r="DP413" s="60"/>
    </row>
    <row r="414" spans="2:120">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BS414" s="60"/>
      <c r="BT414" s="60"/>
      <c r="BU414" s="75"/>
      <c r="BV414" s="75"/>
      <c r="BW414" s="75"/>
      <c r="BX414" s="75"/>
      <c r="BY414" s="75"/>
      <c r="BZ414" s="75"/>
      <c r="CA414" s="75"/>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row>
    <row r="415" spans="2:120">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BS415" s="60"/>
      <c r="BT415" s="60"/>
      <c r="BU415" s="75"/>
      <c r="BV415" s="75"/>
      <c r="BW415" s="75"/>
      <c r="BX415" s="75"/>
      <c r="BY415" s="75"/>
      <c r="BZ415" s="75"/>
      <c r="CA415" s="75"/>
      <c r="CL415" s="60"/>
      <c r="CM415" s="60"/>
      <c r="CN415" s="60"/>
      <c r="CO415" s="60"/>
      <c r="CP415" s="60"/>
      <c r="CQ415" s="60"/>
      <c r="CR415" s="60"/>
      <c r="CS415" s="60"/>
      <c r="CT415" s="60"/>
      <c r="CU415" s="60"/>
      <c r="CV415" s="60"/>
      <c r="CW415" s="60"/>
      <c r="CX415" s="60"/>
      <c r="CY415" s="60"/>
      <c r="CZ415" s="60"/>
      <c r="DA415" s="60"/>
      <c r="DB415" s="60"/>
      <c r="DC415" s="60"/>
      <c r="DD415" s="60"/>
      <c r="DE415" s="60"/>
      <c r="DF415" s="60"/>
      <c r="DG415" s="60"/>
      <c r="DH415" s="60"/>
      <c r="DI415" s="60"/>
      <c r="DJ415" s="60"/>
      <c r="DK415" s="60"/>
      <c r="DL415" s="60"/>
      <c r="DM415" s="60"/>
      <c r="DN415" s="60"/>
      <c r="DO415" s="60"/>
      <c r="DP415" s="60"/>
    </row>
    <row r="416" spans="2:120">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BS416" s="60"/>
      <c r="BT416" s="60"/>
      <c r="BU416" s="75"/>
      <c r="BV416" s="75"/>
      <c r="BW416" s="75"/>
      <c r="BX416" s="75"/>
      <c r="BY416" s="75"/>
      <c r="BZ416" s="75"/>
      <c r="CA416" s="75"/>
      <c r="CL416" s="60"/>
      <c r="CM416" s="60"/>
      <c r="CN416" s="60"/>
      <c r="CO416" s="60"/>
      <c r="CP416" s="60"/>
      <c r="CQ416" s="60"/>
      <c r="CR416" s="60"/>
      <c r="CS416" s="60"/>
      <c r="CT416" s="60"/>
      <c r="CU416" s="60"/>
      <c r="CV416" s="60"/>
      <c r="CW416" s="60"/>
      <c r="CX416" s="60"/>
      <c r="CY416" s="60"/>
      <c r="CZ416" s="60"/>
      <c r="DA416" s="60"/>
      <c r="DB416" s="60"/>
      <c r="DC416" s="60"/>
      <c r="DD416" s="60"/>
      <c r="DE416" s="60"/>
      <c r="DF416" s="60"/>
      <c r="DG416" s="60"/>
      <c r="DH416" s="60"/>
      <c r="DI416" s="60"/>
      <c r="DJ416" s="60"/>
      <c r="DK416" s="60"/>
      <c r="DL416" s="60"/>
      <c r="DM416" s="60"/>
      <c r="DN416" s="60"/>
      <c r="DO416" s="60"/>
      <c r="DP416" s="60"/>
    </row>
    <row r="417" spans="2:120">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BS417" s="60"/>
      <c r="BT417" s="60"/>
      <c r="BU417" s="75"/>
      <c r="BV417" s="75"/>
      <c r="BW417" s="75"/>
      <c r="BX417" s="75"/>
      <c r="BY417" s="75"/>
      <c r="BZ417" s="75"/>
      <c r="CA417" s="75"/>
      <c r="CL417" s="60"/>
      <c r="CM417" s="60"/>
      <c r="CN417" s="60"/>
      <c r="CO417" s="60"/>
      <c r="CP417" s="60"/>
      <c r="CQ417" s="60"/>
      <c r="CR417" s="60"/>
      <c r="CS417" s="60"/>
      <c r="CT417" s="60"/>
      <c r="CU417" s="60"/>
      <c r="CV417" s="60"/>
      <c r="CW417" s="60"/>
      <c r="CX417" s="60"/>
      <c r="CY417" s="60"/>
      <c r="CZ417" s="60"/>
      <c r="DA417" s="60"/>
      <c r="DB417" s="60"/>
      <c r="DC417" s="60"/>
      <c r="DD417" s="60"/>
      <c r="DE417" s="60"/>
      <c r="DF417" s="60"/>
      <c r="DG417" s="60"/>
      <c r="DH417" s="60"/>
      <c r="DI417" s="60"/>
      <c r="DJ417" s="60"/>
      <c r="DK417" s="60"/>
      <c r="DL417" s="60"/>
      <c r="DM417" s="60"/>
      <c r="DN417" s="60"/>
      <c r="DO417" s="60"/>
      <c r="DP417" s="60"/>
    </row>
    <row r="418" spans="2:120">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BS418" s="60"/>
      <c r="BT418" s="60"/>
      <c r="BU418" s="75"/>
      <c r="BV418" s="75"/>
      <c r="BW418" s="75"/>
      <c r="BX418" s="75"/>
      <c r="BY418" s="75"/>
      <c r="BZ418" s="75"/>
      <c r="CA418" s="75"/>
      <c r="CL418" s="60"/>
      <c r="CM418" s="60"/>
      <c r="CN418" s="60"/>
      <c r="CO418" s="60"/>
      <c r="CP418" s="60"/>
      <c r="CQ418" s="60"/>
      <c r="CR418" s="60"/>
      <c r="CS418" s="60"/>
      <c r="CT418" s="60"/>
      <c r="CU418" s="60"/>
      <c r="CV418" s="60"/>
      <c r="CW418" s="60"/>
      <c r="CX418" s="60"/>
      <c r="CY418" s="60"/>
      <c r="CZ418" s="60"/>
      <c r="DA418" s="60"/>
      <c r="DB418" s="60"/>
      <c r="DC418" s="60"/>
      <c r="DD418" s="60"/>
      <c r="DE418" s="60"/>
      <c r="DF418" s="60"/>
      <c r="DG418" s="60"/>
      <c r="DH418" s="60"/>
      <c r="DI418" s="60"/>
      <c r="DJ418" s="60"/>
      <c r="DK418" s="60"/>
      <c r="DL418" s="60"/>
      <c r="DM418" s="60"/>
      <c r="DN418" s="60"/>
      <c r="DO418" s="60"/>
      <c r="DP418" s="60"/>
    </row>
    <row r="419" spans="2:120">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BS419" s="60"/>
      <c r="BT419" s="60"/>
      <c r="BU419" s="75"/>
      <c r="BV419" s="75"/>
      <c r="BW419" s="75"/>
      <c r="BX419" s="75"/>
      <c r="BY419" s="75"/>
      <c r="BZ419" s="75"/>
      <c r="CA419" s="75"/>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row>
    <row r="420" spans="2:120">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BS420" s="60"/>
      <c r="BT420" s="60"/>
      <c r="BU420" s="75"/>
      <c r="BV420" s="75"/>
      <c r="BW420" s="75"/>
      <c r="BX420" s="75"/>
      <c r="BY420" s="75"/>
      <c r="BZ420" s="75"/>
      <c r="CA420" s="75"/>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row>
    <row r="421" spans="2:120">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BS421" s="60"/>
      <c r="BT421" s="60"/>
      <c r="BU421" s="75"/>
      <c r="BV421" s="75"/>
      <c r="BW421" s="75"/>
      <c r="BX421" s="75"/>
      <c r="BY421" s="75"/>
      <c r="BZ421" s="75"/>
      <c r="CA421" s="75"/>
      <c r="CL421" s="60"/>
      <c r="CM421" s="60"/>
      <c r="CN421" s="60"/>
      <c r="CO421" s="60"/>
      <c r="CP421" s="60"/>
      <c r="CQ421" s="60"/>
      <c r="CR421" s="60"/>
      <c r="CS421" s="60"/>
      <c r="CT421" s="60"/>
      <c r="CU421" s="60"/>
      <c r="CV421" s="60"/>
      <c r="CW421" s="60"/>
      <c r="CX421" s="60"/>
      <c r="CY421" s="60"/>
      <c r="CZ421" s="60"/>
      <c r="DA421" s="60"/>
      <c r="DB421" s="60"/>
      <c r="DC421" s="60"/>
      <c r="DD421" s="60"/>
      <c r="DE421" s="60"/>
      <c r="DF421" s="60"/>
      <c r="DG421" s="60"/>
      <c r="DH421" s="60"/>
      <c r="DI421" s="60"/>
      <c r="DJ421" s="60"/>
      <c r="DK421" s="60"/>
      <c r="DL421" s="60"/>
      <c r="DM421" s="60"/>
      <c r="DN421" s="60"/>
      <c r="DO421" s="60"/>
      <c r="DP421" s="60"/>
    </row>
    <row r="422" spans="2:120">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BS422" s="60"/>
      <c r="BT422" s="60"/>
      <c r="BU422" s="75"/>
      <c r="BV422" s="75"/>
      <c r="BW422" s="75"/>
      <c r="BX422" s="75"/>
      <c r="BY422" s="75"/>
      <c r="BZ422" s="75"/>
      <c r="CA422" s="75"/>
      <c r="CL422" s="60"/>
      <c r="CM422" s="60"/>
      <c r="CN422" s="60"/>
      <c r="CO422" s="60"/>
      <c r="CP422" s="60"/>
      <c r="CQ422" s="60"/>
      <c r="CR422" s="60"/>
      <c r="CS422" s="60"/>
      <c r="CT422" s="60"/>
      <c r="CU422" s="60"/>
      <c r="CV422" s="60"/>
      <c r="CW422" s="60"/>
      <c r="CX422" s="60"/>
      <c r="CY422" s="60"/>
      <c r="CZ422" s="60"/>
      <c r="DA422" s="60"/>
      <c r="DB422" s="60"/>
      <c r="DC422" s="60"/>
      <c r="DD422" s="60"/>
      <c r="DE422" s="60"/>
      <c r="DF422" s="60"/>
      <c r="DG422" s="60"/>
      <c r="DH422" s="60"/>
      <c r="DI422" s="60"/>
      <c r="DJ422" s="60"/>
      <c r="DK422" s="60"/>
      <c r="DL422" s="60"/>
      <c r="DM422" s="60"/>
      <c r="DN422" s="60"/>
      <c r="DO422" s="60"/>
      <c r="DP422" s="60"/>
    </row>
    <row r="423" spans="2:120">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BS423" s="60"/>
      <c r="BT423" s="60"/>
      <c r="BU423" s="75"/>
      <c r="BV423" s="75"/>
      <c r="BW423" s="75"/>
      <c r="BX423" s="75"/>
      <c r="BY423" s="75"/>
      <c r="BZ423" s="75"/>
      <c r="CA423" s="75"/>
      <c r="CL423" s="60"/>
      <c r="CM423" s="60"/>
      <c r="CN423" s="60"/>
      <c r="CO423" s="60"/>
      <c r="CP423" s="60"/>
      <c r="CQ423" s="60"/>
      <c r="CR423" s="60"/>
      <c r="CS423" s="60"/>
      <c r="CT423" s="60"/>
      <c r="CU423" s="60"/>
      <c r="CV423" s="60"/>
      <c r="CW423" s="60"/>
      <c r="CX423" s="60"/>
      <c r="CY423" s="60"/>
      <c r="CZ423" s="60"/>
      <c r="DA423" s="60"/>
      <c r="DB423" s="60"/>
      <c r="DC423" s="60"/>
      <c r="DD423" s="60"/>
      <c r="DE423" s="60"/>
      <c r="DF423" s="60"/>
      <c r="DG423" s="60"/>
      <c r="DH423" s="60"/>
      <c r="DI423" s="60"/>
      <c r="DJ423" s="60"/>
      <c r="DK423" s="60"/>
      <c r="DL423" s="60"/>
      <c r="DM423" s="60"/>
      <c r="DN423" s="60"/>
      <c r="DO423" s="60"/>
      <c r="DP423" s="60"/>
    </row>
    <row r="424" spans="2:120">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BS424" s="60"/>
      <c r="BT424" s="60"/>
      <c r="BU424" s="75"/>
      <c r="BV424" s="75"/>
      <c r="BW424" s="75"/>
      <c r="BX424" s="75"/>
      <c r="BY424" s="75"/>
      <c r="BZ424" s="75"/>
      <c r="CA424" s="75"/>
      <c r="CL424" s="60"/>
      <c r="CM424" s="60"/>
      <c r="CN424" s="60"/>
      <c r="CO424" s="60"/>
      <c r="CP424" s="60"/>
      <c r="CQ424" s="60"/>
      <c r="CR424" s="60"/>
      <c r="CS424" s="60"/>
      <c r="CT424" s="60"/>
      <c r="CU424" s="60"/>
      <c r="CV424" s="60"/>
      <c r="CW424" s="60"/>
      <c r="CX424" s="60"/>
      <c r="CY424" s="60"/>
      <c r="CZ424" s="60"/>
      <c r="DA424" s="60"/>
      <c r="DB424" s="60"/>
      <c r="DC424" s="60"/>
      <c r="DD424" s="60"/>
      <c r="DE424" s="60"/>
      <c r="DF424" s="60"/>
      <c r="DG424" s="60"/>
      <c r="DH424" s="60"/>
      <c r="DI424" s="60"/>
      <c r="DJ424" s="60"/>
      <c r="DK424" s="60"/>
      <c r="DL424" s="60"/>
      <c r="DM424" s="60"/>
      <c r="DN424" s="60"/>
      <c r="DO424" s="60"/>
      <c r="DP424" s="60"/>
    </row>
    <row r="425" spans="2:120">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BS425" s="60"/>
      <c r="BT425" s="60"/>
      <c r="BU425" s="75"/>
      <c r="BV425" s="75"/>
      <c r="BW425" s="75"/>
      <c r="BX425" s="75"/>
      <c r="BY425" s="75"/>
      <c r="BZ425" s="75"/>
      <c r="CA425" s="75"/>
      <c r="CL425" s="60"/>
      <c r="CM425" s="60"/>
      <c r="CN425" s="60"/>
      <c r="CO425" s="60"/>
      <c r="CP425" s="60"/>
      <c r="CQ425" s="60"/>
      <c r="CR425" s="60"/>
      <c r="CS425" s="60"/>
      <c r="CT425" s="60"/>
      <c r="CU425" s="60"/>
      <c r="CV425" s="60"/>
      <c r="CW425" s="60"/>
      <c r="CX425" s="60"/>
      <c r="CY425" s="60"/>
      <c r="CZ425" s="60"/>
      <c r="DA425" s="60"/>
      <c r="DB425" s="60"/>
      <c r="DC425" s="60"/>
      <c r="DD425" s="60"/>
      <c r="DE425" s="60"/>
      <c r="DF425" s="60"/>
      <c r="DG425" s="60"/>
      <c r="DH425" s="60"/>
      <c r="DI425" s="60"/>
      <c r="DJ425" s="60"/>
      <c r="DK425" s="60"/>
      <c r="DL425" s="60"/>
      <c r="DM425" s="60"/>
      <c r="DN425" s="60"/>
      <c r="DO425" s="60"/>
      <c r="DP425" s="60"/>
    </row>
    <row r="426" spans="2:120">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BS426" s="60"/>
      <c r="BT426" s="60"/>
      <c r="BU426" s="75"/>
      <c r="BV426" s="75"/>
      <c r="BW426" s="75"/>
      <c r="BX426" s="75"/>
      <c r="BY426" s="75"/>
      <c r="BZ426" s="75"/>
      <c r="CA426" s="75"/>
      <c r="CL426" s="60"/>
      <c r="CM426" s="60"/>
      <c r="CN426" s="60"/>
      <c r="CO426" s="60"/>
      <c r="CP426" s="60"/>
      <c r="CQ426" s="60"/>
      <c r="CR426" s="60"/>
      <c r="CS426" s="60"/>
      <c r="CT426" s="60"/>
      <c r="CU426" s="60"/>
      <c r="CV426" s="60"/>
      <c r="CW426" s="60"/>
      <c r="CX426" s="60"/>
      <c r="CY426" s="60"/>
      <c r="CZ426" s="60"/>
      <c r="DA426" s="60"/>
      <c r="DB426" s="60"/>
      <c r="DC426" s="60"/>
      <c r="DD426" s="60"/>
      <c r="DE426" s="60"/>
      <c r="DF426" s="60"/>
      <c r="DG426" s="60"/>
      <c r="DH426" s="60"/>
      <c r="DI426" s="60"/>
      <c r="DJ426" s="60"/>
      <c r="DK426" s="60"/>
      <c r="DL426" s="60"/>
      <c r="DM426" s="60"/>
      <c r="DN426" s="60"/>
      <c r="DO426" s="60"/>
      <c r="DP426" s="60"/>
    </row>
    <row r="427" spans="2:120">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BS427" s="60"/>
      <c r="BT427" s="60"/>
      <c r="BU427" s="75"/>
      <c r="BV427" s="75"/>
      <c r="BW427" s="75"/>
      <c r="BX427" s="75"/>
      <c r="BY427" s="75"/>
      <c r="BZ427" s="75"/>
      <c r="CA427" s="75"/>
      <c r="CL427" s="60"/>
      <c r="CM427" s="60"/>
      <c r="CN427" s="60"/>
      <c r="CO427" s="60"/>
      <c r="CP427" s="60"/>
      <c r="CQ427" s="60"/>
      <c r="CR427" s="60"/>
      <c r="CS427" s="60"/>
      <c r="CT427" s="60"/>
      <c r="CU427" s="60"/>
      <c r="CV427" s="60"/>
      <c r="CW427" s="60"/>
      <c r="CX427" s="60"/>
      <c r="CY427" s="60"/>
      <c r="CZ427" s="60"/>
      <c r="DA427" s="60"/>
      <c r="DB427" s="60"/>
      <c r="DC427" s="60"/>
      <c r="DD427" s="60"/>
      <c r="DE427" s="60"/>
      <c r="DF427" s="60"/>
      <c r="DG427" s="60"/>
      <c r="DH427" s="60"/>
      <c r="DI427" s="60"/>
      <c r="DJ427" s="60"/>
      <c r="DK427" s="60"/>
      <c r="DL427" s="60"/>
      <c r="DM427" s="60"/>
      <c r="DN427" s="60"/>
      <c r="DO427" s="60"/>
      <c r="DP427" s="60"/>
    </row>
    <row r="428" spans="2:120">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BS428" s="60"/>
      <c r="BT428" s="60"/>
      <c r="BU428" s="75"/>
      <c r="BV428" s="75"/>
      <c r="BW428" s="75"/>
      <c r="BX428" s="75"/>
      <c r="BY428" s="75"/>
      <c r="BZ428" s="75"/>
      <c r="CA428" s="75"/>
      <c r="CL428" s="60"/>
      <c r="CM428" s="60"/>
      <c r="CN428" s="60"/>
      <c r="CO428" s="60"/>
      <c r="CP428" s="60"/>
      <c r="CQ428" s="60"/>
      <c r="CR428" s="60"/>
      <c r="CS428" s="60"/>
      <c r="CT428" s="60"/>
      <c r="CU428" s="60"/>
      <c r="CV428" s="60"/>
      <c r="CW428" s="60"/>
      <c r="CX428" s="60"/>
      <c r="CY428" s="60"/>
      <c r="CZ428" s="60"/>
      <c r="DA428" s="60"/>
      <c r="DB428" s="60"/>
      <c r="DC428" s="60"/>
      <c r="DD428" s="60"/>
      <c r="DE428" s="60"/>
      <c r="DF428" s="60"/>
      <c r="DG428" s="60"/>
      <c r="DH428" s="60"/>
      <c r="DI428" s="60"/>
      <c r="DJ428" s="60"/>
      <c r="DK428" s="60"/>
      <c r="DL428" s="60"/>
      <c r="DM428" s="60"/>
      <c r="DN428" s="60"/>
      <c r="DO428" s="60"/>
      <c r="DP428" s="60"/>
    </row>
    <row r="429" spans="2:120">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BS429" s="60"/>
      <c r="BT429" s="60"/>
      <c r="BU429" s="75"/>
      <c r="BV429" s="75"/>
      <c r="BW429" s="75"/>
      <c r="BX429" s="75"/>
      <c r="BY429" s="75"/>
      <c r="BZ429" s="75"/>
      <c r="CA429" s="75"/>
      <c r="CL429" s="60"/>
      <c r="CM429" s="60"/>
      <c r="CN429" s="60"/>
      <c r="CO429" s="60"/>
      <c r="CP429" s="60"/>
      <c r="CQ429" s="60"/>
      <c r="CR429" s="60"/>
      <c r="CS429" s="60"/>
      <c r="CT429" s="60"/>
      <c r="CU429" s="60"/>
      <c r="CV429" s="60"/>
      <c r="CW429" s="60"/>
      <c r="CX429" s="60"/>
      <c r="CY429" s="60"/>
      <c r="CZ429" s="60"/>
      <c r="DA429" s="60"/>
      <c r="DB429" s="60"/>
      <c r="DC429" s="60"/>
      <c r="DD429" s="60"/>
      <c r="DE429" s="60"/>
      <c r="DF429" s="60"/>
      <c r="DG429" s="60"/>
      <c r="DH429" s="60"/>
      <c r="DI429" s="60"/>
      <c r="DJ429" s="60"/>
      <c r="DK429" s="60"/>
      <c r="DL429" s="60"/>
      <c r="DM429" s="60"/>
      <c r="DN429" s="60"/>
      <c r="DO429" s="60"/>
      <c r="DP429" s="60"/>
    </row>
    <row r="430" spans="2:120">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BS430" s="60"/>
      <c r="BT430" s="60"/>
      <c r="BU430" s="75"/>
      <c r="BV430" s="75"/>
      <c r="BW430" s="75"/>
      <c r="BX430" s="75"/>
      <c r="BY430" s="75"/>
      <c r="BZ430" s="75"/>
      <c r="CA430" s="75"/>
      <c r="CL430" s="60"/>
      <c r="CM430" s="60"/>
      <c r="CN430" s="60"/>
      <c r="CO430" s="60"/>
      <c r="CP430" s="60"/>
      <c r="CQ430" s="60"/>
      <c r="CR430" s="60"/>
      <c r="CS430" s="60"/>
      <c r="CT430" s="60"/>
      <c r="CU430" s="60"/>
      <c r="CV430" s="60"/>
      <c r="CW430" s="60"/>
      <c r="CX430" s="60"/>
      <c r="CY430" s="60"/>
      <c r="CZ430" s="60"/>
      <c r="DA430" s="60"/>
      <c r="DB430" s="60"/>
      <c r="DC430" s="60"/>
      <c r="DD430" s="60"/>
      <c r="DE430" s="60"/>
      <c r="DF430" s="60"/>
      <c r="DG430" s="60"/>
      <c r="DH430" s="60"/>
      <c r="DI430" s="60"/>
      <c r="DJ430" s="60"/>
      <c r="DK430" s="60"/>
      <c r="DL430" s="60"/>
      <c r="DM430" s="60"/>
      <c r="DN430" s="60"/>
      <c r="DO430" s="60"/>
      <c r="DP430" s="60"/>
    </row>
    <row r="431" spans="2:120">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BS431" s="60"/>
      <c r="BT431" s="60"/>
      <c r="BU431" s="75"/>
      <c r="BV431" s="75"/>
      <c r="BW431" s="75"/>
      <c r="BX431" s="75"/>
      <c r="BY431" s="75"/>
      <c r="BZ431" s="75"/>
      <c r="CA431" s="75"/>
      <c r="CL431" s="60"/>
      <c r="CM431" s="60"/>
      <c r="CN431" s="60"/>
      <c r="CO431" s="60"/>
      <c r="CP431" s="60"/>
      <c r="CQ431" s="60"/>
      <c r="CR431" s="60"/>
      <c r="CS431" s="60"/>
      <c r="CT431" s="60"/>
      <c r="CU431" s="60"/>
      <c r="CV431" s="60"/>
      <c r="CW431" s="60"/>
      <c r="CX431" s="60"/>
      <c r="CY431" s="60"/>
      <c r="CZ431" s="60"/>
      <c r="DA431" s="60"/>
      <c r="DB431" s="60"/>
      <c r="DC431" s="60"/>
      <c r="DD431" s="60"/>
      <c r="DE431" s="60"/>
      <c r="DF431" s="60"/>
      <c r="DG431" s="60"/>
      <c r="DH431" s="60"/>
      <c r="DI431" s="60"/>
      <c r="DJ431" s="60"/>
      <c r="DK431" s="60"/>
      <c r="DL431" s="60"/>
      <c r="DM431" s="60"/>
      <c r="DN431" s="60"/>
      <c r="DO431" s="60"/>
      <c r="DP431" s="60"/>
    </row>
    <row r="432" spans="2:120">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BS432" s="60"/>
      <c r="BT432" s="60"/>
      <c r="BU432" s="75"/>
      <c r="BV432" s="75"/>
      <c r="BW432" s="75"/>
      <c r="BX432" s="75"/>
      <c r="BY432" s="75"/>
      <c r="BZ432" s="75"/>
      <c r="CA432" s="75"/>
      <c r="CL432" s="60"/>
      <c r="CM432" s="60"/>
      <c r="CN432" s="60"/>
      <c r="CO432" s="60"/>
      <c r="CP432" s="60"/>
      <c r="CQ432" s="60"/>
      <c r="CR432" s="60"/>
      <c r="CS432" s="60"/>
      <c r="CT432" s="60"/>
      <c r="CU432" s="60"/>
      <c r="CV432" s="60"/>
      <c r="CW432" s="60"/>
      <c r="CX432" s="60"/>
      <c r="CY432" s="60"/>
      <c r="CZ432" s="60"/>
      <c r="DA432" s="60"/>
      <c r="DB432" s="60"/>
      <c r="DC432" s="60"/>
      <c r="DD432" s="60"/>
      <c r="DE432" s="60"/>
      <c r="DF432" s="60"/>
      <c r="DG432" s="60"/>
      <c r="DH432" s="60"/>
      <c r="DI432" s="60"/>
      <c r="DJ432" s="60"/>
      <c r="DK432" s="60"/>
      <c r="DL432" s="60"/>
      <c r="DM432" s="60"/>
      <c r="DN432" s="60"/>
      <c r="DO432" s="60"/>
      <c r="DP432" s="60"/>
    </row>
    <row r="433" spans="2:120">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BS433" s="60"/>
      <c r="BT433" s="60"/>
      <c r="BU433" s="75"/>
      <c r="BV433" s="75"/>
      <c r="BW433" s="75"/>
      <c r="BX433" s="75"/>
      <c r="BY433" s="75"/>
      <c r="BZ433" s="75"/>
      <c r="CA433" s="75"/>
      <c r="CL433" s="60"/>
      <c r="CM433" s="60"/>
      <c r="CN433" s="60"/>
      <c r="CO433" s="60"/>
      <c r="CP433" s="60"/>
      <c r="CQ433" s="60"/>
      <c r="CR433" s="60"/>
      <c r="CS433" s="60"/>
      <c r="CT433" s="60"/>
      <c r="CU433" s="60"/>
      <c r="CV433" s="60"/>
      <c r="CW433" s="60"/>
      <c r="CX433" s="60"/>
      <c r="CY433" s="60"/>
      <c r="CZ433" s="60"/>
      <c r="DA433" s="60"/>
      <c r="DB433" s="60"/>
      <c r="DC433" s="60"/>
      <c r="DD433" s="60"/>
      <c r="DE433" s="60"/>
      <c r="DF433" s="60"/>
      <c r="DG433" s="60"/>
      <c r="DH433" s="60"/>
      <c r="DI433" s="60"/>
      <c r="DJ433" s="60"/>
      <c r="DK433" s="60"/>
      <c r="DL433" s="60"/>
      <c r="DM433" s="60"/>
      <c r="DN433" s="60"/>
      <c r="DO433" s="60"/>
      <c r="DP433" s="60"/>
    </row>
    <row r="434" spans="2:120">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BS434" s="60"/>
      <c r="BT434" s="60"/>
      <c r="BU434" s="75"/>
      <c r="BV434" s="75"/>
      <c r="BW434" s="75"/>
      <c r="BX434" s="75"/>
      <c r="BY434" s="75"/>
      <c r="BZ434" s="75"/>
      <c r="CA434" s="75"/>
      <c r="CL434" s="60"/>
      <c r="CM434" s="60"/>
      <c r="CN434" s="60"/>
      <c r="CO434" s="60"/>
      <c r="CP434" s="60"/>
      <c r="CQ434" s="60"/>
      <c r="CR434" s="60"/>
      <c r="CS434" s="60"/>
      <c r="CT434" s="60"/>
      <c r="CU434" s="60"/>
      <c r="CV434" s="60"/>
      <c r="CW434" s="60"/>
      <c r="CX434" s="60"/>
      <c r="CY434" s="60"/>
      <c r="CZ434" s="60"/>
      <c r="DA434" s="60"/>
      <c r="DB434" s="60"/>
      <c r="DC434" s="60"/>
      <c r="DD434" s="60"/>
      <c r="DE434" s="60"/>
      <c r="DF434" s="60"/>
      <c r="DG434" s="60"/>
      <c r="DH434" s="60"/>
      <c r="DI434" s="60"/>
      <c r="DJ434" s="60"/>
      <c r="DK434" s="60"/>
      <c r="DL434" s="60"/>
      <c r="DM434" s="60"/>
      <c r="DN434" s="60"/>
      <c r="DO434" s="60"/>
      <c r="DP434" s="60"/>
    </row>
    <row r="435" spans="2:120">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BS435" s="60"/>
      <c r="BT435" s="60"/>
      <c r="BU435" s="75"/>
      <c r="BV435" s="75"/>
      <c r="BW435" s="75"/>
      <c r="BX435" s="75"/>
      <c r="BY435" s="75"/>
      <c r="BZ435" s="75"/>
      <c r="CA435" s="75"/>
      <c r="CL435" s="60"/>
      <c r="CM435" s="60"/>
      <c r="CN435" s="60"/>
      <c r="CO435" s="60"/>
      <c r="CP435" s="60"/>
      <c r="CQ435" s="60"/>
      <c r="CR435" s="60"/>
      <c r="CS435" s="60"/>
      <c r="CT435" s="60"/>
      <c r="CU435" s="60"/>
      <c r="CV435" s="60"/>
      <c r="CW435" s="60"/>
      <c r="CX435" s="60"/>
      <c r="CY435" s="60"/>
      <c r="CZ435" s="60"/>
      <c r="DA435" s="60"/>
      <c r="DB435" s="60"/>
      <c r="DC435" s="60"/>
      <c r="DD435" s="60"/>
      <c r="DE435" s="60"/>
      <c r="DF435" s="60"/>
      <c r="DG435" s="60"/>
      <c r="DH435" s="60"/>
      <c r="DI435" s="60"/>
      <c r="DJ435" s="60"/>
      <c r="DK435" s="60"/>
      <c r="DL435" s="60"/>
      <c r="DM435" s="60"/>
      <c r="DN435" s="60"/>
      <c r="DO435" s="60"/>
      <c r="DP435" s="60"/>
    </row>
    <row r="436" spans="2:120">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BS436" s="60"/>
      <c r="BT436" s="60"/>
      <c r="BU436" s="75"/>
      <c r="BV436" s="75"/>
      <c r="BW436" s="75"/>
      <c r="BX436" s="75"/>
      <c r="BY436" s="75"/>
      <c r="BZ436" s="75"/>
      <c r="CA436" s="75"/>
      <c r="CL436" s="60"/>
      <c r="CM436" s="60"/>
      <c r="CN436" s="60"/>
      <c r="CO436" s="60"/>
      <c r="CP436" s="60"/>
      <c r="CQ436" s="60"/>
      <c r="CR436" s="60"/>
      <c r="CS436" s="60"/>
      <c r="CT436" s="60"/>
      <c r="CU436" s="60"/>
      <c r="CV436" s="60"/>
      <c r="CW436" s="60"/>
      <c r="CX436" s="60"/>
      <c r="CY436" s="60"/>
      <c r="CZ436" s="60"/>
      <c r="DA436" s="60"/>
      <c r="DB436" s="60"/>
      <c r="DC436" s="60"/>
      <c r="DD436" s="60"/>
      <c r="DE436" s="60"/>
      <c r="DF436" s="60"/>
      <c r="DG436" s="60"/>
      <c r="DH436" s="60"/>
      <c r="DI436" s="60"/>
      <c r="DJ436" s="60"/>
      <c r="DK436" s="60"/>
      <c r="DL436" s="60"/>
      <c r="DM436" s="60"/>
      <c r="DN436" s="60"/>
      <c r="DO436" s="60"/>
      <c r="DP436" s="60"/>
    </row>
    <row r="437" spans="2:120">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BS437" s="60"/>
      <c r="BT437" s="60"/>
      <c r="BU437" s="75"/>
      <c r="BV437" s="75"/>
      <c r="BW437" s="75"/>
      <c r="BX437" s="75"/>
      <c r="BY437" s="75"/>
      <c r="BZ437" s="75"/>
      <c r="CA437" s="75"/>
      <c r="CL437" s="60"/>
      <c r="CM437" s="60"/>
      <c r="CN437" s="60"/>
      <c r="CO437" s="60"/>
      <c r="CP437" s="60"/>
      <c r="CQ437" s="60"/>
      <c r="CR437" s="60"/>
      <c r="CS437" s="60"/>
      <c r="CT437" s="60"/>
      <c r="CU437" s="60"/>
      <c r="CV437" s="60"/>
      <c r="CW437" s="60"/>
      <c r="CX437" s="60"/>
      <c r="CY437" s="60"/>
      <c r="CZ437" s="60"/>
      <c r="DA437" s="60"/>
      <c r="DB437" s="60"/>
      <c r="DC437" s="60"/>
      <c r="DD437" s="60"/>
      <c r="DE437" s="60"/>
      <c r="DF437" s="60"/>
      <c r="DG437" s="60"/>
      <c r="DH437" s="60"/>
      <c r="DI437" s="60"/>
      <c r="DJ437" s="60"/>
      <c r="DK437" s="60"/>
      <c r="DL437" s="60"/>
      <c r="DM437" s="60"/>
      <c r="DN437" s="60"/>
      <c r="DO437" s="60"/>
      <c r="DP437" s="60"/>
    </row>
    <row r="438" spans="2:120">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BS438" s="60"/>
      <c r="BT438" s="60"/>
      <c r="BU438" s="75"/>
      <c r="BV438" s="75"/>
      <c r="BW438" s="75"/>
      <c r="BX438" s="75"/>
      <c r="BY438" s="75"/>
      <c r="BZ438" s="75"/>
      <c r="CA438" s="75"/>
      <c r="CL438" s="60"/>
      <c r="CM438" s="60"/>
      <c r="CN438" s="60"/>
      <c r="CO438" s="60"/>
      <c r="CP438" s="60"/>
      <c r="CQ438" s="60"/>
      <c r="CR438" s="60"/>
      <c r="CS438" s="60"/>
      <c r="CT438" s="60"/>
      <c r="CU438" s="60"/>
      <c r="CV438" s="60"/>
      <c r="CW438" s="60"/>
      <c r="CX438" s="60"/>
      <c r="CY438" s="60"/>
      <c r="CZ438" s="60"/>
      <c r="DA438" s="60"/>
      <c r="DB438" s="60"/>
      <c r="DC438" s="60"/>
      <c r="DD438" s="60"/>
      <c r="DE438" s="60"/>
      <c r="DF438" s="60"/>
      <c r="DG438" s="60"/>
      <c r="DH438" s="60"/>
      <c r="DI438" s="60"/>
      <c r="DJ438" s="60"/>
      <c r="DK438" s="60"/>
      <c r="DL438" s="60"/>
      <c r="DM438" s="60"/>
      <c r="DN438" s="60"/>
      <c r="DO438" s="60"/>
      <c r="DP438" s="60"/>
    </row>
    <row r="439" spans="2:120">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BS439" s="60"/>
      <c r="BT439" s="60"/>
      <c r="BU439" s="75"/>
      <c r="BV439" s="75"/>
      <c r="BW439" s="75"/>
      <c r="BX439" s="75"/>
      <c r="BY439" s="75"/>
      <c r="BZ439" s="75"/>
      <c r="CA439" s="75"/>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row>
    <row r="440" spans="2:120">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BS440" s="60"/>
      <c r="BT440" s="60"/>
      <c r="BU440" s="75"/>
      <c r="BV440" s="75"/>
      <c r="BW440" s="75"/>
      <c r="BX440" s="75"/>
      <c r="BY440" s="75"/>
      <c r="BZ440" s="75"/>
      <c r="CA440" s="75"/>
      <c r="CL440" s="60"/>
      <c r="CM440" s="60"/>
      <c r="CN440" s="60"/>
      <c r="CO440" s="60"/>
      <c r="CP440" s="60"/>
      <c r="CQ440" s="60"/>
      <c r="CR440" s="60"/>
      <c r="CS440" s="60"/>
      <c r="CT440" s="60"/>
      <c r="CU440" s="60"/>
      <c r="CV440" s="60"/>
      <c r="CW440" s="60"/>
      <c r="CX440" s="60"/>
      <c r="CY440" s="60"/>
      <c r="CZ440" s="60"/>
      <c r="DA440" s="60"/>
      <c r="DB440" s="60"/>
      <c r="DC440" s="60"/>
      <c r="DD440" s="60"/>
      <c r="DE440" s="60"/>
      <c r="DF440" s="60"/>
      <c r="DG440" s="60"/>
      <c r="DH440" s="60"/>
      <c r="DI440" s="60"/>
      <c r="DJ440" s="60"/>
      <c r="DK440" s="60"/>
      <c r="DL440" s="60"/>
      <c r="DM440" s="60"/>
      <c r="DN440" s="60"/>
      <c r="DO440" s="60"/>
      <c r="DP440" s="60"/>
    </row>
    <row r="441" spans="2:120">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BS441" s="60"/>
      <c r="BT441" s="60"/>
      <c r="BU441" s="75"/>
      <c r="BV441" s="75"/>
      <c r="BW441" s="75"/>
      <c r="BX441" s="75"/>
      <c r="BY441" s="75"/>
      <c r="BZ441" s="75"/>
      <c r="CA441" s="75"/>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row>
    <row r="442" spans="2:120">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BS442" s="60"/>
      <c r="BT442" s="60"/>
      <c r="BU442" s="75"/>
      <c r="BV442" s="75"/>
      <c r="BW442" s="75"/>
      <c r="BX442" s="75"/>
      <c r="BY442" s="75"/>
      <c r="BZ442" s="75"/>
      <c r="CA442" s="75"/>
      <c r="CL442" s="60"/>
      <c r="CM442" s="60"/>
      <c r="CN442" s="60"/>
      <c r="CO442" s="60"/>
      <c r="CP442" s="60"/>
      <c r="CQ442" s="60"/>
      <c r="CR442" s="60"/>
      <c r="CS442" s="60"/>
      <c r="CT442" s="60"/>
      <c r="CU442" s="60"/>
      <c r="CV442" s="60"/>
      <c r="CW442" s="60"/>
      <c r="CX442" s="60"/>
      <c r="CY442" s="60"/>
      <c r="CZ442" s="60"/>
      <c r="DA442" s="60"/>
      <c r="DB442" s="60"/>
      <c r="DC442" s="60"/>
      <c r="DD442" s="60"/>
      <c r="DE442" s="60"/>
      <c r="DF442" s="60"/>
      <c r="DG442" s="60"/>
      <c r="DH442" s="60"/>
      <c r="DI442" s="60"/>
      <c r="DJ442" s="60"/>
      <c r="DK442" s="60"/>
      <c r="DL442" s="60"/>
      <c r="DM442" s="60"/>
      <c r="DN442" s="60"/>
      <c r="DO442" s="60"/>
      <c r="DP442" s="60"/>
    </row>
    <row r="443" spans="2:120">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BS443" s="60"/>
      <c r="BT443" s="60"/>
      <c r="BU443" s="75"/>
      <c r="BV443" s="75"/>
      <c r="BW443" s="75"/>
      <c r="BX443" s="75"/>
      <c r="BY443" s="75"/>
      <c r="BZ443" s="75"/>
      <c r="CA443" s="75"/>
      <c r="CL443" s="60"/>
      <c r="CM443" s="60"/>
      <c r="CN443" s="60"/>
      <c r="CO443" s="60"/>
      <c r="CP443" s="60"/>
      <c r="CQ443" s="60"/>
      <c r="CR443" s="60"/>
      <c r="CS443" s="60"/>
      <c r="CT443" s="60"/>
      <c r="CU443" s="60"/>
      <c r="CV443" s="60"/>
      <c r="CW443" s="60"/>
      <c r="CX443" s="60"/>
      <c r="CY443" s="60"/>
      <c r="CZ443" s="60"/>
      <c r="DA443" s="60"/>
      <c r="DB443" s="60"/>
      <c r="DC443" s="60"/>
      <c r="DD443" s="60"/>
      <c r="DE443" s="60"/>
      <c r="DF443" s="60"/>
      <c r="DG443" s="60"/>
      <c r="DH443" s="60"/>
      <c r="DI443" s="60"/>
      <c r="DJ443" s="60"/>
      <c r="DK443" s="60"/>
      <c r="DL443" s="60"/>
      <c r="DM443" s="60"/>
      <c r="DN443" s="60"/>
      <c r="DO443" s="60"/>
      <c r="DP443" s="60"/>
    </row>
    <row r="444" spans="2:120">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BS444" s="60"/>
      <c r="BT444" s="60"/>
      <c r="BU444" s="75"/>
      <c r="BV444" s="75"/>
      <c r="BW444" s="75"/>
      <c r="BX444" s="75"/>
      <c r="BY444" s="75"/>
      <c r="BZ444" s="75"/>
      <c r="CA444" s="75"/>
      <c r="CL444" s="60"/>
      <c r="CM444" s="60"/>
      <c r="CN444" s="60"/>
      <c r="CO444" s="60"/>
      <c r="CP444" s="60"/>
      <c r="CQ444" s="60"/>
      <c r="CR444" s="60"/>
      <c r="CS444" s="60"/>
      <c r="CT444" s="60"/>
      <c r="CU444" s="60"/>
      <c r="CV444" s="60"/>
      <c r="CW444" s="60"/>
      <c r="CX444" s="60"/>
      <c r="CY444" s="60"/>
      <c r="CZ444" s="60"/>
      <c r="DA444" s="60"/>
      <c r="DB444" s="60"/>
      <c r="DC444" s="60"/>
      <c r="DD444" s="60"/>
      <c r="DE444" s="60"/>
      <c r="DF444" s="60"/>
      <c r="DG444" s="60"/>
      <c r="DH444" s="60"/>
      <c r="DI444" s="60"/>
      <c r="DJ444" s="60"/>
      <c r="DK444" s="60"/>
      <c r="DL444" s="60"/>
      <c r="DM444" s="60"/>
      <c r="DN444" s="60"/>
      <c r="DO444" s="60"/>
      <c r="DP444" s="60"/>
    </row>
    <row r="445" spans="2:120">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BS445" s="60"/>
      <c r="BT445" s="60"/>
      <c r="BU445" s="75"/>
      <c r="BV445" s="75"/>
      <c r="BW445" s="75"/>
      <c r="BX445" s="75"/>
      <c r="BY445" s="75"/>
      <c r="BZ445" s="75"/>
      <c r="CA445" s="75"/>
      <c r="CL445" s="60"/>
      <c r="CM445" s="60"/>
      <c r="CN445" s="60"/>
      <c r="CO445" s="60"/>
      <c r="CP445" s="60"/>
      <c r="CQ445" s="60"/>
      <c r="CR445" s="60"/>
      <c r="CS445" s="60"/>
      <c r="CT445" s="60"/>
      <c r="CU445" s="60"/>
      <c r="CV445" s="60"/>
      <c r="CW445" s="60"/>
      <c r="CX445" s="60"/>
      <c r="CY445" s="60"/>
      <c r="CZ445" s="60"/>
      <c r="DA445" s="60"/>
      <c r="DB445" s="60"/>
      <c r="DC445" s="60"/>
      <c r="DD445" s="60"/>
      <c r="DE445" s="60"/>
      <c r="DF445" s="60"/>
      <c r="DG445" s="60"/>
      <c r="DH445" s="60"/>
      <c r="DI445" s="60"/>
      <c r="DJ445" s="60"/>
      <c r="DK445" s="60"/>
      <c r="DL445" s="60"/>
      <c r="DM445" s="60"/>
      <c r="DN445" s="60"/>
      <c r="DO445" s="60"/>
      <c r="DP445" s="60"/>
    </row>
    <row r="446" spans="2:120">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BS446" s="60"/>
      <c r="BT446" s="60"/>
      <c r="BU446" s="75"/>
      <c r="BV446" s="75"/>
      <c r="BW446" s="75"/>
      <c r="BX446" s="75"/>
      <c r="BY446" s="75"/>
      <c r="BZ446" s="75"/>
      <c r="CA446" s="75"/>
      <c r="CL446" s="60"/>
      <c r="CM446" s="60"/>
      <c r="CN446" s="60"/>
      <c r="CO446" s="60"/>
      <c r="CP446" s="60"/>
      <c r="CQ446" s="60"/>
      <c r="CR446" s="60"/>
      <c r="CS446" s="60"/>
      <c r="CT446" s="60"/>
      <c r="CU446" s="60"/>
      <c r="CV446" s="60"/>
      <c r="CW446" s="60"/>
      <c r="CX446" s="60"/>
      <c r="CY446" s="60"/>
      <c r="CZ446" s="60"/>
      <c r="DA446" s="60"/>
      <c r="DB446" s="60"/>
      <c r="DC446" s="60"/>
      <c r="DD446" s="60"/>
      <c r="DE446" s="60"/>
      <c r="DF446" s="60"/>
      <c r="DG446" s="60"/>
      <c r="DH446" s="60"/>
      <c r="DI446" s="60"/>
      <c r="DJ446" s="60"/>
      <c r="DK446" s="60"/>
      <c r="DL446" s="60"/>
      <c r="DM446" s="60"/>
      <c r="DN446" s="60"/>
      <c r="DO446" s="60"/>
      <c r="DP446" s="60"/>
    </row>
    <row r="447" spans="2:120">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BS447" s="60"/>
      <c r="BT447" s="60"/>
      <c r="BU447" s="75"/>
      <c r="BV447" s="75"/>
      <c r="BW447" s="75"/>
      <c r="BX447" s="75"/>
      <c r="BY447" s="75"/>
      <c r="BZ447" s="75"/>
      <c r="CA447" s="75"/>
      <c r="CL447" s="60"/>
      <c r="CM447" s="60"/>
      <c r="CN447" s="60"/>
      <c r="CO447" s="60"/>
      <c r="CP447" s="60"/>
      <c r="CQ447" s="60"/>
      <c r="CR447" s="60"/>
      <c r="CS447" s="60"/>
      <c r="CT447" s="60"/>
      <c r="CU447" s="60"/>
      <c r="CV447" s="60"/>
      <c r="CW447" s="60"/>
      <c r="CX447" s="60"/>
      <c r="CY447" s="60"/>
      <c r="CZ447" s="60"/>
      <c r="DA447" s="60"/>
      <c r="DB447" s="60"/>
      <c r="DC447" s="60"/>
      <c r="DD447" s="60"/>
      <c r="DE447" s="60"/>
      <c r="DF447" s="60"/>
      <c r="DG447" s="60"/>
      <c r="DH447" s="60"/>
      <c r="DI447" s="60"/>
      <c r="DJ447" s="60"/>
      <c r="DK447" s="60"/>
      <c r="DL447" s="60"/>
      <c r="DM447" s="60"/>
      <c r="DN447" s="60"/>
      <c r="DO447" s="60"/>
      <c r="DP447" s="60"/>
    </row>
    <row r="448" spans="2:120">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BS448" s="60"/>
      <c r="BT448" s="60"/>
      <c r="BU448" s="75"/>
      <c r="BV448" s="75"/>
      <c r="BW448" s="75"/>
      <c r="BX448" s="75"/>
      <c r="BY448" s="75"/>
      <c r="BZ448" s="75"/>
      <c r="CA448" s="75"/>
      <c r="CL448" s="60"/>
      <c r="CM448" s="60"/>
      <c r="CN448" s="60"/>
      <c r="CO448" s="60"/>
      <c r="CP448" s="60"/>
      <c r="CQ448" s="60"/>
      <c r="CR448" s="60"/>
      <c r="CS448" s="60"/>
      <c r="CT448" s="60"/>
      <c r="CU448" s="60"/>
      <c r="CV448" s="60"/>
      <c r="CW448" s="60"/>
      <c r="CX448" s="60"/>
      <c r="CY448" s="60"/>
      <c r="CZ448" s="60"/>
      <c r="DA448" s="60"/>
      <c r="DB448" s="60"/>
      <c r="DC448" s="60"/>
      <c r="DD448" s="60"/>
      <c r="DE448" s="60"/>
      <c r="DF448" s="60"/>
      <c r="DG448" s="60"/>
      <c r="DH448" s="60"/>
      <c r="DI448" s="60"/>
      <c r="DJ448" s="60"/>
      <c r="DK448" s="60"/>
      <c r="DL448" s="60"/>
      <c r="DM448" s="60"/>
      <c r="DN448" s="60"/>
      <c r="DO448" s="60"/>
      <c r="DP448" s="60"/>
    </row>
    <row r="449" spans="2:120">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BS449" s="60"/>
      <c r="BT449" s="60"/>
      <c r="BU449" s="75"/>
      <c r="BV449" s="75"/>
      <c r="BW449" s="75"/>
      <c r="BX449" s="75"/>
      <c r="BY449" s="75"/>
      <c r="BZ449" s="75"/>
      <c r="CA449" s="75"/>
      <c r="CL449" s="60"/>
      <c r="CM449" s="60"/>
      <c r="CN449" s="60"/>
      <c r="CO449" s="60"/>
      <c r="CP449" s="60"/>
      <c r="CQ449" s="60"/>
      <c r="CR449" s="60"/>
      <c r="CS449" s="60"/>
      <c r="CT449" s="60"/>
      <c r="CU449" s="60"/>
      <c r="CV449" s="60"/>
      <c r="CW449" s="60"/>
      <c r="CX449" s="60"/>
      <c r="CY449" s="60"/>
      <c r="CZ449" s="60"/>
      <c r="DA449" s="60"/>
      <c r="DB449" s="60"/>
      <c r="DC449" s="60"/>
      <c r="DD449" s="60"/>
      <c r="DE449" s="60"/>
      <c r="DF449" s="60"/>
      <c r="DG449" s="60"/>
      <c r="DH449" s="60"/>
      <c r="DI449" s="60"/>
      <c r="DJ449" s="60"/>
      <c r="DK449" s="60"/>
      <c r="DL449" s="60"/>
      <c r="DM449" s="60"/>
      <c r="DN449" s="60"/>
      <c r="DO449" s="60"/>
      <c r="DP449" s="60"/>
    </row>
    <row r="450" spans="2:120">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BS450" s="60"/>
      <c r="BT450" s="60"/>
      <c r="BU450" s="75"/>
      <c r="BV450" s="75"/>
      <c r="BW450" s="75"/>
      <c r="BX450" s="75"/>
      <c r="BY450" s="75"/>
      <c r="BZ450" s="75"/>
      <c r="CA450" s="75"/>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row>
    <row r="451" spans="2:120">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BS451" s="60"/>
      <c r="BT451" s="60"/>
      <c r="BU451" s="75"/>
      <c r="BV451" s="75"/>
      <c r="BW451" s="75"/>
      <c r="BX451" s="75"/>
      <c r="BY451" s="75"/>
      <c r="BZ451" s="75"/>
      <c r="CA451" s="75"/>
      <c r="CL451" s="60"/>
      <c r="CM451" s="60"/>
      <c r="CN451" s="60"/>
      <c r="CO451" s="60"/>
      <c r="CP451" s="60"/>
      <c r="CQ451" s="60"/>
      <c r="CR451" s="60"/>
      <c r="CS451" s="60"/>
      <c r="CT451" s="60"/>
      <c r="CU451" s="60"/>
      <c r="CV451" s="60"/>
      <c r="CW451" s="60"/>
      <c r="CX451" s="60"/>
      <c r="CY451" s="60"/>
      <c r="CZ451" s="60"/>
      <c r="DA451" s="60"/>
      <c r="DB451" s="60"/>
      <c r="DC451" s="60"/>
      <c r="DD451" s="60"/>
      <c r="DE451" s="60"/>
      <c r="DF451" s="60"/>
      <c r="DG451" s="60"/>
      <c r="DH451" s="60"/>
      <c r="DI451" s="60"/>
      <c r="DJ451" s="60"/>
      <c r="DK451" s="60"/>
      <c r="DL451" s="60"/>
      <c r="DM451" s="60"/>
      <c r="DN451" s="60"/>
      <c r="DO451" s="60"/>
      <c r="DP451" s="60"/>
    </row>
    <row r="452" spans="2:120">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BS452" s="60"/>
      <c r="BT452" s="60"/>
      <c r="BU452" s="75"/>
      <c r="BV452" s="75"/>
      <c r="BW452" s="75"/>
      <c r="BX452" s="75"/>
      <c r="BY452" s="75"/>
      <c r="BZ452" s="75"/>
      <c r="CA452" s="75"/>
      <c r="CL452" s="60"/>
      <c r="CM452" s="60"/>
      <c r="CN452" s="60"/>
      <c r="CO452" s="60"/>
      <c r="CP452" s="60"/>
      <c r="CQ452" s="60"/>
      <c r="CR452" s="60"/>
      <c r="CS452" s="60"/>
      <c r="CT452" s="60"/>
      <c r="CU452" s="60"/>
      <c r="CV452" s="60"/>
      <c r="CW452" s="60"/>
      <c r="CX452" s="60"/>
      <c r="CY452" s="60"/>
      <c r="CZ452" s="60"/>
      <c r="DA452" s="60"/>
      <c r="DB452" s="60"/>
      <c r="DC452" s="60"/>
      <c r="DD452" s="60"/>
      <c r="DE452" s="60"/>
      <c r="DF452" s="60"/>
      <c r="DG452" s="60"/>
      <c r="DH452" s="60"/>
      <c r="DI452" s="60"/>
      <c r="DJ452" s="60"/>
      <c r="DK452" s="60"/>
      <c r="DL452" s="60"/>
      <c r="DM452" s="60"/>
      <c r="DN452" s="60"/>
      <c r="DO452" s="60"/>
      <c r="DP452" s="60"/>
    </row>
    <row r="453" spans="2:120">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BS453" s="60"/>
      <c r="BT453" s="60"/>
      <c r="BU453" s="75"/>
      <c r="BV453" s="75"/>
      <c r="BW453" s="75"/>
      <c r="BX453" s="75"/>
      <c r="BY453" s="75"/>
      <c r="BZ453" s="75"/>
      <c r="CA453" s="75"/>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row>
    <row r="454" spans="2:120">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BS454" s="60"/>
      <c r="BT454" s="60"/>
      <c r="BU454" s="75"/>
      <c r="BV454" s="75"/>
      <c r="BW454" s="75"/>
      <c r="BX454" s="75"/>
      <c r="BY454" s="75"/>
      <c r="BZ454" s="75"/>
      <c r="CA454" s="75"/>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row>
    <row r="455" spans="2:120">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BS455" s="60"/>
      <c r="BT455" s="60"/>
      <c r="BU455" s="75"/>
      <c r="BV455" s="75"/>
      <c r="BW455" s="75"/>
      <c r="BX455" s="75"/>
      <c r="BY455" s="75"/>
      <c r="BZ455" s="75"/>
      <c r="CA455" s="75"/>
      <c r="CL455" s="60"/>
      <c r="CM455" s="60"/>
      <c r="CN455" s="60"/>
      <c r="CO455" s="60"/>
      <c r="CP455" s="60"/>
      <c r="CQ455" s="60"/>
      <c r="CR455" s="60"/>
      <c r="CS455" s="60"/>
      <c r="CT455" s="60"/>
      <c r="CU455" s="60"/>
      <c r="CV455" s="60"/>
      <c r="CW455" s="60"/>
      <c r="CX455" s="60"/>
      <c r="CY455" s="60"/>
      <c r="CZ455" s="60"/>
      <c r="DA455" s="60"/>
      <c r="DB455" s="60"/>
      <c r="DC455" s="60"/>
      <c r="DD455" s="60"/>
      <c r="DE455" s="60"/>
      <c r="DF455" s="60"/>
      <c r="DG455" s="60"/>
      <c r="DH455" s="60"/>
      <c r="DI455" s="60"/>
      <c r="DJ455" s="60"/>
      <c r="DK455" s="60"/>
      <c r="DL455" s="60"/>
      <c r="DM455" s="60"/>
      <c r="DN455" s="60"/>
      <c r="DO455" s="60"/>
      <c r="DP455" s="60"/>
    </row>
    <row r="456" spans="2:120">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BS456" s="60"/>
      <c r="BT456" s="60"/>
      <c r="BU456" s="75"/>
      <c r="BV456" s="75"/>
      <c r="BW456" s="75"/>
      <c r="BX456" s="75"/>
      <c r="BY456" s="75"/>
      <c r="BZ456" s="75"/>
      <c r="CA456" s="75"/>
      <c r="CL456" s="60"/>
      <c r="CM456" s="60"/>
      <c r="CN456" s="60"/>
      <c r="CO456" s="60"/>
      <c r="CP456" s="60"/>
      <c r="CQ456" s="60"/>
      <c r="CR456" s="60"/>
      <c r="CS456" s="60"/>
      <c r="CT456" s="60"/>
      <c r="CU456" s="60"/>
      <c r="CV456" s="60"/>
      <c r="CW456" s="60"/>
      <c r="CX456" s="60"/>
      <c r="CY456" s="60"/>
      <c r="CZ456" s="60"/>
      <c r="DA456" s="60"/>
      <c r="DB456" s="60"/>
      <c r="DC456" s="60"/>
      <c r="DD456" s="60"/>
      <c r="DE456" s="60"/>
      <c r="DF456" s="60"/>
      <c r="DG456" s="60"/>
      <c r="DH456" s="60"/>
      <c r="DI456" s="60"/>
      <c r="DJ456" s="60"/>
      <c r="DK456" s="60"/>
      <c r="DL456" s="60"/>
      <c r="DM456" s="60"/>
      <c r="DN456" s="60"/>
      <c r="DO456" s="60"/>
      <c r="DP456" s="60"/>
    </row>
    <row r="457" spans="2:120">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BS457" s="60"/>
      <c r="BT457" s="60"/>
      <c r="BU457" s="75"/>
      <c r="BV457" s="75"/>
      <c r="BW457" s="75"/>
      <c r="BX457" s="75"/>
      <c r="BY457" s="75"/>
      <c r="BZ457" s="75"/>
      <c r="CA457" s="75"/>
      <c r="CL457" s="60"/>
      <c r="CM457" s="60"/>
      <c r="CN457" s="60"/>
      <c r="CO457" s="60"/>
      <c r="CP457" s="60"/>
      <c r="CQ457" s="60"/>
      <c r="CR457" s="60"/>
      <c r="CS457" s="60"/>
      <c r="CT457" s="60"/>
      <c r="CU457" s="60"/>
      <c r="CV457" s="60"/>
      <c r="CW457" s="60"/>
      <c r="CX457" s="60"/>
      <c r="CY457" s="60"/>
      <c r="CZ457" s="60"/>
      <c r="DA457" s="60"/>
      <c r="DB457" s="60"/>
      <c r="DC457" s="60"/>
      <c r="DD457" s="60"/>
      <c r="DE457" s="60"/>
      <c r="DF457" s="60"/>
      <c r="DG457" s="60"/>
      <c r="DH457" s="60"/>
      <c r="DI457" s="60"/>
      <c r="DJ457" s="60"/>
      <c r="DK457" s="60"/>
      <c r="DL457" s="60"/>
      <c r="DM457" s="60"/>
      <c r="DN457" s="60"/>
      <c r="DO457" s="60"/>
      <c r="DP457" s="60"/>
    </row>
    <row r="458" spans="2:120">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BS458" s="60"/>
      <c r="BT458" s="60"/>
      <c r="BU458" s="75"/>
      <c r="BV458" s="75"/>
      <c r="BW458" s="75"/>
      <c r="BX458" s="75"/>
      <c r="BY458" s="75"/>
      <c r="BZ458" s="75"/>
      <c r="CA458" s="75"/>
      <c r="CL458" s="60"/>
      <c r="CM458" s="60"/>
      <c r="CN458" s="60"/>
      <c r="CO458" s="60"/>
      <c r="CP458" s="60"/>
      <c r="CQ458" s="60"/>
      <c r="CR458" s="60"/>
      <c r="CS458" s="60"/>
      <c r="CT458" s="60"/>
      <c r="CU458" s="60"/>
      <c r="CV458" s="60"/>
      <c r="CW458" s="60"/>
      <c r="CX458" s="60"/>
      <c r="CY458" s="60"/>
      <c r="CZ458" s="60"/>
      <c r="DA458" s="60"/>
      <c r="DB458" s="60"/>
      <c r="DC458" s="60"/>
      <c r="DD458" s="60"/>
      <c r="DE458" s="60"/>
      <c r="DF458" s="60"/>
      <c r="DG458" s="60"/>
      <c r="DH458" s="60"/>
      <c r="DI458" s="60"/>
      <c r="DJ458" s="60"/>
      <c r="DK458" s="60"/>
      <c r="DL458" s="60"/>
      <c r="DM458" s="60"/>
      <c r="DN458" s="60"/>
      <c r="DO458" s="60"/>
      <c r="DP458" s="60"/>
    </row>
    <row r="459" spans="2:120">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BS459" s="60"/>
      <c r="BT459" s="60"/>
      <c r="BU459" s="75"/>
      <c r="BV459" s="75"/>
      <c r="BW459" s="75"/>
      <c r="BX459" s="75"/>
      <c r="BY459" s="75"/>
      <c r="BZ459" s="75"/>
      <c r="CA459" s="75"/>
      <c r="CL459" s="60"/>
      <c r="CM459" s="60"/>
      <c r="CN459" s="60"/>
      <c r="CO459" s="60"/>
      <c r="CP459" s="60"/>
      <c r="CQ459" s="60"/>
      <c r="CR459" s="60"/>
      <c r="CS459" s="60"/>
      <c r="CT459" s="60"/>
      <c r="CU459" s="60"/>
      <c r="CV459" s="60"/>
      <c r="CW459" s="60"/>
      <c r="CX459" s="60"/>
      <c r="CY459" s="60"/>
      <c r="CZ459" s="60"/>
      <c r="DA459" s="60"/>
      <c r="DB459" s="60"/>
      <c r="DC459" s="60"/>
      <c r="DD459" s="60"/>
      <c r="DE459" s="60"/>
      <c r="DF459" s="60"/>
      <c r="DG459" s="60"/>
      <c r="DH459" s="60"/>
      <c r="DI459" s="60"/>
      <c r="DJ459" s="60"/>
      <c r="DK459" s="60"/>
      <c r="DL459" s="60"/>
      <c r="DM459" s="60"/>
      <c r="DN459" s="60"/>
      <c r="DO459" s="60"/>
      <c r="DP459" s="60"/>
    </row>
    <row r="460" spans="2:120">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BS460" s="60"/>
      <c r="BT460" s="60"/>
      <c r="BU460" s="75"/>
      <c r="BV460" s="75"/>
      <c r="BW460" s="75"/>
      <c r="BX460" s="75"/>
      <c r="BY460" s="75"/>
      <c r="BZ460" s="75"/>
      <c r="CA460" s="75"/>
      <c r="CL460" s="60"/>
      <c r="CM460" s="60"/>
      <c r="CN460" s="60"/>
      <c r="CO460" s="60"/>
      <c r="CP460" s="60"/>
      <c r="CQ460" s="60"/>
      <c r="CR460" s="60"/>
      <c r="CS460" s="60"/>
      <c r="CT460" s="60"/>
      <c r="CU460" s="60"/>
      <c r="CV460" s="60"/>
      <c r="CW460" s="60"/>
      <c r="CX460" s="60"/>
      <c r="CY460" s="60"/>
      <c r="CZ460" s="60"/>
      <c r="DA460" s="60"/>
      <c r="DB460" s="60"/>
      <c r="DC460" s="60"/>
      <c r="DD460" s="60"/>
      <c r="DE460" s="60"/>
      <c r="DF460" s="60"/>
      <c r="DG460" s="60"/>
      <c r="DH460" s="60"/>
      <c r="DI460" s="60"/>
      <c r="DJ460" s="60"/>
      <c r="DK460" s="60"/>
      <c r="DL460" s="60"/>
      <c r="DM460" s="60"/>
      <c r="DN460" s="60"/>
      <c r="DO460" s="60"/>
      <c r="DP460" s="60"/>
    </row>
    <row r="461" spans="2:120">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BS461" s="60"/>
      <c r="BT461" s="60"/>
      <c r="BU461" s="75"/>
      <c r="BV461" s="75"/>
      <c r="BW461" s="75"/>
      <c r="BX461" s="75"/>
      <c r="BY461" s="75"/>
      <c r="BZ461" s="75"/>
      <c r="CA461" s="75"/>
      <c r="CL461" s="60"/>
      <c r="CM461" s="60"/>
      <c r="CN461" s="60"/>
      <c r="CO461" s="60"/>
      <c r="CP461" s="60"/>
      <c r="CQ461" s="60"/>
      <c r="CR461" s="60"/>
      <c r="CS461" s="60"/>
      <c r="CT461" s="60"/>
      <c r="CU461" s="60"/>
      <c r="CV461" s="60"/>
      <c r="CW461" s="60"/>
      <c r="CX461" s="60"/>
      <c r="CY461" s="60"/>
      <c r="CZ461" s="60"/>
      <c r="DA461" s="60"/>
      <c r="DB461" s="60"/>
      <c r="DC461" s="60"/>
      <c r="DD461" s="60"/>
      <c r="DE461" s="60"/>
      <c r="DF461" s="60"/>
      <c r="DG461" s="60"/>
      <c r="DH461" s="60"/>
      <c r="DI461" s="60"/>
      <c r="DJ461" s="60"/>
      <c r="DK461" s="60"/>
      <c r="DL461" s="60"/>
      <c r="DM461" s="60"/>
      <c r="DN461" s="60"/>
      <c r="DO461" s="60"/>
      <c r="DP461" s="60"/>
    </row>
    <row r="462" spans="2:120">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BS462" s="60"/>
      <c r="BT462" s="60"/>
      <c r="BU462" s="75"/>
      <c r="BV462" s="75"/>
      <c r="BW462" s="75"/>
      <c r="BX462" s="75"/>
      <c r="BY462" s="75"/>
      <c r="BZ462" s="75"/>
      <c r="CA462" s="75"/>
      <c r="CL462" s="60"/>
      <c r="CM462" s="60"/>
      <c r="CN462" s="60"/>
      <c r="CO462" s="60"/>
      <c r="CP462" s="60"/>
      <c r="CQ462" s="60"/>
      <c r="CR462" s="60"/>
      <c r="CS462" s="60"/>
      <c r="CT462" s="60"/>
      <c r="CU462" s="60"/>
      <c r="CV462" s="60"/>
      <c r="CW462" s="60"/>
      <c r="CX462" s="60"/>
      <c r="CY462" s="60"/>
      <c r="CZ462" s="60"/>
      <c r="DA462" s="60"/>
      <c r="DB462" s="60"/>
      <c r="DC462" s="60"/>
      <c r="DD462" s="60"/>
      <c r="DE462" s="60"/>
      <c r="DF462" s="60"/>
      <c r="DG462" s="60"/>
      <c r="DH462" s="60"/>
      <c r="DI462" s="60"/>
      <c r="DJ462" s="60"/>
      <c r="DK462" s="60"/>
      <c r="DL462" s="60"/>
      <c r="DM462" s="60"/>
      <c r="DN462" s="60"/>
      <c r="DO462" s="60"/>
      <c r="DP462" s="60"/>
    </row>
    <row r="463" spans="2:120">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BS463" s="60"/>
      <c r="BT463" s="60"/>
      <c r="BU463" s="75"/>
      <c r="BV463" s="75"/>
      <c r="BW463" s="75"/>
      <c r="BX463" s="75"/>
      <c r="BY463" s="75"/>
      <c r="BZ463" s="75"/>
      <c r="CA463" s="75"/>
      <c r="CL463" s="60"/>
      <c r="CM463" s="60"/>
      <c r="CN463" s="60"/>
      <c r="CO463" s="60"/>
      <c r="CP463" s="60"/>
      <c r="CQ463" s="60"/>
      <c r="CR463" s="60"/>
      <c r="CS463" s="60"/>
      <c r="CT463" s="60"/>
      <c r="CU463" s="60"/>
      <c r="CV463" s="60"/>
      <c r="CW463" s="60"/>
      <c r="CX463" s="60"/>
      <c r="CY463" s="60"/>
      <c r="CZ463" s="60"/>
      <c r="DA463" s="60"/>
      <c r="DB463" s="60"/>
      <c r="DC463" s="60"/>
      <c r="DD463" s="60"/>
      <c r="DE463" s="60"/>
      <c r="DF463" s="60"/>
      <c r="DG463" s="60"/>
      <c r="DH463" s="60"/>
      <c r="DI463" s="60"/>
      <c r="DJ463" s="60"/>
      <c r="DK463" s="60"/>
      <c r="DL463" s="60"/>
      <c r="DM463" s="60"/>
      <c r="DN463" s="60"/>
      <c r="DO463" s="60"/>
      <c r="DP463" s="60"/>
    </row>
    <row r="464" spans="2:120">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BS464" s="60"/>
      <c r="BT464" s="60"/>
      <c r="BU464" s="75"/>
      <c r="BV464" s="75"/>
      <c r="BW464" s="75"/>
      <c r="BX464" s="75"/>
      <c r="BY464" s="75"/>
      <c r="BZ464" s="75"/>
      <c r="CA464" s="75"/>
      <c r="CL464" s="60"/>
      <c r="CM464" s="60"/>
      <c r="CN464" s="60"/>
      <c r="CO464" s="60"/>
      <c r="CP464" s="60"/>
      <c r="CQ464" s="60"/>
      <c r="CR464" s="60"/>
      <c r="CS464" s="60"/>
      <c r="CT464" s="60"/>
      <c r="CU464" s="60"/>
      <c r="CV464" s="60"/>
      <c r="CW464" s="60"/>
      <c r="CX464" s="60"/>
      <c r="CY464" s="60"/>
      <c r="CZ464" s="60"/>
      <c r="DA464" s="60"/>
      <c r="DB464" s="60"/>
      <c r="DC464" s="60"/>
      <c r="DD464" s="60"/>
      <c r="DE464" s="60"/>
      <c r="DF464" s="60"/>
      <c r="DG464" s="60"/>
      <c r="DH464" s="60"/>
      <c r="DI464" s="60"/>
      <c r="DJ464" s="60"/>
      <c r="DK464" s="60"/>
      <c r="DL464" s="60"/>
      <c r="DM464" s="60"/>
      <c r="DN464" s="60"/>
      <c r="DO464" s="60"/>
      <c r="DP464" s="60"/>
    </row>
    <row r="465" spans="2:120">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BS465" s="60"/>
      <c r="BT465" s="60"/>
      <c r="BU465" s="75"/>
      <c r="BV465" s="75"/>
      <c r="BW465" s="75"/>
      <c r="BX465" s="75"/>
      <c r="BY465" s="75"/>
      <c r="BZ465" s="75"/>
      <c r="CA465" s="75"/>
      <c r="CL465" s="60"/>
      <c r="CM465" s="60"/>
      <c r="CN465" s="60"/>
      <c r="CO465" s="60"/>
      <c r="CP465" s="60"/>
      <c r="CQ465" s="60"/>
      <c r="CR465" s="60"/>
      <c r="CS465" s="60"/>
      <c r="CT465" s="60"/>
      <c r="CU465" s="60"/>
      <c r="CV465" s="60"/>
      <c r="CW465" s="60"/>
      <c r="CX465" s="60"/>
      <c r="CY465" s="60"/>
      <c r="CZ465" s="60"/>
      <c r="DA465" s="60"/>
      <c r="DB465" s="60"/>
      <c r="DC465" s="60"/>
      <c r="DD465" s="60"/>
      <c r="DE465" s="60"/>
      <c r="DF465" s="60"/>
      <c r="DG465" s="60"/>
      <c r="DH465" s="60"/>
      <c r="DI465" s="60"/>
      <c r="DJ465" s="60"/>
      <c r="DK465" s="60"/>
      <c r="DL465" s="60"/>
      <c r="DM465" s="60"/>
      <c r="DN465" s="60"/>
      <c r="DO465" s="60"/>
      <c r="DP465" s="60"/>
    </row>
    <row r="466" spans="2:120">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BS466" s="60"/>
      <c r="BT466" s="60"/>
      <c r="BU466" s="75"/>
      <c r="BV466" s="75"/>
      <c r="BW466" s="75"/>
      <c r="BX466" s="75"/>
      <c r="BY466" s="75"/>
      <c r="BZ466" s="75"/>
      <c r="CA466" s="75"/>
      <c r="CL466" s="60"/>
      <c r="CM466" s="60"/>
      <c r="CN466" s="60"/>
      <c r="CO466" s="60"/>
      <c r="CP466" s="60"/>
      <c r="CQ466" s="60"/>
      <c r="CR466" s="60"/>
      <c r="CS466" s="60"/>
      <c r="CT466" s="60"/>
      <c r="CU466" s="60"/>
      <c r="CV466" s="60"/>
      <c r="CW466" s="60"/>
      <c r="CX466" s="60"/>
      <c r="CY466" s="60"/>
      <c r="CZ466" s="60"/>
      <c r="DA466" s="60"/>
      <c r="DB466" s="60"/>
      <c r="DC466" s="60"/>
      <c r="DD466" s="60"/>
      <c r="DE466" s="60"/>
      <c r="DF466" s="60"/>
      <c r="DG466" s="60"/>
      <c r="DH466" s="60"/>
      <c r="DI466" s="60"/>
      <c r="DJ466" s="60"/>
      <c r="DK466" s="60"/>
      <c r="DL466" s="60"/>
      <c r="DM466" s="60"/>
      <c r="DN466" s="60"/>
      <c r="DO466" s="60"/>
      <c r="DP466" s="60"/>
    </row>
    <row r="467" spans="2:120">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BS467" s="60"/>
      <c r="BT467" s="60"/>
      <c r="BU467" s="75"/>
      <c r="BV467" s="75"/>
      <c r="BW467" s="75"/>
      <c r="BX467" s="75"/>
      <c r="BY467" s="75"/>
      <c r="BZ467" s="75"/>
      <c r="CA467" s="75"/>
      <c r="CL467" s="60"/>
      <c r="CM467" s="60"/>
      <c r="CN467" s="60"/>
      <c r="CO467" s="60"/>
      <c r="CP467" s="60"/>
      <c r="CQ467" s="60"/>
      <c r="CR467" s="60"/>
      <c r="CS467" s="60"/>
      <c r="CT467" s="60"/>
      <c r="CU467" s="60"/>
      <c r="CV467" s="60"/>
      <c r="CW467" s="60"/>
      <c r="CX467" s="60"/>
      <c r="CY467" s="60"/>
      <c r="CZ467" s="60"/>
      <c r="DA467" s="60"/>
      <c r="DB467" s="60"/>
      <c r="DC467" s="60"/>
      <c r="DD467" s="60"/>
      <c r="DE467" s="60"/>
      <c r="DF467" s="60"/>
      <c r="DG467" s="60"/>
      <c r="DH467" s="60"/>
      <c r="DI467" s="60"/>
      <c r="DJ467" s="60"/>
      <c r="DK467" s="60"/>
      <c r="DL467" s="60"/>
      <c r="DM467" s="60"/>
      <c r="DN467" s="60"/>
      <c r="DO467" s="60"/>
      <c r="DP467" s="60"/>
    </row>
    <row r="468" spans="2:120">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BS468" s="60"/>
      <c r="BT468" s="60"/>
      <c r="BU468" s="75"/>
      <c r="BV468" s="75"/>
      <c r="BW468" s="75"/>
      <c r="BX468" s="75"/>
      <c r="BY468" s="75"/>
      <c r="BZ468" s="75"/>
      <c r="CA468" s="75"/>
      <c r="CL468" s="60"/>
      <c r="CM468" s="60"/>
      <c r="CN468" s="60"/>
      <c r="CO468" s="60"/>
      <c r="CP468" s="60"/>
      <c r="CQ468" s="60"/>
      <c r="CR468" s="60"/>
      <c r="CS468" s="60"/>
      <c r="CT468" s="60"/>
      <c r="CU468" s="60"/>
      <c r="CV468" s="60"/>
      <c r="CW468" s="60"/>
      <c r="CX468" s="60"/>
      <c r="CY468" s="60"/>
      <c r="CZ468" s="60"/>
      <c r="DA468" s="60"/>
      <c r="DB468" s="60"/>
      <c r="DC468" s="60"/>
      <c r="DD468" s="60"/>
      <c r="DE468" s="60"/>
      <c r="DF468" s="60"/>
      <c r="DG468" s="60"/>
      <c r="DH468" s="60"/>
      <c r="DI468" s="60"/>
      <c r="DJ468" s="60"/>
      <c r="DK468" s="60"/>
      <c r="DL468" s="60"/>
      <c r="DM468" s="60"/>
      <c r="DN468" s="60"/>
      <c r="DO468" s="60"/>
      <c r="DP468" s="60"/>
    </row>
    <row r="469" spans="2:120">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BS469" s="60"/>
      <c r="BT469" s="60"/>
      <c r="BU469" s="75"/>
      <c r="BV469" s="75"/>
      <c r="BW469" s="75"/>
      <c r="BX469" s="75"/>
      <c r="BY469" s="75"/>
      <c r="BZ469" s="75"/>
      <c r="CA469" s="75"/>
      <c r="CL469" s="60"/>
      <c r="CM469" s="60"/>
      <c r="CN469" s="60"/>
      <c r="CO469" s="60"/>
      <c r="CP469" s="60"/>
      <c r="CQ469" s="60"/>
      <c r="CR469" s="60"/>
      <c r="CS469" s="60"/>
      <c r="CT469" s="60"/>
      <c r="CU469" s="60"/>
      <c r="CV469" s="60"/>
      <c r="CW469" s="60"/>
      <c r="CX469" s="60"/>
      <c r="CY469" s="60"/>
      <c r="CZ469" s="60"/>
      <c r="DA469" s="60"/>
      <c r="DB469" s="60"/>
      <c r="DC469" s="60"/>
      <c r="DD469" s="60"/>
      <c r="DE469" s="60"/>
      <c r="DF469" s="60"/>
      <c r="DG469" s="60"/>
      <c r="DH469" s="60"/>
      <c r="DI469" s="60"/>
      <c r="DJ469" s="60"/>
      <c r="DK469" s="60"/>
      <c r="DL469" s="60"/>
      <c r="DM469" s="60"/>
      <c r="DN469" s="60"/>
      <c r="DO469" s="60"/>
      <c r="DP469" s="60"/>
    </row>
    <row r="470" spans="2:120">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BS470" s="60"/>
      <c r="BT470" s="60"/>
      <c r="BU470" s="75"/>
      <c r="BV470" s="75"/>
      <c r="BW470" s="75"/>
      <c r="BX470" s="75"/>
      <c r="BY470" s="75"/>
      <c r="BZ470" s="75"/>
      <c r="CA470" s="75"/>
      <c r="CL470" s="60"/>
      <c r="CM470" s="60"/>
      <c r="CN470" s="60"/>
      <c r="CO470" s="60"/>
      <c r="CP470" s="60"/>
      <c r="CQ470" s="60"/>
      <c r="CR470" s="60"/>
      <c r="CS470" s="60"/>
      <c r="CT470" s="60"/>
      <c r="CU470" s="60"/>
      <c r="CV470" s="60"/>
      <c r="CW470" s="60"/>
      <c r="CX470" s="60"/>
      <c r="CY470" s="60"/>
      <c r="CZ470" s="60"/>
      <c r="DA470" s="60"/>
      <c r="DB470" s="60"/>
      <c r="DC470" s="60"/>
      <c r="DD470" s="60"/>
      <c r="DE470" s="60"/>
      <c r="DF470" s="60"/>
      <c r="DG470" s="60"/>
      <c r="DH470" s="60"/>
      <c r="DI470" s="60"/>
      <c r="DJ470" s="60"/>
      <c r="DK470" s="60"/>
      <c r="DL470" s="60"/>
      <c r="DM470" s="60"/>
      <c r="DN470" s="60"/>
      <c r="DO470" s="60"/>
      <c r="DP470" s="60"/>
    </row>
    <row r="471" spans="2:120">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BS471" s="60"/>
      <c r="BT471" s="60"/>
      <c r="BU471" s="75"/>
      <c r="BV471" s="75"/>
      <c r="BW471" s="75"/>
      <c r="BX471" s="75"/>
      <c r="BY471" s="75"/>
      <c r="BZ471" s="75"/>
      <c r="CA471" s="75"/>
      <c r="CL471" s="60"/>
      <c r="CM471" s="60"/>
      <c r="CN471" s="60"/>
      <c r="CO471" s="60"/>
      <c r="CP471" s="60"/>
      <c r="CQ471" s="60"/>
      <c r="CR471" s="60"/>
      <c r="CS471" s="60"/>
      <c r="CT471" s="60"/>
      <c r="CU471" s="60"/>
      <c r="CV471" s="60"/>
      <c r="CW471" s="60"/>
      <c r="CX471" s="60"/>
      <c r="CY471" s="60"/>
      <c r="CZ471" s="60"/>
      <c r="DA471" s="60"/>
      <c r="DB471" s="60"/>
      <c r="DC471" s="60"/>
      <c r="DD471" s="60"/>
      <c r="DE471" s="60"/>
      <c r="DF471" s="60"/>
      <c r="DG471" s="60"/>
      <c r="DH471" s="60"/>
      <c r="DI471" s="60"/>
      <c r="DJ471" s="60"/>
      <c r="DK471" s="60"/>
      <c r="DL471" s="60"/>
      <c r="DM471" s="60"/>
      <c r="DN471" s="60"/>
      <c r="DO471" s="60"/>
      <c r="DP471" s="60"/>
    </row>
    <row r="472" spans="2:120">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BS472" s="60"/>
      <c r="BT472" s="60"/>
      <c r="BU472" s="75"/>
      <c r="BV472" s="75"/>
      <c r="BW472" s="75"/>
      <c r="BX472" s="75"/>
      <c r="BY472" s="75"/>
      <c r="BZ472" s="75"/>
      <c r="CA472" s="75"/>
      <c r="CL472" s="60"/>
      <c r="CM472" s="60"/>
      <c r="CN472" s="60"/>
      <c r="CO472" s="60"/>
      <c r="CP472" s="60"/>
      <c r="CQ472" s="60"/>
      <c r="CR472" s="60"/>
      <c r="CS472" s="60"/>
      <c r="CT472" s="60"/>
      <c r="CU472" s="60"/>
      <c r="CV472" s="60"/>
      <c r="CW472" s="60"/>
      <c r="CX472" s="60"/>
      <c r="CY472" s="60"/>
      <c r="CZ472" s="60"/>
      <c r="DA472" s="60"/>
      <c r="DB472" s="60"/>
      <c r="DC472" s="60"/>
      <c r="DD472" s="60"/>
      <c r="DE472" s="60"/>
      <c r="DF472" s="60"/>
      <c r="DG472" s="60"/>
      <c r="DH472" s="60"/>
      <c r="DI472" s="60"/>
      <c r="DJ472" s="60"/>
      <c r="DK472" s="60"/>
      <c r="DL472" s="60"/>
      <c r="DM472" s="60"/>
      <c r="DN472" s="60"/>
      <c r="DO472" s="60"/>
      <c r="DP472" s="60"/>
    </row>
    <row r="473" spans="2:120">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BS473" s="60"/>
      <c r="BT473" s="60"/>
      <c r="BU473" s="75"/>
      <c r="BV473" s="75"/>
      <c r="BW473" s="75"/>
      <c r="BX473" s="75"/>
      <c r="BY473" s="75"/>
      <c r="BZ473" s="75"/>
      <c r="CA473" s="75"/>
      <c r="CL473" s="60"/>
      <c r="CM473" s="60"/>
      <c r="CN473" s="60"/>
      <c r="CO473" s="60"/>
      <c r="CP473" s="60"/>
      <c r="CQ473" s="60"/>
      <c r="CR473" s="60"/>
      <c r="CS473" s="60"/>
      <c r="CT473" s="60"/>
      <c r="CU473" s="60"/>
      <c r="CV473" s="60"/>
      <c r="CW473" s="60"/>
      <c r="CX473" s="60"/>
      <c r="CY473" s="60"/>
      <c r="CZ473" s="60"/>
      <c r="DA473" s="60"/>
      <c r="DB473" s="60"/>
      <c r="DC473" s="60"/>
      <c r="DD473" s="60"/>
      <c r="DE473" s="60"/>
      <c r="DF473" s="60"/>
      <c r="DG473" s="60"/>
      <c r="DH473" s="60"/>
      <c r="DI473" s="60"/>
      <c r="DJ473" s="60"/>
      <c r="DK473" s="60"/>
      <c r="DL473" s="60"/>
      <c r="DM473" s="60"/>
      <c r="DN473" s="60"/>
      <c r="DO473" s="60"/>
      <c r="DP473" s="60"/>
    </row>
    <row r="474" spans="2:120">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BS474" s="60"/>
      <c r="BT474" s="60"/>
      <c r="BU474" s="75"/>
      <c r="BV474" s="75"/>
      <c r="BW474" s="75"/>
      <c r="BX474" s="75"/>
      <c r="BY474" s="75"/>
      <c r="BZ474" s="75"/>
      <c r="CA474" s="75"/>
      <c r="CL474" s="60"/>
      <c r="CM474" s="60"/>
      <c r="CN474" s="60"/>
      <c r="CO474" s="60"/>
      <c r="CP474" s="60"/>
      <c r="CQ474" s="60"/>
      <c r="CR474" s="60"/>
      <c r="CS474" s="60"/>
      <c r="CT474" s="60"/>
      <c r="CU474" s="60"/>
      <c r="CV474" s="60"/>
      <c r="CW474" s="60"/>
      <c r="CX474" s="60"/>
      <c r="CY474" s="60"/>
      <c r="CZ474" s="60"/>
      <c r="DA474" s="60"/>
      <c r="DB474" s="60"/>
      <c r="DC474" s="60"/>
      <c r="DD474" s="60"/>
      <c r="DE474" s="60"/>
      <c r="DF474" s="60"/>
      <c r="DG474" s="60"/>
      <c r="DH474" s="60"/>
      <c r="DI474" s="60"/>
      <c r="DJ474" s="60"/>
      <c r="DK474" s="60"/>
      <c r="DL474" s="60"/>
      <c r="DM474" s="60"/>
      <c r="DN474" s="60"/>
      <c r="DO474" s="60"/>
      <c r="DP474" s="60"/>
    </row>
    <row r="475" spans="2:120">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BS475" s="60"/>
      <c r="BT475" s="60"/>
      <c r="BU475" s="75"/>
      <c r="BV475" s="75"/>
      <c r="BW475" s="75"/>
      <c r="BX475" s="75"/>
      <c r="BY475" s="75"/>
      <c r="BZ475" s="75"/>
      <c r="CA475" s="75"/>
      <c r="CL475" s="60"/>
      <c r="CM475" s="60"/>
      <c r="CN475" s="60"/>
      <c r="CO475" s="60"/>
      <c r="CP475" s="60"/>
      <c r="CQ475" s="60"/>
      <c r="CR475" s="60"/>
      <c r="CS475" s="60"/>
      <c r="CT475" s="60"/>
      <c r="CU475" s="60"/>
      <c r="CV475" s="60"/>
      <c r="CW475" s="60"/>
      <c r="CX475" s="60"/>
      <c r="CY475" s="60"/>
      <c r="CZ475" s="60"/>
      <c r="DA475" s="60"/>
      <c r="DB475" s="60"/>
      <c r="DC475" s="60"/>
      <c r="DD475" s="60"/>
      <c r="DE475" s="60"/>
      <c r="DF475" s="60"/>
      <c r="DG475" s="60"/>
      <c r="DH475" s="60"/>
      <c r="DI475" s="60"/>
      <c r="DJ475" s="60"/>
      <c r="DK475" s="60"/>
      <c r="DL475" s="60"/>
      <c r="DM475" s="60"/>
      <c r="DN475" s="60"/>
      <c r="DO475" s="60"/>
      <c r="DP475" s="60"/>
    </row>
    <row r="476" spans="2:120">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BS476" s="60"/>
      <c r="BT476" s="60"/>
      <c r="BU476" s="75"/>
      <c r="BV476" s="75"/>
      <c r="BW476" s="75"/>
      <c r="BX476" s="75"/>
      <c r="BY476" s="75"/>
      <c r="BZ476" s="75"/>
      <c r="CA476" s="75"/>
      <c r="CL476" s="60"/>
      <c r="CM476" s="60"/>
      <c r="CN476" s="60"/>
      <c r="CO476" s="60"/>
      <c r="CP476" s="60"/>
      <c r="CQ476" s="60"/>
      <c r="CR476" s="60"/>
      <c r="CS476" s="60"/>
      <c r="CT476" s="60"/>
      <c r="CU476" s="60"/>
      <c r="CV476" s="60"/>
      <c r="CW476" s="60"/>
      <c r="CX476" s="60"/>
      <c r="CY476" s="60"/>
      <c r="CZ476" s="60"/>
      <c r="DA476" s="60"/>
      <c r="DB476" s="60"/>
      <c r="DC476" s="60"/>
      <c r="DD476" s="60"/>
      <c r="DE476" s="60"/>
      <c r="DF476" s="60"/>
      <c r="DG476" s="60"/>
      <c r="DH476" s="60"/>
      <c r="DI476" s="60"/>
      <c r="DJ476" s="60"/>
      <c r="DK476" s="60"/>
      <c r="DL476" s="60"/>
      <c r="DM476" s="60"/>
      <c r="DN476" s="60"/>
      <c r="DO476" s="60"/>
      <c r="DP476" s="60"/>
    </row>
    <row r="477" spans="2:120">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BS477" s="60"/>
      <c r="BT477" s="60"/>
      <c r="BU477" s="75"/>
      <c r="BV477" s="75"/>
      <c r="BW477" s="75"/>
      <c r="BX477" s="75"/>
      <c r="BY477" s="75"/>
      <c r="BZ477" s="75"/>
      <c r="CA477" s="75"/>
      <c r="CL477" s="60"/>
      <c r="CM477" s="60"/>
      <c r="CN477" s="60"/>
      <c r="CO477" s="60"/>
      <c r="CP477" s="60"/>
      <c r="CQ477" s="60"/>
      <c r="CR477" s="60"/>
      <c r="CS477" s="60"/>
      <c r="CT477" s="60"/>
      <c r="CU477" s="60"/>
      <c r="CV477" s="60"/>
      <c r="CW477" s="60"/>
      <c r="CX477" s="60"/>
      <c r="CY477" s="60"/>
      <c r="CZ477" s="60"/>
      <c r="DA477" s="60"/>
      <c r="DB477" s="60"/>
      <c r="DC477" s="60"/>
      <c r="DD477" s="60"/>
      <c r="DE477" s="60"/>
      <c r="DF477" s="60"/>
      <c r="DG477" s="60"/>
      <c r="DH477" s="60"/>
      <c r="DI477" s="60"/>
      <c r="DJ477" s="60"/>
      <c r="DK477" s="60"/>
      <c r="DL477" s="60"/>
      <c r="DM477" s="60"/>
      <c r="DN477" s="60"/>
      <c r="DO477" s="60"/>
      <c r="DP477" s="60"/>
    </row>
    <row r="478" spans="2:120">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BS478" s="60"/>
      <c r="BT478" s="60"/>
      <c r="BU478" s="75"/>
      <c r="BV478" s="75"/>
      <c r="BW478" s="75"/>
      <c r="BX478" s="75"/>
      <c r="BY478" s="75"/>
      <c r="BZ478" s="75"/>
      <c r="CA478" s="75"/>
      <c r="CL478" s="60"/>
      <c r="CM478" s="60"/>
      <c r="CN478" s="60"/>
      <c r="CO478" s="60"/>
      <c r="CP478" s="60"/>
      <c r="CQ478" s="60"/>
      <c r="CR478" s="60"/>
      <c r="CS478" s="60"/>
      <c r="CT478" s="60"/>
      <c r="CU478" s="60"/>
      <c r="CV478" s="60"/>
      <c r="CW478" s="60"/>
      <c r="CX478" s="60"/>
      <c r="CY478" s="60"/>
      <c r="CZ478" s="60"/>
      <c r="DA478" s="60"/>
      <c r="DB478" s="60"/>
      <c r="DC478" s="60"/>
      <c r="DD478" s="60"/>
      <c r="DE478" s="60"/>
      <c r="DF478" s="60"/>
      <c r="DG478" s="60"/>
      <c r="DH478" s="60"/>
      <c r="DI478" s="60"/>
      <c r="DJ478" s="60"/>
      <c r="DK478" s="60"/>
      <c r="DL478" s="60"/>
      <c r="DM478" s="60"/>
      <c r="DN478" s="60"/>
      <c r="DO478" s="60"/>
      <c r="DP478" s="60"/>
    </row>
    <row r="479" spans="2:120">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BS479" s="60"/>
      <c r="BT479" s="60"/>
      <c r="BU479" s="75"/>
      <c r="BV479" s="75"/>
      <c r="BW479" s="75"/>
      <c r="BX479" s="75"/>
      <c r="BY479" s="75"/>
      <c r="BZ479" s="75"/>
      <c r="CA479" s="75"/>
      <c r="CL479" s="60"/>
      <c r="CM479" s="60"/>
      <c r="CN479" s="60"/>
      <c r="CO479" s="60"/>
      <c r="CP479" s="60"/>
      <c r="CQ479" s="60"/>
      <c r="CR479" s="60"/>
      <c r="CS479" s="60"/>
      <c r="CT479" s="60"/>
      <c r="CU479" s="60"/>
      <c r="CV479" s="60"/>
      <c r="CW479" s="60"/>
      <c r="CX479" s="60"/>
      <c r="CY479" s="60"/>
      <c r="CZ479" s="60"/>
      <c r="DA479" s="60"/>
      <c r="DB479" s="60"/>
      <c r="DC479" s="60"/>
      <c r="DD479" s="60"/>
      <c r="DE479" s="60"/>
      <c r="DF479" s="60"/>
      <c r="DG479" s="60"/>
      <c r="DH479" s="60"/>
      <c r="DI479" s="60"/>
      <c r="DJ479" s="60"/>
      <c r="DK479" s="60"/>
      <c r="DL479" s="60"/>
      <c r="DM479" s="60"/>
      <c r="DN479" s="60"/>
      <c r="DO479" s="60"/>
      <c r="DP479" s="60"/>
    </row>
    <row r="480" spans="2:120">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BS480" s="60"/>
      <c r="BT480" s="60"/>
      <c r="BU480" s="75"/>
      <c r="BV480" s="75"/>
      <c r="BW480" s="75"/>
      <c r="BX480" s="75"/>
      <c r="BY480" s="75"/>
      <c r="BZ480" s="75"/>
      <c r="CA480" s="75"/>
      <c r="CL480" s="60"/>
      <c r="CM480" s="60"/>
      <c r="CN480" s="60"/>
      <c r="CO480" s="60"/>
      <c r="CP480" s="60"/>
      <c r="CQ480" s="60"/>
      <c r="CR480" s="60"/>
      <c r="CS480" s="60"/>
      <c r="CT480" s="60"/>
      <c r="CU480" s="60"/>
      <c r="CV480" s="60"/>
      <c r="CW480" s="60"/>
      <c r="CX480" s="60"/>
      <c r="CY480" s="60"/>
      <c r="CZ480" s="60"/>
      <c r="DA480" s="60"/>
      <c r="DB480" s="60"/>
      <c r="DC480" s="60"/>
      <c r="DD480" s="60"/>
      <c r="DE480" s="60"/>
      <c r="DF480" s="60"/>
      <c r="DG480" s="60"/>
      <c r="DH480" s="60"/>
      <c r="DI480" s="60"/>
      <c r="DJ480" s="60"/>
      <c r="DK480" s="60"/>
      <c r="DL480" s="60"/>
      <c r="DM480" s="60"/>
      <c r="DN480" s="60"/>
      <c r="DO480" s="60"/>
      <c r="DP480" s="60"/>
    </row>
    <row r="481" spans="2:120">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BS481" s="60"/>
      <c r="BT481" s="60"/>
      <c r="BU481" s="75"/>
      <c r="BV481" s="75"/>
      <c r="BW481" s="75"/>
      <c r="BX481" s="75"/>
      <c r="BY481" s="75"/>
      <c r="BZ481" s="75"/>
      <c r="CA481" s="75"/>
      <c r="CL481" s="60"/>
      <c r="CM481" s="60"/>
      <c r="CN481" s="60"/>
      <c r="CO481" s="60"/>
      <c r="CP481" s="60"/>
      <c r="CQ481" s="60"/>
      <c r="CR481" s="60"/>
      <c r="CS481" s="60"/>
      <c r="CT481" s="60"/>
      <c r="CU481" s="60"/>
      <c r="CV481" s="60"/>
      <c r="CW481" s="60"/>
      <c r="CX481" s="60"/>
      <c r="CY481" s="60"/>
      <c r="CZ481" s="60"/>
      <c r="DA481" s="60"/>
      <c r="DB481" s="60"/>
      <c r="DC481" s="60"/>
      <c r="DD481" s="60"/>
      <c r="DE481" s="60"/>
      <c r="DF481" s="60"/>
      <c r="DG481" s="60"/>
      <c r="DH481" s="60"/>
      <c r="DI481" s="60"/>
      <c r="DJ481" s="60"/>
      <c r="DK481" s="60"/>
      <c r="DL481" s="60"/>
      <c r="DM481" s="60"/>
      <c r="DN481" s="60"/>
      <c r="DO481" s="60"/>
      <c r="DP481" s="60"/>
    </row>
    <row r="482" spans="2:120">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BS482" s="60"/>
      <c r="BT482" s="60"/>
      <c r="BU482" s="75"/>
      <c r="BV482" s="75"/>
      <c r="BW482" s="75"/>
      <c r="BX482" s="75"/>
      <c r="BY482" s="75"/>
      <c r="BZ482" s="75"/>
      <c r="CA482" s="75"/>
      <c r="CL482" s="60"/>
      <c r="CM482" s="60"/>
      <c r="CN482" s="60"/>
      <c r="CO482" s="60"/>
      <c r="CP482" s="60"/>
      <c r="CQ482" s="60"/>
      <c r="CR482" s="60"/>
      <c r="CS482" s="60"/>
      <c r="CT482" s="60"/>
      <c r="CU482" s="60"/>
      <c r="CV482" s="60"/>
      <c r="CW482" s="60"/>
      <c r="CX482" s="60"/>
      <c r="CY482" s="60"/>
      <c r="CZ482" s="60"/>
      <c r="DA482" s="60"/>
      <c r="DB482" s="60"/>
      <c r="DC482" s="60"/>
      <c r="DD482" s="60"/>
      <c r="DE482" s="60"/>
      <c r="DF482" s="60"/>
      <c r="DG482" s="60"/>
      <c r="DH482" s="60"/>
      <c r="DI482" s="60"/>
      <c r="DJ482" s="60"/>
      <c r="DK482" s="60"/>
      <c r="DL482" s="60"/>
      <c r="DM482" s="60"/>
      <c r="DN482" s="60"/>
      <c r="DO482" s="60"/>
      <c r="DP482" s="60"/>
    </row>
    <row r="483" spans="2:120">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BS483" s="60"/>
      <c r="BT483" s="60"/>
      <c r="BU483" s="75"/>
      <c r="BV483" s="75"/>
      <c r="BW483" s="75"/>
      <c r="BX483" s="75"/>
      <c r="BY483" s="75"/>
      <c r="BZ483" s="75"/>
      <c r="CA483" s="75"/>
      <c r="CL483" s="60"/>
      <c r="CM483" s="60"/>
      <c r="CN483" s="60"/>
      <c r="CO483" s="60"/>
      <c r="CP483" s="60"/>
      <c r="CQ483" s="60"/>
      <c r="CR483" s="60"/>
      <c r="CS483" s="60"/>
      <c r="CT483" s="60"/>
      <c r="CU483" s="60"/>
      <c r="CV483" s="60"/>
      <c r="CW483" s="60"/>
      <c r="CX483" s="60"/>
      <c r="CY483" s="60"/>
      <c r="CZ483" s="60"/>
      <c r="DA483" s="60"/>
      <c r="DB483" s="60"/>
      <c r="DC483" s="60"/>
      <c r="DD483" s="60"/>
      <c r="DE483" s="60"/>
      <c r="DF483" s="60"/>
      <c r="DG483" s="60"/>
      <c r="DH483" s="60"/>
      <c r="DI483" s="60"/>
      <c r="DJ483" s="60"/>
      <c r="DK483" s="60"/>
      <c r="DL483" s="60"/>
      <c r="DM483" s="60"/>
      <c r="DN483" s="60"/>
      <c r="DO483" s="60"/>
      <c r="DP483" s="60"/>
    </row>
    <row r="484" spans="2:120">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BS484" s="60"/>
      <c r="BT484" s="60"/>
      <c r="BU484" s="75"/>
      <c r="BV484" s="75"/>
      <c r="BW484" s="75"/>
      <c r="BX484" s="75"/>
      <c r="BY484" s="75"/>
      <c r="BZ484" s="75"/>
      <c r="CA484" s="75"/>
      <c r="CL484" s="60"/>
      <c r="CM484" s="60"/>
      <c r="CN484" s="60"/>
      <c r="CO484" s="60"/>
      <c r="CP484" s="60"/>
      <c r="CQ484" s="60"/>
      <c r="CR484" s="60"/>
      <c r="CS484" s="60"/>
      <c r="CT484" s="60"/>
      <c r="CU484" s="60"/>
      <c r="CV484" s="60"/>
      <c r="CW484" s="60"/>
      <c r="CX484" s="60"/>
      <c r="CY484" s="60"/>
      <c r="CZ484" s="60"/>
      <c r="DA484" s="60"/>
      <c r="DB484" s="60"/>
      <c r="DC484" s="60"/>
      <c r="DD484" s="60"/>
      <c r="DE484" s="60"/>
      <c r="DF484" s="60"/>
      <c r="DG484" s="60"/>
      <c r="DH484" s="60"/>
      <c r="DI484" s="60"/>
      <c r="DJ484" s="60"/>
      <c r="DK484" s="60"/>
      <c r="DL484" s="60"/>
      <c r="DM484" s="60"/>
      <c r="DN484" s="60"/>
      <c r="DO484" s="60"/>
      <c r="DP484" s="60"/>
    </row>
    <row r="485" spans="2:120">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BS485" s="60"/>
      <c r="BT485" s="60"/>
      <c r="BU485" s="75"/>
      <c r="BV485" s="75"/>
      <c r="BW485" s="75"/>
      <c r="BX485" s="75"/>
      <c r="BY485" s="75"/>
      <c r="BZ485" s="75"/>
      <c r="CA485" s="75"/>
      <c r="CL485" s="60"/>
      <c r="CM485" s="60"/>
      <c r="CN485" s="60"/>
      <c r="CO485" s="60"/>
      <c r="CP485" s="60"/>
      <c r="CQ485" s="60"/>
      <c r="CR485" s="60"/>
      <c r="CS485" s="60"/>
      <c r="CT485" s="60"/>
      <c r="CU485" s="60"/>
      <c r="CV485" s="60"/>
      <c r="CW485" s="60"/>
      <c r="CX485" s="60"/>
      <c r="CY485" s="60"/>
      <c r="CZ485" s="60"/>
      <c r="DA485" s="60"/>
      <c r="DB485" s="60"/>
      <c r="DC485" s="60"/>
      <c r="DD485" s="60"/>
      <c r="DE485" s="60"/>
      <c r="DF485" s="60"/>
      <c r="DG485" s="60"/>
      <c r="DH485" s="60"/>
      <c r="DI485" s="60"/>
      <c r="DJ485" s="60"/>
      <c r="DK485" s="60"/>
      <c r="DL485" s="60"/>
      <c r="DM485" s="60"/>
      <c r="DN485" s="60"/>
      <c r="DO485" s="60"/>
      <c r="DP485" s="60"/>
    </row>
    <row r="486" spans="2:120">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BS486" s="60"/>
      <c r="BT486" s="60"/>
      <c r="BU486" s="75"/>
      <c r="BV486" s="75"/>
      <c r="BW486" s="75"/>
      <c r="BX486" s="75"/>
      <c r="BY486" s="75"/>
      <c r="BZ486" s="75"/>
      <c r="CA486" s="75"/>
      <c r="CL486" s="60"/>
      <c r="CM486" s="60"/>
      <c r="CN486" s="60"/>
      <c r="CO486" s="60"/>
      <c r="CP486" s="60"/>
      <c r="CQ486" s="60"/>
      <c r="CR486" s="60"/>
      <c r="CS486" s="60"/>
      <c r="CT486" s="60"/>
      <c r="CU486" s="60"/>
      <c r="CV486" s="60"/>
      <c r="CW486" s="60"/>
      <c r="CX486" s="60"/>
      <c r="CY486" s="60"/>
      <c r="CZ486" s="60"/>
      <c r="DA486" s="60"/>
      <c r="DB486" s="60"/>
      <c r="DC486" s="60"/>
      <c r="DD486" s="60"/>
      <c r="DE486" s="60"/>
      <c r="DF486" s="60"/>
      <c r="DG486" s="60"/>
      <c r="DH486" s="60"/>
      <c r="DI486" s="60"/>
      <c r="DJ486" s="60"/>
      <c r="DK486" s="60"/>
      <c r="DL486" s="60"/>
      <c r="DM486" s="60"/>
      <c r="DN486" s="60"/>
      <c r="DO486" s="60"/>
      <c r="DP486" s="60"/>
    </row>
    <row r="487" spans="2:120">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BS487" s="60"/>
      <c r="BT487" s="60"/>
      <c r="BU487" s="75"/>
      <c r="BV487" s="75"/>
      <c r="BW487" s="75"/>
      <c r="BX487" s="75"/>
      <c r="BY487" s="75"/>
      <c r="BZ487" s="75"/>
      <c r="CA487" s="75"/>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0"/>
      <c r="DO487" s="60"/>
      <c r="DP487" s="60"/>
    </row>
    <row r="488" spans="2:120">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BS488" s="60"/>
      <c r="BT488" s="60"/>
      <c r="BU488" s="75"/>
      <c r="BV488" s="75"/>
      <c r="BW488" s="75"/>
      <c r="BX488" s="75"/>
      <c r="BY488" s="75"/>
      <c r="BZ488" s="75"/>
      <c r="CA488" s="75"/>
      <c r="CL488" s="60"/>
      <c r="CM488" s="60"/>
      <c r="CN488" s="60"/>
      <c r="CO488" s="60"/>
      <c r="CP488" s="60"/>
      <c r="CQ488" s="60"/>
      <c r="CR488" s="60"/>
      <c r="CS488" s="60"/>
      <c r="CT488" s="60"/>
      <c r="CU488" s="60"/>
      <c r="CV488" s="60"/>
      <c r="CW488" s="60"/>
      <c r="CX488" s="60"/>
      <c r="CY488" s="60"/>
      <c r="CZ488" s="60"/>
      <c r="DA488" s="60"/>
      <c r="DB488" s="60"/>
      <c r="DC488" s="60"/>
      <c r="DD488" s="60"/>
      <c r="DE488" s="60"/>
      <c r="DF488" s="60"/>
      <c r="DG488" s="60"/>
      <c r="DH488" s="60"/>
      <c r="DI488" s="60"/>
      <c r="DJ488" s="60"/>
      <c r="DK488" s="60"/>
      <c r="DL488" s="60"/>
      <c r="DM488" s="60"/>
      <c r="DN488" s="60"/>
      <c r="DO488" s="60"/>
      <c r="DP488" s="60"/>
    </row>
    <row r="489" spans="2:120">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BS489" s="60"/>
      <c r="BT489" s="60"/>
      <c r="BU489" s="75"/>
      <c r="BV489" s="75"/>
      <c r="BW489" s="75"/>
      <c r="BX489" s="75"/>
      <c r="BY489" s="75"/>
      <c r="BZ489" s="75"/>
      <c r="CA489" s="75"/>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row>
    <row r="490" spans="2:120">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BS490" s="60"/>
      <c r="BT490" s="60"/>
      <c r="BU490" s="75"/>
      <c r="BV490" s="75"/>
      <c r="BW490" s="75"/>
      <c r="BX490" s="75"/>
      <c r="BY490" s="75"/>
      <c r="BZ490" s="75"/>
      <c r="CA490" s="75"/>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60"/>
      <c r="DL490" s="60"/>
      <c r="DM490" s="60"/>
      <c r="DN490" s="60"/>
      <c r="DO490" s="60"/>
      <c r="DP490" s="60"/>
    </row>
    <row r="491" spans="2:120">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BS491" s="60"/>
      <c r="BT491" s="60"/>
      <c r="BU491" s="75"/>
      <c r="BV491" s="75"/>
      <c r="BW491" s="75"/>
      <c r="BX491" s="75"/>
      <c r="BY491" s="75"/>
      <c r="BZ491" s="75"/>
      <c r="CA491" s="75"/>
      <c r="CL491" s="60"/>
      <c r="CM491" s="60"/>
      <c r="CN491" s="60"/>
      <c r="CO491" s="60"/>
      <c r="CP491" s="60"/>
      <c r="CQ491" s="60"/>
      <c r="CR491" s="60"/>
      <c r="CS491" s="60"/>
      <c r="CT491" s="60"/>
      <c r="CU491" s="60"/>
      <c r="CV491" s="60"/>
      <c r="CW491" s="60"/>
      <c r="CX491" s="60"/>
      <c r="CY491" s="60"/>
      <c r="CZ491" s="60"/>
      <c r="DA491" s="60"/>
      <c r="DB491" s="60"/>
      <c r="DC491" s="60"/>
      <c r="DD491" s="60"/>
      <c r="DE491" s="60"/>
      <c r="DF491" s="60"/>
      <c r="DG491" s="60"/>
      <c r="DH491" s="60"/>
      <c r="DI491" s="60"/>
      <c r="DJ491" s="60"/>
      <c r="DK491" s="60"/>
      <c r="DL491" s="60"/>
      <c r="DM491" s="60"/>
      <c r="DN491" s="60"/>
      <c r="DO491" s="60"/>
      <c r="DP491" s="60"/>
    </row>
    <row r="492" spans="2:120">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BS492" s="60"/>
      <c r="BT492" s="60"/>
      <c r="BU492" s="75"/>
      <c r="BV492" s="75"/>
      <c r="BW492" s="75"/>
      <c r="BX492" s="75"/>
      <c r="BY492" s="75"/>
      <c r="BZ492" s="75"/>
      <c r="CA492" s="75"/>
      <c r="CL492" s="60"/>
      <c r="CM492" s="60"/>
      <c r="CN492" s="60"/>
      <c r="CO492" s="60"/>
      <c r="CP492" s="60"/>
      <c r="CQ492" s="60"/>
      <c r="CR492" s="60"/>
      <c r="CS492" s="60"/>
      <c r="CT492" s="60"/>
      <c r="CU492" s="60"/>
      <c r="CV492" s="60"/>
      <c r="CW492" s="60"/>
      <c r="CX492" s="60"/>
      <c r="CY492" s="60"/>
      <c r="CZ492" s="60"/>
      <c r="DA492" s="60"/>
      <c r="DB492" s="60"/>
      <c r="DC492" s="60"/>
      <c r="DD492" s="60"/>
      <c r="DE492" s="60"/>
      <c r="DF492" s="60"/>
      <c r="DG492" s="60"/>
      <c r="DH492" s="60"/>
      <c r="DI492" s="60"/>
      <c r="DJ492" s="60"/>
      <c r="DK492" s="60"/>
      <c r="DL492" s="60"/>
      <c r="DM492" s="60"/>
      <c r="DN492" s="60"/>
      <c r="DO492" s="60"/>
      <c r="DP492" s="60"/>
    </row>
    <row r="493" spans="2:120">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BS493" s="60"/>
      <c r="BT493" s="60"/>
      <c r="BU493" s="75"/>
      <c r="BV493" s="75"/>
      <c r="BW493" s="75"/>
      <c r="BX493" s="75"/>
      <c r="BY493" s="75"/>
      <c r="BZ493" s="75"/>
      <c r="CA493" s="75"/>
      <c r="CL493" s="60"/>
      <c r="CM493" s="60"/>
      <c r="CN493" s="60"/>
      <c r="CO493" s="60"/>
      <c r="CP493" s="60"/>
      <c r="CQ493" s="60"/>
      <c r="CR493" s="60"/>
      <c r="CS493" s="60"/>
      <c r="CT493" s="60"/>
      <c r="CU493" s="60"/>
      <c r="CV493" s="60"/>
      <c r="CW493" s="60"/>
      <c r="CX493" s="60"/>
      <c r="CY493" s="60"/>
      <c r="CZ493" s="60"/>
      <c r="DA493" s="60"/>
      <c r="DB493" s="60"/>
      <c r="DC493" s="60"/>
      <c r="DD493" s="60"/>
      <c r="DE493" s="60"/>
      <c r="DF493" s="60"/>
      <c r="DG493" s="60"/>
      <c r="DH493" s="60"/>
      <c r="DI493" s="60"/>
      <c r="DJ493" s="60"/>
      <c r="DK493" s="60"/>
      <c r="DL493" s="60"/>
      <c r="DM493" s="60"/>
      <c r="DN493" s="60"/>
      <c r="DO493" s="60"/>
      <c r="DP493" s="60"/>
    </row>
    <row r="494" spans="2:120">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BS494" s="60"/>
      <c r="BT494" s="60"/>
      <c r="BU494" s="75"/>
      <c r="BV494" s="75"/>
      <c r="BW494" s="75"/>
      <c r="BX494" s="75"/>
      <c r="BY494" s="75"/>
      <c r="BZ494" s="75"/>
      <c r="CA494" s="75"/>
      <c r="CL494" s="60"/>
      <c r="CM494" s="60"/>
      <c r="CN494" s="60"/>
      <c r="CO494" s="60"/>
      <c r="CP494" s="60"/>
      <c r="CQ494" s="60"/>
      <c r="CR494" s="60"/>
      <c r="CS494" s="60"/>
      <c r="CT494" s="60"/>
      <c r="CU494" s="60"/>
      <c r="CV494" s="60"/>
      <c r="CW494" s="60"/>
      <c r="CX494" s="60"/>
      <c r="CY494" s="60"/>
      <c r="CZ494" s="60"/>
      <c r="DA494" s="60"/>
      <c r="DB494" s="60"/>
      <c r="DC494" s="60"/>
      <c r="DD494" s="60"/>
      <c r="DE494" s="60"/>
      <c r="DF494" s="60"/>
      <c r="DG494" s="60"/>
      <c r="DH494" s="60"/>
      <c r="DI494" s="60"/>
      <c r="DJ494" s="60"/>
      <c r="DK494" s="60"/>
      <c r="DL494" s="60"/>
      <c r="DM494" s="60"/>
      <c r="DN494" s="60"/>
      <c r="DO494" s="60"/>
      <c r="DP494" s="60"/>
    </row>
    <row r="495" spans="2:120">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BS495" s="60"/>
      <c r="BT495" s="60"/>
      <c r="BU495" s="75"/>
      <c r="BV495" s="75"/>
      <c r="BW495" s="75"/>
      <c r="BX495" s="75"/>
      <c r="BY495" s="75"/>
      <c r="BZ495" s="75"/>
      <c r="CA495" s="75"/>
      <c r="CL495" s="60"/>
      <c r="CM495" s="60"/>
      <c r="CN495" s="60"/>
      <c r="CO495" s="60"/>
      <c r="CP495" s="60"/>
      <c r="CQ495" s="60"/>
      <c r="CR495" s="60"/>
      <c r="CS495" s="60"/>
      <c r="CT495" s="60"/>
      <c r="CU495" s="60"/>
      <c r="CV495" s="60"/>
      <c r="CW495" s="60"/>
      <c r="CX495" s="60"/>
      <c r="CY495" s="60"/>
      <c r="CZ495" s="60"/>
      <c r="DA495" s="60"/>
      <c r="DB495" s="60"/>
      <c r="DC495" s="60"/>
      <c r="DD495" s="60"/>
      <c r="DE495" s="60"/>
      <c r="DF495" s="60"/>
      <c r="DG495" s="60"/>
      <c r="DH495" s="60"/>
      <c r="DI495" s="60"/>
      <c r="DJ495" s="60"/>
      <c r="DK495" s="60"/>
      <c r="DL495" s="60"/>
      <c r="DM495" s="60"/>
      <c r="DN495" s="60"/>
      <c r="DO495" s="60"/>
      <c r="DP495" s="60"/>
    </row>
    <row r="496" spans="2:120">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BS496" s="60"/>
      <c r="BT496" s="60"/>
      <c r="BU496" s="75"/>
      <c r="BV496" s="75"/>
      <c r="BW496" s="75"/>
      <c r="BX496" s="75"/>
      <c r="BY496" s="75"/>
      <c r="BZ496" s="75"/>
      <c r="CA496" s="75"/>
      <c r="CL496" s="60"/>
      <c r="CM496" s="60"/>
      <c r="CN496" s="60"/>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row>
    <row r="497" spans="2:120">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BS497" s="60"/>
      <c r="BT497" s="60"/>
      <c r="BU497" s="75"/>
      <c r="BV497" s="75"/>
      <c r="BW497" s="75"/>
      <c r="BX497" s="75"/>
      <c r="BY497" s="75"/>
      <c r="BZ497" s="75"/>
      <c r="CA497" s="75"/>
      <c r="CL497" s="60"/>
      <c r="CM497" s="60"/>
      <c r="CN497" s="60"/>
      <c r="CO497" s="60"/>
      <c r="CP497" s="60"/>
      <c r="CQ497" s="60"/>
      <c r="CR497" s="60"/>
      <c r="CS497" s="60"/>
      <c r="CT497" s="60"/>
      <c r="CU497" s="60"/>
      <c r="CV497" s="60"/>
      <c r="CW497" s="60"/>
      <c r="CX497" s="60"/>
      <c r="CY497" s="60"/>
      <c r="CZ497" s="60"/>
      <c r="DA497" s="60"/>
      <c r="DB497" s="60"/>
      <c r="DC497" s="60"/>
      <c r="DD497" s="60"/>
      <c r="DE497" s="60"/>
      <c r="DF497" s="60"/>
      <c r="DG497" s="60"/>
      <c r="DH497" s="60"/>
      <c r="DI497" s="60"/>
      <c r="DJ497" s="60"/>
      <c r="DK497" s="60"/>
      <c r="DL497" s="60"/>
      <c r="DM497" s="60"/>
      <c r="DN497" s="60"/>
      <c r="DO497" s="60"/>
      <c r="DP497" s="60"/>
    </row>
    <row r="498" spans="2:120">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BS498" s="60"/>
      <c r="BT498" s="60"/>
      <c r="BU498" s="75"/>
      <c r="BV498" s="75"/>
      <c r="BW498" s="75"/>
      <c r="BX498" s="75"/>
      <c r="BY498" s="75"/>
      <c r="BZ498" s="75"/>
      <c r="CA498" s="75"/>
      <c r="CL498" s="60"/>
      <c r="CM498" s="60"/>
      <c r="CN498" s="60"/>
      <c r="CO498" s="60"/>
      <c r="CP498" s="60"/>
      <c r="CQ498" s="60"/>
      <c r="CR498" s="60"/>
      <c r="CS498" s="60"/>
      <c r="CT498" s="60"/>
      <c r="CU498" s="60"/>
      <c r="CV498" s="60"/>
      <c r="CW498" s="60"/>
      <c r="CX498" s="60"/>
      <c r="CY498" s="60"/>
      <c r="CZ498" s="60"/>
      <c r="DA498" s="60"/>
      <c r="DB498" s="60"/>
      <c r="DC498" s="60"/>
      <c r="DD498" s="60"/>
      <c r="DE498" s="60"/>
      <c r="DF498" s="60"/>
      <c r="DG498" s="60"/>
      <c r="DH498" s="60"/>
      <c r="DI498" s="60"/>
      <c r="DJ498" s="60"/>
      <c r="DK498" s="60"/>
      <c r="DL498" s="60"/>
      <c r="DM498" s="60"/>
      <c r="DN498" s="60"/>
      <c r="DO498" s="60"/>
      <c r="DP498" s="60"/>
    </row>
    <row r="499" spans="2:120">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BS499" s="60"/>
      <c r="BT499" s="60"/>
      <c r="BU499" s="75"/>
      <c r="BV499" s="75"/>
      <c r="BW499" s="75"/>
      <c r="BX499" s="75"/>
      <c r="BY499" s="75"/>
      <c r="BZ499" s="75"/>
      <c r="CA499" s="75"/>
      <c r="CL499" s="60"/>
      <c r="CM499" s="60"/>
      <c r="CN499" s="60"/>
      <c r="CO499" s="60"/>
      <c r="CP499" s="60"/>
      <c r="CQ499" s="60"/>
      <c r="CR499" s="60"/>
      <c r="CS499" s="60"/>
      <c r="CT499" s="60"/>
      <c r="CU499" s="60"/>
      <c r="CV499" s="60"/>
      <c r="CW499" s="60"/>
      <c r="CX499" s="60"/>
      <c r="CY499" s="60"/>
      <c r="CZ499" s="60"/>
      <c r="DA499" s="60"/>
      <c r="DB499" s="60"/>
      <c r="DC499" s="60"/>
      <c r="DD499" s="60"/>
      <c r="DE499" s="60"/>
      <c r="DF499" s="60"/>
      <c r="DG499" s="60"/>
      <c r="DH499" s="60"/>
      <c r="DI499" s="60"/>
      <c r="DJ499" s="60"/>
      <c r="DK499" s="60"/>
      <c r="DL499" s="60"/>
      <c r="DM499" s="60"/>
      <c r="DN499" s="60"/>
      <c r="DO499" s="60"/>
      <c r="DP499" s="60"/>
    </row>
    <row r="500" spans="2:120">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BS500" s="60"/>
      <c r="BT500" s="60"/>
      <c r="BU500" s="75"/>
      <c r="BV500" s="75"/>
      <c r="BW500" s="75"/>
      <c r="BX500" s="75"/>
      <c r="BY500" s="75"/>
      <c r="BZ500" s="75"/>
      <c r="CA500" s="75"/>
      <c r="CL500" s="60"/>
      <c r="CM500" s="60"/>
      <c r="CN500" s="60"/>
      <c r="CO500" s="60"/>
      <c r="CP500" s="60"/>
      <c r="CQ500" s="60"/>
      <c r="CR500" s="60"/>
      <c r="CS500" s="60"/>
      <c r="CT500" s="60"/>
      <c r="CU500" s="60"/>
      <c r="CV500" s="60"/>
      <c r="CW500" s="60"/>
      <c r="CX500" s="60"/>
      <c r="CY500" s="60"/>
      <c r="CZ500" s="60"/>
      <c r="DA500" s="60"/>
      <c r="DB500" s="60"/>
      <c r="DC500" s="60"/>
      <c r="DD500" s="60"/>
      <c r="DE500" s="60"/>
      <c r="DF500" s="60"/>
      <c r="DG500" s="60"/>
      <c r="DH500" s="60"/>
      <c r="DI500" s="60"/>
      <c r="DJ500" s="60"/>
      <c r="DK500" s="60"/>
      <c r="DL500" s="60"/>
      <c r="DM500" s="60"/>
      <c r="DN500" s="60"/>
      <c r="DO500" s="60"/>
      <c r="DP500" s="60"/>
    </row>
    <row r="501" spans="2:120">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BS501" s="60"/>
      <c r="BT501" s="60"/>
      <c r="BU501" s="75"/>
      <c r="BV501" s="75"/>
      <c r="BW501" s="75"/>
      <c r="BX501" s="75"/>
      <c r="BY501" s="75"/>
      <c r="BZ501" s="75"/>
      <c r="CA501" s="75"/>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60"/>
      <c r="DL501" s="60"/>
      <c r="DM501" s="60"/>
      <c r="DN501" s="60"/>
      <c r="DO501" s="60"/>
      <c r="DP501" s="60"/>
    </row>
    <row r="502" spans="2:120">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BS502" s="60"/>
      <c r="BT502" s="60"/>
      <c r="BU502" s="75"/>
      <c r="BV502" s="75"/>
      <c r="BW502" s="75"/>
      <c r="BX502" s="75"/>
      <c r="BY502" s="75"/>
      <c r="BZ502" s="75"/>
      <c r="CA502" s="75"/>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row>
    <row r="503" spans="2:120">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BS503" s="60"/>
      <c r="BT503" s="60"/>
      <c r="BU503" s="75"/>
      <c r="BV503" s="75"/>
      <c r="BW503" s="75"/>
      <c r="BX503" s="75"/>
      <c r="BY503" s="75"/>
      <c r="BZ503" s="75"/>
      <c r="CA503" s="75"/>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row>
    <row r="504" spans="2:120">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BS504" s="60"/>
      <c r="BT504" s="60"/>
      <c r="BU504" s="75"/>
      <c r="BV504" s="75"/>
      <c r="BW504" s="75"/>
      <c r="BX504" s="75"/>
      <c r="BY504" s="75"/>
      <c r="BZ504" s="75"/>
      <c r="CA504" s="75"/>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row>
    <row r="505" spans="2:120">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BS505" s="60"/>
      <c r="BT505" s="60"/>
      <c r="BU505" s="75"/>
      <c r="BV505" s="75"/>
      <c r="BW505" s="75"/>
      <c r="BX505" s="75"/>
      <c r="BY505" s="75"/>
      <c r="BZ505" s="75"/>
      <c r="CA505" s="75"/>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row>
    <row r="506" spans="2:120">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BS506" s="60"/>
      <c r="BT506" s="60"/>
      <c r="BU506" s="75"/>
      <c r="BV506" s="75"/>
      <c r="BW506" s="75"/>
      <c r="BX506" s="75"/>
      <c r="BY506" s="75"/>
      <c r="BZ506" s="75"/>
      <c r="CA506" s="75"/>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row>
    <row r="507" spans="2:120">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BS507" s="60"/>
      <c r="BT507" s="60"/>
      <c r="BU507" s="75"/>
      <c r="BV507" s="75"/>
      <c r="BW507" s="75"/>
      <c r="BX507" s="75"/>
      <c r="BY507" s="75"/>
      <c r="BZ507" s="75"/>
      <c r="CA507" s="75"/>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row>
    <row r="508" spans="2:120">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BS508" s="60"/>
      <c r="BT508" s="60"/>
      <c r="BU508" s="75"/>
      <c r="BV508" s="75"/>
      <c r="BW508" s="75"/>
      <c r="BX508" s="75"/>
      <c r="BY508" s="75"/>
      <c r="BZ508" s="75"/>
      <c r="CA508" s="75"/>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row>
    <row r="509" spans="2:120">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BS509" s="60"/>
      <c r="BT509" s="60"/>
      <c r="BU509" s="75"/>
      <c r="BV509" s="75"/>
      <c r="BW509" s="75"/>
      <c r="BX509" s="75"/>
      <c r="BY509" s="75"/>
      <c r="BZ509" s="75"/>
      <c r="CA509" s="75"/>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row>
    <row r="510" spans="2:120">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BS510" s="60"/>
      <c r="BT510" s="60"/>
      <c r="BU510" s="75"/>
      <c r="BV510" s="75"/>
      <c r="BW510" s="75"/>
      <c r="BX510" s="75"/>
      <c r="BY510" s="75"/>
      <c r="BZ510" s="75"/>
      <c r="CA510" s="75"/>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row>
    <row r="511" spans="2:120">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BS511" s="60"/>
      <c r="BT511" s="60"/>
      <c r="BU511" s="75"/>
      <c r="BV511" s="75"/>
      <c r="BW511" s="75"/>
      <c r="BX511" s="75"/>
      <c r="BY511" s="75"/>
      <c r="BZ511" s="75"/>
      <c r="CA511" s="75"/>
      <c r="CL511" s="60"/>
      <c r="CM511" s="60"/>
      <c r="CN511" s="60"/>
      <c r="CO511" s="60"/>
      <c r="CP511" s="60"/>
      <c r="CQ511" s="60"/>
      <c r="CR511" s="60"/>
      <c r="CS511" s="60"/>
      <c r="CT511" s="60"/>
      <c r="CU511" s="60"/>
      <c r="CV511" s="60"/>
      <c r="CW511" s="60"/>
      <c r="CX511" s="60"/>
      <c r="CY511" s="60"/>
      <c r="CZ511" s="60"/>
      <c r="DA511" s="60"/>
      <c r="DB511" s="60"/>
      <c r="DC511" s="60"/>
      <c r="DD511" s="60"/>
      <c r="DE511" s="60"/>
      <c r="DF511" s="60"/>
      <c r="DG511" s="60"/>
      <c r="DH511" s="60"/>
      <c r="DI511" s="60"/>
      <c r="DJ511" s="60"/>
      <c r="DK511" s="60"/>
      <c r="DL511" s="60"/>
      <c r="DM511" s="60"/>
      <c r="DN511" s="60"/>
      <c r="DO511" s="60"/>
      <c r="DP511" s="60"/>
    </row>
    <row r="512" spans="2:120">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BS512" s="60"/>
      <c r="BT512" s="60"/>
      <c r="BU512" s="75"/>
      <c r="BV512" s="75"/>
      <c r="BW512" s="75"/>
      <c r="BX512" s="75"/>
      <c r="BY512" s="75"/>
      <c r="BZ512" s="75"/>
      <c r="CA512" s="75"/>
      <c r="CL512" s="60"/>
      <c r="CM512" s="60"/>
      <c r="CN512" s="60"/>
      <c r="CO512" s="60"/>
      <c r="CP512" s="60"/>
      <c r="CQ512" s="60"/>
      <c r="CR512" s="60"/>
      <c r="CS512" s="60"/>
      <c r="CT512" s="60"/>
      <c r="CU512" s="60"/>
      <c r="CV512" s="60"/>
      <c r="CW512" s="60"/>
      <c r="CX512" s="60"/>
      <c r="CY512" s="60"/>
      <c r="CZ512" s="60"/>
      <c r="DA512" s="60"/>
      <c r="DB512" s="60"/>
      <c r="DC512" s="60"/>
      <c r="DD512" s="60"/>
      <c r="DE512" s="60"/>
      <c r="DF512" s="60"/>
      <c r="DG512" s="60"/>
      <c r="DH512" s="60"/>
      <c r="DI512" s="60"/>
      <c r="DJ512" s="60"/>
      <c r="DK512" s="60"/>
      <c r="DL512" s="60"/>
      <c r="DM512" s="60"/>
      <c r="DN512" s="60"/>
      <c r="DO512" s="60"/>
      <c r="DP512" s="60"/>
    </row>
    <row r="513" spans="2:120">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BS513" s="60"/>
      <c r="BT513" s="60"/>
      <c r="BU513" s="75"/>
      <c r="BV513" s="75"/>
      <c r="BW513" s="75"/>
      <c r="BX513" s="75"/>
      <c r="BY513" s="75"/>
      <c r="BZ513" s="75"/>
      <c r="CA513" s="75"/>
      <c r="CL513" s="60"/>
      <c r="CM513" s="60"/>
      <c r="CN513" s="60"/>
      <c r="CO513" s="60"/>
      <c r="CP513" s="60"/>
      <c r="CQ513" s="60"/>
      <c r="CR513" s="60"/>
      <c r="CS513" s="60"/>
      <c r="CT513" s="60"/>
      <c r="CU513" s="60"/>
      <c r="CV513" s="60"/>
      <c r="CW513" s="60"/>
      <c r="CX513" s="60"/>
      <c r="CY513" s="60"/>
      <c r="CZ513" s="60"/>
      <c r="DA513" s="60"/>
      <c r="DB513" s="60"/>
      <c r="DC513" s="60"/>
      <c r="DD513" s="60"/>
      <c r="DE513" s="60"/>
      <c r="DF513" s="60"/>
      <c r="DG513" s="60"/>
      <c r="DH513" s="60"/>
      <c r="DI513" s="60"/>
      <c r="DJ513" s="60"/>
      <c r="DK513" s="60"/>
      <c r="DL513" s="60"/>
      <c r="DM513" s="60"/>
      <c r="DN513" s="60"/>
      <c r="DO513" s="60"/>
      <c r="DP513" s="60"/>
    </row>
    <row r="514" spans="2:120">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BS514" s="60"/>
      <c r="BT514" s="60"/>
      <c r="BU514" s="75"/>
      <c r="BV514" s="75"/>
      <c r="BW514" s="75"/>
      <c r="BX514" s="75"/>
      <c r="BY514" s="75"/>
      <c r="BZ514" s="75"/>
      <c r="CA514" s="75"/>
      <c r="CL514" s="60"/>
      <c r="CM514" s="60"/>
      <c r="CN514" s="60"/>
      <c r="CO514" s="60"/>
      <c r="CP514" s="60"/>
      <c r="CQ514" s="60"/>
      <c r="CR514" s="60"/>
      <c r="CS514" s="60"/>
      <c r="CT514" s="60"/>
      <c r="CU514" s="60"/>
      <c r="CV514" s="60"/>
      <c r="CW514" s="60"/>
      <c r="CX514" s="60"/>
      <c r="CY514" s="60"/>
      <c r="CZ514" s="60"/>
      <c r="DA514" s="60"/>
      <c r="DB514" s="60"/>
      <c r="DC514" s="60"/>
      <c r="DD514" s="60"/>
      <c r="DE514" s="60"/>
      <c r="DF514" s="60"/>
      <c r="DG514" s="60"/>
      <c r="DH514" s="60"/>
      <c r="DI514" s="60"/>
      <c r="DJ514" s="60"/>
      <c r="DK514" s="60"/>
      <c r="DL514" s="60"/>
      <c r="DM514" s="60"/>
      <c r="DN514" s="60"/>
      <c r="DO514" s="60"/>
      <c r="DP514" s="60"/>
    </row>
    <row r="515" spans="2:120">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BS515" s="60"/>
      <c r="BT515" s="60"/>
      <c r="BU515" s="75"/>
      <c r="BV515" s="75"/>
      <c r="BW515" s="75"/>
      <c r="BX515" s="75"/>
      <c r="BY515" s="75"/>
      <c r="BZ515" s="75"/>
      <c r="CA515" s="75"/>
      <c r="CL515" s="60"/>
      <c r="CM515" s="60"/>
      <c r="CN515" s="60"/>
      <c r="CO515" s="60"/>
      <c r="CP515" s="60"/>
      <c r="CQ515" s="60"/>
      <c r="CR515" s="60"/>
      <c r="CS515" s="60"/>
      <c r="CT515" s="60"/>
      <c r="CU515" s="60"/>
      <c r="CV515" s="60"/>
      <c r="CW515" s="60"/>
      <c r="CX515" s="60"/>
      <c r="CY515" s="60"/>
      <c r="CZ515" s="60"/>
      <c r="DA515" s="60"/>
      <c r="DB515" s="60"/>
      <c r="DC515" s="60"/>
      <c r="DD515" s="60"/>
      <c r="DE515" s="60"/>
      <c r="DF515" s="60"/>
      <c r="DG515" s="60"/>
      <c r="DH515" s="60"/>
      <c r="DI515" s="60"/>
      <c r="DJ515" s="60"/>
      <c r="DK515" s="60"/>
      <c r="DL515" s="60"/>
      <c r="DM515" s="60"/>
      <c r="DN515" s="60"/>
      <c r="DO515" s="60"/>
      <c r="DP515" s="60"/>
    </row>
    <row r="516" spans="2:120">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BS516" s="60"/>
      <c r="BT516" s="60"/>
      <c r="BU516" s="75"/>
      <c r="BV516" s="75"/>
      <c r="BW516" s="75"/>
      <c r="BX516" s="75"/>
      <c r="BY516" s="75"/>
      <c r="BZ516" s="75"/>
      <c r="CA516" s="75"/>
      <c r="CL516" s="60"/>
      <c r="CM516" s="60"/>
      <c r="CN516" s="60"/>
      <c r="CO516" s="60"/>
      <c r="CP516" s="60"/>
      <c r="CQ516" s="60"/>
      <c r="CR516" s="60"/>
      <c r="CS516" s="60"/>
      <c r="CT516" s="60"/>
      <c r="CU516" s="60"/>
      <c r="CV516" s="60"/>
      <c r="CW516" s="60"/>
      <c r="CX516" s="60"/>
      <c r="CY516" s="60"/>
      <c r="CZ516" s="60"/>
      <c r="DA516" s="60"/>
      <c r="DB516" s="60"/>
      <c r="DC516" s="60"/>
      <c r="DD516" s="60"/>
      <c r="DE516" s="60"/>
      <c r="DF516" s="60"/>
      <c r="DG516" s="60"/>
      <c r="DH516" s="60"/>
      <c r="DI516" s="60"/>
      <c r="DJ516" s="60"/>
      <c r="DK516" s="60"/>
      <c r="DL516" s="60"/>
      <c r="DM516" s="60"/>
      <c r="DN516" s="60"/>
      <c r="DO516" s="60"/>
      <c r="DP516" s="60"/>
    </row>
    <row r="517" spans="2:120">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BS517" s="60"/>
      <c r="BT517" s="60"/>
      <c r="BU517" s="75"/>
      <c r="BV517" s="75"/>
      <c r="BW517" s="75"/>
      <c r="BX517" s="75"/>
      <c r="BY517" s="75"/>
      <c r="BZ517" s="75"/>
      <c r="CA517" s="75"/>
      <c r="CL517" s="60"/>
      <c r="CM517" s="60"/>
      <c r="CN517" s="60"/>
      <c r="CO517" s="60"/>
      <c r="CP517" s="60"/>
      <c r="CQ517" s="60"/>
      <c r="CR517" s="60"/>
      <c r="CS517" s="60"/>
      <c r="CT517" s="60"/>
      <c r="CU517" s="60"/>
      <c r="CV517" s="60"/>
      <c r="CW517" s="60"/>
      <c r="CX517" s="60"/>
      <c r="CY517" s="60"/>
      <c r="CZ517" s="60"/>
      <c r="DA517" s="60"/>
      <c r="DB517" s="60"/>
      <c r="DC517" s="60"/>
      <c r="DD517" s="60"/>
      <c r="DE517" s="60"/>
      <c r="DF517" s="60"/>
      <c r="DG517" s="60"/>
      <c r="DH517" s="60"/>
      <c r="DI517" s="60"/>
      <c r="DJ517" s="60"/>
      <c r="DK517" s="60"/>
      <c r="DL517" s="60"/>
      <c r="DM517" s="60"/>
      <c r="DN517" s="60"/>
      <c r="DO517" s="60"/>
      <c r="DP517" s="60"/>
    </row>
    <row r="518" spans="2:120">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BS518" s="60"/>
      <c r="BT518" s="60"/>
      <c r="BU518" s="75"/>
      <c r="BV518" s="75"/>
      <c r="BW518" s="75"/>
      <c r="BX518" s="75"/>
      <c r="BY518" s="75"/>
      <c r="BZ518" s="75"/>
      <c r="CA518" s="75"/>
      <c r="CL518" s="60"/>
      <c r="CM518" s="60"/>
      <c r="CN518" s="60"/>
      <c r="CO518" s="60"/>
      <c r="CP518" s="60"/>
      <c r="CQ518" s="60"/>
      <c r="CR518" s="60"/>
      <c r="CS518" s="60"/>
      <c r="CT518" s="60"/>
      <c r="CU518" s="60"/>
      <c r="CV518" s="60"/>
      <c r="CW518" s="60"/>
      <c r="CX518" s="60"/>
      <c r="CY518" s="60"/>
      <c r="CZ518" s="60"/>
      <c r="DA518" s="60"/>
      <c r="DB518" s="60"/>
      <c r="DC518" s="60"/>
      <c r="DD518" s="60"/>
      <c r="DE518" s="60"/>
      <c r="DF518" s="60"/>
      <c r="DG518" s="60"/>
      <c r="DH518" s="60"/>
      <c r="DI518" s="60"/>
      <c r="DJ518" s="60"/>
      <c r="DK518" s="60"/>
      <c r="DL518" s="60"/>
      <c r="DM518" s="60"/>
      <c r="DN518" s="60"/>
      <c r="DO518" s="60"/>
      <c r="DP518" s="60"/>
    </row>
    <row r="519" spans="2:120">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BS519" s="60"/>
      <c r="BT519" s="60"/>
      <c r="BU519" s="75"/>
      <c r="BV519" s="75"/>
      <c r="BW519" s="75"/>
      <c r="BX519" s="75"/>
      <c r="BY519" s="75"/>
      <c r="BZ519" s="75"/>
      <c r="CA519" s="75"/>
      <c r="CL519" s="60"/>
      <c r="CM519" s="60"/>
      <c r="CN519" s="60"/>
      <c r="CO519" s="60"/>
      <c r="CP519" s="60"/>
      <c r="CQ519" s="60"/>
      <c r="CR519" s="60"/>
      <c r="CS519" s="60"/>
      <c r="CT519" s="60"/>
      <c r="CU519" s="60"/>
      <c r="CV519" s="60"/>
      <c r="CW519" s="60"/>
      <c r="CX519" s="60"/>
      <c r="CY519" s="60"/>
      <c r="CZ519" s="60"/>
      <c r="DA519" s="60"/>
      <c r="DB519" s="60"/>
      <c r="DC519" s="60"/>
      <c r="DD519" s="60"/>
      <c r="DE519" s="60"/>
      <c r="DF519" s="60"/>
      <c r="DG519" s="60"/>
      <c r="DH519" s="60"/>
      <c r="DI519" s="60"/>
      <c r="DJ519" s="60"/>
      <c r="DK519" s="60"/>
      <c r="DL519" s="60"/>
      <c r="DM519" s="60"/>
      <c r="DN519" s="60"/>
      <c r="DO519" s="60"/>
      <c r="DP519" s="60"/>
    </row>
    <row r="520" spans="2:120">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BS520" s="60"/>
      <c r="BT520" s="60"/>
      <c r="BU520" s="75"/>
      <c r="BV520" s="75"/>
      <c r="BW520" s="75"/>
      <c r="BX520" s="75"/>
      <c r="BY520" s="75"/>
      <c r="BZ520" s="75"/>
      <c r="CA520" s="75"/>
      <c r="CL520" s="60"/>
      <c r="CM520" s="60"/>
      <c r="CN520" s="60"/>
      <c r="CO520" s="60"/>
      <c r="CP520" s="60"/>
      <c r="CQ520" s="60"/>
      <c r="CR520" s="60"/>
      <c r="CS520" s="60"/>
      <c r="CT520" s="60"/>
      <c r="CU520" s="60"/>
      <c r="CV520" s="60"/>
      <c r="CW520" s="60"/>
      <c r="CX520" s="60"/>
      <c r="CY520" s="60"/>
      <c r="CZ520" s="60"/>
      <c r="DA520" s="60"/>
      <c r="DB520" s="60"/>
      <c r="DC520" s="60"/>
      <c r="DD520" s="60"/>
      <c r="DE520" s="60"/>
      <c r="DF520" s="60"/>
      <c r="DG520" s="60"/>
      <c r="DH520" s="60"/>
      <c r="DI520" s="60"/>
      <c r="DJ520" s="60"/>
      <c r="DK520" s="60"/>
      <c r="DL520" s="60"/>
      <c r="DM520" s="60"/>
      <c r="DN520" s="60"/>
      <c r="DO520" s="60"/>
      <c r="DP520" s="60"/>
    </row>
    <row r="521" spans="2:120">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BS521" s="60"/>
      <c r="BT521" s="60"/>
      <c r="BU521" s="75"/>
      <c r="BV521" s="75"/>
      <c r="BW521" s="75"/>
      <c r="BX521" s="75"/>
      <c r="BY521" s="75"/>
      <c r="BZ521" s="75"/>
      <c r="CA521" s="75"/>
      <c r="CL521" s="60"/>
      <c r="CM521" s="60"/>
      <c r="CN521" s="60"/>
      <c r="CO521" s="60"/>
      <c r="CP521" s="60"/>
      <c r="CQ521" s="60"/>
      <c r="CR521" s="60"/>
      <c r="CS521" s="60"/>
      <c r="CT521" s="60"/>
      <c r="CU521" s="60"/>
      <c r="CV521" s="60"/>
      <c r="CW521" s="60"/>
      <c r="CX521" s="60"/>
      <c r="CY521" s="60"/>
      <c r="CZ521" s="60"/>
      <c r="DA521" s="60"/>
      <c r="DB521" s="60"/>
      <c r="DC521" s="60"/>
      <c r="DD521" s="60"/>
      <c r="DE521" s="60"/>
      <c r="DF521" s="60"/>
      <c r="DG521" s="60"/>
      <c r="DH521" s="60"/>
      <c r="DI521" s="60"/>
      <c r="DJ521" s="60"/>
      <c r="DK521" s="60"/>
      <c r="DL521" s="60"/>
      <c r="DM521" s="60"/>
      <c r="DN521" s="60"/>
      <c r="DO521" s="60"/>
      <c r="DP521" s="60"/>
    </row>
  </sheetData>
  <sheetProtection algorithmName="SHA-512" hashValue="AuIyGjczE1iOv6rINgmjB/AP9qnwblhpal0vbMwtdXWf6jQxkaRsU0rXDJcI6Ro+veEAwaSpapxWW3VzcY9pNw==" saltValue="fl0WcKALnaKUAj78R5E7vw==" spinCount="100000" sheet="1" objects="1" scenarios="1"/>
  <mergeCells count="187">
    <mergeCell ref="B6:AA6"/>
    <mergeCell ref="B7:AA7"/>
    <mergeCell ref="B8:AA8"/>
    <mergeCell ref="B9:AA9"/>
    <mergeCell ref="B10:AA10"/>
    <mergeCell ref="B11:AA11"/>
    <mergeCell ref="D1:T2"/>
    <mergeCell ref="U1:AA2"/>
    <mergeCell ref="D3:T3"/>
    <mergeCell ref="U3:Z3"/>
    <mergeCell ref="B4:AA4"/>
    <mergeCell ref="B5:AA5"/>
    <mergeCell ref="B18:AA18"/>
    <mergeCell ref="B19:AA19"/>
    <mergeCell ref="B20:L20"/>
    <mergeCell ref="N20:AB20"/>
    <mergeCell ref="B21:I21"/>
    <mergeCell ref="J21:L21"/>
    <mergeCell ref="O21:W21"/>
    <mergeCell ref="X21:Z21"/>
    <mergeCell ref="B12:AA12"/>
    <mergeCell ref="B13:AA13"/>
    <mergeCell ref="B14:AA14"/>
    <mergeCell ref="B15:AA15"/>
    <mergeCell ref="B16:AA16"/>
    <mergeCell ref="B17:AA17"/>
    <mergeCell ref="B22:I22"/>
    <mergeCell ref="J22:L22"/>
    <mergeCell ref="O22:W22"/>
    <mergeCell ref="X22:Z22"/>
    <mergeCell ref="B23:G23"/>
    <mergeCell ref="H23:I23"/>
    <mergeCell ref="J23:L23"/>
    <mergeCell ref="O23:W23"/>
    <mergeCell ref="X23:Z23"/>
    <mergeCell ref="B24:E24"/>
    <mergeCell ref="F24:I24"/>
    <mergeCell ref="J24:L24"/>
    <mergeCell ref="O24:W24"/>
    <mergeCell ref="X24:Z24"/>
    <mergeCell ref="B25:I25"/>
    <mergeCell ref="J25:L25"/>
    <mergeCell ref="O25:W25"/>
    <mergeCell ref="X25:Z25"/>
    <mergeCell ref="B28:I28"/>
    <mergeCell ref="J28:L28"/>
    <mergeCell ref="N28:AB28"/>
    <mergeCell ref="B29:I29"/>
    <mergeCell ref="J29:L29"/>
    <mergeCell ref="O29:W29"/>
    <mergeCell ref="X29:Z29"/>
    <mergeCell ref="B26:I26"/>
    <mergeCell ref="J26:L26"/>
    <mergeCell ref="O26:W26"/>
    <mergeCell ref="X26:Z26"/>
    <mergeCell ref="B27:I27"/>
    <mergeCell ref="J27:L27"/>
    <mergeCell ref="B32:I32"/>
    <mergeCell ref="J32:L32"/>
    <mergeCell ref="O32:W32"/>
    <mergeCell ref="X32:Z32"/>
    <mergeCell ref="B33:I33"/>
    <mergeCell ref="J33:L33"/>
    <mergeCell ref="B30:I30"/>
    <mergeCell ref="J30:L30"/>
    <mergeCell ref="O30:W30"/>
    <mergeCell ref="X30:Z30"/>
    <mergeCell ref="B31:I31"/>
    <mergeCell ref="J31:L31"/>
    <mergeCell ref="O31:W31"/>
    <mergeCell ref="X31:Z31"/>
    <mergeCell ref="B36:I36"/>
    <mergeCell ref="J36:L36"/>
    <mergeCell ref="O36:W36"/>
    <mergeCell ref="X36:Z36"/>
    <mergeCell ref="B37:I37"/>
    <mergeCell ref="J37:L37"/>
    <mergeCell ref="O37:W37"/>
    <mergeCell ref="X37:Z37"/>
    <mergeCell ref="B34:I34"/>
    <mergeCell ref="J34:L34"/>
    <mergeCell ref="N34:AB34"/>
    <mergeCell ref="B35:I35"/>
    <mergeCell ref="J35:L35"/>
    <mergeCell ref="O35:W35"/>
    <mergeCell ref="X35:Z35"/>
    <mergeCell ref="B40:I40"/>
    <mergeCell ref="J40:L40"/>
    <mergeCell ref="X40:Z40"/>
    <mergeCell ref="B41:I41"/>
    <mergeCell ref="J41:L41"/>
    <mergeCell ref="O41:W41"/>
    <mergeCell ref="X41:Z41"/>
    <mergeCell ref="B38:I38"/>
    <mergeCell ref="J38:L38"/>
    <mergeCell ref="O38:W38"/>
    <mergeCell ref="X38:Z38"/>
    <mergeCell ref="B39:I39"/>
    <mergeCell ref="J39:L39"/>
    <mergeCell ref="N39:AB39"/>
    <mergeCell ref="AH43:AV43"/>
    <mergeCell ref="BS43:BT43"/>
    <mergeCell ref="B44:I44"/>
    <mergeCell ref="J44:L44"/>
    <mergeCell ref="O44:W44"/>
    <mergeCell ref="X44:Z44"/>
    <mergeCell ref="AH44:AV44"/>
    <mergeCell ref="BS44:BT44"/>
    <mergeCell ref="B42:F42"/>
    <mergeCell ref="G42:I42"/>
    <mergeCell ref="J42:L42"/>
    <mergeCell ref="O42:W42"/>
    <mergeCell ref="X42:Z42"/>
    <mergeCell ref="B43:I43"/>
    <mergeCell ref="J43:L43"/>
    <mergeCell ref="O43:Z43"/>
    <mergeCell ref="B46:I46"/>
    <mergeCell ref="J46:L46"/>
    <mergeCell ref="O46:W46"/>
    <mergeCell ref="X46:Z46"/>
    <mergeCell ref="AH46:AV46"/>
    <mergeCell ref="BS46:BT46"/>
    <mergeCell ref="B45:I45"/>
    <mergeCell ref="J45:L45"/>
    <mergeCell ref="O45:W45"/>
    <mergeCell ref="X45:Z45"/>
    <mergeCell ref="AH45:AV45"/>
    <mergeCell ref="BS45:BT45"/>
    <mergeCell ref="B48:I48"/>
    <mergeCell ref="J48:L48"/>
    <mergeCell ref="O48:W48"/>
    <mergeCell ref="X48:Z48"/>
    <mergeCell ref="AH48:AV48"/>
    <mergeCell ref="BS48:BT48"/>
    <mergeCell ref="B47:I47"/>
    <mergeCell ref="J47:L47"/>
    <mergeCell ref="O47:W47"/>
    <mergeCell ref="X47:Z47"/>
    <mergeCell ref="AH47:AV47"/>
    <mergeCell ref="BS47:BT47"/>
    <mergeCell ref="B50:I50"/>
    <mergeCell ref="J50:L50"/>
    <mergeCell ref="O50:W50"/>
    <mergeCell ref="AH50:AV50"/>
    <mergeCell ref="BS50:BT50"/>
    <mergeCell ref="B49:I49"/>
    <mergeCell ref="J49:L49"/>
    <mergeCell ref="O49:W49"/>
    <mergeCell ref="X50:Z50"/>
    <mergeCell ref="AH49:AV49"/>
    <mergeCell ref="BS49:BT49"/>
    <mergeCell ref="X49:Z49"/>
    <mergeCell ref="A51:A58"/>
    <mergeCell ref="B51:I51"/>
    <mergeCell ref="J51:L51"/>
    <mergeCell ref="O51:W51"/>
    <mergeCell ref="X51:Z51"/>
    <mergeCell ref="AC51:AC58"/>
    <mergeCell ref="B53:I53"/>
    <mergeCell ref="J53:L53"/>
    <mergeCell ref="O53:W53"/>
    <mergeCell ref="X53:Z53"/>
    <mergeCell ref="B57:I57"/>
    <mergeCell ref="J57:L57"/>
    <mergeCell ref="O57:W57"/>
    <mergeCell ref="X57:Z57"/>
    <mergeCell ref="B55:I55"/>
    <mergeCell ref="J55:L55"/>
    <mergeCell ref="B56:I56"/>
    <mergeCell ref="J56:L56"/>
    <mergeCell ref="O56:W56"/>
    <mergeCell ref="X56:Z56"/>
    <mergeCell ref="O55:W55"/>
    <mergeCell ref="X55:Z55"/>
    <mergeCell ref="AH53:AV53"/>
    <mergeCell ref="BS53:BT53"/>
    <mergeCell ref="B54:I54"/>
    <mergeCell ref="J54:L54"/>
    <mergeCell ref="AH54:AV54"/>
    <mergeCell ref="BS54:BT54"/>
    <mergeCell ref="AH51:AV51"/>
    <mergeCell ref="BS51:BT51"/>
    <mergeCell ref="B52:I52"/>
    <mergeCell ref="J52:L52"/>
    <mergeCell ref="AH52:AV52"/>
    <mergeCell ref="BS52:BT52"/>
    <mergeCell ref="O54:Z54"/>
  </mergeCells>
  <conditionalFormatting sqref="J21:L21">
    <cfRule type="containsBlanks" dxfId="179" priority="39">
      <formula>LEN(TRIM(J21))=0</formula>
    </cfRule>
  </conditionalFormatting>
  <conditionalFormatting sqref="J22:L22">
    <cfRule type="containsBlanks" dxfId="178" priority="26">
      <formula>LEN(TRIM(J22))=0</formula>
    </cfRule>
  </conditionalFormatting>
  <conditionalFormatting sqref="J23:L28">
    <cfRule type="containsBlanks" dxfId="177" priority="38">
      <formula>LEN(TRIM(J23))=0</formula>
    </cfRule>
  </conditionalFormatting>
  <conditionalFormatting sqref="J29:L29">
    <cfRule type="containsBlanks" dxfId="176" priority="25">
      <formula>LEN(TRIM(J29))=0</formula>
    </cfRule>
  </conditionalFormatting>
  <conditionalFormatting sqref="J30:L31">
    <cfRule type="containsBlanks" dxfId="175" priority="37">
      <formula>LEN(TRIM(J30))=0</formula>
    </cfRule>
  </conditionalFormatting>
  <conditionalFormatting sqref="J32:L32">
    <cfRule type="containsBlanks" dxfId="174" priority="24">
      <formula>LEN(TRIM(J32))=0</formula>
    </cfRule>
  </conditionalFormatting>
  <conditionalFormatting sqref="J33:L33">
    <cfRule type="containsBlanks" dxfId="173" priority="36">
      <formula>LEN(TRIM(J33))=0</formula>
    </cfRule>
  </conditionalFormatting>
  <conditionalFormatting sqref="J34:L34">
    <cfRule type="containsBlanks" dxfId="172" priority="23">
      <formula>LEN(TRIM(J34))=0</formula>
    </cfRule>
  </conditionalFormatting>
  <conditionalFormatting sqref="J35:L35">
    <cfRule type="containsBlanks" dxfId="171" priority="35">
      <formula>LEN(TRIM(J35))=0</formula>
    </cfRule>
  </conditionalFormatting>
  <conditionalFormatting sqref="J36:L37">
    <cfRule type="containsBlanks" dxfId="170" priority="22">
      <formula>LEN(TRIM(J36))=0</formula>
    </cfRule>
  </conditionalFormatting>
  <conditionalFormatting sqref="J38:L41">
    <cfRule type="containsBlanks" dxfId="169" priority="34">
      <formula>LEN(TRIM(J38))=0</formula>
    </cfRule>
  </conditionalFormatting>
  <conditionalFormatting sqref="J42:L42">
    <cfRule type="containsBlanks" dxfId="168" priority="21">
      <formula>LEN(TRIM(J42))=0</formula>
    </cfRule>
  </conditionalFormatting>
  <conditionalFormatting sqref="J43:L56">
    <cfRule type="containsBlanks" dxfId="167" priority="33">
      <formula>LEN(TRIM(J43))=0</formula>
    </cfRule>
  </conditionalFormatting>
  <conditionalFormatting sqref="X21:Z21">
    <cfRule type="containsBlanks" dxfId="166" priority="20">
      <formula>LEN(TRIM(X21))=0</formula>
    </cfRule>
  </conditionalFormatting>
  <conditionalFormatting sqref="X22:Z25">
    <cfRule type="containsBlanks" dxfId="165" priority="32">
      <formula>LEN(TRIM(X22))=0</formula>
    </cfRule>
  </conditionalFormatting>
  <conditionalFormatting sqref="X29:Z31">
    <cfRule type="containsBlanks" dxfId="164" priority="31">
      <formula>LEN(TRIM(X29))=0</formula>
    </cfRule>
  </conditionalFormatting>
  <conditionalFormatting sqref="X35:Z36">
    <cfRule type="containsBlanks" dxfId="163" priority="30">
      <formula>LEN(TRIM(X35))=0</formula>
    </cfRule>
  </conditionalFormatting>
  <conditionalFormatting sqref="X40:Z42">
    <cfRule type="containsBlanks" dxfId="162" priority="5">
      <formula>LEN(TRIM(X40))=0</formula>
    </cfRule>
  </conditionalFormatting>
  <conditionalFormatting sqref="X44:Z46">
    <cfRule type="containsBlanks" dxfId="161" priority="2">
      <formula>LEN(TRIM(X44))=0</formula>
    </cfRule>
  </conditionalFormatting>
  <conditionalFormatting sqref="X47:Z47">
    <cfRule type="containsBlanks" dxfId="160" priority="4">
      <formula>LEN(TRIM(X47))=0</formula>
    </cfRule>
  </conditionalFormatting>
  <conditionalFormatting sqref="X50:Z50">
    <cfRule type="expression" priority="6">
      <formula>LEN($X$50:$Z$55)</formula>
    </cfRule>
  </conditionalFormatting>
  <conditionalFormatting sqref="X50:Z51">
    <cfRule type="containsBlanks" dxfId="159" priority="1">
      <formula>LEN(TRIM(X50))=0</formula>
    </cfRule>
  </conditionalFormatting>
  <conditionalFormatting sqref="X55:Z55">
    <cfRule type="containsBlanks" dxfId="158" priority="3">
      <formula>LEN(TRIM(X55))=0</formula>
    </cfRule>
  </conditionalFormatting>
  <dataValidations count="5">
    <dataValidation allowBlank="1" showInputMessage="1" showErrorMessage="1" promptTitle="Enter any unlisted expenses here" prompt="Please specify any additional expenses not included in the above categories._x000a_" sqref="B51:I56" xr:uid="{C14B7CA1-8BD4-4F17-8235-EF1BF163B885}"/>
    <dataValidation type="list" allowBlank="1" showInputMessage="1" showErrorMessage="1" sqref="S9:AA9" xr:uid="{22115901-9927-40ED-9EA0-3786FC98C474}">
      <formula1>$AY$67:$AY$71</formula1>
    </dataValidation>
    <dataValidation type="list" allowBlank="1" showInputMessage="1" showErrorMessage="1" sqref="B15:J15" xr:uid="{D2D550B6-B657-4202-9F1B-F1E60AF34C7A}">
      <formula1>$BL$29:$BL$33</formula1>
    </dataValidation>
    <dataValidation type="list" allowBlank="1" showInputMessage="1" showErrorMessage="1" sqref="U14:AA14" xr:uid="{60B41D29-9666-4F8D-906F-FB2EEA53708F}">
      <formula1>$BL$30:$BL$34</formula1>
    </dataValidation>
    <dataValidation type="list" allowBlank="1" showInputMessage="1" showErrorMessage="1" sqref="M14:N14" xr:uid="{EFF491BA-5FFA-47BA-9B81-8094B2ADC089}">
      <formula1>$AY$25:$AY$30</formula1>
    </dataValidation>
  </dataValidations>
  <hyperlinks>
    <hyperlink ref="S7:Y7" r:id="rId1" display="Business Activity Codes" xr:uid="{5608DC76-0D6F-4119-A8C1-C1DFF0F0A930}"/>
    <hyperlink ref="CD23:CK23" r:id="rId2" display="Payroll Processing Fee" xr:uid="{6A483B90-934B-46CD-8AE1-345D3575C74F}"/>
    <hyperlink ref="CD35:CK35" r:id="rId3" display="Home Office ( Safe Harbor)" xr:uid="{7EDD07AB-2DEF-4444-96C8-816B9B6E9045}"/>
    <hyperlink ref="U3" r:id="rId4" xr:uid="{A9B3AAA5-E20A-46D7-9EB2-8F3D512F82BD}"/>
    <hyperlink ref="B34:I34" r:id="rId5" display="Payroll Processing Fee" xr:uid="{E1D0BDFB-EDB8-4C26-90C1-731C72B8942D}"/>
    <hyperlink ref="B49:I49" location="'Basic Information'!A1" display="Other Exp not listed Above" xr:uid="{05C3FA4D-F7A2-4661-944C-0ABED2E06FF3}"/>
  </hyperlinks>
  <pageMargins left="0.25" right="0.25" top="0.25" bottom="0" header="0.05" footer="0"/>
  <pageSetup orientation="portrait" r:id="rId6"/>
  <headerFooter alignWithMargins="0"/>
  <drawing r:id="rId7"/>
  <legacyDrawing r:id="rId8"/>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43BF3-A323-4BCA-88CD-6F5C227D6F34}">
  <sheetPr>
    <tabColor theme="8" tint="0.39997558519241921"/>
  </sheetPr>
  <dimension ref="A1:GV521"/>
  <sheetViews>
    <sheetView zoomScale="115" zoomScaleNormal="115" workbookViewId="0">
      <selection activeCell="X21" sqref="X21:Z21"/>
    </sheetView>
  </sheetViews>
  <sheetFormatPr defaultRowHeight="12.75"/>
  <cols>
    <col min="1" max="1" width="3.5703125" style="74" customWidth="1"/>
    <col min="2" max="2" width="3.140625" style="74" customWidth="1"/>
    <col min="3" max="3" width="12.7109375" style="74" customWidth="1"/>
    <col min="4" max="6" width="3.140625" style="74" customWidth="1"/>
    <col min="7" max="8" width="2" style="74" customWidth="1"/>
    <col min="9" max="9" width="1.28515625" style="74" customWidth="1"/>
    <col min="10" max="11" width="3.140625" style="74" customWidth="1"/>
    <col min="12" max="12" width="7.140625" style="74" customWidth="1"/>
    <col min="13" max="13" width="1.7109375" style="74" customWidth="1"/>
    <col min="14" max="22" width="3.140625" style="74" customWidth="1"/>
    <col min="23" max="23" width="4.42578125" style="74" customWidth="1"/>
    <col min="24" max="24" width="3.140625" style="74" customWidth="1"/>
    <col min="25" max="25" width="5.42578125" style="74" customWidth="1"/>
    <col min="26" max="26" width="5.28515625" style="74" customWidth="1"/>
    <col min="27" max="27" width="3.140625" style="74" customWidth="1"/>
    <col min="28" max="28" width="1.42578125" style="74" customWidth="1"/>
    <col min="29" max="29" width="3.5703125" style="74" customWidth="1"/>
    <col min="30" max="30" width="5.7109375" style="60" hidden="1" customWidth="1"/>
    <col min="31" max="31" width="10.140625" style="60" hidden="1" customWidth="1"/>
    <col min="32" max="32" width="3.140625" style="60" hidden="1" customWidth="1"/>
    <col min="33" max="48" width="3.140625" style="60" customWidth="1"/>
    <col min="49" max="58" width="3.140625" style="60" hidden="1" customWidth="1"/>
    <col min="59" max="59" width="5.28515625" style="60" hidden="1" customWidth="1"/>
    <col min="60" max="66" width="3.140625" style="60" hidden="1" customWidth="1"/>
    <col min="67" max="70" width="9.140625" style="60" hidden="1" customWidth="1"/>
    <col min="71" max="72" width="9.140625" style="58"/>
    <col min="73" max="73" width="9.140625" style="68"/>
    <col min="74" max="79" width="9.140625" style="68" customWidth="1"/>
    <col min="80" max="81" width="9.140625" style="75" customWidth="1"/>
    <col min="82" max="84" width="9.140625" style="75"/>
    <col min="85" max="85" width="11.7109375" style="75" bestFit="1" customWidth="1"/>
    <col min="86" max="89" width="9.140625" style="75"/>
    <col min="90" max="196" width="9.140625" style="76"/>
    <col min="197" max="204" width="9.140625" style="77"/>
    <col min="205" max="16384" width="9.140625" style="74"/>
  </cols>
  <sheetData>
    <row r="1" spans="1:88" ht="10.5" customHeight="1">
      <c r="A1" s="58"/>
      <c r="B1" s="402"/>
      <c r="C1" s="403"/>
      <c r="D1" s="666" t="s">
        <v>82</v>
      </c>
      <c r="E1" s="666"/>
      <c r="F1" s="666"/>
      <c r="G1" s="666"/>
      <c r="H1" s="666"/>
      <c r="I1" s="666"/>
      <c r="J1" s="666"/>
      <c r="K1" s="666"/>
      <c r="L1" s="666"/>
      <c r="M1" s="666"/>
      <c r="N1" s="666"/>
      <c r="O1" s="666"/>
      <c r="P1" s="666"/>
      <c r="Q1" s="666"/>
      <c r="R1" s="666"/>
      <c r="S1" s="666"/>
      <c r="T1" s="666"/>
      <c r="U1" s="795">
        <v>46174</v>
      </c>
      <c r="V1" s="796"/>
      <c r="W1" s="796"/>
      <c r="X1" s="796"/>
      <c r="Y1" s="796"/>
      <c r="Z1" s="796"/>
      <c r="AA1" s="796"/>
      <c r="AB1" s="404"/>
      <c r="AC1" s="58"/>
      <c r="BS1" s="60"/>
      <c r="BT1" s="60"/>
      <c r="BU1" s="75"/>
      <c r="BV1" s="75"/>
      <c r="BW1" s="75"/>
      <c r="BX1" s="75"/>
      <c r="BY1" s="75"/>
      <c r="BZ1" s="75"/>
      <c r="CA1" s="75"/>
    </row>
    <row r="2" spans="1:88" ht="20.25" customHeight="1">
      <c r="A2" s="58"/>
      <c r="B2" s="405"/>
      <c r="C2" s="79"/>
      <c r="D2" s="667"/>
      <c r="E2" s="667"/>
      <c r="F2" s="667"/>
      <c r="G2" s="667"/>
      <c r="H2" s="667"/>
      <c r="I2" s="667"/>
      <c r="J2" s="667"/>
      <c r="K2" s="667"/>
      <c r="L2" s="667"/>
      <c r="M2" s="667"/>
      <c r="N2" s="667"/>
      <c r="O2" s="667"/>
      <c r="P2" s="667"/>
      <c r="Q2" s="667"/>
      <c r="R2" s="667"/>
      <c r="S2" s="667"/>
      <c r="T2" s="667"/>
      <c r="U2" s="797"/>
      <c r="V2" s="797"/>
      <c r="W2" s="797"/>
      <c r="X2" s="797"/>
      <c r="Y2" s="797"/>
      <c r="Z2" s="797"/>
      <c r="AA2" s="797"/>
      <c r="AB2" s="406"/>
      <c r="AC2" s="58"/>
      <c r="AH2" s="80"/>
      <c r="AI2" s="80"/>
      <c r="AJ2" s="80"/>
      <c r="AK2" s="80"/>
      <c r="AL2" s="80"/>
      <c r="AM2" s="80"/>
      <c r="AN2" s="80"/>
      <c r="AO2" s="80"/>
      <c r="AP2" s="80"/>
      <c r="AQ2" s="80"/>
      <c r="AR2" s="80"/>
      <c r="AS2" s="80"/>
      <c r="AT2" s="80"/>
      <c r="AU2" s="80"/>
      <c r="BL2" s="62" t="s">
        <v>83</v>
      </c>
      <c r="BS2" s="60"/>
      <c r="BT2" s="60"/>
      <c r="BU2" s="75"/>
      <c r="BV2" s="75"/>
      <c r="BW2" s="75"/>
      <c r="BX2" s="75"/>
      <c r="BY2" s="75"/>
      <c r="BZ2" s="75"/>
      <c r="CA2" s="75"/>
    </row>
    <row r="3" spans="1:88" ht="20.25" customHeight="1">
      <c r="A3" s="58"/>
      <c r="B3" s="407"/>
      <c r="C3" s="82"/>
      <c r="D3" s="668" t="s">
        <v>84</v>
      </c>
      <c r="E3" s="669"/>
      <c r="F3" s="669"/>
      <c r="G3" s="669"/>
      <c r="H3" s="669"/>
      <c r="I3" s="669"/>
      <c r="J3" s="669"/>
      <c r="K3" s="669"/>
      <c r="L3" s="669"/>
      <c r="M3" s="669"/>
      <c r="N3" s="669"/>
      <c r="O3" s="669"/>
      <c r="P3" s="669"/>
      <c r="Q3" s="669"/>
      <c r="R3" s="669"/>
      <c r="S3" s="669"/>
      <c r="T3" s="669"/>
      <c r="U3" s="798" t="s">
        <v>325</v>
      </c>
      <c r="V3" s="799"/>
      <c r="W3" s="799"/>
      <c r="X3" s="799"/>
      <c r="Y3" s="799"/>
      <c r="Z3" s="799"/>
      <c r="AA3" s="210"/>
      <c r="AB3" s="408"/>
      <c r="AC3" s="58"/>
      <c r="AH3" s="80"/>
      <c r="AI3" s="80"/>
      <c r="AJ3" s="80"/>
      <c r="AK3" s="80"/>
      <c r="AL3" s="80"/>
      <c r="AM3" s="80"/>
      <c r="AN3" s="80"/>
      <c r="AO3" s="80"/>
      <c r="AP3" s="80"/>
      <c r="AQ3" s="80"/>
      <c r="AR3" s="80"/>
      <c r="AS3" s="80"/>
      <c r="AT3" s="80"/>
      <c r="AU3" s="80"/>
      <c r="AY3" s="62" t="s">
        <v>65</v>
      </c>
      <c r="BL3" s="60" t="s">
        <v>221</v>
      </c>
      <c r="BS3" s="60"/>
      <c r="BT3" s="60"/>
      <c r="BU3" s="75"/>
      <c r="BV3" s="75"/>
      <c r="BW3" s="75"/>
      <c r="BX3" s="75"/>
      <c r="BY3" s="75"/>
      <c r="BZ3" s="75"/>
      <c r="CA3" s="75"/>
    </row>
    <row r="4" spans="1:88" ht="4.5" hidden="1" customHeight="1">
      <c r="A4" s="58"/>
      <c r="B4" s="696"/>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409"/>
      <c r="AC4" s="58"/>
      <c r="AY4" s="62" t="s">
        <v>66</v>
      </c>
      <c r="BL4" s="62" t="s">
        <v>85</v>
      </c>
      <c r="BS4" s="60"/>
      <c r="BT4" s="60"/>
      <c r="BU4" s="75"/>
      <c r="BV4" s="75"/>
      <c r="BW4" s="75"/>
      <c r="BX4" s="75"/>
      <c r="BY4" s="75"/>
      <c r="BZ4" s="75"/>
      <c r="CA4" s="75"/>
    </row>
    <row r="5" spans="1:88" ht="16.5" hidden="1" customHeight="1">
      <c r="A5" s="58"/>
      <c r="B5" s="696" t="s">
        <v>86</v>
      </c>
      <c r="C5" s="697"/>
      <c r="D5" s="697" t="s">
        <v>217</v>
      </c>
      <c r="E5" s="697"/>
      <c r="F5" s="697"/>
      <c r="G5" s="697"/>
      <c r="H5" s="697"/>
      <c r="I5" s="697"/>
      <c r="J5" s="697"/>
      <c r="K5" s="697"/>
      <c r="L5" s="697"/>
      <c r="M5" s="697"/>
      <c r="N5" s="697"/>
      <c r="O5" s="697" t="s">
        <v>67</v>
      </c>
      <c r="P5" s="697"/>
      <c r="Q5" s="697"/>
      <c r="R5" s="697"/>
      <c r="S5" s="697"/>
      <c r="T5" s="697"/>
      <c r="U5" s="697" t="s">
        <v>87</v>
      </c>
      <c r="V5" s="697"/>
      <c r="W5" s="697"/>
      <c r="X5" s="697"/>
      <c r="Y5" s="697"/>
      <c r="Z5" s="697"/>
      <c r="AA5" s="697"/>
      <c r="AB5" s="409"/>
      <c r="AC5" s="58"/>
      <c r="AF5" s="83">
        <f>Q5</f>
        <v>0</v>
      </c>
      <c r="AG5" s="61"/>
      <c r="AH5" s="61"/>
      <c r="AY5" s="60" t="s">
        <v>88</v>
      </c>
      <c r="BL5" s="60" t="s">
        <v>89</v>
      </c>
      <c r="BS5" s="60"/>
      <c r="BT5" s="60"/>
      <c r="BU5" s="75"/>
      <c r="BV5" s="75"/>
      <c r="BW5" s="75"/>
      <c r="BX5" s="75"/>
      <c r="BY5" s="75"/>
      <c r="BZ5" s="75"/>
      <c r="CA5" s="75"/>
    </row>
    <row r="6" spans="1:88" ht="4.5" hidden="1" customHeight="1">
      <c r="A6" s="58"/>
      <c r="B6" s="696"/>
      <c r="C6" s="697"/>
      <c r="D6" s="697"/>
      <c r="E6" s="697"/>
      <c r="F6" s="697"/>
      <c r="G6" s="697"/>
      <c r="H6" s="697"/>
      <c r="I6" s="697"/>
      <c r="J6" s="697"/>
      <c r="K6" s="697"/>
      <c r="L6" s="697"/>
      <c r="M6" s="697"/>
      <c r="N6" s="697"/>
      <c r="O6" s="697"/>
      <c r="P6" s="697"/>
      <c r="Q6" s="697"/>
      <c r="R6" s="697"/>
      <c r="S6" s="697"/>
      <c r="T6" s="697"/>
      <c r="U6" s="697"/>
      <c r="V6" s="697"/>
      <c r="W6" s="697"/>
      <c r="X6" s="697"/>
      <c r="Y6" s="697"/>
      <c r="Z6" s="697"/>
      <c r="AA6" s="697"/>
      <c r="AB6" s="409"/>
      <c r="AC6" s="58"/>
      <c r="BL6" s="60" t="s">
        <v>220</v>
      </c>
      <c r="BS6" s="60"/>
      <c r="BT6" s="60"/>
      <c r="BU6" s="75"/>
      <c r="BV6" s="75"/>
      <c r="BW6" s="75"/>
      <c r="BX6" s="75"/>
      <c r="BY6" s="75"/>
      <c r="BZ6" s="75"/>
      <c r="CA6" s="75"/>
    </row>
    <row r="7" spans="1:88" ht="15" hidden="1" customHeight="1">
      <c r="A7" s="58"/>
      <c r="B7" s="696" t="s">
        <v>83</v>
      </c>
      <c r="C7" s="697"/>
      <c r="D7" s="697"/>
      <c r="E7" s="697"/>
      <c r="F7" s="697"/>
      <c r="G7" s="697"/>
      <c r="H7" s="697"/>
      <c r="I7" s="697"/>
      <c r="J7" s="697" t="s">
        <v>90</v>
      </c>
      <c r="K7" s="697"/>
      <c r="L7" s="697"/>
      <c r="M7" s="697"/>
      <c r="N7" s="697"/>
      <c r="O7" s="697"/>
      <c r="P7" s="697"/>
      <c r="Q7" s="697"/>
      <c r="R7" s="697"/>
      <c r="S7" s="697" t="s">
        <v>91</v>
      </c>
      <c r="T7" s="697"/>
      <c r="U7" s="697"/>
      <c r="V7" s="697"/>
      <c r="W7" s="697"/>
      <c r="X7" s="697"/>
      <c r="Y7" s="697"/>
      <c r="Z7" s="697"/>
      <c r="AA7" s="697"/>
      <c r="AB7" s="409"/>
      <c r="AC7" s="58"/>
      <c r="BS7" s="60"/>
      <c r="BT7" s="60"/>
      <c r="BU7" s="75"/>
      <c r="BV7" s="75"/>
      <c r="BW7" s="75"/>
      <c r="BX7" s="75"/>
      <c r="BY7" s="75"/>
      <c r="BZ7" s="75"/>
      <c r="CA7" s="75"/>
    </row>
    <row r="8" spans="1:88" ht="9" hidden="1" customHeight="1">
      <c r="A8" s="58"/>
      <c r="B8" s="696"/>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409"/>
      <c r="AC8" s="58"/>
      <c r="BS8" s="60"/>
      <c r="BT8" s="60"/>
      <c r="BU8" s="75"/>
      <c r="BV8" s="75"/>
      <c r="BW8" s="75"/>
      <c r="BX8" s="75"/>
      <c r="BY8" s="75"/>
      <c r="BZ8" s="75"/>
      <c r="CA8" s="75"/>
    </row>
    <row r="9" spans="1:88" ht="16.5" hidden="1" customHeight="1">
      <c r="A9" s="58"/>
      <c r="B9" s="696" t="s">
        <v>227</v>
      </c>
      <c r="C9" s="697"/>
      <c r="D9" s="697"/>
      <c r="E9" s="697"/>
      <c r="F9" s="697"/>
      <c r="G9" s="697"/>
      <c r="H9" s="697"/>
      <c r="I9" s="697"/>
      <c r="J9" s="697"/>
      <c r="K9" s="697"/>
      <c r="L9" s="697"/>
      <c r="M9" s="697"/>
      <c r="N9" s="697"/>
      <c r="O9" s="697"/>
      <c r="P9" s="697"/>
      <c r="Q9" s="697"/>
      <c r="R9" s="697"/>
      <c r="S9" s="697" t="s">
        <v>222</v>
      </c>
      <c r="T9" s="697"/>
      <c r="U9" s="697"/>
      <c r="V9" s="697"/>
      <c r="W9" s="697"/>
      <c r="X9" s="697"/>
      <c r="Y9" s="697"/>
      <c r="Z9" s="697"/>
      <c r="AA9" s="697"/>
      <c r="AB9" s="409"/>
      <c r="AC9" s="58"/>
      <c r="BS9" s="60"/>
      <c r="BT9" s="60"/>
      <c r="BU9" s="75"/>
      <c r="BV9" s="75"/>
      <c r="BW9" s="75"/>
      <c r="BX9" s="75"/>
      <c r="BY9" s="75"/>
      <c r="BZ9" s="75"/>
      <c r="CA9" s="75"/>
    </row>
    <row r="10" spans="1:88" ht="7.5" hidden="1" customHeight="1">
      <c r="A10" s="58"/>
      <c r="B10" s="696"/>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409"/>
      <c r="AC10" s="58"/>
      <c r="AY10" s="60" t="s">
        <v>92</v>
      </c>
      <c r="BL10" s="60" t="s">
        <v>93</v>
      </c>
      <c r="BS10" s="60"/>
      <c r="BT10" s="60"/>
      <c r="BU10" s="75"/>
      <c r="BV10" s="75"/>
      <c r="BW10" s="75"/>
      <c r="BX10" s="75"/>
      <c r="BY10" s="75"/>
      <c r="BZ10" s="75"/>
      <c r="CA10" s="75"/>
    </row>
    <row r="11" spans="1:88" ht="15" hidden="1" customHeight="1">
      <c r="A11" s="58"/>
      <c r="B11" s="696" t="s">
        <v>94</v>
      </c>
      <c r="C11" s="697"/>
      <c r="D11" s="697"/>
      <c r="E11" s="697"/>
      <c r="F11" s="697"/>
      <c r="G11" s="697"/>
      <c r="H11" s="697"/>
      <c r="I11" s="697"/>
      <c r="J11" s="697" t="s">
        <v>95</v>
      </c>
      <c r="K11" s="697"/>
      <c r="L11" s="697"/>
      <c r="M11" s="697"/>
      <c r="N11" s="697"/>
      <c r="O11" s="697"/>
      <c r="P11" s="697"/>
      <c r="Q11" s="697"/>
      <c r="R11" s="697"/>
      <c r="S11" s="697"/>
      <c r="T11" s="697"/>
      <c r="U11" s="697"/>
      <c r="V11" s="697"/>
      <c r="W11" s="697"/>
      <c r="X11" s="697"/>
      <c r="Y11" s="697"/>
      <c r="Z11" s="697"/>
      <c r="AA11" s="697"/>
      <c r="AB11" s="409"/>
      <c r="AC11" s="58"/>
      <c r="BL11" s="60" t="s">
        <v>96</v>
      </c>
      <c r="BS11" s="60"/>
      <c r="BT11" s="60"/>
      <c r="BU11" s="75"/>
      <c r="BV11" s="75"/>
      <c r="BW11" s="75"/>
      <c r="BX11" s="75"/>
      <c r="BY11" s="75"/>
      <c r="BZ11" s="75"/>
      <c r="CA11" s="75"/>
      <c r="CJ11" s="75" t="s">
        <v>44</v>
      </c>
    </row>
    <row r="12" spans="1:88" ht="4.5" hidden="1" customHeight="1">
      <c r="A12" s="58"/>
      <c r="B12" s="696"/>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409"/>
      <c r="AC12" s="58"/>
      <c r="BL12" s="60" t="s">
        <v>97</v>
      </c>
      <c r="BS12" s="60"/>
      <c r="BT12" s="60"/>
      <c r="BU12" s="75"/>
      <c r="BV12" s="75"/>
      <c r="BW12" s="75"/>
      <c r="BX12" s="75"/>
      <c r="BY12" s="75"/>
      <c r="BZ12" s="75"/>
      <c r="CA12" s="75"/>
    </row>
    <row r="13" spans="1:88" ht="15.75" hidden="1" customHeight="1">
      <c r="A13" s="58"/>
      <c r="B13" s="696" t="s">
        <v>98</v>
      </c>
      <c r="C13" s="697" t="s">
        <v>99</v>
      </c>
      <c r="D13" s="697"/>
      <c r="E13" s="697"/>
      <c r="F13" s="697"/>
      <c r="G13" s="697"/>
      <c r="H13" s="697"/>
      <c r="I13" s="697" t="s">
        <v>218</v>
      </c>
      <c r="J13" s="697"/>
      <c r="K13" s="697"/>
      <c r="L13" s="697"/>
      <c r="M13" s="697" t="s">
        <v>219</v>
      </c>
      <c r="N13" s="697"/>
      <c r="O13" s="697"/>
      <c r="P13" s="697"/>
      <c r="Q13" s="697"/>
      <c r="R13" s="697"/>
      <c r="S13" s="697"/>
      <c r="T13" s="697" t="s">
        <v>99</v>
      </c>
      <c r="U13" s="697"/>
      <c r="V13" s="697"/>
      <c r="W13" s="697"/>
      <c r="X13" s="697"/>
      <c r="Y13" s="697"/>
      <c r="Z13" s="697"/>
      <c r="AA13" s="697"/>
      <c r="AB13" s="409"/>
      <c r="AC13" s="58"/>
      <c r="BL13" s="60" t="s">
        <v>92</v>
      </c>
      <c r="BS13" s="60"/>
      <c r="BT13" s="60"/>
      <c r="BU13" s="75"/>
      <c r="BV13" s="75"/>
      <c r="BW13" s="75"/>
      <c r="BX13" s="75"/>
      <c r="BY13" s="75"/>
      <c r="BZ13" s="75"/>
      <c r="CA13" s="75"/>
    </row>
    <row r="14" spans="1:88" ht="5.25" hidden="1" customHeight="1">
      <c r="A14" s="58"/>
      <c r="B14" s="696"/>
      <c r="C14" s="697"/>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409"/>
      <c r="AC14" s="58"/>
      <c r="BL14" s="60" t="s">
        <v>100</v>
      </c>
      <c r="BS14" s="60"/>
      <c r="BT14" s="60"/>
      <c r="BU14" s="75"/>
      <c r="BV14" s="75"/>
      <c r="BW14" s="75"/>
      <c r="BX14" s="75"/>
      <c r="BY14" s="75"/>
      <c r="BZ14" s="75"/>
      <c r="CA14" s="75"/>
    </row>
    <row r="15" spans="1:88" ht="15.75" hidden="1" customHeight="1">
      <c r="A15" s="58"/>
      <c r="B15" s="696" t="s">
        <v>101</v>
      </c>
      <c r="C15" s="697"/>
      <c r="D15" s="697"/>
      <c r="E15" s="697"/>
      <c r="F15" s="697"/>
      <c r="G15" s="697"/>
      <c r="H15" s="697"/>
      <c r="I15" s="697"/>
      <c r="J15" s="697"/>
      <c r="K15" s="697" t="s">
        <v>102</v>
      </c>
      <c r="L15" s="697"/>
      <c r="M15" s="697"/>
      <c r="N15" s="697"/>
      <c r="O15" s="697"/>
      <c r="P15" s="697"/>
      <c r="Q15" s="697"/>
      <c r="R15" s="697"/>
      <c r="S15" s="697"/>
      <c r="T15" s="697"/>
      <c r="U15" s="697"/>
      <c r="V15" s="697"/>
      <c r="W15" s="697"/>
      <c r="X15" s="697"/>
      <c r="Y15" s="697"/>
      <c r="Z15" s="697"/>
      <c r="AA15" s="697"/>
      <c r="AB15" s="409"/>
      <c r="AC15" s="58"/>
      <c r="BS15" s="60"/>
      <c r="BT15" s="60"/>
      <c r="BU15" s="75"/>
      <c r="BV15" s="75"/>
      <c r="BW15" s="75"/>
      <c r="BX15" s="75"/>
      <c r="BY15" s="75"/>
      <c r="BZ15" s="75"/>
      <c r="CA15" s="75"/>
    </row>
    <row r="16" spans="1:88" ht="5.25" hidden="1" customHeight="1">
      <c r="A16" s="58"/>
      <c r="B16" s="696"/>
      <c r="C16" s="697"/>
      <c r="D16" s="697"/>
      <c r="E16" s="697"/>
      <c r="F16" s="697"/>
      <c r="G16" s="697"/>
      <c r="H16" s="697"/>
      <c r="I16" s="697"/>
      <c r="J16" s="697"/>
      <c r="K16" s="697"/>
      <c r="L16" s="697"/>
      <c r="M16" s="697"/>
      <c r="N16" s="697"/>
      <c r="O16" s="697"/>
      <c r="P16" s="697"/>
      <c r="Q16" s="697"/>
      <c r="R16" s="697"/>
      <c r="S16" s="697"/>
      <c r="T16" s="697"/>
      <c r="U16" s="697"/>
      <c r="V16" s="697"/>
      <c r="W16" s="697"/>
      <c r="X16" s="697"/>
      <c r="Y16" s="697"/>
      <c r="Z16" s="697"/>
      <c r="AA16" s="697"/>
      <c r="AB16" s="409"/>
      <c r="AC16" s="58"/>
      <c r="BS16" s="60"/>
      <c r="BT16" s="60"/>
      <c r="BU16" s="75"/>
      <c r="BV16" s="75"/>
      <c r="BW16" s="75"/>
      <c r="BX16" s="75"/>
      <c r="BY16" s="75"/>
      <c r="BZ16" s="75"/>
      <c r="CA16" s="75"/>
    </row>
    <row r="17" spans="1:204" s="107" customFormat="1" ht="15" hidden="1" customHeight="1">
      <c r="A17" s="72"/>
      <c r="B17" s="696"/>
      <c r="C17" s="697" t="s">
        <v>103</v>
      </c>
      <c r="D17" s="697"/>
      <c r="E17" s="697"/>
      <c r="F17" s="697"/>
      <c r="G17" s="697"/>
      <c r="H17" s="697"/>
      <c r="I17" s="697"/>
      <c r="J17" s="697"/>
      <c r="K17" s="697"/>
      <c r="L17" s="697" t="s">
        <v>104</v>
      </c>
      <c r="M17" s="697"/>
      <c r="N17" s="697"/>
      <c r="O17" s="697"/>
      <c r="P17" s="697"/>
      <c r="Q17" s="697"/>
      <c r="R17" s="697"/>
      <c r="S17" s="697" t="s">
        <v>105</v>
      </c>
      <c r="T17" s="697"/>
      <c r="U17" s="697"/>
      <c r="V17" s="697"/>
      <c r="W17" s="697"/>
      <c r="X17" s="697"/>
      <c r="Y17" s="697"/>
      <c r="Z17" s="697"/>
      <c r="AA17" s="697"/>
      <c r="AB17" s="409"/>
      <c r="AC17" s="72"/>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75"/>
      <c r="BV17" s="75"/>
      <c r="BW17" s="75"/>
      <c r="BX17" s="75"/>
      <c r="BY17" s="75"/>
      <c r="BZ17" s="75"/>
      <c r="CA17" s="75"/>
      <c r="CB17" s="75"/>
      <c r="CC17" s="75"/>
      <c r="CD17" s="75"/>
      <c r="CE17" s="75"/>
      <c r="CF17" s="75"/>
      <c r="CG17" s="75"/>
      <c r="CH17" s="75"/>
      <c r="CI17" s="75"/>
      <c r="CJ17" s="75"/>
      <c r="CK17" s="75"/>
      <c r="CL17" s="76"/>
      <c r="CM17" s="76"/>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6"/>
      <c r="GP17" s="106"/>
      <c r="GQ17" s="106"/>
      <c r="GR17" s="106"/>
      <c r="GS17" s="106"/>
      <c r="GT17" s="106"/>
      <c r="GU17" s="106"/>
      <c r="GV17" s="106"/>
    </row>
    <row r="18" spans="1:204" s="107" customFormat="1" ht="15" customHeight="1">
      <c r="A18" s="72"/>
      <c r="B18" s="698" t="s">
        <v>494</v>
      </c>
      <c r="C18" s="699"/>
      <c r="D18" s="699"/>
      <c r="E18" s="699"/>
      <c r="F18" s="699"/>
      <c r="G18" s="699"/>
      <c r="H18" s="699"/>
      <c r="I18" s="699"/>
      <c r="J18" s="699"/>
      <c r="K18" s="699"/>
      <c r="L18" s="699"/>
      <c r="M18" s="699"/>
      <c r="N18" s="699"/>
      <c r="O18" s="699"/>
      <c r="P18" s="699"/>
      <c r="Q18" s="699"/>
      <c r="R18" s="699"/>
      <c r="S18" s="699"/>
      <c r="T18" s="699"/>
      <c r="U18" s="699"/>
      <c r="V18" s="699"/>
      <c r="W18" s="699"/>
      <c r="X18" s="699"/>
      <c r="Y18" s="699"/>
      <c r="Z18" s="699"/>
      <c r="AA18" s="699"/>
      <c r="AB18" s="419"/>
      <c r="AC18" s="72"/>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75"/>
      <c r="BV18" s="75"/>
      <c r="BW18" s="75"/>
      <c r="BX18" s="75"/>
      <c r="BY18" s="75"/>
      <c r="BZ18" s="75"/>
      <c r="CA18" s="75"/>
      <c r="CB18" s="75"/>
      <c r="CC18" s="75"/>
      <c r="CD18" s="75"/>
      <c r="CE18" s="75"/>
      <c r="CF18" s="75"/>
      <c r="CG18" s="75"/>
      <c r="CH18" s="75"/>
      <c r="CI18" s="75"/>
      <c r="CJ18" s="75"/>
      <c r="CK18" s="75"/>
      <c r="CL18" s="76"/>
      <c r="CM18" s="76"/>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6"/>
      <c r="GP18" s="106"/>
      <c r="GQ18" s="106"/>
      <c r="GR18" s="106"/>
      <c r="GS18" s="106"/>
      <c r="GT18" s="106"/>
      <c r="GU18" s="106"/>
      <c r="GV18" s="106"/>
    </row>
    <row r="19" spans="1:204" ht="15" hidden="1" customHeight="1">
      <c r="A19" s="58"/>
      <c r="B19" s="696" t="s">
        <v>106</v>
      </c>
      <c r="C19" s="697"/>
      <c r="D19" s="697"/>
      <c r="E19" s="697"/>
      <c r="F19" s="697"/>
      <c r="G19" s="697"/>
      <c r="H19" s="697"/>
      <c r="I19" s="697"/>
      <c r="J19" s="697"/>
      <c r="K19" s="697"/>
      <c r="L19" s="697"/>
      <c r="M19" s="697"/>
      <c r="N19" s="697"/>
      <c r="O19" s="697"/>
      <c r="P19" s="697"/>
      <c r="Q19" s="697"/>
      <c r="R19" s="697"/>
      <c r="S19" s="697"/>
      <c r="T19" s="697"/>
      <c r="U19" s="697"/>
      <c r="V19" s="697"/>
      <c r="W19" s="697"/>
      <c r="X19" s="697"/>
      <c r="Y19" s="697"/>
      <c r="Z19" s="697"/>
      <c r="AA19" s="697"/>
      <c r="AB19" s="410"/>
      <c r="AC19" s="58"/>
      <c r="BL19" s="60" t="s">
        <v>44</v>
      </c>
      <c r="BS19" s="60"/>
      <c r="BT19" s="60"/>
      <c r="BU19" s="75"/>
      <c r="BV19" s="75"/>
      <c r="BW19" s="75"/>
      <c r="BX19" s="75"/>
      <c r="BY19" s="75"/>
      <c r="BZ19" s="75"/>
      <c r="CA19" s="75"/>
    </row>
    <row r="20" spans="1:204" ht="15" customHeight="1">
      <c r="A20" s="58"/>
      <c r="B20" s="690" t="s">
        <v>107</v>
      </c>
      <c r="C20" s="691"/>
      <c r="D20" s="691"/>
      <c r="E20" s="691"/>
      <c r="F20" s="691"/>
      <c r="G20" s="691"/>
      <c r="H20" s="691"/>
      <c r="I20" s="691"/>
      <c r="J20" s="691"/>
      <c r="K20" s="691"/>
      <c r="L20" s="691"/>
      <c r="M20" s="417"/>
      <c r="N20" s="694" t="s">
        <v>115</v>
      </c>
      <c r="O20" s="694"/>
      <c r="P20" s="694"/>
      <c r="Q20" s="694"/>
      <c r="R20" s="694"/>
      <c r="S20" s="694"/>
      <c r="T20" s="694"/>
      <c r="U20" s="694"/>
      <c r="V20" s="694"/>
      <c r="W20" s="694"/>
      <c r="X20" s="694"/>
      <c r="Y20" s="694"/>
      <c r="Z20" s="694"/>
      <c r="AA20" s="694"/>
      <c r="AB20" s="695"/>
      <c r="AC20" s="58"/>
      <c r="BS20" s="60"/>
      <c r="BT20" s="60"/>
      <c r="BU20" s="75"/>
      <c r="BV20" s="75"/>
      <c r="BW20" s="75"/>
      <c r="BX20" s="75"/>
      <c r="BY20" s="75"/>
      <c r="BZ20" s="75"/>
      <c r="CA20" s="75"/>
    </row>
    <row r="21" spans="1:204" ht="15" customHeight="1">
      <c r="A21" s="58"/>
      <c r="B21" s="670" t="s">
        <v>329</v>
      </c>
      <c r="C21" s="671"/>
      <c r="D21" s="671"/>
      <c r="E21" s="671"/>
      <c r="F21" s="671"/>
      <c r="G21" s="671"/>
      <c r="H21" s="671"/>
      <c r="I21" s="672"/>
      <c r="J21" s="1036"/>
      <c r="K21" s="1037"/>
      <c r="L21" s="1038"/>
      <c r="M21" s="58"/>
      <c r="N21" s="85"/>
      <c r="O21" s="676" t="s">
        <v>118</v>
      </c>
      <c r="P21" s="677"/>
      <c r="Q21" s="677"/>
      <c r="R21" s="677"/>
      <c r="S21" s="677"/>
      <c r="T21" s="677"/>
      <c r="U21" s="677"/>
      <c r="V21" s="677"/>
      <c r="W21" s="678"/>
      <c r="X21" s="1036"/>
      <c r="Y21" s="1037"/>
      <c r="Z21" s="1038"/>
      <c r="AA21" s="114"/>
      <c r="AB21" s="410"/>
      <c r="AC21" s="58"/>
      <c r="BL21" s="60" t="s">
        <v>65</v>
      </c>
      <c r="BS21" s="60"/>
      <c r="BT21" s="60"/>
      <c r="BU21" s="75"/>
      <c r="BV21" s="75"/>
      <c r="BW21" s="75"/>
      <c r="BX21" s="75"/>
      <c r="BY21" s="75"/>
      <c r="BZ21" s="75"/>
      <c r="CA21" s="75"/>
    </row>
    <row r="22" spans="1:204" ht="15" customHeight="1">
      <c r="A22" s="58"/>
      <c r="B22" s="682" t="s">
        <v>308</v>
      </c>
      <c r="C22" s="683"/>
      <c r="D22" s="683"/>
      <c r="E22" s="683"/>
      <c r="F22" s="683"/>
      <c r="G22" s="683"/>
      <c r="H22" s="683"/>
      <c r="I22" s="684"/>
      <c r="J22" s="1036"/>
      <c r="K22" s="1037"/>
      <c r="L22" s="1038"/>
      <c r="M22" s="58"/>
      <c r="N22" s="85"/>
      <c r="O22" s="685" t="s">
        <v>393</v>
      </c>
      <c r="P22" s="686"/>
      <c r="Q22" s="686"/>
      <c r="R22" s="686"/>
      <c r="S22" s="686"/>
      <c r="T22" s="686"/>
      <c r="U22" s="686"/>
      <c r="V22" s="686"/>
      <c r="W22" s="687"/>
      <c r="X22" s="1036"/>
      <c r="Y22" s="1037"/>
      <c r="Z22" s="1038"/>
      <c r="AA22" s="415"/>
      <c r="AB22" s="410"/>
      <c r="AC22" s="58"/>
      <c r="BL22" s="60" t="s">
        <v>109</v>
      </c>
      <c r="BS22" s="60"/>
      <c r="BT22" s="60"/>
      <c r="BU22" s="75"/>
      <c r="BV22" s="75"/>
      <c r="BW22" s="75"/>
      <c r="BX22" s="75"/>
      <c r="BY22" s="75"/>
      <c r="BZ22" s="75"/>
      <c r="CA22" s="75"/>
    </row>
    <row r="23" spans="1:204" ht="15" customHeight="1">
      <c r="A23" s="58"/>
      <c r="B23" s="670" t="s">
        <v>309</v>
      </c>
      <c r="C23" s="671"/>
      <c r="D23" s="671"/>
      <c r="E23" s="671"/>
      <c r="F23" s="671"/>
      <c r="G23" s="671"/>
      <c r="H23" s="727" t="s">
        <v>44</v>
      </c>
      <c r="I23" s="728"/>
      <c r="J23" s="1036"/>
      <c r="K23" s="1037"/>
      <c r="L23" s="1038"/>
      <c r="M23" s="58"/>
      <c r="N23" s="58"/>
      <c r="O23" s="670" t="s">
        <v>394</v>
      </c>
      <c r="P23" s="671"/>
      <c r="Q23" s="671"/>
      <c r="R23" s="671"/>
      <c r="S23" s="671"/>
      <c r="T23" s="671"/>
      <c r="U23" s="671"/>
      <c r="V23" s="671"/>
      <c r="W23" s="672"/>
      <c r="X23" s="1036"/>
      <c r="Y23" s="1037"/>
      <c r="Z23" s="1038"/>
      <c r="AA23" s="114"/>
      <c r="AB23" s="410"/>
      <c r="AC23" s="58"/>
      <c r="BL23" s="60" t="s">
        <v>100</v>
      </c>
      <c r="BS23" s="60"/>
      <c r="BT23" s="60"/>
      <c r="BU23" s="75"/>
      <c r="BV23" s="75"/>
      <c r="BW23" s="75"/>
      <c r="BX23" s="75"/>
      <c r="BY23" s="75"/>
      <c r="BZ23" s="75"/>
      <c r="CA23" s="75"/>
    </row>
    <row r="24" spans="1:204" ht="15" customHeight="1">
      <c r="A24" s="58"/>
      <c r="B24" s="730" t="s">
        <v>366</v>
      </c>
      <c r="C24" s="729"/>
      <c r="D24" s="729"/>
      <c r="E24" s="608"/>
      <c r="F24" s="607">
        <f>J24/2</f>
        <v>0</v>
      </c>
      <c r="G24" s="729"/>
      <c r="H24" s="729"/>
      <c r="I24" s="608"/>
      <c r="J24" s="1036"/>
      <c r="K24" s="1037"/>
      <c r="L24" s="1038"/>
      <c r="M24" s="58"/>
      <c r="N24" s="58"/>
      <c r="O24" s="670" t="s">
        <v>395</v>
      </c>
      <c r="P24" s="671"/>
      <c r="Q24" s="671"/>
      <c r="R24" s="671"/>
      <c r="S24" s="671"/>
      <c r="T24" s="671"/>
      <c r="U24" s="671"/>
      <c r="V24" s="671"/>
      <c r="W24" s="672"/>
      <c r="X24" s="1036"/>
      <c r="Y24" s="1037"/>
      <c r="Z24" s="1038"/>
      <c r="AA24" s="114"/>
      <c r="AB24" s="410"/>
      <c r="AC24" s="58"/>
      <c r="AY24" s="60" t="s">
        <v>90</v>
      </c>
      <c r="BS24" s="60"/>
      <c r="BT24" s="60"/>
      <c r="BU24" s="75"/>
      <c r="BV24" s="75"/>
      <c r="BW24" s="75"/>
      <c r="BX24" s="75"/>
      <c r="BY24" s="75"/>
      <c r="BZ24" s="75"/>
      <c r="CA24" s="75"/>
    </row>
    <row r="25" spans="1:204" ht="15" customHeight="1">
      <c r="A25" s="58"/>
      <c r="B25" s="670" t="s">
        <v>365</v>
      </c>
      <c r="C25" s="671"/>
      <c r="D25" s="671"/>
      <c r="E25" s="671"/>
      <c r="F25" s="671"/>
      <c r="G25" s="671"/>
      <c r="H25" s="671" t="s">
        <v>44</v>
      </c>
      <c r="I25" s="672"/>
      <c r="J25" s="1036"/>
      <c r="K25" s="1037"/>
      <c r="L25" s="1038"/>
      <c r="M25" s="58"/>
      <c r="N25" s="58"/>
      <c r="O25" s="730">
        <f>'2026 YTD'!O25</f>
        <v>0</v>
      </c>
      <c r="P25" s="815"/>
      <c r="Q25" s="815"/>
      <c r="R25" s="815"/>
      <c r="S25" s="815"/>
      <c r="T25" s="815"/>
      <c r="U25" s="815"/>
      <c r="V25" s="815"/>
      <c r="W25" s="816"/>
      <c r="X25" s="1036"/>
      <c r="Y25" s="1037"/>
      <c r="Z25" s="1038"/>
      <c r="AA25" s="114"/>
      <c r="AB25" s="410"/>
      <c r="AC25" s="58"/>
      <c r="AY25" s="60" t="s">
        <v>110</v>
      </c>
      <c r="BL25" s="60" t="s">
        <v>65</v>
      </c>
      <c r="BS25" s="60"/>
      <c r="BT25" s="60"/>
      <c r="BU25" s="75"/>
      <c r="BV25" s="75"/>
      <c r="BW25" s="75"/>
      <c r="BX25" s="75"/>
      <c r="BY25" s="75"/>
      <c r="BZ25" s="75"/>
      <c r="CA25" s="75"/>
    </row>
    <row r="26" spans="1:204" ht="15" customHeight="1">
      <c r="A26" s="58"/>
      <c r="B26" s="670" t="s">
        <v>207</v>
      </c>
      <c r="C26" s="671"/>
      <c r="D26" s="671"/>
      <c r="E26" s="671"/>
      <c r="F26" s="671"/>
      <c r="G26" s="671"/>
      <c r="H26" s="671"/>
      <c r="I26" s="704"/>
      <c r="J26" s="1036"/>
      <c r="K26" s="1037"/>
      <c r="L26" s="1038"/>
      <c r="M26" s="58"/>
      <c r="N26" s="58"/>
      <c r="O26" s="705" t="s">
        <v>123</v>
      </c>
      <c r="P26" s="706"/>
      <c r="Q26" s="706"/>
      <c r="R26" s="706"/>
      <c r="S26" s="706"/>
      <c r="T26" s="706"/>
      <c r="U26" s="706"/>
      <c r="V26" s="706"/>
      <c r="W26" s="707"/>
      <c r="X26" s="708">
        <f>X21-X22+X23+X24+X25</f>
        <v>0</v>
      </c>
      <c r="Y26" s="709"/>
      <c r="Z26" s="710"/>
      <c r="AA26" s="114"/>
      <c r="AB26" s="410"/>
      <c r="AC26" s="58"/>
      <c r="AY26" s="60" t="s">
        <v>112</v>
      </c>
      <c r="BL26" s="60" t="s">
        <v>66</v>
      </c>
      <c r="BS26" s="60"/>
      <c r="BT26" s="60"/>
      <c r="BU26" s="75"/>
      <c r="BV26" s="75"/>
      <c r="BW26" s="75"/>
      <c r="BX26" s="75"/>
      <c r="BY26" s="75"/>
      <c r="BZ26" s="75"/>
      <c r="CA26" s="75"/>
    </row>
    <row r="27" spans="1:204" ht="15" customHeight="1">
      <c r="A27" s="58"/>
      <c r="B27" s="670" t="s">
        <v>111</v>
      </c>
      <c r="C27" s="671"/>
      <c r="D27" s="671"/>
      <c r="E27" s="671"/>
      <c r="F27" s="671"/>
      <c r="G27" s="671"/>
      <c r="H27" s="671"/>
      <c r="I27" s="704"/>
      <c r="J27" s="1036"/>
      <c r="K27" s="1037"/>
      <c r="L27" s="1038"/>
      <c r="M27" s="58"/>
      <c r="N27" s="58"/>
      <c r="O27" s="58"/>
      <c r="P27" s="58"/>
      <c r="Q27" s="58"/>
      <c r="R27" s="58"/>
      <c r="S27" s="58"/>
      <c r="T27" s="58"/>
      <c r="U27" s="58"/>
      <c r="V27" s="58"/>
      <c r="W27" s="58"/>
      <c r="X27" s="58"/>
      <c r="Y27" s="58"/>
      <c r="Z27" s="58"/>
      <c r="AA27" s="58"/>
      <c r="AB27" s="410"/>
      <c r="AC27" s="58"/>
      <c r="AY27" s="60" t="s">
        <v>113</v>
      </c>
      <c r="BG27" s="60">
        <f>J47*5</f>
        <v>0</v>
      </c>
      <c r="BL27" s="60" t="s">
        <v>100</v>
      </c>
      <c r="BS27" s="60"/>
      <c r="BT27" s="60"/>
      <c r="BU27" s="75"/>
      <c r="BV27" s="75"/>
      <c r="BW27" s="75"/>
      <c r="BX27" s="75"/>
      <c r="BY27" s="75"/>
      <c r="BZ27" s="75"/>
      <c r="CA27" s="75"/>
    </row>
    <row r="28" spans="1:204" ht="15" customHeight="1">
      <c r="A28" s="58"/>
      <c r="B28" s="670" t="s">
        <v>310</v>
      </c>
      <c r="C28" s="671"/>
      <c r="D28" s="671"/>
      <c r="E28" s="671"/>
      <c r="F28" s="671"/>
      <c r="G28" s="671"/>
      <c r="H28" s="671"/>
      <c r="I28" s="704"/>
      <c r="J28" s="1036"/>
      <c r="K28" s="1037"/>
      <c r="L28" s="1038"/>
      <c r="M28" s="417"/>
      <c r="N28" s="712" t="s">
        <v>255</v>
      </c>
      <c r="O28" s="712"/>
      <c r="P28" s="712"/>
      <c r="Q28" s="712"/>
      <c r="R28" s="712"/>
      <c r="S28" s="712"/>
      <c r="T28" s="712"/>
      <c r="U28" s="712"/>
      <c r="V28" s="712"/>
      <c r="W28" s="712"/>
      <c r="X28" s="712"/>
      <c r="Y28" s="712"/>
      <c r="Z28" s="712"/>
      <c r="AA28" s="712"/>
      <c r="AB28" s="713"/>
      <c r="AC28" s="58"/>
      <c r="AY28" s="60" t="s">
        <v>116</v>
      </c>
      <c r="BG28" s="60">
        <v>1500</v>
      </c>
      <c r="BS28" s="60"/>
      <c r="BT28" s="60"/>
      <c r="BU28" s="75"/>
      <c r="BV28" s="75"/>
      <c r="BW28" s="75"/>
      <c r="BX28" s="75"/>
      <c r="BY28" s="75"/>
      <c r="BZ28" s="75"/>
      <c r="CA28" s="75"/>
    </row>
    <row r="29" spans="1:204" ht="15" customHeight="1">
      <c r="A29" s="58"/>
      <c r="B29" s="682" t="s">
        <v>114</v>
      </c>
      <c r="C29" s="683"/>
      <c r="D29" s="683"/>
      <c r="E29" s="683"/>
      <c r="F29" s="683"/>
      <c r="G29" s="683"/>
      <c r="H29" s="683"/>
      <c r="I29" s="714"/>
      <c r="J29" s="1036"/>
      <c r="K29" s="1037"/>
      <c r="L29" s="1038"/>
      <c r="M29" s="58"/>
      <c r="N29" s="58" t="s">
        <v>44</v>
      </c>
      <c r="O29" s="715" t="s">
        <v>542</v>
      </c>
      <c r="P29" s="716"/>
      <c r="Q29" s="716"/>
      <c r="R29" s="716"/>
      <c r="S29" s="716"/>
      <c r="T29" s="716"/>
      <c r="U29" s="716"/>
      <c r="V29" s="716"/>
      <c r="W29" s="717"/>
      <c r="X29" s="1036">
        <f>'May 2026'!X31</f>
        <v>0</v>
      </c>
      <c r="Y29" s="1037"/>
      <c r="Z29" s="1038"/>
      <c r="AA29" s="399"/>
      <c r="AB29" s="410"/>
      <c r="AC29" s="58"/>
      <c r="AY29" s="60" t="s">
        <v>119</v>
      </c>
      <c r="BL29" s="60" t="s">
        <v>101</v>
      </c>
      <c r="BS29" s="60"/>
      <c r="BT29" s="60"/>
      <c r="BU29" s="75"/>
      <c r="BV29" s="75"/>
      <c r="BW29" s="75"/>
      <c r="BX29" s="75"/>
      <c r="BY29" s="75"/>
      <c r="BZ29" s="75"/>
      <c r="CA29" s="75"/>
    </row>
    <row r="30" spans="1:204" ht="15" customHeight="1">
      <c r="A30" s="58"/>
      <c r="B30" s="670" t="s">
        <v>117</v>
      </c>
      <c r="C30" s="671"/>
      <c r="D30" s="671"/>
      <c r="E30" s="671"/>
      <c r="F30" s="671"/>
      <c r="G30" s="671"/>
      <c r="H30" s="671"/>
      <c r="I30" s="704"/>
      <c r="J30" s="1036"/>
      <c r="K30" s="1037"/>
      <c r="L30" s="1038"/>
      <c r="M30" s="58"/>
      <c r="N30" s="58" t="s">
        <v>44</v>
      </c>
      <c r="O30" s="715" t="s">
        <v>320</v>
      </c>
      <c r="P30" s="716"/>
      <c r="Q30" s="716"/>
      <c r="R30" s="716"/>
      <c r="S30" s="716"/>
      <c r="T30" s="716"/>
      <c r="U30" s="716"/>
      <c r="V30" s="716"/>
      <c r="W30" s="717"/>
      <c r="X30" s="1036"/>
      <c r="Y30" s="1037"/>
      <c r="Z30" s="1038"/>
      <c r="AA30" s="399"/>
      <c r="AB30" s="410"/>
      <c r="AC30" s="58"/>
      <c r="BL30" s="60" t="s">
        <v>121</v>
      </c>
      <c r="BS30" s="60"/>
      <c r="BT30" s="60"/>
      <c r="BU30" s="75"/>
      <c r="BV30" s="75"/>
      <c r="BW30" s="75"/>
      <c r="BX30" s="75"/>
      <c r="BY30" s="75"/>
      <c r="BZ30" s="75"/>
      <c r="CA30" s="75"/>
    </row>
    <row r="31" spans="1:204" ht="15" customHeight="1">
      <c r="A31" s="58"/>
      <c r="B31" s="670" t="s">
        <v>311</v>
      </c>
      <c r="C31" s="671"/>
      <c r="D31" s="671">
        <v>0</v>
      </c>
      <c r="E31" s="671"/>
      <c r="F31" s="671"/>
      <c r="G31" s="671"/>
      <c r="H31" s="671"/>
      <c r="I31" s="704"/>
      <c r="J31" s="1036"/>
      <c r="K31" s="1037"/>
      <c r="L31" s="1038"/>
      <c r="M31" s="58"/>
      <c r="N31" s="58" t="s">
        <v>44</v>
      </c>
      <c r="O31" s="670" t="s">
        <v>543</v>
      </c>
      <c r="P31" s="671"/>
      <c r="Q31" s="671"/>
      <c r="R31" s="671"/>
      <c r="S31" s="671"/>
      <c r="T31" s="671"/>
      <c r="U31" s="671"/>
      <c r="V31" s="671"/>
      <c r="W31" s="704"/>
      <c r="X31" s="1036"/>
      <c r="Y31" s="1037"/>
      <c r="Z31" s="1038"/>
      <c r="AA31" s="399"/>
      <c r="AB31" s="410"/>
      <c r="AC31" s="58"/>
      <c r="BL31" s="60" t="s">
        <v>122</v>
      </c>
      <c r="BS31" s="60"/>
      <c r="BT31" s="60"/>
      <c r="BU31" s="75"/>
      <c r="BV31" s="75"/>
      <c r="BW31" s="75"/>
      <c r="BX31" s="75"/>
      <c r="BY31" s="75"/>
      <c r="BZ31" s="75"/>
      <c r="CA31" s="75"/>
    </row>
    <row r="32" spans="1:204" ht="15" customHeight="1">
      <c r="A32" s="58"/>
      <c r="B32" s="682" t="s">
        <v>208</v>
      </c>
      <c r="C32" s="683"/>
      <c r="D32" s="683"/>
      <c r="E32" s="683"/>
      <c r="F32" s="683"/>
      <c r="G32" s="683"/>
      <c r="H32" s="683"/>
      <c r="I32" s="714"/>
      <c r="J32" s="1036"/>
      <c r="K32" s="1037"/>
      <c r="L32" s="1038"/>
      <c r="M32" s="58"/>
      <c r="N32" s="70"/>
      <c r="O32" s="721" t="s">
        <v>321</v>
      </c>
      <c r="P32" s="722"/>
      <c r="Q32" s="722"/>
      <c r="R32" s="722"/>
      <c r="S32" s="722"/>
      <c r="T32" s="722"/>
      <c r="U32" s="722"/>
      <c r="V32" s="722"/>
      <c r="W32" s="723"/>
      <c r="X32" s="724">
        <f>X29+X30-X31</f>
        <v>0</v>
      </c>
      <c r="Y32" s="725"/>
      <c r="Z32" s="726"/>
      <c r="AA32" s="70"/>
      <c r="AB32" s="411"/>
      <c r="AC32" s="58"/>
      <c r="BL32" s="60" t="s">
        <v>124</v>
      </c>
      <c r="BS32" s="60"/>
      <c r="BT32" s="60"/>
      <c r="BU32" s="75"/>
      <c r="BV32" s="75"/>
      <c r="BW32" s="75"/>
      <c r="BX32" s="75"/>
      <c r="BY32" s="75"/>
      <c r="BZ32" s="75"/>
      <c r="CA32" s="75"/>
    </row>
    <row r="33" spans="1:88" ht="15" customHeight="1">
      <c r="A33" s="58"/>
      <c r="B33" s="670" t="s">
        <v>312</v>
      </c>
      <c r="C33" s="671"/>
      <c r="D33" s="671"/>
      <c r="E33" s="671"/>
      <c r="F33" s="671"/>
      <c r="G33" s="671"/>
      <c r="H33" s="671"/>
      <c r="I33" s="704"/>
      <c r="J33" s="1036"/>
      <c r="K33" s="1037"/>
      <c r="L33" s="1038"/>
      <c r="M33" s="58"/>
      <c r="N33" s="58"/>
      <c r="O33" s="58"/>
      <c r="P33" s="58"/>
      <c r="Q33" s="58"/>
      <c r="R33" s="58"/>
      <c r="S33" s="58"/>
      <c r="T33" s="58"/>
      <c r="U33" s="58"/>
      <c r="V33" s="58"/>
      <c r="W33" s="58"/>
      <c r="X33" s="58"/>
      <c r="Y33" s="58"/>
      <c r="Z33" s="58"/>
      <c r="AA33" s="58"/>
      <c r="AB33" s="410"/>
      <c r="AC33" s="58"/>
      <c r="BL33" s="60" t="s">
        <v>125</v>
      </c>
      <c r="BS33" s="60"/>
      <c r="BT33" s="60"/>
      <c r="BU33" s="75"/>
      <c r="BV33" s="75"/>
      <c r="BW33" s="75"/>
      <c r="BX33" s="75"/>
      <c r="BY33" s="75"/>
      <c r="BZ33" s="75"/>
      <c r="CA33" s="75"/>
    </row>
    <row r="34" spans="1:88" ht="15" customHeight="1">
      <c r="A34" s="58"/>
      <c r="B34" s="735" t="s">
        <v>126</v>
      </c>
      <c r="C34" s="736"/>
      <c r="D34" s="736"/>
      <c r="E34" s="736"/>
      <c r="F34" s="736"/>
      <c r="G34" s="736"/>
      <c r="H34" s="736"/>
      <c r="I34" s="737"/>
      <c r="J34" s="1036"/>
      <c r="K34" s="1037"/>
      <c r="L34" s="1037"/>
      <c r="M34" s="417"/>
      <c r="N34" s="739" t="s">
        <v>127</v>
      </c>
      <c r="O34" s="739"/>
      <c r="P34" s="739"/>
      <c r="Q34" s="739"/>
      <c r="R34" s="739"/>
      <c r="S34" s="739"/>
      <c r="T34" s="739"/>
      <c r="U34" s="739"/>
      <c r="V34" s="739"/>
      <c r="W34" s="739"/>
      <c r="X34" s="739"/>
      <c r="Y34" s="739"/>
      <c r="Z34" s="739"/>
      <c r="AA34" s="739"/>
      <c r="AB34" s="740"/>
      <c r="AC34" s="58"/>
      <c r="BS34" s="60"/>
      <c r="BT34" s="60"/>
      <c r="BU34" s="75"/>
      <c r="BV34" s="75"/>
      <c r="BW34" s="75"/>
      <c r="BX34" s="75"/>
      <c r="BY34" s="75"/>
      <c r="BZ34" s="75"/>
      <c r="CA34" s="75"/>
    </row>
    <row r="35" spans="1:88" ht="15" customHeight="1">
      <c r="A35" s="58"/>
      <c r="B35" s="670" t="s">
        <v>313</v>
      </c>
      <c r="C35" s="671"/>
      <c r="D35" s="671"/>
      <c r="E35" s="671"/>
      <c r="F35" s="671"/>
      <c r="G35" s="671"/>
      <c r="H35" s="671"/>
      <c r="I35" s="704"/>
      <c r="J35" s="1036"/>
      <c r="K35" s="1037"/>
      <c r="L35" s="1038"/>
      <c r="M35" s="58"/>
      <c r="N35" s="58"/>
      <c r="O35" s="670" t="s">
        <v>128</v>
      </c>
      <c r="P35" s="671"/>
      <c r="Q35" s="671"/>
      <c r="R35" s="671"/>
      <c r="S35" s="671"/>
      <c r="T35" s="671"/>
      <c r="U35" s="671"/>
      <c r="V35" s="671"/>
      <c r="W35" s="704"/>
      <c r="X35" s="1036"/>
      <c r="Y35" s="1037"/>
      <c r="Z35" s="1038"/>
      <c r="AA35" s="400">
        <f>X35</f>
        <v>0</v>
      </c>
      <c r="AB35" s="410"/>
      <c r="AC35" s="58"/>
      <c r="BS35" s="60"/>
      <c r="BT35" s="60"/>
      <c r="BU35" s="75"/>
      <c r="BV35" s="75"/>
      <c r="BW35" s="75"/>
      <c r="BX35" s="75"/>
      <c r="BY35" s="75"/>
      <c r="BZ35" s="75"/>
      <c r="CA35" s="75"/>
    </row>
    <row r="36" spans="1:88" ht="15" customHeight="1">
      <c r="A36" s="58"/>
      <c r="B36" s="741" t="s">
        <v>314</v>
      </c>
      <c r="C36" s="742"/>
      <c r="D36" s="742"/>
      <c r="E36" s="742"/>
      <c r="F36" s="742"/>
      <c r="G36" s="743"/>
      <c r="H36" s="743"/>
      <c r="I36" s="744"/>
      <c r="J36" s="1036"/>
      <c r="K36" s="1037"/>
      <c r="L36" s="1038"/>
      <c r="M36" s="58"/>
      <c r="N36" s="58"/>
      <c r="O36" s="745" t="s">
        <v>322</v>
      </c>
      <c r="P36" s="746"/>
      <c r="Q36" s="746"/>
      <c r="R36" s="746"/>
      <c r="S36" s="746"/>
      <c r="T36" s="746"/>
      <c r="U36" s="746"/>
      <c r="V36" s="746"/>
      <c r="W36" s="747"/>
      <c r="X36" s="1036"/>
      <c r="Y36" s="1037"/>
      <c r="Z36" s="1038"/>
      <c r="AA36" s="400">
        <f>X36</f>
        <v>0</v>
      </c>
      <c r="AB36" s="410"/>
      <c r="AC36" s="58"/>
      <c r="BS36" s="60"/>
      <c r="BT36" s="60"/>
      <c r="BU36" s="75"/>
      <c r="BV36" s="75"/>
      <c r="BW36" s="75"/>
      <c r="BX36" s="75"/>
      <c r="BY36" s="75"/>
      <c r="BZ36" s="75"/>
      <c r="CA36" s="75"/>
    </row>
    <row r="37" spans="1:88" ht="15" customHeight="1">
      <c r="A37" s="58"/>
      <c r="B37" s="682" t="s">
        <v>130</v>
      </c>
      <c r="C37" s="683"/>
      <c r="D37" s="683"/>
      <c r="E37" s="683"/>
      <c r="F37" s="683"/>
      <c r="G37" s="683"/>
      <c r="H37" s="683"/>
      <c r="I37" s="714"/>
      <c r="J37" s="1036"/>
      <c r="K37" s="1037"/>
      <c r="L37" s="1038"/>
      <c r="M37" s="58"/>
      <c r="N37" s="58"/>
      <c r="O37" s="734" t="s">
        <v>131</v>
      </c>
      <c r="P37" s="671"/>
      <c r="Q37" s="671"/>
      <c r="R37" s="671"/>
      <c r="S37" s="671"/>
      <c r="T37" s="671"/>
      <c r="U37" s="671"/>
      <c r="V37" s="671"/>
      <c r="W37" s="704"/>
      <c r="X37" s="731">
        <f>SUM(X35:Z36)</f>
        <v>0</v>
      </c>
      <c r="Y37" s="732"/>
      <c r="Z37" s="733"/>
      <c r="AA37" s="58"/>
      <c r="AB37" s="410"/>
      <c r="AC37" s="58"/>
      <c r="BS37" s="60"/>
      <c r="BT37" s="60"/>
      <c r="BU37" s="75"/>
      <c r="BV37" s="75"/>
      <c r="BW37" s="75"/>
      <c r="BX37" s="75"/>
      <c r="BY37" s="75"/>
      <c r="BZ37" s="75"/>
      <c r="CA37" s="75"/>
    </row>
    <row r="38" spans="1:88" ht="15" customHeight="1">
      <c r="A38" s="58"/>
      <c r="B38" s="670" t="s">
        <v>271</v>
      </c>
      <c r="C38" s="671"/>
      <c r="D38" s="671"/>
      <c r="E38" s="671"/>
      <c r="F38" s="671"/>
      <c r="G38" s="671"/>
      <c r="H38" s="671"/>
      <c r="I38" s="704"/>
      <c r="J38" s="1036"/>
      <c r="K38" s="1037"/>
      <c r="L38" s="1038"/>
      <c r="M38" s="58"/>
      <c r="N38" s="58"/>
      <c r="O38" s="757" t="s">
        <v>44</v>
      </c>
      <c r="P38" s="671"/>
      <c r="Q38" s="671"/>
      <c r="R38" s="671"/>
      <c r="S38" s="671"/>
      <c r="T38" s="671"/>
      <c r="U38" s="671"/>
      <c r="V38" s="671"/>
      <c r="W38" s="671"/>
      <c r="X38" s="758" t="s">
        <v>44</v>
      </c>
      <c r="Y38" s="759"/>
      <c r="Z38" s="759"/>
      <c r="AA38" s="108"/>
      <c r="AB38" s="410"/>
      <c r="AC38" s="58"/>
      <c r="BS38" s="60"/>
      <c r="BT38" s="60"/>
      <c r="BU38" s="75"/>
      <c r="BV38" s="75"/>
      <c r="BW38" s="75"/>
      <c r="BX38" s="75"/>
      <c r="BY38" s="75"/>
      <c r="BZ38" s="75"/>
      <c r="CA38" s="75"/>
    </row>
    <row r="39" spans="1:88" ht="15" customHeight="1">
      <c r="A39" s="58"/>
      <c r="B39" s="670" t="s">
        <v>133</v>
      </c>
      <c r="C39" s="671"/>
      <c r="D39" s="671"/>
      <c r="E39" s="671"/>
      <c r="F39" s="671"/>
      <c r="G39" s="671"/>
      <c r="H39" s="671"/>
      <c r="I39" s="704"/>
      <c r="J39" s="1036"/>
      <c r="K39" s="1037"/>
      <c r="L39" s="1037"/>
      <c r="M39" s="417"/>
      <c r="N39" s="761" t="s">
        <v>134</v>
      </c>
      <c r="O39" s="761"/>
      <c r="P39" s="761"/>
      <c r="Q39" s="761"/>
      <c r="R39" s="761"/>
      <c r="S39" s="761"/>
      <c r="T39" s="761"/>
      <c r="U39" s="761"/>
      <c r="V39" s="761"/>
      <c r="W39" s="761"/>
      <c r="X39" s="761"/>
      <c r="Y39" s="761"/>
      <c r="Z39" s="761"/>
      <c r="AA39" s="761"/>
      <c r="AB39" s="762"/>
      <c r="AC39" s="58"/>
      <c r="BS39" s="60"/>
      <c r="BT39" s="60"/>
      <c r="BU39" s="75"/>
      <c r="BV39" s="75"/>
      <c r="BW39" s="75"/>
      <c r="BX39" s="75"/>
      <c r="BY39" s="75"/>
      <c r="BZ39" s="75"/>
      <c r="CA39" s="75"/>
      <c r="CJ39" s="75" t="s">
        <v>44</v>
      </c>
    </row>
    <row r="40" spans="1:88" ht="15" customHeight="1">
      <c r="A40" s="58"/>
      <c r="B40" s="670" t="s">
        <v>132</v>
      </c>
      <c r="C40" s="671"/>
      <c r="D40" s="671"/>
      <c r="E40" s="671"/>
      <c r="F40" s="671"/>
      <c r="G40" s="671"/>
      <c r="H40" s="671"/>
      <c r="I40" s="704"/>
      <c r="J40" s="1036"/>
      <c r="K40" s="1037"/>
      <c r="L40" s="1038"/>
      <c r="M40" s="71"/>
      <c r="N40" s="71"/>
      <c r="O40" s="397" t="s">
        <v>527</v>
      </c>
      <c r="P40" s="110"/>
      <c r="Q40" s="398"/>
      <c r="R40" s="110"/>
      <c r="S40" s="110"/>
      <c r="T40" s="110"/>
      <c r="U40" s="110"/>
      <c r="V40" s="110"/>
      <c r="W40" s="111"/>
      <c r="X40" s="873"/>
      <c r="Y40" s="874"/>
      <c r="Z40" s="875"/>
      <c r="AA40" s="401"/>
      <c r="AB40" s="412"/>
      <c r="AC40" s="71">
        <f>X40</f>
        <v>0</v>
      </c>
      <c r="AD40" s="129">
        <v>1500</v>
      </c>
      <c r="AE40" s="129"/>
      <c r="AF40" s="129"/>
      <c r="BS40" s="60"/>
      <c r="BT40" s="60"/>
      <c r="BU40" s="75"/>
      <c r="BV40" s="75"/>
      <c r="BW40" s="75"/>
      <c r="BX40" s="75"/>
      <c r="BY40" s="75"/>
      <c r="BZ40" s="75"/>
      <c r="CA40" s="75"/>
      <c r="CD40" s="61"/>
      <c r="CE40" s="61"/>
      <c r="CF40" s="61"/>
      <c r="CG40" s="61"/>
    </row>
    <row r="41" spans="1:88" ht="15" customHeight="1">
      <c r="A41" s="58"/>
      <c r="B41" s="670" t="s">
        <v>137</v>
      </c>
      <c r="C41" s="671"/>
      <c r="D41" s="671"/>
      <c r="E41" s="671"/>
      <c r="F41" s="671"/>
      <c r="G41" s="671"/>
      <c r="H41" s="671"/>
      <c r="I41" s="704"/>
      <c r="J41" s="1036"/>
      <c r="K41" s="1037"/>
      <c r="L41" s="1038"/>
      <c r="M41" s="71"/>
      <c r="N41" s="71"/>
      <c r="O41" s="750" t="s">
        <v>138</v>
      </c>
      <c r="P41" s="671"/>
      <c r="Q41" s="671"/>
      <c r="R41" s="671"/>
      <c r="S41" s="671"/>
      <c r="T41" s="671"/>
      <c r="U41" s="671"/>
      <c r="V41" s="671"/>
      <c r="W41" s="704"/>
      <c r="X41" s="873"/>
      <c r="Y41" s="874"/>
      <c r="Z41" s="875"/>
      <c r="AA41" s="112"/>
      <c r="AB41" s="413"/>
      <c r="AC41" s="71"/>
      <c r="AD41" s="129">
        <f>J48*5</f>
        <v>0</v>
      </c>
      <c r="AE41" s="129"/>
      <c r="AF41" s="129"/>
      <c r="BS41" s="60"/>
      <c r="BT41" s="60"/>
      <c r="BU41" s="75"/>
      <c r="BV41" s="75"/>
      <c r="BW41" s="75"/>
      <c r="BX41" s="75"/>
      <c r="BY41" s="75"/>
      <c r="BZ41" s="75"/>
      <c r="CA41" s="75"/>
      <c r="CD41" s="61" t="s">
        <v>139</v>
      </c>
      <c r="CE41" s="61"/>
      <c r="CF41" s="61"/>
      <c r="CG41" s="113">
        <f>J50</f>
        <v>0</v>
      </c>
    </row>
    <row r="42" spans="1:88" ht="15" customHeight="1">
      <c r="A42" s="58"/>
      <c r="B42" s="764" t="s">
        <v>140</v>
      </c>
      <c r="C42" s="765"/>
      <c r="D42" s="765"/>
      <c r="E42" s="765"/>
      <c r="F42" s="765"/>
      <c r="G42" s="683"/>
      <c r="H42" s="671"/>
      <c r="I42" s="672"/>
      <c r="J42" s="1036"/>
      <c r="K42" s="1037"/>
      <c r="L42" s="1038"/>
      <c r="M42" s="71"/>
      <c r="N42" s="71"/>
      <c r="O42" s="764" t="s">
        <v>141</v>
      </c>
      <c r="P42" s="683"/>
      <c r="Q42" s="683"/>
      <c r="R42" s="683"/>
      <c r="S42" s="683"/>
      <c r="T42" s="683"/>
      <c r="U42" s="683"/>
      <c r="V42" s="683"/>
      <c r="W42" s="714"/>
      <c r="X42" s="873"/>
      <c r="Y42" s="874"/>
      <c r="Z42" s="875"/>
      <c r="AA42" s="112"/>
      <c r="AB42" s="410"/>
      <c r="AC42" s="71"/>
      <c r="AD42" s="129"/>
      <c r="AE42" s="129"/>
      <c r="AF42" s="129"/>
      <c r="BS42" s="60"/>
      <c r="BT42" s="60"/>
      <c r="BU42" s="75"/>
      <c r="BV42" s="75"/>
      <c r="BW42" s="75"/>
      <c r="BX42" s="75"/>
      <c r="BY42" s="75"/>
      <c r="BZ42" s="75"/>
      <c r="CA42" s="75"/>
      <c r="CD42" s="61" t="s">
        <v>107</v>
      </c>
      <c r="CE42" s="61"/>
      <c r="CF42" s="61"/>
      <c r="CG42" s="113">
        <f>SUM(J50:L56)</f>
        <v>0</v>
      </c>
    </row>
    <row r="43" spans="1:88" ht="15" customHeight="1">
      <c r="A43" s="58"/>
      <c r="B43" s="670" t="s">
        <v>142</v>
      </c>
      <c r="C43" s="671"/>
      <c r="D43" s="671"/>
      <c r="E43" s="671"/>
      <c r="F43" s="671"/>
      <c r="G43" s="671"/>
      <c r="H43" s="671"/>
      <c r="I43" s="704"/>
      <c r="J43" s="1036"/>
      <c r="K43" s="1037"/>
      <c r="L43" s="1038"/>
      <c r="M43" s="71"/>
      <c r="N43" s="71"/>
      <c r="O43" s="730" t="s">
        <v>528</v>
      </c>
      <c r="P43" s="729"/>
      <c r="Q43" s="729"/>
      <c r="R43" s="729"/>
      <c r="S43" s="729"/>
      <c r="T43" s="729"/>
      <c r="U43" s="729"/>
      <c r="V43" s="729"/>
      <c r="W43" s="729"/>
      <c r="X43" s="729"/>
      <c r="Y43" s="729"/>
      <c r="Z43" s="608"/>
      <c r="AA43" s="112"/>
      <c r="AB43" s="410"/>
      <c r="AC43" s="71"/>
      <c r="AD43" s="129"/>
      <c r="AE43" s="129"/>
      <c r="AF43" s="129"/>
      <c r="AH43" s="763"/>
      <c r="AI43" s="763"/>
      <c r="AJ43" s="763"/>
      <c r="AK43" s="763"/>
      <c r="AL43" s="763"/>
      <c r="AM43" s="763"/>
      <c r="AN43" s="763"/>
      <c r="AO43" s="763"/>
      <c r="AP43" s="763"/>
      <c r="AQ43" s="763"/>
      <c r="AR43" s="763"/>
      <c r="AS43" s="763"/>
      <c r="AT43" s="763"/>
      <c r="AU43" s="763"/>
      <c r="AV43" s="763"/>
      <c r="BS43" s="763"/>
      <c r="BT43" s="763"/>
      <c r="BU43" s="75"/>
      <c r="BV43" s="75"/>
      <c r="BW43" s="75"/>
      <c r="BX43" s="75"/>
      <c r="BY43" s="75"/>
      <c r="BZ43" s="75"/>
      <c r="CA43" s="75"/>
      <c r="CD43" s="61" t="s">
        <v>131</v>
      </c>
      <c r="CE43" s="61"/>
      <c r="CF43" s="61"/>
      <c r="CG43" s="61">
        <f>X37</f>
        <v>0</v>
      </c>
    </row>
    <row r="44" spans="1:88" ht="15" customHeight="1">
      <c r="A44" s="58"/>
      <c r="B44" s="670" t="s">
        <v>315</v>
      </c>
      <c r="C44" s="671"/>
      <c r="D44" s="671"/>
      <c r="E44" s="671"/>
      <c r="F44" s="671"/>
      <c r="G44" s="671"/>
      <c r="H44" s="671"/>
      <c r="I44" s="704"/>
      <c r="J44" s="1036"/>
      <c r="K44" s="1037"/>
      <c r="L44" s="1038"/>
      <c r="M44" s="71"/>
      <c r="N44" s="71"/>
      <c r="O44" s="764" t="s">
        <v>529</v>
      </c>
      <c r="P44" s="683"/>
      <c r="Q44" s="683"/>
      <c r="R44" s="683"/>
      <c r="S44" s="683"/>
      <c r="T44" s="683"/>
      <c r="U44" s="683"/>
      <c r="V44" s="683"/>
      <c r="W44" s="714"/>
      <c r="X44" s="873"/>
      <c r="Y44" s="874"/>
      <c r="Z44" s="875"/>
      <c r="AA44" s="482">
        <f>X40*0.25</f>
        <v>0</v>
      </c>
      <c r="AB44" s="483"/>
      <c r="AC44" s="71">
        <f>X47</f>
        <v>0</v>
      </c>
      <c r="AF44" s="62" t="s">
        <v>44</v>
      </c>
      <c r="AH44" s="748"/>
      <c r="AI44" s="748"/>
      <c r="AJ44" s="748"/>
      <c r="AK44" s="748"/>
      <c r="AL44" s="748"/>
      <c r="AM44" s="748"/>
      <c r="AN44" s="748"/>
      <c r="AO44" s="748"/>
      <c r="AP44" s="748"/>
      <c r="AQ44" s="748"/>
      <c r="AR44" s="748"/>
      <c r="AS44" s="748"/>
      <c r="AT44" s="748"/>
      <c r="AU44" s="748"/>
      <c r="AV44" s="748"/>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749"/>
      <c r="BT44" s="749"/>
      <c r="BU44" s="75"/>
      <c r="BV44" s="75"/>
      <c r="BW44" s="75"/>
      <c r="BX44" s="75"/>
      <c r="BY44" s="75"/>
      <c r="BZ44" s="75"/>
      <c r="CA44" s="75"/>
      <c r="CD44" s="61" t="s">
        <v>136</v>
      </c>
      <c r="CE44" s="61"/>
      <c r="CF44" s="61"/>
      <c r="CG44" s="61">
        <f>X40</f>
        <v>0</v>
      </c>
    </row>
    <row r="45" spans="1:88" ht="15" customHeight="1">
      <c r="A45" s="58"/>
      <c r="B45" s="670" t="s">
        <v>397</v>
      </c>
      <c r="C45" s="671"/>
      <c r="D45" s="671"/>
      <c r="E45" s="671"/>
      <c r="F45" s="671"/>
      <c r="G45" s="671"/>
      <c r="H45" s="671"/>
      <c r="I45" s="704"/>
      <c r="J45" s="1036"/>
      <c r="K45" s="1037"/>
      <c r="L45" s="1038"/>
      <c r="M45" s="71">
        <f>MIN(AD40,AD41)</f>
        <v>0</v>
      </c>
      <c r="N45" s="71"/>
      <c r="O45" s="764" t="s">
        <v>530</v>
      </c>
      <c r="P45" s="683"/>
      <c r="Q45" s="683"/>
      <c r="R45" s="683"/>
      <c r="S45" s="683"/>
      <c r="T45" s="683"/>
      <c r="U45" s="683"/>
      <c r="V45" s="683"/>
      <c r="W45" s="714"/>
      <c r="X45" s="873"/>
      <c r="Y45" s="874"/>
      <c r="Z45" s="875"/>
      <c r="AA45" s="484">
        <f>X41*0.25</f>
        <v>0</v>
      </c>
      <c r="AB45" s="483"/>
      <c r="AC45" s="58"/>
      <c r="AF45" s="62" t="s">
        <v>44</v>
      </c>
      <c r="AH45" s="748"/>
      <c r="AI45" s="748"/>
      <c r="AJ45" s="748"/>
      <c r="AK45" s="748"/>
      <c r="AL45" s="748"/>
      <c r="AM45" s="748"/>
      <c r="AN45" s="748"/>
      <c r="AO45" s="748"/>
      <c r="AP45" s="748"/>
      <c r="AQ45" s="748"/>
      <c r="AR45" s="748"/>
      <c r="AS45" s="748"/>
      <c r="AT45" s="748"/>
      <c r="AU45" s="748"/>
      <c r="AV45" s="748"/>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749"/>
      <c r="BT45" s="749"/>
      <c r="BU45" s="75"/>
      <c r="BV45" s="75"/>
      <c r="BW45" s="75"/>
      <c r="BX45" s="75"/>
      <c r="BY45" s="75"/>
      <c r="BZ45" s="75"/>
      <c r="CA45" s="75"/>
      <c r="CD45" s="61" t="s">
        <v>145</v>
      </c>
      <c r="CE45" s="61"/>
      <c r="CF45" s="61"/>
      <c r="CG45" s="113">
        <f>X41+X42+X43</f>
        <v>0</v>
      </c>
    </row>
    <row r="46" spans="1:88" ht="15" customHeight="1">
      <c r="A46" s="58"/>
      <c r="B46" s="670" t="s">
        <v>147</v>
      </c>
      <c r="C46" s="671"/>
      <c r="D46" s="671"/>
      <c r="E46" s="671"/>
      <c r="F46" s="671"/>
      <c r="G46" s="671"/>
      <c r="H46" s="671"/>
      <c r="I46" s="704"/>
      <c r="J46" s="1036"/>
      <c r="K46" s="1037"/>
      <c r="L46" s="1038"/>
      <c r="M46" s="71"/>
      <c r="N46" s="71"/>
      <c r="O46" s="767" t="s">
        <v>531</v>
      </c>
      <c r="P46" s="768"/>
      <c r="Q46" s="768"/>
      <c r="R46" s="768"/>
      <c r="S46" s="768"/>
      <c r="T46" s="768"/>
      <c r="U46" s="768"/>
      <c r="V46" s="768"/>
      <c r="W46" s="769"/>
      <c r="X46" s="1042">
        <f>AA47+AA46</f>
        <v>0</v>
      </c>
      <c r="Y46" s="1043"/>
      <c r="Z46" s="1044"/>
      <c r="AA46" s="400">
        <f>IF(X44&gt;0,MIN(X44,AA44),0)</f>
        <v>0</v>
      </c>
      <c r="AB46" s="483"/>
      <c r="AC46" s="58"/>
      <c r="AH46" s="766"/>
      <c r="AI46" s="766"/>
      <c r="AJ46" s="766"/>
      <c r="AK46" s="766"/>
      <c r="AL46" s="766"/>
      <c r="AM46" s="766"/>
      <c r="AN46" s="766"/>
      <c r="AO46" s="766"/>
      <c r="AP46" s="766"/>
      <c r="AQ46" s="766"/>
      <c r="AR46" s="766"/>
      <c r="AS46" s="766"/>
      <c r="AT46" s="766"/>
      <c r="AU46" s="766"/>
      <c r="AV46" s="766"/>
      <c r="BS46" s="766"/>
      <c r="BT46" s="766"/>
      <c r="BU46" s="75"/>
      <c r="BV46" s="75"/>
      <c r="BW46" s="75"/>
      <c r="BX46" s="75"/>
      <c r="BY46" s="75"/>
      <c r="BZ46" s="75"/>
      <c r="CA46" s="75"/>
      <c r="CD46" s="61" t="s">
        <v>146</v>
      </c>
      <c r="CE46" s="61"/>
      <c r="CF46" s="61"/>
      <c r="CG46" s="113">
        <f>X54</f>
        <v>0</v>
      </c>
    </row>
    <row r="47" spans="1:88" ht="15" customHeight="1">
      <c r="A47" s="58"/>
      <c r="B47" s="670" t="s">
        <v>318</v>
      </c>
      <c r="C47" s="671"/>
      <c r="D47" s="671"/>
      <c r="E47" s="671"/>
      <c r="F47" s="671"/>
      <c r="G47" s="671"/>
      <c r="H47" s="671"/>
      <c r="I47" s="704"/>
      <c r="J47" s="1036"/>
      <c r="K47" s="1037"/>
      <c r="L47" s="1038"/>
      <c r="M47" s="71"/>
      <c r="N47" s="71"/>
      <c r="O47" s="767" t="s">
        <v>143</v>
      </c>
      <c r="P47" s="768"/>
      <c r="Q47" s="768"/>
      <c r="R47" s="768"/>
      <c r="S47" s="768"/>
      <c r="T47" s="768"/>
      <c r="U47" s="768"/>
      <c r="V47" s="768"/>
      <c r="W47" s="769"/>
      <c r="X47" s="782"/>
      <c r="Y47" s="783"/>
      <c r="Z47" s="784"/>
      <c r="AA47" s="400">
        <f>IF(X45&gt;0,MIN(X45,AA45),0)</f>
        <v>0</v>
      </c>
      <c r="AB47" s="410"/>
      <c r="AC47" s="58"/>
      <c r="AH47" s="753"/>
      <c r="AI47" s="753"/>
      <c r="AJ47" s="753"/>
      <c r="AK47" s="753"/>
      <c r="AL47" s="753"/>
      <c r="AM47" s="753"/>
      <c r="AN47" s="753"/>
      <c r="AO47" s="753"/>
      <c r="AP47" s="753"/>
      <c r="AQ47" s="753"/>
      <c r="AR47" s="753"/>
      <c r="AS47" s="753"/>
      <c r="AT47" s="753"/>
      <c r="AU47" s="753"/>
      <c r="AV47" s="753"/>
      <c r="BS47" s="700"/>
      <c r="BT47" s="700"/>
      <c r="BU47" s="75"/>
      <c r="BV47" s="75"/>
      <c r="BW47" s="75"/>
      <c r="BX47" s="75"/>
      <c r="BY47" s="75"/>
      <c r="BZ47" s="75"/>
      <c r="CA47" s="75"/>
      <c r="CD47" s="61"/>
      <c r="CE47" s="61"/>
      <c r="CF47" s="61"/>
      <c r="CG47" s="61"/>
    </row>
    <row r="48" spans="1:88" ht="15" customHeight="1">
      <c r="A48" s="58"/>
      <c r="B48" s="670" t="s">
        <v>148</v>
      </c>
      <c r="C48" s="671"/>
      <c r="D48" s="671"/>
      <c r="E48" s="671"/>
      <c r="F48" s="671"/>
      <c r="G48" s="671"/>
      <c r="H48" s="671"/>
      <c r="I48" s="704"/>
      <c r="J48" s="1036"/>
      <c r="K48" s="1037"/>
      <c r="L48" s="1038"/>
      <c r="M48" s="71" t="e">
        <f>J48/J47</f>
        <v>#DIV/0!</v>
      </c>
      <c r="N48" s="71"/>
      <c r="O48" s="754" t="s">
        <v>144</v>
      </c>
      <c r="P48" s="755"/>
      <c r="Q48" s="755"/>
      <c r="R48" s="755"/>
      <c r="S48" s="755"/>
      <c r="T48" s="755"/>
      <c r="U48" s="755"/>
      <c r="V48" s="755"/>
      <c r="W48" s="756"/>
      <c r="X48" s="806">
        <f>SUM(X40:Z42)+X46</f>
        <v>0</v>
      </c>
      <c r="Y48" s="807"/>
      <c r="Z48" s="808"/>
      <c r="AA48" s="485"/>
      <c r="AB48" s="410"/>
      <c r="AC48" s="58"/>
      <c r="AH48" s="753"/>
      <c r="AI48" s="753"/>
      <c r="AJ48" s="753"/>
      <c r="AK48" s="753"/>
      <c r="AL48" s="753"/>
      <c r="AM48" s="753"/>
      <c r="AN48" s="753"/>
      <c r="AO48" s="753"/>
      <c r="AP48" s="753"/>
      <c r="AQ48" s="753"/>
      <c r="AR48" s="753"/>
      <c r="AS48" s="753"/>
      <c r="AT48" s="753"/>
      <c r="AU48" s="753"/>
      <c r="AV48" s="753"/>
      <c r="BS48" s="700"/>
      <c r="BT48" s="700"/>
      <c r="BU48" s="75"/>
      <c r="BV48" s="75"/>
      <c r="BW48" s="75"/>
      <c r="BX48" s="75"/>
      <c r="BY48" s="75"/>
      <c r="BZ48" s="75"/>
      <c r="CA48" s="75"/>
      <c r="CD48" s="75" t="s">
        <v>44</v>
      </c>
    </row>
    <row r="49" spans="1:120" ht="15" customHeight="1">
      <c r="A49" s="58"/>
      <c r="B49" s="770" t="s">
        <v>319</v>
      </c>
      <c r="C49" s="771"/>
      <c r="D49" s="771"/>
      <c r="E49" s="771"/>
      <c r="F49" s="771"/>
      <c r="G49" s="771"/>
      <c r="H49" s="771"/>
      <c r="I49" s="772"/>
      <c r="J49" s="1036"/>
      <c r="K49" s="1037"/>
      <c r="L49" s="1038"/>
      <c r="M49" s="71"/>
      <c r="N49" s="71"/>
      <c r="O49" s="730" t="s">
        <v>328</v>
      </c>
      <c r="P49" s="815"/>
      <c r="Q49" s="815"/>
      <c r="R49" s="815"/>
      <c r="S49" s="815"/>
      <c r="T49" s="815"/>
      <c r="U49" s="815"/>
      <c r="V49" s="815"/>
      <c r="W49" s="816"/>
      <c r="X49" s="1045">
        <f>MIN(AA50,AA51)</f>
        <v>0</v>
      </c>
      <c r="Y49" s="626"/>
      <c r="Z49" s="627"/>
      <c r="AA49" s="112"/>
      <c r="AB49" s="410"/>
      <c r="AC49" s="58"/>
      <c r="AH49" s="753"/>
      <c r="AI49" s="753"/>
      <c r="AJ49" s="753"/>
      <c r="AK49" s="753"/>
      <c r="AL49" s="753"/>
      <c r="AM49" s="753"/>
      <c r="AN49" s="753"/>
      <c r="AO49" s="753"/>
      <c r="AP49" s="753"/>
      <c r="AQ49" s="753"/>
      <c r="AR49" s="753"/>
      <c r="AS49" s="753"/>
      <c r="AT49" s="753"/>
      <c r="AU49" s="753"/>
      <c r="AV49" s="753"/>
      <c r="BS49" s="700"/>
      <c r="BT49" s="700"/>
      <c r="BU49" s="75"/>
      <c r="BV49" s="75"/>
      <c r="BW49" s="75"/>
      <c r="BX49" s="75"/>
      <c r="BY49" s="75"/>
      <c r="BZ49" s="75"/>
      <c r="CA49" s="75"/>
    </row>
    <row r="50" spans="1:120" ht="15" customHeight="1">
      <c r="A50" s="58"/>
      <c r="B50" s="770" t="s">
        <v>151</v>
      </c>
      <c r="C50" s="771"/>
      <c r="D50" s="771"/>
      <c r="E50" s="771"/>
      <c r="F50" s="771"/>
      <c r="G50" s="771"/>
      <c r="H50" s="771"/>
      <c r="I50" s="772"/>
      <c r="J50" s="1036"/>
      <c r="K50" s="1037"/>
      <c r="L50" s="1038"/>
      <c r="M50" s="71"/>
      <c r="N50" s="460"/>
      <c r="O50" s="779" t="s">
        <v>316</v>
      </c>
      <c r="P50" s="780"/>
      <c r="Q50" s="780"/>
      <c r="R50" s="780"/>
      <c r="S50" s="780"/>
      <c r="T50" s="780"/>
      <c r="U50" s="780"/>
      <c r="V50" s="780"/>
      <c r="W50" s="781"/>
      <c r="X50" s="806">
        <f>MIN(AA50,AA51)</f>
        <v>0</v>
      </c>
      <c r="Y50" s="807"/>
      <c r="Z50" s="808"/>
      <c r="AA50" s="112">
        <v>1500</v>
      </c>
      <c r="AB50" s="410"/>
      <c r="AC50" s="58"/>
      <c r="AH50" s="753"/>
      <c r="AI50" s="753"/>
      <c r="AJ50" s="753"/>
      <c r="AK50" s="753"/>
      <c r="AL50" s="753"/>
      <c r="AM50" s="753"/>
      <c r="AN50" s="753"/>
      <c r="AO50" s="753"/>
      <c r="AP50" s="753"/>
      <c r="AQ50" s="753"/>
      <c r="AR50" s="753"/>
      <c r="AS50" s="753"/>
      <c r="AT50" s="753"/>
      <c r="AU50" s="753"/>
      <c r="AV50" s="753"/>
      <c r="BS50" s="700"/>
      <c r="BT50" s="700"/>
      <c r="BU50" s="75"/>
      <c r="BV50" s="75"/>
      <c r="BW50" s="75"/>
      <c r="BX50" s="75"/>
      <c r="BY50" s="75"/>
      <c r="BZ50" s="75"/>
      <c r="CA50" s="75"/>
    </row>
    <row r="51" spans="1:120" ht="15" customHeight="1">
      <c r="A51" s="789"/>
      <c r="B51" s="770" t="s">
        <v>331</v>
      </c>
      <c r="C51" s="771"/>
      <c r="D51" s="771"/>
      <c r="E51" s="771"/>
      <c r="F51" s="771"/>
      <c r="G51" s="771"/>
      <c r="H51" s="771"/>
      <c r="I51" s="772"/>
      <c r="J51" s="1036"/>
      <c r="K51" s="1037"/>
      <c r="L51" s="1038"/>
      <c r="M51" s="71"/>
      <c r="N51" s="71"/>
      <c r="O51" s="779" t="s">
        <v>317</v>
      </c>
      <c r="P51" s="780"/>
      <c r="Q51" s="780"/>
      <c r="R51" s="780"/>
      <c r="S51" s="780"/>
      <c r="T51" s="780"/>
      <c r="U51" s="780"/>
      <c r="V51" s="780"/>
      <c r="W51" s="781"/>
      <c r="X51" s="782"/>
      <c r="Y51" s="783"/>
      <c r="Z51" s="784"/>
      <c r="AA51" s="205">
        <f>X51*5</f>
        <v>0</v>
      </c>
      <c r="AB51" s="413"/>
      <c r="AC51" s="789"/>
      <c r="AH51" s="753"/>
      <c r="AI51" s="753"/>
      <c r="AJ51" s="753"/>
      <c r="AK51" s="753"/>
      <c r="AL51" s="753"/>
      <c r="AM51" s="753"/>
      <c r="AN51" s="753"/>
      <c r="AO51" s="753"/>
      <c r="AP51" s="753"/>
      <c r="AQ51" s="753"/>
      <c r="AR51" s="753"/>
      <c r="AS51" s="753"/>
      <c r="AT51" s="753"/>
      <c r="AU51" s="753"/>
      <c r="AV51" s="753"/>
      <c r="BS51" s="700"/>
      <c r="BT51" s="700"/>
      <c r="BU51" s="75"/>
      <c r="BV51" s="75"/>
      <c r="BW51" s="75"/>
      <c r="BX51" s="75"/>
      <c r="BY51" s="75"/>
      <c r="BZ51" s="75"/>
      <c r="CA51" s="75"/>
    </row>
    <row r="52" spans="1:120" ht="15" customHeight="1">
      <c r="A52" s="790"/>
      <c r="B52" s="770">
        <f>'2026 YTD'!B52</f>
        <v>0</v>
      </c>
      <c r="C52" s="771"/>
      <c r="D52" s="771"/>
      <c r="E52" s="771"/>
      <c r="F52" s="771"/>
      <c r="G52" s="771"/>
      <c r="H52" s="771"/>
      <c r="I52" s="772"/>
      <c r="J52" s="1036"/>
      <c r="K52" s="1037"/>
      <c r="L52" s="1038"/>
      <c r="M52" s="71"/>
      <c r="N52" s="71"/>
      <c r="O52" s="58"/>
      <c r="P52" s="58"/>
      <c r="Q52" s="58"/>
      <c r="R52" s="58"/>
      <c r="S52" s="58"/>
      <c r="T52" s="58"/>
      <c r="U52" s="58"/>
      <c r="V52" s="58"/>
      <c r="W52" s="58"/>
      <c r="X52" s="58"/>
      <c r="Y52" s="58"/>
      <c r="Z52" s="58"/>
      <c r="AA52" s="71"/>
      <c r="AB52" s="413"/>
      <c r="AC52" s="790"/>
      <c r="AH52" s="753"/>
      <c r="AI52" s="753"/>
      <c r="AJ52" s="753"/>
      <c r="AK52" s="753"/>
      <c r="AL52" s="753"/>
      <c r="AM52" s="753"/>
      <c r="AN52" s="753"/>
      <c r="AO52" s="753"/>
      <c r="AP52" s="753"/>
      <c r="AQ52" s="753"/>
      <c r="AR52" s="753"/>
      <c r="AS52" s="753"/>
      <c r="AT52" s="753"/>
      <c r="AU52" s="753"/>
      <c r="AV52" s="753"/>
      <c r="BS52" s="785"/>
      <c r="BT52" s="785"/>
      <c r="BU52" s="75"/>
      <c r="BV52" s="75"/>
      <c r="BW52" s="75"/>
      <c r="BX52" s="75"/>
      <c r="BY52" s="75"/>
      <c r="BZ52" s="75"/>
      <c r="CA52" s="75"/>
    </row>
    <row r="53" spans="1:120" ht="15" customHeight="1">
      <c r="A53" s="790"/>
      <c r="B53" s="770">
        <f>'2026 YTD'!B53</f>
        <v>0</v>
      </c>
      <c r="C53" s="771"/>
      <c r="D53" s="771"/>
      <c r="E53" s="771"/>
      <c r="F53" s="771"/>
      <c r="G53" s="771"/>
      <c r="H53" s="771"/>
      <c r="I53" s="772"/>
      <c r="J53" s="1036"/>
      <c r="K53" s="1037"/>
      <c r="L53" s="1038"/>
      <c r="M53" s="71"/>
      <c r="N53" s="71"/>
      <c r="O53" s="773" t="s">
        <v>146</v>
      </c>
      <c r="P53" s="774"/>
      <c r="Q53" s="774"/>
      <c r="R53" s="774"/>
      <c r="S53" s="774"/>
      <c r="T53" s="774"/>
      <c r="U53" s="774"/>
      <c r="V53" s="774"/>
      <c r="W53" s="775"/>
      <c r="X53" s="776">
        <f>X26-J57</f>
        <v>0</v>
      </c>
      <c r="Y53" s="777"/>
      <c r="Z53" s="778"/>
      <c r="AA53" s="71"/>
      <c r="AB53" s="413"/>
      <c r="AC53" s="790"/>
      <c r="AD53" s="125"/>
      <c r="AH53" s="753"/>
      <c r="AI53" s="753"/>
      <c r="AJ53" s="753"/>
      <c r="AK53" s="753"/>
      <c r="AL53" s="753"/>
      <c r="AM53" s="753"/>
      <c r="AN53" s="753"/>
      <c r="AO53" s="753"/>
      <c r="AP53" s="753"/>
      <c r="AQ53" s="753"/>
      <c r="AR53" s="753"/>
      <c r="AS53" s="753"/>
      <c r="AT53" s="753"/>
      <c r="AU53" s="753"/>
      <c r="AV53" s="753"/>
      <c r="BS53" s="700"/>
      <c r="BT53" s="700"/>
      <c r="BU53" s="75"/>
      <c r="BV53" s="75"/>
      <c r="BW53" s="75"/>
      <c r="BX53" s="75"/>
      <c r="BY53" s="75"/>
      <c r="BZ53" s="75"/>
      <c r="CA53" s="75"/>
    </row>
    <row r="54" spans="1:120" ht="15" customHeight="1">
      <c r="A54" s="790"/>
      <c r="B54" s="770">
        <f>'2026 YTD'!B54</f>
        <v>0</v>
      </c>
      <c r="C54" s="771"/>
      <c r="D54" s="771"/>
      <c r="E54" s="771"/>
      <c r="F54" s="771"/>
      <c r="G54" s="771"/>
      <c r="H54" s="771"/>
      <c r="I54" s="772"/>
      <c r="J54" s="1036"/>
      <c r="K54" s="1037"/>
      <c r="L54" s="1038"/>
      <c r="M54" s="71"/>
      <c r="N54" s="71" t="s">
        <v>150</v>
      </c>
      <c r="O54" s="820" t="s">
        <v>464</v>
      </c>
      <c r="P54" s="820"/>
      <c r="Q54" s="820"/>
      <c r="R54" s="820"/>
      <c r="S54" s="820"/>
      <c r="T54" s="820"/>
      <c r="U54" s="820"/>
      <c r="V54" s="820">
        <v>0</v>
      </c>
      <c r="W54" s="820"/>
      <c r="X54" s="821"/>
      <c r="Y54" s="821"/>
      <c r="Z54" s="821"/>
      <c r="AA54" s="460"/>
      <c r="AB54" s="410"/>
      <c r="AC54" s="790">
        <f>X53</f>
        <v>0</v>
      </c>
      <c r="AD54" s="125"/>
      <c r="AE54" s="75">
        <v>0</v>
      </c>
      <c r="AF54" s="75"/>
      <c r="AH54" s="753"/>
      <c r="AI54" s="753"/>
      <c r="AJ54" s="753"/>
      <c r="AK54" s="753"/>
      <c r="AL54" s="753"/>
      <c r="AM54" s="753"/>
      <c r="AN54" s="753"/>
      <c r="AO54" s="753"/>
      <c r="AP54" s="753"/>
      <c r="AQ54" s="794"/>
      <c r="AR54" s="794"/>
      <c r="AS54" s="794"/>
      <c r="AT54" s="794"/>
      <c r="AU54" s="794"/>
      <c r="AV54" s="794"/>
      <c r="BS54" s="700"/>
      <c r="BT54" s="700"/>
      <c r="BU54" s="75"/>
      <c r="BV54" s="75"/>
      <c r="BW54" s="75"/>
      <c r="BX54" s="75"/>
      <c r="BY54" s="75"/>
      <c r="BZ54" s="75"/>
      <c r="CA54" s="75"/>
    </row>
    <row r="55" spans="1:120" ht="15" customHeight="1">
      <c r="A55" s="790"/>
      <c r="B55" s="770">
        <f>'2026 YTD'!B55</f>
        <v>0</v>
      </c>
      <c r="C55" s="771"/>
      <c r="D55" s="771"/>
      <c r="E55" s="771"/>
      <c r="F55" s="771"/>
      <c r="G55" s="771"/>
      <c r="H55" s="771"/>
      <c r="I55" s="772"/>
      <c r="J55" s="1036"/>
      <c r="K55" s="1037"/>
      <c r="L55" s="1038"/>
      <c r="M55" s="71"/>
      <c r="N55" s="71"/>
      <c r="O55" s="779" t="s">
        <v>532</v>
      </c>
      <c r="P55" s="780"/>
      <c r="Q55" s="780"/>
      <c r="R55" s="780"/>
      <c r="S55" s="780"/>
      <c r="T55" s="780"/>
      <c r="U55" s="780"/>
      <c r="V55" s="780"/>
      <c r="W55" s="780"/>
      <c r="X55" s="782"/>
      <c r="Y55" s="783"/>
      <c r="Z55" s="784"/>
      <c r="AA55" s="71"/>
      <c r="AB55" s="413"/>
      <c r="AC55" s="790"/>
      <c r="AD55" s="126"/>
      <c r="AE55" s="124">
        <f>X54*V55</f>
        <v>0</v>
      </c>
      <c r="AF55" s="75"/>
      <c r="BS55" s="60"/>
      <c r="BT55" s="60"/>
      <c r="BU55" s="75"/>
      <c r="BV55" s="75"/>
      <c r="BW55" s="75"/>
      <c r="BX55" s="75"/>
      <c r="BY55" s="75"/>
      <c r="BZ55" s="75"/>
      <c r="CA55" s="75"/>
    </row>
    <row r="56" spans="1:120" ht="15" customHeight="1" thickBot="1">
      <c r="A56" s="790"/>
      <c r="B56" s="770">
        <f>'2026 YTD'!B56</f>
        <v>0</v>
      </c>
      <c r="C56" s="771"/>
      <c r="D56" s="771"/>
      <c r="E56" s="771"/>
      <c r="F56" s="771"/>
      <c r="G56" s="771"/>
      <c r="H56" s="771"/>
      <c r="I56" s="772"/>
      <c r="J56" s="1036"/>
      <c r="K56" s="1037"/>
      <c r="L56" s="1038"/>
      <c r="M56" s="71"/>
      <c r="N56" s="71"/>
      <c r="O56" s="791" t="s">
        <v>465</v>
      </c>
      <c r="P56" s="792"/>
      <c r="Q56" s="792"/>
      <c r="R56" s="792"/>
      <c r="S56" s="792"/>
      <c r="T56" s="792"/>
      <c r="U56" s="792"/>
      <c r="V56" s="792" t="e">
        <f>#REF!</f>
        <v>#REF!</v>
      </c>
      <c r="W56" s="793">
        <v>0.18</v>
      </c>
      <c r="X56" s="809"/>
      <c r="Y56" s="810"/>
      <c r="Z56" s="811"/>
      <c r="AA56" s="71"/>
      <c r="AB56" s="413"/>
      <c r="AC56" s="790"/>
      <c r="AD56" s="126">
        <f>X54*0.8</f>
        <v>0</v>
      </c>
      <c r="AE56" s="124" t="e">
        <f>(AD56+X40-X44)*V56</f>
        <v>#REF!</v>
      </c>
      <c r="AF56" s="75"/>
      <c r="BS56" s="60"/>
      <c r="BT56" s="60"/>
      <c r="BU56" s="75"/>
      <c r="BV56" s="75"/>
      <c r="BW56" s="75"/>
      <c r="BX56" s="75"/>
      <c r="BY56" s="75"/>
      <c r="BZ56" s="75"/>
      <c r="CA56" s="75"/>
    </row>
    <row r="57" spans="1:120" ht="15" customHeight="1" thickTop="1">
      <c r="A57" s="790"/>
      <c r="B57" s="803" t="s">
        <v>152</v>
      </c>
      <c r="C57" s="804"/>
      <c r="D57" s="804"/>
      <c r="E57" s="804"/>
      <c r="F57" s="804"/>
      <c r="G57" s="804"/>
      <c r="H57" s="804"/>
      <c r="I57" s="805"/>
      <c r="J57" s="812">
        <f>SUM(J21:L56)-F24+X32+X37+X48+X49+X55</f>
        <v>0</v>
      </c>
      <c r="K57" s="813"/>
      <c r="L57" s="814"/>
      <c r="M57" s="71"/>
      <c r="N57" s="71"/>
      <c r="O57" s="791" t="s">
        <v>466</v>
      </c>
      <c r="P57" s="792"/>
      <c r="Q57" s="792"/>
      <c r="R57" s="792"/>
      <c r="S57" s="792"/>
      <c r="T57" s="792"/>
      <c r="U57" s="792"/>
      <c r="V57" s="792">
        <v>0</v>
      </c>
      <c r="W57" s="793">
        <v>4.9500000000000002E-2</v>
      </c>
      <c r="X57" s="800">
        <f>X53-X56</f>
        <v>0</v>
      </c>
      <c r="Y57" s="801">
        <f>(X53*0.8)-X47*W57</f>
        <v>0</v>
      </c>
      <c r="Z57" s="802"/>
      <c r="AA57" s="71"/>
      <c r="AB57" s="413"/>
      <c r="AC57" s="790"/>
      <c r="AD57" s="75"/>
      <c r="AE57" s="75">
        <f>(AD56+X40-X44)*V57</f>
        <v>0</v>
      </c>
      <c r="AF57" s="75"/>
      <c r="BS57" s="60"/>
      <c r="BT57" s="60"/>
      <c r="BU57" s="75"/>
      <c r="BV57" s="75"/>
      <c r="BW57" s="75"/>
      <c r="BX57" s="75"/>
      <c r="BY57" s="75"/>
      <c r="BZ57" s="75"/>
      <c r="CA57" s="75"/>
    </row>
    <row r="58" spans="1:120" ht="10.5" customHeight="1">
      <c r="A58" s="790"/>
      <c r="B58" s="397"/>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486"/>
      <c r="AB58" s="414"/>
      <c r="AC58" s="790"/>
      <c r="AD58" s="75"/>
      <c r="AE58" s="75"/>
      <c r="AF58" s="75"/>
      <c r="BS58" s="60"/>
      <c r="BT58" s="60"/>
      <c r="BU58" s="75"/>
      <c r="BV58" s="75"/>
      <c r="BW58" s="75"/>
      <c r="BX58" s="75"/>
      <c r="BY58" s="75"/>
      <c r="BZ58" s="75"/>
      <c r="CA58" s="75"/>
    </row>
    <row r="59" spans="1:120">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BS59" s="60"/>
      <c r="BT59" s="60"/>
      <c r="BU59" s="75"/>
      <c r="BV59" s="75"/>
      <c r="BW59" s="75"/>
      <c r="BX59" s="75"/>
      <c r="BY59" s="75"/>
      <c r="BZ59" s="75"/>
      <c r="CA59" s="75"/>
    </row>
    <row r="60" spans="1:120">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BS60" s="60"/>
      <c r="BT60" s="60"/>
      <c r="BU60" s="75"/>
      <c r="BV60" s="75"/>
      <c r="BW60" s="75"/>
      <c r="BX60" s="75"/>
      <c r="BY60" s="75"/>
      <c r="BZ60" s="75"/>
      <c r="CA60" s="75"/>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row>
    <row r="61" spans="1:120">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BS61" s="60"/>
      <c r="BT61" s="60"/>
      <c r="BU61" s="75"/>
      <c r="BV61" s="75"/>
      <c r="BW61" s="75"/>
      <c r="BX61" s="75"/>
      <c r="BY61" s="75"/>
      <c r="BZ61" s="75"/>
      <c r="CA61" s="75"/>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row>
    <row r="62" spans="1:120">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BS62" s="60"/>
      <c r="BT62" s="60"/>
      <c r="BU62" s="75"/>
      <c r="BV62" s="75"/>
      <c r="BW62" s="75"/>
      <c r="BX62" s="75"/>
      <c r="BY62" s="75"/>
      <c r="BZ62" s="75"/>
      <c r="CA62" s="75"/>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row>
    <row r="63" spans="1:120">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BS63" s="60"/>
      <c r="BT63" s="60"/>
      <c r="BU63" s="75"/>
      <c r="BV63" s="75"/>
      <c r="BW63" s="75"/>
      <c r="BX63" s="75"/>
      <c r="BY63" s="75"/>
      <c r="BZ63" s="75"/>
      <c r="CA63" s="75"/>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row>
    <row r="64" spans="1:120">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BS64" s="60"/>
      <c r="BT64" s="60"/>
      <c r="BU64" s="75"/>
      <c r="BV64" s="75"/>
      <c r="BW64" s="75"/>
      <c r="BX64" s="75"/>
      <c r="BY64" s="75"/>
      <c r="BZ64" s="75"/>
      <c r="CA64" s="75"/>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row>
    <row r="65" spans="1:120">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BS65" s="60"/>
      <c r="BT65" s="60"/>
      <c r="BU65" s="75"/>
      <c r="BV65" s="75"/>
      <c r="BW65" s="75"/>
      <c r="BX65" s="75"/>
      <c r="BY65" s="75"/>
      <c r="BZ65" s="75"/>
      <c r="CA65" s="75"/>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row>
    <row r="66" spans="1:120">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BS66" s="60"/>
      <c r="BT66" s="60"/>
      <c r="BU66" s="75"/>
      <c r="BV66" s="75"/>
      <c r="BW66" s="75"/>
      <c r="BX66" s="75"/>
      <c r="BY66" s="75"/>
      <c r="BZ66" s="75"/>
      <c r="CA66" s="75"/>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row>
    <row r="67" spans="1:120">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Y67" s="60" t="s">
        <v>226</v>
      </c>
      <c r="BS67" s="60"/>
      <c r="BT67" s="60"/>
      <c r="BU67" s="75"/>
      <c r="BV67" s="75"/>
      <c r="BW67" s="75"/>
      <c r="BX67" s="75"/>
      <c r="BY67" s="75"/>
      <c r="BZ67" s="75"/>
      <c r="CA67" s="75"/>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row>
    <row r="68" spans="1:120">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Y68" s="60" t="s">
        <v>222</v>
      </c>
      <c r="BS68" s="60"/>
      <c r="BT68" s="60"/>
      <c r="BU68" s="75"/>
      <c r="BV68" s="75"/>
      <c r="BW68" s="75"/>
      <c r="BX68" s="75"/>
      <c r="BY68" s="75"/>
      <c r="BZ68" s="75"/>
      <c r="CA68" s="75"/>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row>
    <row r="69" spans="1:120">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Y69" s="60" t="s">
        <v>223</v>
      </c>
      <c r="BS69" s="60"/>
      <c r="BT69" s="60"/>
      <c r="BU69" s="75"/>
      <c r="BV69" s="75"/>
      <c r="BW69" s="75"/>
      <c r="BX69" s="75"/>
      <c r="BY69" s="75"/>
      <c r="BZ69" s="75"/>
      <c r="CA69" s="75"/>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row>
    <row r="70" spans="1:120">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Y70" s="60" t="s">
        <v>224</v>
      </c>
      <c r="BS70" s="60"/>
      <c r="BT70" s="60"/>
      <c r="BU70" s="75"/>
      <c r="BV70" s="75"/>
      <c r="BW70" s="75"/>
      <c r="BX70" s="75"/>
      <c r="BY70" s="75"/>
      <c r="BZ70" s="75"/>
      <c r="CA70" s="75"/>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row>
    <row r="71" spans="1:120">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Y71" s="60" t="s">
        <v>225</v>
      </c>
      <c r="BS71" s="60"/>
      <c r="BT71" s="60"/>
      <c r="BU71" s="75"/>
      <c r="BV71" s="75"/>
      <c r="BW71" s="75"/>
      <c r="BX71" s="75"/>
      <c r="BY71" s="75"/>
      <c r="BZ71" s="75"/>
      <c r="CA71" s="75"/>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row>
    <row r="72" spans="1:120">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BS72" s="60"/>
      <c r="BT72" s="60"/>
      <c r="BU72" s="75"/>
      <c r="BV72" s="75"/>
      <c r="BW72" s="75"/>
      <c r="BX72" s="75"/>
      <c r="BY72" s="75"/>
      <c r="BZ72" s="75"/>
      <c r="CA72" s="75"/>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row>
    <row r="73" spans="1:120">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BS73" s="60"/>
      <c r="BT73" s="60"/>
      <c r="BU73" s="75"/>
      <c r="BV73" s="75"/>
      <c r="BW73" s="75"/>
      <c r="BX73" s="75"/>
      <c r="BY73" s="75"/>
      <c r="BZ73" s="75"/>
      <c r="CA73" s="75"/>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row>
    <row r="74" spans="1:120">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BS74" s="60"/>
      <c r="BT74" s="60"/>
      <c r="BU74" s="75"/>
      <c r="BV74" s="75"/>
      <c r="BW74" s="75"/>
      <c r="BX74" s="75"/>
      <c r="BY74" s="75"/>
      <c r="BZ74" s="75"/>
      <c r="CA74" s="75"/>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row>
    <row r="75" spans="1:120">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BS75" s="60"/>
      <c r="BT75" s="60"/>
      <c r="BU75" s="75"/>
      <c r="BV75" s="75"/>
      <c r="BW75" s="75"/>
      <c r="BX75" s="75"/>
      <c r="BY75" s="75"/>
      <c r="BZ75" s="75"/>
      <c r="CA75" s="75"/>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row>
    <row r="76" spans="1:120">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BS76" s="60"/>
      <c r="BT76" s="60"/>
      <c r="BU76" s="75"/>
      <c r="BV76" s="75"/>
      <c r="BW76" s="75"/>
      <c r="BX76" s="75"/>
      <c r="BY76" s="75"/>
      <c r="BZ76" s="75"/>
      <c r="CA76" s="75"/>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row>
    <row r="77" spans="1:120">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BS77" s="60"/>
      <c r="BT77" s="60"/>
      <c r="BU77" s="75"/>
      <c r="BV77" s="75"/>
      <c r="BW77" s="75"/>
      <c r="BX77" s="75"/>
      <c r="BY77" s="75"/>
      <c r="BZ77" s="75"/>
      <c r="CA77" s="75"/>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row>
    <row r="78" spans="1:120">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BS78" s="60"/>
      <c r="BT78" s="60"/>
      <c r="BU78" s="75"/>
      <c r="BV78" s="75"/>
      <c r="BW78" s="75"/>
      <c r="BX78" s="75"/>
      <c r="BY78" s="75"/>
      <c r="BZ78" s="75"/>
      <c r="CA78" s="75"/>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row>
    <row r="79" spans="1:120">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BS79" s="60"/>
      <c r="BT79" s="60"/>
      <c r="BU79" s="75"/>
      <c r="BV79" s="75"/>
      <c r="BW79" s="75"/>
      <c r="BX79" s="75"/>
      <c r="BY79" s="75"/>
      <c r="BZ79" s="75"/>
      <c r="CA79" s="75"/>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row>
    <row r="80" spans="1:120">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BS80" s="60"/>
      <c r="BT80" s="60"/>
      <c r="BU80" s="75"/>
      <c r="BV80" s="75"/>
      <c r="BW80" s="75"/>
      <c r="BX80" s="75"/>
      <c r="BY80" s="75"/>
      <c r="BZ80" s="75"/>
      <c r="CA80" s="75"/>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row>
    <row r="81" spans="1:120">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BS81" s="60"/>
      <c r="BT81" s="60"/>
      <c r="BU81" s="75"/>
      <c r="BV81" s="75"/>
      <c r="BW81" s="75"/>
      <c r="BX81" s="75"/>
      <c r="BY81" s="75"/>
      <c r="BZ81" s="75"/>
      <c r="CA81" s="75"/>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row>
    <row r="82" spans="1:120">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BS82" s="60"/>
      <c r="BT82" s="60"/>
      <c r="BU82" s="75"/>
      <c r="BV82" s="75"/>
      <c r="BW82" s="75"/>
      <c r="BX82" s="75"/>
      <c r="BY82" s="75"/>
      <c r="BZ82" s="75"/>
      <c r="CA82" s="75"/>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row>
    <row r="83" spans="1:120">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BS83" s="60"/>
      <c r="BT83" s="60"/>
      <c r="BU83" s="75"/>
      <c r="BV83" s="75"/>
      <c r="BW83" s="75"/>
      <c r="BX83" s="75"/>
      <c r="BY83" s="75"/>
      <c r="BZ83" s="75"/>
      <c r="CA83" s="75"/>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row>
    <row r="84" spans="1:120">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BS84" s="60"/>
      <c r="BT84" s="60"/>
      <c r="BU84" s="75"/>
      <c r="BV84" s="75"/>
      <c r="BW84" s="75"/>
      <c r="BX84" s="75"/>
      <c r="BY84" s="75"/>
      <c r="BZ84" s="75"/>
      <c r="CA84" s="75"/>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row>
    <row r="85" spans="1:120">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BS85" s="60"/>
      <c r="BT85" s="60"/>
      <c r="BU85" s="75"/>
      <c r="BV85" s="75"/>
      <c r="BW85" s="75"/>
      <c r="BX85" s="75"/>
      <c r="BY85" s="75"/>
      <c r="BZ85" s="75"/>
      <c r="CA85" s="75"/>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row>
    <row r="86" spans="1:120">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BS86" s="60"/>
      <c r="BT86" s="60"/>
      <c r="BU86" s="75"/>
      <c r="BV86" s="75"/>
      <c r="BW86" s="75"/>
      <c r="BX86" s="75"/>
      <c r="BY86" s="75"/>
      <c r="BZ86" s="75"/>
      <c r="CA86" s="75"/>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row>
    <row r="87" spans="1:120">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BS87" s="60"/>
      <c r="BT87" s="60"/>
      <c r="BU87" s="75"/>
      <c r="BV87" s="75"/>
      <c r="BW87" s="75"/>
      <c r="BX87" s="75"/>
      <c r="BY87" s="75"/>
      <c r="BZ87" s="75"/>
      <c r="CA87" s="75"/>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row>
    <row r="88" spans="1:120">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BS88" s="60"/>
      <c r="BT88" s="60"/>
      <c r="BU88" s="75"/>
      <c r="BV88" s="75"/>
      <c r="BW88" s="75"/>
      <c r="BX88" s="75"/>
      <c r="BY88" s="75"/>
      <c r="BZ88" s="75"/>
      <c r="CA88" s="75"/>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row>
    <row r="89" spans="1:120">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BS89" s="60"/>
      <c r="BT89" s="60"/>
      <c r="BU89" s="75"/>
      <c r="BV89" s="75"/>
      <c r="BW89" s="75"/>
      <c r="BX89" s="75"/>
      <c r="BY89" s="75"/>
      <c r="BZ89" s="75"/>
      <c r="CA89" s="75"/>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row>
    <row r="90" spans="1:120">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BS90" s="60"/>
      <c r="BT90" s="60"/>
      <c r="BU90" s="75"/>
      <c r="BV90" s="75"/>
      <c r="BW90" s="75"/>
      <c r="BX90" s="75"/>
      <c r="BY90" s="75"/>
      <c r="BZ90" s="75"/>
      <c r="CA90" s="75"/>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row>
    <row r="91" spans="1:120">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BS91" s="60"/>
      <c r="BT91" s="60"/>
      <c r="BU91" s="75"/>
      <c r="BV91" s="75"/>
      <c r="BW91" s="75"/>
      <c r="BX91" s="75"/>
      <c r="BY91" s="75"/>
      <c r="BZ91" s="75"/>
      <c r="CA91" s="75"/>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row>
    <row r="92" spans="1:120">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BS92" s="60"/>
      <c r="BT92" s="60"/>
      <c r="BU92" s="75"/>
      <c r="BV92" s="75"/>
      <c r="BW92" s="75"/>
      <c r="BX92" s="75"/>
      <c r="BY92" s="75"/>
      <c r="BZ92" s="75"/>
      <c r="CA92" s="75"/>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row>
    <row r="93" spans="1:120">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BS93" s="60"/>
      <c r="BT93" s="60"/>
      <c r="BU93" s="75"/>
      <c r="BV93" s="75"/>
      <c r="BW93" s="75"/>
      <c r="BX93" s="75"/>
      <c r="BY93" s="75"/>
      <c r="BZ93" s="75"/>
      <c r="CA93" s="75"/>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row>
    <row r="94" spans="1:120">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BS94" s="60"/>
      <c r="BT94" s="60"/>
      <c r="BU94" s="75"/>
      <c r="BV94" s="75"/>
      <c r="BW94" s="75"/>
      <c r="BX94" s="75"/>
      <c r="BY94" s="75"/>
      <c r="BZ94" s="75"/>
      <c r="CA94" s="75"/>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row>
    <row r="95" spans="1:120">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BS95" s="60"/>
      <c r="BT95" s="60"/>
      <c r="BU95" s="75"/>
      <c r="BV95" s="75"/>
      <c r="BW95" s="75"/>
      <c r="BX95" s="75"/>
      <c r="BY95" s="75"/>
      <c r="BZ95" s="75"/>
      <c r="CA95" s="75"/>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row>
    <row r="96" spans="1:120">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BS96" s="60"/>
      <c r="BT96" s="60"/>
      <c r="BU96" s="75"/>
      <c r="BV96" s="75"/>
      <c r="BW96" s="75"/>
      <c r="BX96" s="75"/>
      <c r="BY96" s="75"/>
      <c r="BZ96" s="75"/>
      <c r="CA96" s="75"/>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0"/>
      <c r="DJ96" s="60"/>
      <c r="DK96" s="60"/>
      <c r="DL96" s="60"/>
      <c r="DM96" s="60"/>
      <c r="DN96" s="60"/>
      <c r="DO96" s="60"/>
      <c r="DP96" s="60"/>
    </row>
    <row r="97" spans="1:120">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BS97" s="60"/>
      <c r="BT97" s="60"/>
      <c r="BU97" s="75"/>
      <c r="BV97" s="75"/>
      <c r="BW97" s="75"/>
      <c r="BX97" s="75"/>
      <c r="BY97" s="75"/>
      <c r="BZ97" s="75"/>
      <c r="CA97" s="75"/>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row>
    <row r="98" spans="1:120">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BS98" s="60"/>
      <c r="BT98" s="60"/>
      <c r="BU98" s="75"/>
      <c r="BV98" s="75"/>
      <c r="BW98" s="75"/>
      <c r="BX98" s="75"/>
      <c r="BY98" s="75"/>
      <c r="BZ98" s="75"/>
      <c r="CA98" s="75"/>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0"/>
      <c r="DJ98" s="60"/>
      <c r="DK98" s="60"/>
      <c r="DL98" s="60"/>
      <c r="DM98" s="60"/>
      <c r="DN98" s="60"/>
      <c r="DO98" s="60"/>
      <c r="DP98" s="60"/>
    </row>
    <row r="99" spans="1:120">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BS99" s="60"/>
      <c r="BT99" s="60"/>
      <c r="BU99" s="75"/>
      <c r="BV99" s="75"/>
      <c r="BW99" s="75"/>
      <c r="BX99" s="75"/>
      <c r="BY99" s="75"/>
      <c r="BZ99" s="75"/>
      <c r="CA99" s="75"/>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row>
    <row r="100" spans="1:120">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BS100" s="60"/>
      <c r="BT100" s="60"/>
      <c r="BU100" s="75"/>
      <c r="BV100" s="75"/>
      <c r="BW100" s="75"/>
      <c r="BX100" s="75"/>
      <c r="BY100" s="75"/>
      <c r="BZ100" s="75"/>
      <c r="CA100" s="75"/>
      <c r="CL100" s="60"/>
      <c r="CM100" s="60"/>
      <c r="CN100" s="60"/>
      <c r="CO100" s="60"/>
      <c r="CP100" s="60"/>
      <c r="CQ100" s="60"/>
      <c r="CR100" s="60"/>
      <c r="CS100" s="60"/>
      <c r="CT100" s="60"/>
      <c r="CU100" s="60"/>
      <c r="CV100" s="60"/>
      <c r="CW100" s="60"/>
      <c r="CX100" s="60"/>
      <c r="CY100" s="60"/>
      <c r="CZ100" s="60"/>
      <c r="DA100" s="60"/>
      <c r="DB100" s="60"/>
      <c r="DC100" s="60"/>
      <c r="DD100" s="60"/>
      <c r="DE100" s="60"/>
      <c r="DF100" s="60"/>
      <c r="DG100" s="60"/>
      <c r="DH100" s="60"/>
      <c r="DI100" s="60"/>
      <c r="DJ100" s="60"/>
      <c r="DK100" s="60"/>
      <c r="DL100" s="60"/>
      <c r="DM100" s="60"/>
      <c r="DN100" s="60"/>
      <c r="DO100" s="60"/>
      <c r="DP100" s="60"/>
    </row>
    <row r="101" spans="1:120">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BS101" s="60"/>
      <c r="BT101" s="60"/>
      <c r="BU101" s="75"/>
      <c r="BV101" s="75"/>
      <c r="BW101" s="75"/>
      <c r="BX101" s="75"/>
      <c r="BY101" s="75"/>
      <c r="BZ101" s="75"/>
      <c r="CA101" s="75"/>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60"/>
      <c r="DJ101" s="60"/>
      <c r="DK101" s="60"/>
      <c r="DL101" s="60"/>
      <c r="DM101" s="60"/>
      <c r="DN101" s="60"/>
      <c r="DO101" s="60"/>
      <c r="DP101" s="60"/>
    </row>
    <row r="102" spans="1:120">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BS102" s="60"/>
      <c r="BT102" s="60"/>
      <c r="BU102" s="75"/>
      <c r="BV102" s="75"/>
      <c r="BW102" s="75"/>
      <c r="BX102" s="75"/>
      <c r="BY102" s="75"/>
      <c r="BZ102" s="75"/>
      <c r="CA102" s="75"/>
      <c r="CL102" s="60"/>
      <c r="CM102" s="60"/>
      <c r="CN102" s="60"/>
      <c r="CO102" s="60"/>
      <c r="CP102" s="60"/>
      <c r="CQ102" s="60"/>
      <c r="CR102" s="60"/>
      <c r="CS102" s="60"/>
      <c r="CT102" s="60"/>
      <c r="CU102" s="60"/>
      <c r="CV102" s="60"/>
      <c r="CW102" s="60"/>
      <c r="CX102" s="60"/>
      <c r="CY102" s="60"/>
      <c r="CZ102" s="60"/>
      <c r="DA102" s="60"/>
      <c r="DB102" s="60"/>
      <c r="DC102" s="60"/>
      <c r="DD102" s="60"/>
      <c r="DE102" s="60"/>
      <c r="DF102" s="60"/>
      <c r="DG102" s="60"/>
      <c r="DH102" s="60"/>
      <c r="DI102" s="60"/>
      <c r="DJ102" s="60"/>
      <c r="DK102" s="60"/>
      <c r="DL102" s="60"/>
      <c r="DM102" s="60"/>
      <c r="DN102" s="60"/>
      <c r="DO102" s="60"/>
      <c r="DP102" s="60"/>
    </row>
    <row r="103" spans="1:120">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BS103" s="60"/>
      <c r="BT103" s="60"/>
      <c r="BU103" s="75"/>
      <c r="BV103" s="75"/>
      <c r="BW103" s="75"/>
      <c r="BX103" s="75"/>
      <c r="BY103" s="75"/>
      <c r="BZ103" s="75"/>
      <c r="CA103" s="75"/>
      <c r="CL103" s="60"/>
      <c r="CM103" s="60"/>
      <c r="CN103" s="60"/>
      <c r="CO103" s="60"/>
      <c r="CP103" s="60"/>
      <c r="CQ103" s="60"/>
      <c r="CR103" s="60"/>
      <c r="CS103" s="60"/>
      <c r="CT103" s="60"/>
      <c r="CU103" s="60"/>
      <c r="CV103" s="60"/>
      <c r="CW103" s="60"/>
      <c r="CX103" s="60"/>
      <c r="CY103" s="60"/>
      <c r="CZ103" s="60"/>
      <c r="DA103" s="60"/>
      <c r="DB103" s="60"/>
      <c r="DC103" s="60"/>
      <c r="DD103" s="60"/>
      <c r="DE103" s="60"/>
      <c r="DF103" s="60"/>
      <c r="DG103" s="60"/>
      <c r="DH103" s="60"/>
      <c r="DI103" s="60"/>
      <c r="DJ103" s="60"/>
      <c r="DK103" s="60"/>
      <c r="DL103" s="60"/>
      <c r="DM103" s="60"/>
      <c r="DN103" s="60"/>
      <c r="DO103" s="60"/>
      <c r="DP103" s="60"/>
    </row>
    <row r="104" spans="1:120">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BS104" s="60"/>
      <c r="BT104" s="60"/>
      <c r="BU104" s="75"/>
      <c r="BV104" s="75"/>
      <c r="BW104" s="75"/>
      <c r="BX104" s="75"/>
      <c r="BY104" s="75"/>
      <c r="BZ104" s="75"/>
      <c r="CA104" s="75"/>
      <c r="CL104" s="60"/>
      <c r="CM104" s="60"/>
      <c r="CN104" s="60"/>
      <c r="CO104" s="60"/>
      <c r="CP104" s="60"/>
      <c r="CQ104" s="60"/>
      <c r="CR104" s="60"/>
      <c r="CS104" s="60"/>
      <c r="CT104" s="60"/>
      <c r="CU104" s="60"/>
      <c r="CV104" s="60"/>
      <c r="CW104" s="60"/>
      <c r="CX104" s="60"/>
      <c r="CY104" s="60"/>
      <c r="CZ104" s="60"/>
      <c r="DA104" s="60"/>
      <c r="DB104" s="60"/>
      <c r="DC104" s="60"/>
      <c r="DD104" s="60"/>
      <c r="DE104" s="60"/>
      <c r="DF104" s="60"/>
      <c r="DG104" s="60"/>
      <c r="DH104" s="60"/>
      <c r="DI104" s="60"/>
      <c r="DJ104" s="60"/>
      <c r="DK104" s="60"/>
      <c r="DL104" s="60"/>
      <c r="DM104" s="60"/>
      <c r="DN104" s="60"/>
      <c r="DO104" s="60"/>
      <c r="DP104" s="60"/>
    </row>
    <row r="105" spans="1:120">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BS105" s="60"/>
      <c r="BT105" s="60"/>
      <c r="BU105" s="75"/>
      <c r="BV105" s="75"/>
      <c r="BW105" s="75"/>
      <c r="BX105" s="75"/>
      <c r="BY105" s="75"/>
      <c r="BZ105" s="75"/>
      <c r="CA105" s="75"/>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0"/>
      <c r="DJ105" s="60"/>
      <c r="DK105" s="60"/>
      <c r="DL105" s="60"/>
      <c r="DM105" s="60"/>
      <c r="DN105" s="60"/>
      <c r="DO105" s="60"/>
      <c r="DP105" s="60"/>
    </row>
    <row r="106" spans="1:120">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BS106" s="60"/>
      <c r="BT106" s="60"/>
      <c r="BU106" s="75"/>
      <c r="BV106" s="75"/>
      <c r="BW106" s="75"/>
      <c r="BX106" s="75"/>
      <c r="BY106" s="75"/>
      <c r="BZ106" s="75"/>
      <c r="CA106" s="75"/>
      <c r="CL106" s="60"/>
      <c r="CM106" s="60"/>
      <c r="CN106" s="60"/>
      <c r="CO106" s="60"/>
      <c r="CP106" s="60"/>
      <c r="CQ106" s="60"/>
      <c r="CR106" s="60"/>
      <c r="CS106" s="60"/>
      <c r="CT106" s="60"/>
      <c r="CU106" s="60"/>
      <c r="CV106" s="60"/>
      <c r="CW106" s="60"/>
      <c r="CX106" s="60"/>
      <c r="CY106" s="60"/>
      <c r="CZ106" s="60"/>
      <c r="DA106" s="60"/>
      <c r="DB106" s="60"/>
      <c r="DC106" s="60"/>
      <c r="DD106" s="60"/>
      <c r="DE106" s="60"/>
      <c r="DF106" s="60"/>
      <c r="DG106" s="60"/>
      <c r="DH106" s="60"/>
      <c r="DI106" s="60"/>
      <c r="DJ106" s="60"/>
      <c r="DK106" s="60"/>
      <c r="DL106" s="60"/>
      <c r="DM106" s="60"/>
      <c r="DN106" s="60"/>
      <c r="DO106" s="60"/>
      <c r="DP106" s="60"/>
    </row>
    <row r="107" spans="1:120">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BS107" s="60"/>
      <c r="BT107" s="60"/>
      <c r="BU107" s="75"/>
      <c r="BV107" s="75"/>
      <c r="BW107" s="75"/>
      <c r="BX107" s="75"/>
      <c r="BY107" s="75"/>
      <c r="BZ107" s="75"/>
      <c r="CA107" s="75"/>
      <c r="CL107" s="60"/>
      <c r="CM107" s="60"/>
      <c r="CN107" s="60"/>
      <c r="CO107" s="60"/>
      <c r="CP107" s="60"/>
      <c r="CQ107" s="60"/>
      <c r="CR107" s="60"/>
      <c r="CS107" s="60"/>
      <c r="CT107" s="60"/>
      <c r="CU107" s="60"/>
      <c r="CV107" s="60"/>
      <c r="CW107" s="60"/>
      <c r="CX107" s="60"/>
      <c r="CY107" s="60"/>
      <c r="CZ107" s="60"/>
      <c r="DA107" s="60"/>
      <c r="DB107" s="60"/>
      <c r="DC107" s="60"/>
      <c r="DD107" s="60"/>
      <c r="DE107" s="60"/>
      <c r="DF107" s="60"/>
      <c r="DG107" s="60"/>
      <c r="DH107" s="60"/>
      <c r="DI107" s="60"/>
      <c r="DJ107" s="60"/>
      <c r="DK107" s="60"/>
      <c r="DL107" s="60"/>
      <c r="DM107" s="60"/>
      <c r="DN107" s="60"/>
      <c r="DO107" s="60"/>
      <c r="DP107" s="60"/>
    </row>
    <row r="108" spans="1:120">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BS108" s="60"/>
      <c r="BT108" s="60"/>
      <c r="BU108" s="75"/>
      <c r="BV108" s="75"/>
      <c r="BW108" s="75"/>
      <c r="BX108" s="75"/>
      <c r="BY108" s="75"/>
      <c r="BZ108" s="75"/>
      <c r="CA108" s="75"/>
      <c r="CL108" s="60"/>
      <c r="CM108" s="60"/>
      <c r="CN108" s="60"/>
      <c r="CO108" s="60"/>
      <c r="CP108" s="60"/>
      <c r="CQ108" s="60"/>
      <c r="CR108" s="60"/>
      <c r="CS108" s="60"/>
      <c r="CT108" s="60"/>
      <c r="CU108" s="60"/>
      <c r="CV108" s="60"/>
      <c r="CW108" s="60"/>
      <c r="CX108" s="60"/>
      <c r="CY108" s="60"/>
      <c r="CZ108" s="60"/>
      <c r="DA108" s="60"/>
      <c r="DB108" s="60"/>
      <c r="DC108" s="60"/>
      <c r="DD108" s="60"/>
      <c r="DE108" s="60"/>
      <c r="DF108" s="60"/>
      <c r="DG108" s="60"/>
      <c r="DH108" s="60"/>
      <c r="DI108" s="60"/>
      <c r="DJ108" s="60"/>
      <c r="DK108" s="60"/>
      <c r="DL108" s="60"/>
      <c r="DM108" s="60"/>
      <c r="DN108" s="60"/>
      <c r="DO108" s="60"/>
      <c r="DP108" s="60"/>
    </row>
    <row r="109" spans="1:120">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BS109" s="60"/>
      <c r="BT109" s="60"/>
      <c r="BU109" s="75"/>
      <c r="BV109" s="75"/>
      <c r="BW109" s="75"/>
      <c r="BX109" s="75"/>
      <c r="BY109" s="75"/>
      <c r="BZ109" s="75"/>
      <c r="CA109" s="75"/>
      <c r="CL109" s="60"/>
      <c r="CM109" s="60"/>
      <c r="CN109" s="60"/>
      <c r="CO109" s="60"/>
      <c r="CP109" s="60"/>
      <c r="CQ109" s="60"/>
      <c r="CR109" s="60"/>
      <c r="CS109" s="60"/>
      <c r="CT109" s="60"/>
      <c r="CU109" s="60"/>
      <c r="CV109" s="60"/>
      <c r="CW109" s="60"/>
      <c r="CX109" s="60"/>
      <c r="CY109" s="60"/>
      <c r="CZ109" s="60"/>
      <c r="DA109" s="60"/>
      <c r="DB109" s="60"/>
      <c r="DC109" s="60"/>
      <c r="DD109" s="60"/>
      <c r="DE109" s="60"/>
      <c r="DF109" s="60"/>
      <c r="DG109" s="60"/>
      <c r="DH109" s="60"/>
      <c r="DI109" s="60"/>
      <c r="DJ109" s="60"/>
      <c r="DK109" s="60"/>
      <c r="DL109" s="60"/>
      <c r="DM109" s="60"/>
      <c r="DN109" s="60"/>
      <c r="DO109" s="60"/>
      <c r="DP109" s="60"/>
    </row>
    <row r="110" spans="1:120">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BS110" s="60"/>
      <c r="BT110" s="60"/>
      <c r="BU110" s="75"/>
      <c r="BV110" s="75"/>
      <c r="BW110" s="75"/>
      <c r="BX110" s="75"/>
      <c r="BY110" s="75"/>
      <c r="BZ110" s="75"/>
      <c r="CA110" s="75"/>
      <c r="CL110" s="60"/>
      <c r="CM110" s="60"/>
      <c r="CN110" s="60"/>
      <c r="CO110" s="60"/>
      <c r="CP110" s="60"/>
      <c r="CQ110" s="60"/>
      <c r="CR110" s="60"/>
      <c r="CS110" s="60"/>
      <c r="CT110" s="60"/>
      <c r="CU110" s="60"/>
      <c r="CV110" s="60"/>
      <c r="CW110" s="60"/>
      <c r="CX110" s="60"/>
      <c r="CY110" s="60"/>
      <c r="CZ110" s="60"/>
      <c r="DA110" s="60"/>
      <c r="DB110" s="60"/>
      <c r="DC110" s="60"/>
      <c r="DD110" s="60"/>
      <c r="DE110" s="60"/>
      <c r="DF110" s="60"/>
      <c r="DG110" s="60"/>
      <c r="DH110" s="60"/>
      <c r="DI110" s="60"/>
      <c r="DJ110" s="60"/>
      <c r="DK110" s="60"/>
      <c r="DL110" s="60"/>
      <c r="DM110" s="60"/>
      <c r="DN110" s="60"/>
      <c r="DO110" s="60"/>
      <c r="DP110" s="60"/>
    </row>
    <row r="111" spans="1:120">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BS111" s="60"/>
      <c r="BT111" s="60"/>
      <c r="BU111" s="75"/>
      <c r="BV111" s="75"/>
      <c r="BW111" s="75"/>
      <c r="BX111" s="75"/>
      <c r="BY111" s="75"/>
      <c r="BZ111" s="75"/>
      <c r="CA111" s="75"/>
      <c r="CL111" s="60"/>
      <c r="CM111" s="60"/>
      <c r="CN111" s="60"/>
      <c r="CO111" s="60"/>
      <c r="CP111" s="60"/>
      <c r="CQ111" s="60"/>
      <c r="CR111" s="60"/>
      <c r="CS111" s="60"/>
      <c r="CT111" s="60"/>
      <c r="CU111" s="60"/>
      <c r="CV111" s="60"/>
      <c r="CW111" s="60"/>
      <c r="CX111" s="60"/>
      <c r="CY111" s="60"/>
      <c r="CZ111" s="60"/>
      <c r="DA111" s="60"/>
      <c r="DB111" s="60"/>
      <c r="DC111" s="60"/>
      <c r="DD111" s="60"/>
      <c r="DE111" s="60"/>
      <c r="DF111" s="60"/>
      <c r="DG111" s="60"/>
      <c r="DH111" s="60"/>
      <c r="DI111" s="60"/>
      <c r="DJ111" s="60"/>
      <c r="DK111" s="60"/>
      <c r="DL111" s="60"/>
      <c r="DM111" s="60"/>
      <c r="DN111" s="60"/>
      <c r="DO111" s="60"/>
      <c r="DP111" s="60"/>
    </row>
    <row r="112" spans="1:120">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BS112" s="60"/>
      <c r="BT112" s="60"/>
      <c r="BU112" s="75"/>
      <c r="BV112" s="75"/>
      <c r="BW112" s="75"/>
      <c r="BX112" s="75"/>
      <c r="BY112" s="75"/>
      <c r="BZ112" s="75"/>
      <c r="CA112" s="75"/>
      <c r="CL112" s="60"/>
      <c r="CM112" s="60"/>
      <c r="CN112" s="60"/>
      <c r="CO112" s="60"/>
      <c r="CP112" s="60"/>
      <c r="CQ112" s="60"/>
      <c r="CR112" s="60"/>
      <c r="CS112" s="60"/>
      <c r="CT112" s="60"/>
      <c r="CU112" s="60"/>
      <c r="CV112" s="60"/>
      <c r="CW112" s="60"/>
      <c r="CX112" s="60"/>
      <c r="CY112" s="60"/>
      <c r="CZ112" s="60"/>
      <c r="DA112" s="60"/>
      <c r="DB112" s="60"/>
      <c r="DC112" s="60"/>
      <c r="DD112" s="60"/>
      <c r="DE112" s="60"/>
      <c r="DF112" s="60"/>
      <c r="DG112" s="60"/>
      <c r="DH112" s="60"/>
      <c r="DI112" s="60"/>
      <c r="DJ112" s="60"/>
      <c r="DK112" s="60"/>
      <c r="DL112" s="60"/>
      <c r="DM112" s="60"/>
      <c r="DN112" s="60"/>
      <c r="DO112" s="60"/>
      <c r="DP112" s="60"/>
    </row>
    <row r="113" spans="1:120">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BS113" s="60"/>
      <c r="BT113" s="60"/>
      <c r="BU113" s="75"/>
      <c r="BV113" s="75"/>
      <c r="BW113" s="75"/>
      <c r="BX113" s="75"/>
      <c r="BY113" s="75"/>
      <c r="BZ113" s="75"/>
      <c r="CA113" s="75"/>
      <c r="CL113" s="60"/>
      <c r="CM113" s="60"/>
      <c r="CN113" s="60"/>
      <c r="CO113" s="60"/>
      <c r="CP113" s="60"/>
      <c r="CQ113" s="60"/>
      <c r="CR113" s="60"/>
      <c r="CS113" s="60"/>
      <c r="CT113" s="60"/>
      <c r="CU113" s="60"/>
      <c r="CV113" s="60"/>
      <c r="CW113" s="60"/>
      <c r="CX113" s="60"/>
      <c r="CY113" s="60"/>
      <c r="CZ113" s="60"/>
      <c r="DA113" s="60"/>
      <c r="DB113" s="60"/>
      <c r="DC113" s="60"/>
      <c r="DD113" s="60"/>
      <c r="DE113" s="60"/>
      <c r="DF113" s="60"/>
      <c r="DG113" s="60"/>
      <c r="DH113" s="60"/>
      <c r="DI113" s="60"/>
      <c r="DJ113" s="60"/>
      <c r="DK113" s="60"/>
      <c r="DL113" s="60"/>
      <c r="DM113" s="60"/>
      <c r="DN113" s="60"/>
      <c r="DO113" s="60"/>
      <c r="DP113" s="60"/>
    </row>
    <row r="114" spans="1:120">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BS114" s="60"/>
      <c r="BT114" s="60"/>
      <c r="BU114" s="75"/>
      <c r="BV114" s="75"/>
      <c r="BW114" s="75"/>
      <c r="BX114" s="75"/>
      <c r="BY114" s="75"/>
      <c r="BZ114" s="75"/>
      <c r="CA114" s="75"/>
      <c r="CL114" s="60"/>
      <c r="CM114" s="60"/>
      <c r="CN114" s="60"/>
      <c r="CO114" s="60"/>
      <c r="CP114" s="60"/>
      <c r="CQ114" s="60"/>
      <c r="CR114" s="60"/>
      <c r="CS114" s="60"/>
      <c r="CT114" s="60"/>
      <c r="CU114" s="60"/>
      <c r="CV114" s="60"/>
      <c r="CW114" s="60"/>
      <c r="CX114" s="60"/>
      <c r="CY114" s="60"/>
      <c r="CZ114" s="60"/>
      <c r="DA114" s="60"/>
      <c r="DB114" s="60"/>
      <c r="DC114" s="60"/>
      <c r="DD114" s="60"/>
      <c r="DE114" s="60"/>
      <c r="DF114" s="60"/>
      <c r="DG114" s="60"/>
      <c r="DH114" s="60"/>
      <c r="DI114" s="60"/>
      <c r="DJ114" s="60"/>
      <c r="DK114" s="60"/>
      <c r="DL114" s="60"/>
      <c r="DM114" s="60"/>
      <c r="DN114" s="60"/>
      <c r="DO114" s="60"/>
      <c r="DP114" s="60"/>
    </row>
    <row r="115" spans="1:120">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BS115" s="60"/>
      <c r="BT115" s="60"/>
      <c r="BU115" s="75"/>
      <c r="BV115" s="75"/>
      <c r="BW115" s="75"/>
      <c r="BX115" s="75"/>
      <c r="BY115" s="75"/>
      <c r="BZ115" s="75"/>
      <c r="CA115" s="75"/>
      <c r="CL115" s="60"/>
      <c r="CM115" s="60"/>
      <c r="CN115" s="60"/>
      <c r="CO115" s="60"/>
      <c r="CP115" s="60"/>
      <c r="CQ115" s="60"/>
      <c r="CR115" s="60"/>
      <c r="CS115" s="60"/>
      <c r="CT115" s="60"/>
      <c r="CU115" s="60"/>
      <c r="CV115" s="60"/>
      <c r="CW115" s="60"/>
      <c r="CX115" s="60"/>
      <c r="CY115" s="60"/>
      <c r="CZ115" s="60"/>
      <c r="DA115" s="60"/>
      <c r="DB115" s="60"/>
      <c r="DC115" s="60"/>
      <c r="DD115" s="60"/>
      <c r="DE115" s="60"/>
      <c r="DF115" s="60"/>
      <c r="DG115" s="60"/>
      <c r="DH115" s="60"/>
      <c r="DI115" s="60"/>
      <c r="DJ115" s="60"/>
      <c r="DK115" s="60"/>
      <c r="DL115" s="60"/>
      <c r="DM115" s="60"/>
      <c r="DN115" s="60"/>
      <c r="DO115" s="60"/>
      <c r="DP115" s="60"/>
    </row>
    <row r="116" spans="1:120">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BS116" s="60"/>
      <c r="BT116" s="60"/>
      <c r="BU116" s="75"/>
      <c r="BV116" s="75"/>
      <c r="BW116" s="75"/>
      <c r="BX116" s="75"/>
      <c r="BY116" s="75"/>
      <c r="BZ116" s="75"/>
      <c r="CA116" s="75"/>
      <c r="CL116" s="60"/>
      <c r="CM116" s="60"/>
      <c r="CN116" s="60"/>
      <c r="CO116" s="60"/>
      <c r="CP116" s="60"/>
      <c r="CQ116" s="60"/>
      <c r="CR116" s="60"/>
      <c r="CS116" s="60"/>
      <c r="CT116" s="60"/>
      <c r="CU116" s="60"/>
      <c r="CV116" s="60"/>
      <c r="CW116" s="60"/>
      <c r="CX116" s="60"/>
      <c r="CY116" s="60"/>
      <c r="CZ116" s="60"/>
      <c r="DA116" s="60"/>
      <c r="DB116" s="60"/>
      <c r="DC116" s="60"/>
      <c r="DD116" s="60"/>
      <c r="DE116" s="60"/>
      <c r="DF116" s="60"/>
      <c r="DG116" s="60"/>
      <c r="DH116" s="60"/>
      <c r="DI116" s="60"/>
      <c r="DJ116" s="60"/>
      <c r="DK116" s="60"/>
      <c r="DL116" s="60"/>
      <c r="DM116" s="60"/>
      <c r="DN116" s="60"/>
      <c r="DO116" s="60"/>
      <c r="DP116" s="60"/>
    </row>
    <row r="117" spans="1:120">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BS117" s="60"/>
      <c r="BT117" s="60"/>
      <c r="BU117" s="75"/>
      <c r="BV117" s="75"/>
      <c r="BW117" s="75"/>
      <c r="BX117" s="75"/>
      <c r="BY117" s="75"/>
      <c r="BZ117" s="75"/>
      <c r="CA117" s="75"/>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row>
    <row r="118" spans="1:120">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BS118" s="60"/>
      <c r="BT118" s="60"/>
      <c r="BU118" s="75"/>
      <c r="BV118" s="75"/>
      <c r="BW118" s="75"/>
      <c r="BX118" s="75"/>
      <c r="BY118" s="75"/>
      <c r="BZ118" s="75"/>
      <c r="CA118" s="75"/>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0"/>
      <c r="DJ118" s="60"/>
      <c r="DK118" s="60"/>
      <c r="DL118" s="60"/>
      <c r="DM118" s="60"/>
      <c r="DN118" s="60"/>
      <c r="DO118" s="60"/>
      <c r="DP118" s="60"/>
    </row>
    <row r="119" spans="1:120">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BS119" s="60"/>
      <c r="BT119" s="60"/>
      <c r="BU119" s="75"/>
      <c r="BV119" s="75"/>
      <c r="BW119" s="75"/>
      <c r="BX119" s="75"/>
      <c r="BY119" s="75"/>
      <c r="BZ119" s="75"/>
      <c r="CA119" s="75"/>
      <c r="CL119" s="60"/>
      <c r="CM119" s="60"/>
      <c r="CN119" s="60"/>
      <c r="CO119" s="60"/>
      <c r="CP119" s="60"/>
      <c r="CQ119" s="60"/>
      <c r="CR119" s="60"/>
      <c r="CS119" s="60"/>
      <c r="CT119" s="60"/>
      <c r="CU119" s="60"/>
      <c r="CV119" s="60"/>
      <c r="CW119" s="60"/>
      <c r="CX119" s="60"/>
      <c r="CY119" s="60"/>
      <c r="CZ119" s="60"/>
      <c r="DA119" s="60"/>
      <c r="DB119" s="60"/>
      <c r="DC119" s="60"/>
      <c r="DD119" s="60"/>
      <c r="DE119" s="60"/>
      <c r="DF119" s="60"/>
      <c r="DG119" s="60"/>
      <c r="DH119" s="60"/>
      <c r="DI119" s="60"/>
      <c r="DJ119" s="60"/>
      <c r="DK119" s="60"/>
      <c r="DL119" s="60"/>
      <c r="DM119" s="60"/>
      <c r="DN119" s="60"/>
      <c r="DO119" s="60"/>
      <c r="DP119" s="60"/>
    </row>
    <row r="120" spans="1:120">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BS120" s="60"/>
      <c r="BT120" s="60"/>
      <c r="BU120" s="75"/>
      <c r="BV120" s="75"/>
      <c r="BW120" s="75"/>
      <c r="BX120" s="75"/>
      <c r="BY120" s="75"/>
      <c r="BZ120" s="75"/>
      <c r="CA120" s="75"/>
      <c r="CL120" s="60"/>
      <c r="CM120" s="60"/>
      <c r="CN120" s="60"/>
      <c r="CO120" s="60"/>
      <c r="CP120" s="60"/>
      <c r="CQ120" s="60"/>
      <c r="CR120" s="60"/>
      <c r="CS120" s="60"/>
      <c r="CT120" s="60"/>
      <c r="CU120" s="60"/>
      <c r="CV120" s="60"/>
      <c r="CW120" s="60"/>
      <c r="CX120" s="60"/>
      <c r="CY120" s="60"/>
      <c r="CZ120" s="60"/>
      <c r="DA120" s="60"/>
      <c r="DB120" s="60"/>
      <c r="DC120" s="60"/>
      <c r="DD120" s="60"/>
      <c r="DE120" s="60"/>
      <c r="DF120" s="60"/>
      <c r="DG120" s="60"/>
      <c r="DH120" s="60"/>
      <c r="DI120" s="60"/>
      <c r="DJ120" s="60"/>
      <c r="DK120" s="60"/>
      <c r="DL120" s="60"/>
      <c r="DM120" s="60"/>
      <c r="DN120" s="60"/>
      <c r="DO120" s="60"/>
      <c r="DP120" s="60"/>
    </row>
    <row r="121" spans="1:120">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BS121" s="60"/>
      <c r="BT121" s="60"/>
      <c r="BU121" s="75"/>
      <c r="BV121" s="75"/>
      <c r="BW121" s="75"/>
      <c r="BX121" s="75"/>
      <c r="BY121" s="75"/>
      <c r="BZ121" s="75"/>
      <c r="CA121" s="75"/>
      <c r="CL121" s="60"/>
      <c r="CM121" s="60"/>
      <c r="CN121" s="60"/>
      <c r="CO121" s="60"/>
      <c r="CP121" s="60"/>
      <c r="CQ121" s="60"/>
      <c r="CR121" s="60"/>
      <c r="CS121" s="60"/>
      <c r="CT121" s="60"/>
      <c r="CU121" s="60"/>
      <c r="CV121" s="60"/>
      <c r="CW121" s="60"/>
      <c r="CX121" s="60"/>
      <c r="CY121" s="60"/>
      <c r="CZ121" s="60"/>
      <c r="DA121" s="60"/>
      <c r="DB121" s="60"/>
      <c r="DC121" s="60"/>
      <c r="DD121" s="60"/>
      <c r="DE121" s="60"/>
      <c r="DF121" s="60"/>
      <c r="DG121" s="60"/>
      <c r="DH121" s="60"/>
      <c r="DI121" s="60"/>
      <c r="DJ121" s="60"/>
      <c r="DK121" s="60"/>
      <c r="DL121" s="60"/>
      <c r="DM121" s="60"/>
      <c r="DN121" s="60"/>
      <c r="DO121" s="60"/>
      <c r="DP121" s="60"/>
    </row>
    <row r="122" spans="1:120">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BS122" s="60"/>
      <c r="BT122" s="60"/>
      <c r="BU122" s="75"/>
      <c r="BV122" s="75"/>
      <c r="BW122" s="75"/>
      <c r="BX122" s="75"/>
      <c r="BY122" s="75"/>
      <c r="BZ122" s="75"/>
      <c r="CA122" s="75"/>
      <c r="CL122" s="60"/>
      <c r="CM122" s="60"/>
      <c r="CN122" s="60"/>
      <c r="CO122" s="60"/>
      <c r="CP122" s="60"/>
      <c r="CQ122" s="60"/>
      <c r="CR122" s="60"/>
      <c r="CS122" s="60"/>
      <c r="CT122" s="60"/>
      <c r="CU122" s="60"/>
      <c r="CV122" s="60"/>
      <c r="CW122" s="60"/>
      <c r="CX122" s="60"/>
      <c r="CY122" s="60"/>
      <c r="CZ122" s="60"/>
      <c r="DA122" s="60"/>
      <c r="DB122" s="60"/>
      <c r="DC122" s="60"/>
      <c r="DD122" s="60"/>
      <c r="DE122" s="60"/>
      <c r="DF122" s="60"/>
      <c r="DG122" s="60"/>
      <c r="DH122" s="60"/>
      <c r="DI122" s="60"/>
      <c r="DJ122" s="60"/>
      <c r="DK122" s="60"/>
      <c r="DL122" s="60"/>
      <c r="DM122" s="60"/>
      <c r="DN122" s="60"/>
      <c r="DO122" s="60"/>
      <c r="DP122" s="60"/>
    </row>
    <row r="123" spans="1:120">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BS123" s="60"/>
      <c r="BT123" s="60"/>
      <c r="BU123" s="75"/>
      <c r="BV123" s="75"/>
      <c r="BW123" s="75"/>
      <c r="BX123" s="75"/>
      <c r="BY123" s="75"/>
      <c r="BZ123" s="75"/>
      <c r="CA123" s="75"/>
      <c r="CL123" s="60"/>
      <c r="CM123" s="60"/>
      <c r="CN123" s="60"/>
      <c r="CO123" s="60"/>
      <c r="CP123" s="60"/>
      <c r="CQ123" s="60"/>
      <c r="CR123" s="60"/>
      <c r="CS123" s="60"/>
      <c r="CT123" s="60"/>
      <c r="CU123" s="60"/>
      <c r="CV123" s="60"/>
      <c r="CW123" s="60"/>
      <c r="CX123" s="60"/>
      <c r="CY123" s="60"/>
      <c r="CZ123" s="60"/>
      <c r="DA123" s="60"/>
      <c r="DB123" s="60"/>
      <c r="DC123" s="60"/>
      <c r="DD123" s="60"/>
      <c r="DE123" s="60"/>
      <c r="DF123" s="60"/>
      <c r="DG123" s="60"/>
      <c r="DH123" s="60"/>
      <c r="DI123" s="60"/>
      <c r="DJ123" s="60"/>
      <c r="DK123" s="60"/>
      <c r="DL123" s="60"/>
      <c r="DM123" s="60"/>
      <c r="DN123" s="60"/>
      <c r="DO123" s="60"/>
      <c r="DP123" s="60"/>
    </row>
    <row r="124" spans="1:120">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BS124" s="60"/>
      <c r="BT124" s="60"/>
      <c r="BU124" s="75"/>
      <c r="BV124" s="75"/>
      <c r="BW124" s="75"/>
      <c r="BX124" s="75"/>
      <c r="BY124" s="75"/>
      <c r="BZ124" s="75"/>
      <c r="CA124" s="75"/>
      <c r="CL124" s="60"/>
      <c r="CM124" s="60"/>
      <c r="CN124" s="60"/>
      <c r="CO124" s="60"/>
      <c r="CP124" s="60"/>
      <c r="CQ124" s="60"/>
      <c r="CR124" s="60"/>
      <c r="CS124" s="60"/>
      <c r="CT124" s="60"/>
      <c r="CU124" s="60"/>
      <c r="CV124" s="60"/>
      <c r="CW124" s="60"/>
      <c r="CX124" s="60"/>
      <c r="CY124" s="60"/>
      <c r="CZ124" s="60"/>
      <c r="DA124" s="60"/>
      <c r="DB124" s="60"/>
      <c r="DC124" s="60"/>
      <c r="DD124" s="60"/>
      <c r="DE124" s="60"/>
      <c r="DF124" s="60"/>
      <c r="DG124" s="60"/>
      <c r="DH124" s="60"/>
      <c r="DI124" s="60"/>
      <c r="DJ124" s="60"/>
      <c r="DK124" s="60"/>
      <c r="DL124" s="60"/>
      <c r="DM124" s="60"/>
      <c r="DN124" s="60"/>
      <c r="DO124" s="60"/>
      <c r="DP124" s="60"/>
    </row>
    <row r="125" spans="1:120">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BS125" s="60"/>
      <c r="BT125" s="60"/>
      <c r="BU125" s="75"/>
      <c r="BV125" s="75"/>
      <c r="BW125" s="75"/>
      <c r="BX125" s="75"/>
      <c r="BY125" s="75"/>
      <c r="BZ125" s="75"/>
      <c r="CA125" s="75"/>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row>
    <row r="126" spans="1:120">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BS126" s="60"/>
      <c r="BT126" s="60"/>
      <c r="BU126" s="75"/>
      <c r="BV126" s="75"/>
      <c r="BW126" s="75"/>
      <c r="BX126" s="75"/>
      <c r="BY126" s="75"/>
      <c r="BZ126" s="75"/>
      <c r="CA126" s="75"/>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row>
    <row r="127" spans="1:120">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BS127" s="60"/>
      <c r="BT127" s="60"/>
      <c r="BU127" s="75"/>
      <c r="BV127" s="75"/>
      <c r="BW127" s="75"/>
      <c r="BX127" s="75"/>
      <c r="BY127" s="75"/>
      <c r="BZ127" s="75"/>
      <c r="CA127" s="75"/>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row>
    <row r="128" spans="1:120">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BS128" s="60"/>
      <c r="BT128" s="60"/>
      <c r="BU128" s="75"/>
      <c r="BV128" s="75"/>
      <c r="BW128" s="75"/>
      <c r="BX128" s="75"/>
      <c r="BY128" s="75"/>
      <c r="BZ128" s="75"/>
      <c r="CA128" s="75"/>
      <c r="CL128" s="60"/>
      <c r="CM128" s="60"/>
      <c r="CN128" s="60"/>
      <c r="CO128" s="60"/>
      <c r="CP128" s="60"/>
      <c r="CQ128" s="60"/>
      <c r="CR128" s="60"/>
      <c r="CS128" s="60"/>
      <c r="CT128" s="60"/>
      <c r="CU128" s="60"/>
      <c r="CV128" s="60"/>
      <c r="CW128" s="60"/>
      <c r="CX128" s="60"/>
      <c r="CY128" s="60"/>
      <c r="CZ128" s="60"/>
      <c r="DA128" s="60"/>
      <c r="DB128" s="60"/>
      <c r="DC128" s="60"/>
      <c r="DD128" s="60"/>
      <c r="DE128" s="60"/>
      <c r="DF128" s="60"/>
      <c r="DG128" s="60"/>
      <c r="DH128" s="60"/>
      <c r="DI128" s="60"/>
      <c r="DJ128" s="60"/>
      <c r="DK128" s="60"/>
      <c r="DL128" s="60"/>
      <c r="DM128" s="60"/>
      <c r="DN128" s="60"/>
      <c r="DO128" s="60"/>
      <c r="DP128" s="60"/>
    </row>
    <row r="129" spans="1:120">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BS129" s="60"/>
      <c r="BT129" s="60"/>
      <c r="BU129" s="75"/>
      <c r="BV129" s="75"/>
      <c r="BW129" s="75"/>
      <c r="BX129" s="75"/>
      <c r="BY129" s="75"/>
      <c r="BZ129" s="75"/>
      <c r="CA129" s="75"/>
      <c r="CL129" s="60"/>
      <c r="CM129" s="60"/>
      <c r="CN129" s="60"/>
      <c r="CO129" s="60"/>
      <c r="CP129" s="60"/>
      <c r="CQ129" s="60"/>
      <c r="CR129" s="60"/>
      <c r="CS129" s="60"/>
      <c r="CT129" s="60"/>
      <c r="CU129" s="60"/>
      <c r="CV129" s="60"/>
      <c r="CW129" s="60"/>
      <c r="CX129" s="60"/>
      <c r="CY129" s="60"/>
      <c r="CZ129" s="60"/>
      <c r="DA129" s="60"/>
      <c r="DB129" s="60"/>
      <c r="DC129" s="60"/>
      <c r="DD129" s="60"/>
      <c r="DE129" s="60"/>
      <c r="DF129" s="60"/>
      <c r="DG129" s="60"/>
      <c r="DH129" s="60"/>
      <c r="DI129" s="60"/>
      <c r="DJ129" s="60"/>
      <c r="DK129" s="60"/>
      <c r="DL129" s="60"/>
      <c r="DM129" s="60"/>
      <c r="DN129" s="60"/>
      <c r="DO129" s="60"/>
      <c r="DP129" s="60"/>
    </row>
    <row r="130" spans="1:120">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BS130" s="60"/>
      <c r="BT130" s="60"/>
      <c r="BU130" s="75"/>
      <c r="BV130" s="75"/>
      <c r="BW130" s="75"/>
      <c r="BX130" s="75"/>
      <c r="BY130" s="75"/>
      <c r="BZ130" s="75"/>
      <c r="CA130" s="75"/>
      <c r="CL130" s="60"/>
      <c r="CM130" s="60"/>
      <c r="CN130" s="60"/>
      <c r="CO130" s="60"/>
      <c r="CP130" s="60"/>
      <c r="CQ130" s="60"/>
      <c r="CR130" s="60"/>
      <c r="CS130" s="60"/>
      <c r="CT130" s="60"/>
      <c r="CU130" s="60"/>
      <c r="CV130" s="60"/>
      <c r="CW130" s="60"/>
      <c r="CX130" s="60"/>
      <c r="CY130" s="60"/>
      <c r="CZ130" s="60"/>
      <c r="DA130" s="60"/>
      <c r="DB130" s="60"/>
      <c r="DC130" s="60"/>
      <c r="DD130" s="60"/>
      <c r="DE130" s="60"/>
      <c r="DF130" s="60"/>
      <c r="DG130" s="60"/>
      <c r="DH130" s="60"/>
      <c r="DI130" s="60"/>
      <c r="DJ130" s="60"/>
      <c r="DK130" s="60"/>
      <c r="DL130" s="60"/>
      <c r="DM130" s="60"/>
      <c r="DN130" s="60"/>
      <c r="DO130" s="60"/>
      <c r="DP130" s="60"/>
    </row>
    <row r="131" spans="1:120">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BS131" s="60"/>
      <c r="BT131" s="60"/>
      <c r="BU131" s="75"/>
      <c r="BV131" s="75"/>
      <c r="BW131" s="75"/>
      <c r="BX131" s="75"/>
      <c r="BY131" s="75"/>
      <c r="BZ131" s="75"/>
      <c r="CA131" s="75"/>
      <c r="CL131" s="60"/>
      <c r="CM131" s="60"/>
      <c r="CN131" s="60"/>
      <c r="CO131" s="60"/>
      <c r="CP131" s="60"/>
      <c r="CQ131" s="60"/>
      <c r="CR131" s="60"/>
      <c r="CS131" s="60"/>
      <c r="CT131" s="60"/>
      <c r="CU131" s="60"/>
      <c r="CV131" s="60"/>
      <c r="CW131" s="60"/>
      <c r="CX131" s="60"/>
      <c r="CY131" s="60"/>
      <c r="CZ131" s="60"/>
      <c r="DA131" s="60"/>
      <c r="DB131" s="60"/>
      <c r="DC131" s="60"/>
      <c r="DD131" s="60"/>
      <c r="DE131" s="60"/>
      <c r="DF131" s="60"/>
      <c r="DG131" s="60"/>
      <c r="DH131" s="60"/>
      <c r="DI131" s="60"/>
      <c r="DJ131" s="60"/>
      <c r="DK131" s="60"/>
      <c r="DL131" s="60"/>
      <c r="DM131" s="60"/>
      <c r="DN131" s="60"/>
      <c r="DO131" s="60"/>
      <c r="DP131" s="60"/>
    </row>
    <row r="132" spans="1:120">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BS132" s="60"/>
      <c r="BT132" s="60"/>
      <c r="BU132" s="75"/>
      <c r="BV132" s="75"/>
      <c r="BW132" s="75"/>
      <c r="BX132" s="75"/>
      <c r="BY132" s="75"/>
      <c r="BZ132" s="75"/>
      <c r="CA132" s="75"/>
      <c r="CL132" s="60"/>
      <c r="CM132" s="60"/>
      <c r="CN132" s="60"/>
      <c r="CO132" s="60"/>
      <c r="CP132" s="60"/>
      <c r="CQ132" s="60"/>
      <c r="CR132" s="60"/>
      <c r="CS132" s="60"/>
      <c r="CT132" s="60"/>
      <c r="CU132" s="60"/>
      <c r="CV132" s="60"/>
      <c r="CW132" s="60"/>
      <c r="CX132" s="60"/>
      <c r="CY132" s="60"/>
      <c r="CZ132" s="60"/>
      <c r="DA132" s="60"/>
      <c r="DB132" s="60"/>
      <c r="DC132" s="60"/>
      <c r="DD132" s="60"/>
      <c r="DE132" s="60"/>
      <c r="DF132" s="60"/>
      <c r="DG132" s="60"/>
      <c r="DH132" s="60"/>
      <c r="DI132" s="60"/>
      <c r="DJ132" s="60"/>
      <c r="DK132" s="60"/>
      <c r="DL132" s="60"/>
      <c r="DM132" s="60"/>
      <c r="DN132" s="60"/>
      <c r="DO132" s="60"/>
      <c r="DP132" s="60"/>
    </row>
    <row r="133" spans="1:120">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BS133" s="60"/>
      <c r="BT133" s="60"/>
      <c r="BU133" s="75"/>
      <c r="BV133" s="75"/>
      <c r="BW133" s="75"/>
      <c r="BX133" s="75"/>
      <c r="BY133" s="75"/>
      <c r="BZ133" s="75"/>
      <c r="CA133" s="75"/>
      <c r="CL133" s="60"/>
      <c r="CM133" s="60"/>
      <c r="CN133" s="60"/>
      <c r="CO133" s="60"/>
      <c r="CP133" s="60"/>
      <c r="CQ133" s="60"/>
      <c r="CR133" s="60"/>
      <c r="CS133" s="60"/>
      <c r="CT133" s="60"/>
      <c r="CU133" s="60"/>
      <c r="CV133" s="60"/>
      <c r="CW133" s="60"/>
      <c r="CX133" s="60"/>
      <c r="CY133" s="60"/>
      <c r="CZ133" s="60"/>
      <c r="DA133" s="60"/>
      <c r="DB133" s="60"/>
      <c r="DC133" s="60"/>
      <c r="DD133" s="60"/>
      <c r="DE133" s="60"/>
      <c r="DF133" s="60"/>
      <c r="DG133" s="60"/>
      <c r="DH133" s="60"/>
      <c r="DI133" s="60"/>
      <c r="DJ133" s="60"/>
      <c r="DK133" s="60"/>
      <c r="DL133" s="60"/>
      <c r="DM133" s="60"/>
      <c r="DN133" s="60"/>
      <c r="DO133" s="60"/>
      <c r="DP133" s="60"/>
    </row>
    <row r="134" spans="1:120">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BS134" s="60"/>
      <c r="BT134" s="60"/>
      <c r="BU134" s="75"/>
      <c r="BV134" s="75"/>
      <c r="BW134" s="75"/>
      <c r="BX134" s="75"/>
      <c r="BY134" s="75"/>
      <c r="BZ134" s="75"/>
      <c r="CA134" s="75"/>
      <c r="CL134" s="60"/>
      <c r="CM134" s="60"/>
      <c r="CN134" s="60"/>
      <c r="CO134" s="60"/>
      <c r="CP134" s="60"/>
      <c r="CQ134" s="60"/>
      <c r="CR134" s="60"/>
      <c r="CS134" s="60"/>
      <c r="CT134" s="60"/>
      <c r="CU134" s="60"/>
      <c r="CV134" s="60"/>
      <c r="CW134" s="60"/>
      <c r="CX134" s="60"/>
      <c r="CY134" s="60"/>
      <c r="CZ134" s="60"/>
      <c r="DA134" s="60"/>
      <c r="DB134" s="60"/>
      <c r="DC134" s="60"/>
      <c r="DD134" s="60"/>
      <c r="DE134" s="60"/>
      <c r="DF134" s="60"/>
      <c r="DG134" s="60"/>
      <c r="DH134" s="60"/>
      <c r="DI134" s="60"/>
      <c r="DJ134" s="60"/>
      <c r="DK134" s="60"/>
      <c r="DL134" s="60"/>
      <c r="DM134" s="60"/>
      <c r="DN134" s="60"/>
      <c r="DO134" s="60"/>
      <c r="DP134" s="60"/>
    </row>
    <row r="135" spans="1:120">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BS135" s="60"/>
      <c r="BT135" s="60"/>
      <c r="BU135" s="75"/>
      <c r="BV135" s="75"/>
      <c r="BW135" s="75"/>
      <c r="BX135" s="75"/>
      <c r="BY135" s="75"/>
      <c r="BZ135" s="75"/>
      <c r="CA135" s="75"/>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60"/>
      <c r="DI135" s="60"/>
      <c r="DJ135" s="60"/>
      <c r="DK135" s="60"/>
      <c r="DL135" s="60"/>
      <c r="DM135" s="60"/>
      <c r="DN135" s="60"/>
      <c r="DO135" s="60"/>
      <c r="DP135" s="60"/>
    </row>
    <row r="136" spans="1:120">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BS136" s="60"/>
      <c r="BT136" s="60"/>
      <c r="BU136" s="75"/>
      <c r="BV136" s="75"/>
      <c r="BW136" s="75"/>
      <c r="BX136" s="75"/>
      <c r="BY136" s="75"/>
      <c r="BZ136" s="75"/>
      <c r="CA136" s="75"/>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60"/>
      <c r="DJ136" s="60"/>
      <c r="DK136" s="60"/>
      <c r="DL136" s="60"/>
      <c r="DM136" s="60"/>
      <c r="DN136" s="60"/>
      <c r="DO136" s="60"/>
      <c r="DP136" s="60"/>
    </row>
    <row r="137" spans="1:120">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BS137" s="60"/>
      <c r="BT137" s="60"/>
      <c r="BU137" s="75"/>
      <c r="BV137" s="75"/>
      <c r="BW137" s="75"/>
      <c r="BX137" s="75"/>
      <c r="BY137" s="75"/>
      <c r="BZ137" s="75"/>
      <c r="CA137" s="75"/>
      <c r="CL137" s="60"/>
      <c r="CM137" s="60"/>
      <c r="CN137" s="60"/>
      <c r="CO137" s="60"/>
      <c r="CP137" s="60"/>
      <c r="CQ137" s="60"/>
      <c r="CR137" s="60"/>
      <c r="CS137" s="60"/>
      <c r="CT137" s="60"/>
      <c r="CU137" s="60"/>
      <c r="CV137" s="60"/>
      <c r="CW137" s="60"/>
      <c r="CX137" s="60"/>
      <c r="CY137" s="60"/>
      <c r="CZ137" s="60"/>
      <c r="DA137" s="60"/>
      <c r="DB137" s="60"/>
      <c r="DC137" s="60"/>
      <c r="DD137" s="60"/>
      <c r="DE137" s="60"/>
      <c r="DF137" s="60"/>
      <c r="DG137" s="60"/>
      <c r="DH137" s="60"/>
      <c r="DI137" s="60"/>
      <c r="DJ137" s="60"/>
      <c r="DK137" s="60"/>
      <c r="DL137" s="60"/>
      <c r="DM137" s="60"/>
      <c r="DN137" s="60"/>
      <c r="DO137" s="60"/>
      <c r="DP137" s="60"/>
    </row>
    <row r="138" spans="1:120">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BS138" s="60"/>
      <c r="BT138" s="60"/>
      <c r="BU138" s="75"/>
      <c r="BV138" s="75"/>
      <c r="BW138" s="75"/>
      <c r="BX138" s="75"/>
      <c r="BY138" s="75"/>
      <c r="BZ138" s="75"/>
      <c r="CA138" s="75"/>
      <c r="CL138" s="60"/>
      <c r="CM138" s="60"/>
      <c r="CN138" s="60"/>
      <c r="CO138" s="60"/>
      <c r="CP138" s="60"/>
      <c r="CQ138" s="60"/>
      <c r="CR138" s="60"/>
      <c r="CS138" s="60"/>
      <c r="CT138" s="60"/>
      <c r="CU138" s="60"/>
      <c r="CV138" s="60"/>
      <c r="CW138" s="60"/>
      <c r="CX138" s="60"/>
      <c r="CY138" s="60"/>
      <c r="CZ138" s="60"/>
      <c r="DA138" s="60"/>
      <c r="DB138" s="60"/>
      <c r="DC138" s="60"/>
      <c r="DD138" s="60"/>
      <c r="DE138" s="60"/>
      <c r="DF138" s="60"/>
      <c r="DG138" s="60"/>
      <c r="DH138" s="60"/>
      <c r="DI138" s="60"/>
      <c r="DJ138" s="60"/>
      <c r="DK138" s="60"/>
      <c r="DL138" s="60"/>
      <c r="DM138" s="60"/>
      <c r="DN138" s="60"/>
      <c r="DO138" s="60"/>
      <c r="DP138" s="60"/>
    </row>
    <row r="139" spans="1:120">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BS139" s="60"/>
      <c r="BT139" s="60"/>
      <c r="BU139" s="75"/>
      <c r="BV139" s="75"/>
      <c r="BW139" s="75"/>
      <c r="BX139" s="75"/>
      <c r="BY139" s="75"/>
      <c r="BZ139" s="75"/>
      <c r="CA139" s="75"/>
      <c r="CL139" s="60"/>
      <c r="CM139" s="60"/>
      <c r="CN139" s="60"/>
      <c r="CO139" s="60"/>
      <c r="CP139" s="60"/>
      <c r="CQ139" s="60"/>
      <c r="CR139" s="60"/>
      <c r="CS139" s="60"/>
      <c r="CT139" s="60"/>
      <c r="CU139" s="60"/>
      <c r="CV139" s="60"/>
      <c r="CW139" s="60"/>
      <c r="CX139" s="60"/>
      <c r="CY139" s="60"/>
      <c r="CZ139" s="60"/>
      <c r="DA139" s="60"/>
      <c r="DB139" s="60"/>
      <c r="DC139" s="60"/>
      <c r="DD139" s="60"/>
      <c r="DE139" s="60"/>
      <c r="DF139" s="60"/>
      <c r="DG139" s="60"/>
      <c r="DH139" s="60"/>
      <c r="DI139" s="60"/>
      <c r="DJ139" s="60"/>
      <c r="DK139" s="60"/>
      <c r="DL139" s="60"/>
      <c r="DM139" s="60"/>
      <c r="DN139" s="60"/>
      <c r="DO139" s="60"/>
      <c r="DP139" s="60"/>
    </row>
    <row r="140" spans="1:120">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BS140" s="60"/>
      <c r="BT140" s="60"/>
      <c r="BU140" s="75"/>
      <c r="BV140" s="75"/>
      <c r="BW140" s="75"/>
      <c r="BX140" s="75"/>
      <c r="BY140" s="75"/>
      <c r="BZ140" s="75"/>
      <c r="CA140" s="75"/>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row>
    <row r="141" spans="1:120">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BS141" s="60"/>
      <c r="BT141" s="60"/>
      <c r="BU141" s="75"/>
      <c r="BV141" s="75"/>
      <c r="BW141" s="75"/>
      <c r="BX141" s="75"/>
      <c r="BY141" s="75"/>
      <c r="BZ141" s="75"/>
      <c r="CA141" s="75"/>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60"/>
      <c r="DN141" s="60"/>
      <c r="DO141" s="60"/>
      <c r="DP141" s="60"/>
    </row>
    <row r="142" spans="1:120">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BS142" s="60"/>
      <c r="BT142" s="60"/>
      <c r="BU142" s="75"/>
      <c r="BV142" s="75"/>
      <c r="BW142" s="75"/>
      <c r="BX142" s="75"/>
      <c r="BY142" s="75"/>
      <c r="BZ142" s="75"/>
      <c r="CA142" s="75"/>
      <c r="CL142" s="60"/>
      <c r="CM142" s="60"/>
      <c r="CN142" s="60"/>
      <c r="CO142" s="60"/>
      <c r="CP142" s="60"/>
      <c r="CQ142" s="60"/>
      <c r="CR142" s="60"/>
      <c r="CS142" s="60"/>
      <c r="CT142" s="60"/>
      <c r="CU142" s="60"/>
      <c r="CV142" s="60"/>
      <c r="CW142" s="60"/>
      <c r="CX142" s="60"/>
      <c r="CY142" s="60"/>
      <c r="CZ142" s="60"/>
      <c r="DA142" s="60"/>
      <c r="DB142" s="60"/>
      <c r="DC142" s="60"/>
      <c r="DD142" s="60"/>
      <c r="DE142" s="60"/>
      <c r="DF142" s="60"/>
      <c r="DG142" s="60"/>
      <c r="DH142" s="60"/>
      <c r="DI142" s="60"/>
      <c r="DJ142" s="60"/>
      <c r="DK142" s="60"/>
      <c r="DL142" s="60"/>
      <c r="DM142" s="60"/>
      <c r="DN142" s="60"/>
      <c r="DO142" s="60"/>
      <c r="DP142" s="60"/>
    </row>
    <row r="143" spans="1:120">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BS143" s="60"/>
      <c r="BT143" s="60"/>
      <c r="BU143" s="75"/>
      <c r="BV143" s="75"/>
      <c r="BW143" s="75"/>
      <c r="BX143" s="75"/>
      <c r="BY143" s="75"/>
      <c r="BZ143" s="75"/>
      <c r="CA143" s="75"/>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row>
    <row r="144" spans="1:120">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BS144" s="60"/>
      <c r="BT144" s="60"/>
      <c r="BU144" s="75"/>
      <c r="BV144" s="75"/>
      <c r="BW144" s="75"/>
      <c r="BX144" s="75"/>
      <c r="BY144" s="75"/>
      <c r="BZ144" s="75"/>
      <c r="CA144" s="75"/>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60"/>
      <c r="DI144" s="60"/>
      <c r="DJ144" s="60"/>
      <c r="DK144" s="60"/>
      <c r="DL144" s="60"/>
      <c r="DM144" s="60"/>
      <c r="DN144" s="60"/>
      <c r="DO144" s="60"/>
      <c r="DP144" s="60"/>
    </row>
    <row r="145" spans="1:120">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BS145" s="60"/>
      <c r="BT145" s="60"/>
      <c r="BU145" s="75"/>
      <c r="BV145" s="75"/>
      <c r="BW145" s="75"/>
      <c r="BX145" s="75"/>
      <c r="BY145" s="75"/>
      <c r="BZ145" s="75"/>
      <c r="CA145" s="75"/>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row>
    <row r="146" spans="1:120">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BS146" s="60"/>
      <c r="BT146" s="60"/>
      <c r="BU146" s="75"/>
      <c r="BV146" s="75"/>
      <c r="BW146" s="75"/>
      <c r="BX146" s="75"/>
      <c r="BY146" s="75"/>
      <c r="BZ146" s="75"/>
      <c r="CA146" s="75"/>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row>
    <row r="147" spans="1:120">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BS147" s="60"/>
      <c r="BT147" s="60"/>
      <c r="BU147" s="75"/>
      <c r="BV147" s="75"/>
      <c r="BW147" s="75"/>
      <c r="BX147" s="75"/>
      <c r="BY147" s="75"/>
      <c r="BZ147" s="75"/>
      <c r="CA147" s="75"/>
      <c r="CL147" s="60"/>
      <c r="CM147" s="60"/>
      <c r="CN147" s="60"/>
      <c r="CO147" s="60"/>
      <c r="CP147" s="60"/>
      <c r="CQ147" s="60"/>
      <c r="CR147" s="60"/>
      <c r="CS147" s="60"/>
      <c r="CT147" s="60"/>
      <c r="CU147" s="60"/>
      <c r="CV147" s="60"/>
      <c r="CW147" s="60"/>
      <c r="CX147" s="60"/>
      <c r="CY147" s="60"/>
      <c r="CZ147" s="60"/>
      <c r="DA147" s="60"/>
      <c r="DB147" s="60"/>
      <c r="DC147" s="60"/>
      <c r="DD147" s="60"/>
      <c r="DE147" s="60"/>
      <c r="DF147" s="60"/>
      <c r="DG147" s="60"/>
      <c r="DH147" s="60"/>
      <c r="DI147" s="60"/>
      <c r="DJ147" s="60"/>
      <c r="DK147" s="60"/>
      <c r="DL147" s="60"/>
      <c r="DM147" s="60"/>
      <c r="DN147" s="60"/>
      <c r="DO147" s="60"/>
      <c r="DP147" s="60"/>
    </row>
    <row r="148" spans="1:120">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BS148" s="60"/>
      <c r="BT148" s="60"/>
      <c r="BU148" s="75"/>
      <c r="BV148" s="75"/>
      <c r="BW148" s="75"/>
      <c r="BX148" s="75"/>
      <c r="BY148" s="75"/>
      <c r="BZ148" s="75"/>
      <c r="CA148" s="75"/>
      <c r="CL148" s="60"/>
      <c r="CM148" s="60"/>
      <c r="CN148" s="60"/>
      <c r="CO148" s="60"/>
      <c r="CP148" s="60"/>
      <c r="CQ148" s="60"/>
      <c r="CR148" s="60"/>
      <c r="CS148" s="60"/>
      <c r="CT148" s="60"/>
      <c r="CU148" s="60"/>
      <c r="CV148" s="60"/>
      <c r="CW148" s="60"/>
      <c r="CX148" s="60"/>
      <c r="CY148" s="60"/>
      <c r="CZ148" s="60"/>
      <c r="DA148" s="60"/>
      <c r="DB148" s="60"/>
      <c r="DC148" s="60"/>
      <c r="DD148" s="60"/>
      <c r="DE148" s="60"/>
      <c r="DF148" s="60"/>
      <c r="DG148" s="60"/>
      <c r="DH148" s="60"/>
      <c r="DI148" s="60"/>
      <c r="DJ148" s="60"/>
      <c r="DK148" s="60"/>
      <c r="DL148" s="60"/>
      <c r="DM148" s="60"/>
      <c r="DN148" s="60"/>
      <c r="DO148" s="60"/>
      <c r="DP148" s="60"/>
    </row>
    <row r="149" spans="1:120">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BS149" s="60"/>
      <c r="BT149" s="60"/>
      <c r="BU149" s="75"/>
      <c r="BV149" s="75"/>
      <c r="BW149" s="75"/>
      <c r="BX149" s="75"/>
      <c r="BY149" s="75"/>
      <c r="BZ149" s="75"/>
      <c r="CA149" s="75"/>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row>
    <row r="150" spans="1:120">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BS150" s="60"/>
      <c r="BT150" s="60"/>
      <c r="BU150" s="75"/>
      <c r="BV150" s="75"/>
      <c r="BW150" s="75"/>
      <c r="BX150" s="75"/>
      <c r="BY150" s="75"/>
      <c r="BZ150" s="75"/>
      <c r="CA150" s="75"/>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row>
    <row r="151" spans="1:120">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BS151" s="60"/>
      <c r="BT151" s="60"/>
      <c r="BU151" s="75"/>
      <c r="BV151" s="75"/>
      <c r="BW151" s="75"/>
      <c r="BX151" s="75"/>
      <c r="BY151" s="75"/>
      <c r="BZ151" s="75"/>
      <c r="CA151" s="75"/>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row>
    <row r="152" spans="1:120">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BS152" s="60"/>
      <c r="BT152" s="60"/>
      <c r="BU152" s="75"/>
      <c r="BV152" s="75"/>
      <c r="BW152" s="75"/>
      <c r="BX152" s="75"/>
      <c r="BY152" s="75"/>
      <c r="BZ152" s="75"/>
      <c r="CA152" s="75"/>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0"/>
      <c r="DO152" s="60"/>
      <c r="DP152" s="60"/>
    </row>
    <row r="153" spans="1:120">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BS153" s="60"/>
      <c r="BT153" s="60"/>
      <c r="BU153" s="75"/>
      <c r="BV153" s="75"/>
      <c r="BW153" s="75"/>
      <c r="BX153" s="75"/>
      <c r="BY153" s="75"/>
      <c r="BZ153" s="75"/>
      <c r="CA153" s="75"/>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row>
    <row r="154" spans="1:120">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BS154" s="60"/>
      <c r="BT154" s="60"/>
      <c r="BU154" s="75"/>
      <c r="BV154" s="75"/>
      <c r="BW154" s="75"/>
      <c r="BX154" s="75"/>
      <c r="BY154" s="75"/>
      <c r="BZ154" s="75"/>
      <c r="CA154" s="75"/>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row>
    <row r="155" spans="1:120">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BS155" s="60"/>
      <c r="BT155" s="60"/>
      <c r="BU155" s="75"/>
      <c r="BV155" s="75"/>
      <c r="BW155" s="75"/>
      <c r="BX155" s="75"/>
      <c r="BY155" s="75"/>
      <c r="BZ155" s="75"/>
      <c r="CA155" s="75"/>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row>
    <row r="156" spans="1:120">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BS156" s="60"/>
      <c r="BT156" s="60"/>
      <c r="BU156" s="75"/>
      <c r="BV156" s="75"/>
      <c r="BW156" s="75"/>
      <c r="BX156" s="75"/>
      <c r="BY156" s="75"/>
      <c r="BZ156" s="75"/>
      <c r="CA156" s="75"/>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row>
    <row r="157" spans="1:120">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BS157" s="60"/>
      <c r="BT157" s="60"/>
      <c r="BU157" s="75"/>
      <c r="BV157" s="75"/>
      <c r="BW157" s="75"/>
      <c r="BX157" s="75"/>
      <c r="BY157" s="75"/>
      <c r="BZ157" s="75"/>
      <c r="CA157" s="75"/>
      <c r="CL157" s="60"/>
      <c r="CM157" s="60"/>
      <c r="CN157" s="60"/>
      <c r="CO157" s="60"/>
      <c r="CP157" s="60"/>
      <c r="CQ157" s="60"/>
      <c r="CR157" s="60"/>
      <c r="CS157" s="60"/>
      <c r="CT157" s="60"/>
      <c r="CU157" s="60"/>
      <c r="CV157" s="60"/>
      <c r="CW157" s="60"/>
      <c r="CX157" s="60"/>
      <c r="CY157" s="60"/>
      <c r="CZ157" s="60"/>
      <c r="DA157" s="60"/>
      <c r="DB157" s="60"/>
      <c r="DC157" s="60"/>
      <c r="DD157" s="60"/>
      <c r="DE157" s="60"/>
      <c r="DF157" s="60"/>
      <c r="DG157" s="60"/>
      <c r="DH157" s="60"/>
      <c r="DI157" s="60"/>
      <c r="DJ157" s="60"/>
      <c r="DK157" s="60"/>
      <c r="DL157" s="60"/>
      <c r="DM157" s="60"/>
      <c r="DN157" s="60"/>
      <c r="DO157" s="60"/>
      <c r="DP157" s="60"/>
    </row>
    <row r="158" spans="1:120">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BS158" s="60"/>
      <c r="BT158" s="60"/>
      <c r="BU158" s="75"/>
      <c r="BV158" s="75"/>
      <c r="BW158" s="75"/>
      <c r="BX158" s="75"/>
      <c r="BY158" s="75"/>
      <c r="BZ158" s="75"/>
      <c r="CA158" s="75"/>
      <c r="CL158" s="60"/>
      <c r="CM158" s="60"/>
      <c r="CN158" s="60"/>
      <c r="CO158" s="60"/>
      <c r="CP158" s="60"/>
      <c r="CQ158" s="60"/>
      <c r="CR158" s="60"/>
      <c r="CS158" s="60"/>
      <c r="CT158" s="60"/>
      <c r="CU158" s="60"/>
      <c r="CV158" s="60"/>
      <c r="CW158" s="60"/>
      <c r="CX158" s="60"/>
      <c r="CY158" s="60"/>
      <c r="CZ158" s="60"/>
      <c r="DA158" s="60"/>
      <c r="DB158" s="60"/>
      <c r="DC158" s="60"/>
      <c r="DD158" s="60"/>
      <c r="DE158" s="60"/>
      <c r="DF158" s="60"/>
      <c r="DG158" s="60"/>
      <c r="DH158" s="60"/>
      <c r="DI158" s="60"/>
      <c r="DJ158" s="60"/>
      <c r="DK158" s="60"/>
      <c r="DL158" s="60"/>
      <c r="DM158" s="60"/>
      <c r="DN158" s="60"/>
      <c r="DO158" s="60"/>
      <c r="DP158" s="60"/>
    </row>
    <row r="159" spans="1:120">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BS159" s="60"/>
      <c r="BT159" s="60"/>
      <c r="BU159" s="75"/>
      <c r="BV159" s="75"/>
      <c r="BW159" s="75"/>
      <c r="BX159" s="75"/>
      <c r="BY159" s="75"/>
      <c r="BZ159" s="75"/>
      <c r="CA159" s="75"/>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row>
    <row r="160" spans="1:120">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BS160" s="60"/>
      <c r="BT160" s="60"/>
      <c r="BU160" s="75"/>
      <c r="BV160" s="75"/>
      <c r="BW160" s="75"/>
      <c r="BX160" s="75"/>
      <c r="BY160" s="75"/>
      <c r="BZ160" s="75"/>
      <c r="CA160" s="75"/>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row>
    <row r="161" spans="1:120">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BS161" s="60"/>
      <c r="BT161" s="60"/>
      <c r="BU161" s="75"/>
      <c r="BV161" s="75"/>
      <c r="BW161" s="75"/>
      <c r="BX161" s="75"/>
      <c r="BY161" s="75"/>
      <c r="BZ161" s="75"/>
      <c r="CA161" s="75"/>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row>
    <row r="162" spans="1:120">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BS162" s="60"/>
      <c r="BT162" s="60"/>
      <c r="BU162" s="75"/>
      <c r="BV162" s="75"/>
      <c r="BW162" s="75"/>
      <c r="BX162" s="75"/>
      <c r="BY162" s="75"/>
      <c r="BZ162" s="75"/>
      <c r="CA162" s="75"/>
      <c r="CL162" s="60"/>
      <c r="CM162" s="60"/>
      <c r="CN162" s="60"/>
      <c r="CO162" s="60"/>
      <c r="CP162" s="60"/>
      <c r="CQ162" s="60"/>
      <c r="CR162" s="60"/>
      <c r="CS162" s="60"/>
      <c r="CT162" s="60"/>
      <c r="CU162" s="60"/>
      <c r="CV162" s="60"/>
      <c r="CW162" s="60"/>
      <c r="CX162" s="60"/>
      <c r="CY162" s="60"/>
      <c r="CZ162" s="60"/>
      <c r="DA162" s="60"/>
      <c r="DB162" s="60"/>
      <c r="DC162" s="60"/>
      <c r="DD162" s="60"/>
      <c r="DE162" s="60"/>
      <c r="DF162" s="60"/>
      <c r="DG162" s="60"/>
      <c r="DH162" s="60"/>
      <c r="DI162" s="60"/>
      <c r="DJ162" s="60"/>
      <c r="DK162" s="60"/>
      <c r="DL162" s="60"/>
      <c r="DM162" s="60"/>
      <c r="DN162" s="60"/>
      <c r="DO162" s="60"/>
      <c r="DP162" s="60"/>
    </row>
    <row r="163" spans="1:120">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BS163" s="60"/>
      <c r="BT163" s="60"/>
      <c r="BU163" s="75"/>
      <c r="BV163" s="75"/>
      <c r="BW163" s="75"/>
      <c r="BX163" s="75"/>
      <c r="BY163" s="75"/>
      <c r="BZ163" s="75"/>
      <c r="CA163" s="75"/>
      <c r="CL163" s="60"/>
      <c r="CM163" s="60"/>
      <c r="CN163" s="60"/>
      <c r="CO163" s="60"/>
      <c r="CP163" s="60"/>
      <c r="CQ163" s="60"/>
      <c r="CR163" s="60"/>
      <c r="CS163" s="60"/>
      <c r="CT163" s="60"/>
      <c r="CU163" s="60"/>
      <c r="CV163" s="60"/>
      <c r="CW163" s="60"/>
      <c r="CX163" s="60"/>
      <c r="CY163" s="60"/>
      <c r="CZ163" s="60"/>
      <c r="DA163" s="60"/>
      <c r="DB163" s="60"/>
      <c r="DC163" s="60"/>
      <c r="DD163" s="60"/>
      <c r="DE163" s="60"/>
      <c r="DF163" s="60"/>
      <c r="DG163" s="60"/>
      <c r="DH163" s="60"/>
      <c r="DI163" s="60"/>
      <c r="DJ163" s="60"/>
      <c r="DK163" s="60"/>
      <c r="DL163" s="60"/>
      <c r="DM163" s="60"/>
      <c r="DN163" s="60"/>
      <c r="DO163" s="60"/>
      <c r="DP163" s="60"/>
    </row>
    <row r="164" spans="1:120">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BS164" s="60"/>
      <c r="BT164" s="60"/>
      <c r="BU164" s="75"/>
      <c r="BV164" s="75"/>
      <c r="BW164" s="75"/>
      <c r="BX164" s="75"/>
      <c r="BY164" s="75"/>
      <c r="BZ164" s="75"/>
      <c r="CA164" s="75"/>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row>
    <row r="165" spans="1:120">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BS165" s="60"/>
      <c r="BT165" s="60"/>
      <c r="BU165" s="75"/>
      <c r="BV165" s="75"/>
      <c r="BW165" s="75"/>
      <c r="BX165" s="75"/>
      <c r="BY165" s="75"/>
      <c r="BZ165" s="75"/>
      <c r="CA165" s="75"/>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row>
    <row r="166" spans="1:120">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BS166" s="60"/>
      <c r="BT166" s="60"/>
      <c r="BU166" s="75"/>
      <c r="BV166" s="75"/>
      <c r="BW166" s="75"/>
      <c r="BX166" s="75"/>
      <c r="BY166" s="75"/>
      <c r="BZ166" s="75"/>
      <c r="CA166" s="75"/>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row>
    <row r="167" spans="1:120">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BS167" s="60"/>
      <c r="BT167" s="60"/>
      <c r="BU167" s="75"/>
      <c r="BV167" s="75"/>
      <c r="BW167" s="75"/>
      <c r="BX167" s="75"/>
      <c r="BY167" s="75"/>
      <c r="BZ167" s="75"/>
      <c r="CA167" s="75"/>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0"/>
      <c r="DJ167" s="60"/>
      <c r="DK167" s="60"/>
      <c r="DL167" s="60"/>
      <c r="DM167" s="60"/>
      <c r="DN167" s="60"/>
      <c r="DO167" s="60"/>
      <c r="DP167" s="60"/>
    </row>
    <row r="168" spans="1:120">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BS168" s="60"/>
      <c r="BT168" s="60"/>
      <c r="BU168" s="75"/>
      <c r="BV168" s="75"/>
      <c r="BW168" s="75"/>
      <c r="BX168" s="75"/>
      <c r="BY168" s="75"/>
      <c r="BZ168" s="75"/>
      <c r="CA168" s="75"/>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0"/>
      <c r="DJ168" s="60"/>
      <c r="DK168" s="60"/>
      <c r="DL168" s="60"/>
      <c r="DM168" s="60"/>
      <c r="DN168" s="60"/>
      <c r="DO168" s="60"/>
      <c r="DP168" s="60"/>
    </row>
    <row r="169" spans="1:120">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BS169" s="60"/>
      <c r="BT169" s="60"/>
      <c r="BU169" s="75"/>
      <c r="BV169" s="75"/>
      <c r="BW169" s="75"/>
      <c r="BX169" s="75"/>
      <c r="BY169" s="75"/>
      <c r="BZ169" s="75"/>
      <c r="CA169" s="75"/>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row>
    <row r="170" spans="1:120">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BS170" s="60"/>
      <c r="BT170" s="60"/>
      <c r="BU170" s="75"/>
      <c r="BV170" s="75"/>
      <c r="BW170" s="75"/>
      <c r="BX170" s="75"/>
      <c r="BY170" s="75"/>
      <c r="BZ170" s="75"/>
      <c r="CA170" s="75"/>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row>
    <row r="171" spans="1:120">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BS171" s="60"/>
      <c r="BT171" s="60"/>
      <c r="BU171" s="75"/>
      <c r="BV171" s="75"/>
      <c r="BW171" s="75"/>
      <c r="BX171" s="75"/>
      <c r="BY171" s="75"/>
      <c r="BZ171" s="75"/>
      <c r="CA171" s="75"/>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row>
    <row r="172" spans="1:120">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BS172" s="60"/>
      <c r="BT172" s="60"/>
      <c r="BU172" s="75"/>
      <c r="BV172" s="75"/>
      <c r="BW172" s="75"/>
      <c r="BX172" s="75"/>
      <c r="BY172" s="75"/>
      <c r="BZ172" s="75"/>
      <c r="CA172" s="75"/>
      <c r="CL172" s="60"/>
      <c r="CM172" s="60"/>
      <c r="CN172" s="60"/>
      <c r="CO172" s="60"/>
      <c r="CP172" s="60"/>
      <c r="CQ172" s="60"/>
      <c r="CR172" s="60"/>
      <c r="CS172" s="60"/>
      <c r="CT172" s="60"/>
      <c r="CU172" s="60"/>
      <c r="CV172" s="60"/>
      <c r="CW172" s="60"/>
      <c r="CX172" s="60"/>
      <c r="CY172" s="60"/>
      <c r="CZ172" s="60"/>
      <c r="DA172" s="60"/>
      <c r="DB172" s="60"/>
      <c r="DC172" s="60"/>
      <c r="DD172" s="60"/>
      <c r="DE172" s="60"/>
      <c r="DF172" s="60"/>
      <c r="DG172" s="60"/>
      <c r="DH172" s="60"/>
      <c r="DI172" s="60"/>
      <c r="DJ172" s="60"/>
      <c r="DK172" s="60"/>
      <c r="DL172" s="60"/>
      <c r="DM172" s="60"/>
      <c r="DN172" s="60"/>
      <c r="DO172" s="60"/>
      <c r="DP172" s="60"/>
    </row>
    <row r="173" spans="1:120">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BS173" s="60"/>
      <c r="BT173" s="60"/>
      <c r="BU173" s="75"/>
      <c r="BV173" s="75"/>
      <c r="BW173" s="75"/>
      <c r="BX173" s="75"/>
      <c r="BY173" s="75"/>
      <c r="BZ173" s="75"/>
      <c r="CA173" s="75"/>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60"/>
      <c r="DJ173" s="60"/>
      <c r="DK173" s="60"/>
      <c r="DL173" s="60"/>
      <c r="DM173" s="60"/>
      <c r="DN173" s="60"/>
      <c r="DO173" s="60"/>
      <c r="DP173" s="60"/>
    </row>
    <row r="174" spans="1:120">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BS174" s="60"/>
      <c r="BT174" s="60"/>
      <c r="BU174" s="75"/>
      <c r="BV174" s="75"/>
      <c r="BW174" s="75"/>
      <c r="BX174" s="75"/>
      <c r="BY174" s="75"/>
      <c r="BZ174" s="75"/>
      <c r="CA174" s="75"/>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row>
    <row r="175" spans="1:120">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BS175" s="60"/>
      <c r="BT175" s="60"/>
      <c r="BU175" s="75"/>
      <c r="BV175" s="75"/>
      <c r="BW175" s="75"/>
      <c r="BX175" s="75"/>
      <c r="BY175" s="75"/>
      <c r="BZ175" s="75"/>
      <c r="CA175" s="75"/>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row>
    <row r="176" spans="1:120">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BS176" s="60"/>
      <c r="BT176" s="60"/>
      <c r="BU176" s="75"/>
      <c r="BV176" s="75"/>
      <c r="BW176" s="75"/>
      <c r="BX176" s="75"/>
      <c r="BY176" s="75"/>
      <c r="BZ176" s="75"/>
      <c r="CA176" s="75"/>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row>
    <row r="177" spans="1:120">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BS177" s="60"/>
      <c r="BT177" s="60"/>
      <c r="BU177" s="75"/>
      <c r="BV177" s="75"/>
      <c r="BW177" s="75"/>
      <c r="BX177" s="75"/>
      <c r="BY177" s="75"/>
      <c r="BZ177" s="75"/>
      <c r="CA177" s="75"/>
      <c r="CL177" s="60"/>
      <c r="CM177" s="60"/>
      <c r="CN177" s="60"/>
      <c r="CO177" s="60"/>
      <c r="CP177" s="60"/>
      <c r="CQ177" s="60"/>
      <c r="CR177" s="60"/>
      <c r="CS177" s="60"/>
      <c r="CT177" s="60"/>
      <c r="CU177" s="60"/>
      <c r="CV177" s="60"/>
      <c r="CW177" s="60"/>
      <c r="CX177" s="60"/>
      <c r="CY177" s="60"/>
      <c r="CZ177" s="60"/>
      <c r="DA177" s="60"/>
      <c r="DB177" s="60"/>
      <c r="DC177" s="60"/>
      <c r="DD177" s="60"/>
      <c r="DE177" s="60"/>
      <c r="DF177" s="60"/>
      <c r="DG177" s="60"/>
      <c r="DH177" s="60"/>
      <c r="DI177" s="60"/>
      <c r="DJ177" s="60"/>
      <c r="DK177" s="60"/>
      <c r="DL177" s="60"/>
      <c r="DM177" s="60"/>
      <c r="DN177" s="60"/>
      <c r="DO177" s="60"/>
      <c r="DP177" s="60"/>
    </row>
    <row r="178" spans="1:120">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BS178" s="60"/>
      <c r="BT178" s="60"/>
      <c r="BU178" s="75"/>
      <c r="BV178" s="75"/>
      <c r="BW178" s="75"/>
      <c r="BX178" s="75"/>
      <c r="BY178" s="75"/>
      <c r="BZ178" s="75"/>
      <c r="CA178" s="75"/>
      <c r="CL178" s="60"/>
      <c r="CM178" s="60"/>
      <c r="CN178" s="60"/>
      <c r="CO178" s="60"/>
      <c r="CP178" s="60"/>
      <c r="CQ178" s="60"/>
      <c r="CR178" s="60"/>
      <c r="CS178" s="60"/>
      <c r="CT178" s="60"/>
      <c r="CU178" s="60"/>
      <c r="CV178" s="60"/>
      <c r="CW178" s="60"/>
      <c r="CX178" s="60"/>
      <c r="CY178" s="60"/>
      <c r="CZ178" s="60"/>
      <c r="DA178" s="60"/>
      <c r="DB178" s="60"/>
      <c r="DC178" s="60"/>
      <c r="DD178" s="60"/>
      <c r="DE178" s="60"/>
      <c r="DF178" s="60"/>
      <c r="DG178" s="60"/>
      <c r="DH178" s="60"/>
      <c r="DI178" s="60"/>
      <c r="DJ178" s="60"/>
      <c r="DK178" s="60"/>
      <c r="DL178" s="60"/>
      <c r="DM178" s="60"/>
      <c r="DN178" s="60"/>
      <c r="DO178" s="60"/>
      <c r="DP178" s="60"/>
    </row>
    <row r="179" spans="1:120">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BS179" s="60"/>
      <c r="BT179" s="60"/>
      <c r="BU179" s="75"/>
      <c r="BV179" s="75"/>
      <c r="BW179" s="75"/>
      <c r="BX179" s="75"/>
      <c r="BY179" s="75"/>
      <c r="BZ179" s="75"/>
      <c r="CA179" s="75"/>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row>
    <row r="180" spans="1:120">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BS180" s="60"/>
      <c r="BT180" s="60"/>
      <c r="BU180" s="75"/>
      <c r="BV180" s="75"/>
      <c r="BW180" s="75"/>
      <c r="BX180" s="75"/>
      <c r="BY180" s="75"/>
      <c r="BZ180" s="75"/>
      <c r="CA180" s="75"/>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row>
    <row r="181" spans="1:120">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BS181" s="60"/>
      <c r="BT181" s="60"/>
      <c r="BU181" s="75"/>
      <c r="BV181" s="75"/>
      <c r="BW181" s="75"/>
      <c r="BX181" s="75"/>
      <c r="BY181" s="75"/>
      <c r="BZ181" s="75"/>
      <c r="CA181" s="75"/>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row>
    <row r="182" spans="1:120">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BS182" s="60"/>
      <c r="BT182" s="60"/>
      <c r="BU182" s="75"/>
      <c r="BV182" s="75"/>
      <c r="BW182" s="75"/>
      <c r="BX182" s="75"/>
      <c r="BY182" s="75"/>
      <c r="BZ182" s="75"/>
      <c r="CA182" s="75"/>
      <c r="CL182" s="60"/>
      <c r="CM182" s="60"/>
      <c r="CN182" s="60"/>
      <c r="CO182" s="60"/>
      <c r="CP182" s="60"/>
      <c r="CQ182" s="60"/>
      <c r="CR182" s="60"/>
      <c r="CS182" s="60"/>
      <c r="CT182" s="60"/>
      <c r="CU182" s="60"/>
      <c r="CV182" s="60"/>
      <c r="CW182" s="60"/>
      <c r="CX182" s="60"/>
      <c r="CY182" s="60"/>
      <c r="CZ182" s="60"/>
      <c r="DA182" s="60"/>
      <c r="DB182" s="60"/>
      <c r="DC182" s="60"/>
      <c r="DD182" s="60"/>
      <c r="DE182" s="60"/>
      <c r="DF182" s="60"/>
      <c r="DG182" s="60"/>
      <c r="DH182" s="60"/>
      <c r="DI182" s="60"/>
      <c r="DJ182" s="60"/>
      <c r="DK182" s="60"/>
      <c r="DL182" s="60"/>
      <c r="DM182" s="60"/>
      <c r="DN182" s="60"/>
      <c r="DO182" s="60"/>
      <c r="DP182" s="60"/>
    </row>
    <row r="183" spans="1:120">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BS183" s="60"/>
      <c r="BT183" s="60"/>
      <c r="BU183" s="75"/>
      <c r="BV183" s="75"/>
      <c r="BW183" s="75"/>
      <c r="BX183" s="75"/>
      <c r="BY183" s="75"/>
      <c r="BZ183" s="75"/>
      <c r="CA183" s="75"/>
      <c r="CL183" s="60"/>
      <c r="CM183" s="60"/>
      <c r="CN183" s="60"/>
      <c r="CO183" s="60"/>
      <c r="CP183" s="60"/>
      <c r="CQ183" s="60"/>
      <c r="CR183" s="60"/>
      <c r="CS183" s="60"/>
      <c r="CT183" s="60"/>
      <c r="CU183" s="60"/>
      <c r="CV183" s="60"/>
      <c r="CW183" s="60"/>
      <c r="CX183" s="60"/>
      <c r="CY183" s="60"/>
      <c r="CZ183" s="60"/>
      <c r="DA183" s="60"/>
      <c r="DB183" s="60"/>
      <c r="DC183" s="60"/>
      <c r="DD183" s="60"/>
      <c r="DE183" s="60"/>
      <c r="DF183" s="60"/>
      <c r="DG183" s="60"/>
      <c r="DH183" s="60"/>
      <c r="DI183" s="60"/>
      <c r="DJ183" s="60"/>
      <c r="DK183" s="60"/>
      <c r="DL183" s="60"/>
      <c r="DM183" s="60"/>
      <c r="DN183" s="60"/>
      <c r="DO183" s="60"/>
      <c r="DP183" s="60"/>
    </row>
    <row r="184" spans="1:120">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BS184" s="60"/>
      <c r="BT184" s="60"/>
      <c r="BU184" s="75"/>
      <c r="BV184" s="75"/>
      <c r="BW184" s="75"/>
      <c r="BX184" s="75"/>
      <c r="BY184" s="75"/>
      <c r="BZ184" s="75"/>
      <c r="CA184" s="75"/>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row>
    <row r="185" spans="1:120">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BS185" s="60"/>
      <c r="BT185" s="60"/>
      <c r="BU185" s="75"/>
      <c r="BV185" s="75"/>
      <c r="BW185" s="75"/>
      <c r="BX185" s="75"/>
      <c r="BY185" s="75"/>
      <c r="BZ185" s="75"/>
      <c r="CA185" s="75"/>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row>
    <row r="186" spans="1:120">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BS186" s="60"/>
      <c r="BT186" s="60"/>
      <c r="BU186" s="75"/>
      <c r="BV186" s="75"/>
      <c r="BW186" s="75"/>
      <c r="BX186" s="75"/>
      <c r="BY186" s="75"/>
      <c r="BZ186" s="75"/>
      <c r="CA186" s="75"/>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row>
    <row r="187" spans="1:120">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BS187" s="60"/>
      <c r="BT187" s="60"/>
      <c r="BU187" s="75"/>
      <c r="BV187" s="75"/>
      <c r="BW187" s="75"/>
      <c r="BX187" s="75"/>
      <c r="BY187" s="75"/>
      <c r="BZ187" s="75"/>
      <c r="CA187" s="75"/>
      <c r="CL187" s="60"/>
      <c r="CM187" s="60"/>
      <c r="CN187" s="60"/>
      <c r="CO187" s="60"/>
      <c r="CP187" s="60"/>
      <c r="CQ187" s="60"/>
      <c r="CR187" s="60"/>
      <c r="CS187" s="60"/>
      <c r="CT187" s="60"/>
      <c r="CU187" s="60"/>
      <c r="CV187" s="60"/>
      <c r="CW187" s="60"/>
      <c r="CX187" s="60"/>
      <c r="CY187" s="60"/>
      <c r="CZ187" s="60"/>
      <c r="DA187" s="60"/>
      <c r="DB187" s="60"/>
      <c r="DC187" s="60"/>
      <c r="DD187" s="60"/>
      <c r="DE187" s="60"/>
      <c r="DF187" s="60"/>
      <c r="DG187" s="60"/>
      <c r="DH187" s="60"/>
      <c r="DI187" s="60"/>
      <c r="DJ187" s="60"/>
      <c r="DK187" s="60"/>
      <c r="DL187" s="60"/>
      <c r="DM187" s="60"/>
      <c r="DN187" s="60"/>
      <c r="DO187" s="60"/>
      <c r="DP187" s="60"/>
    </row>
    <row r="188" spans="1:120">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BS188" s="60"/>
      <c r="BT188" s="60"/>
      <c r="BU188" s="75"/>
      <c r="BV188" s="75"/>
      <c r="BW188" s="75"/>
      <c r="BX188" s="75"/>
      <c r="BY188" s="75"/>
      <c r="BZ188" s="75"/>
      <c r="CA188" s="75"/>
      <c r="CL188" s="60"/>
      <c r="CM188" s="60"/>
      <c r="CN188" s="60"/>
      <c r="CO188" s="60"/>
      <c r="CP188" s="60"/>
      <c r="CQ188" s="60"/>
      <c r="CR188" s="60"/>
      <c r="CS188" s="60"/>
      <c r="CT188" s="60"/>
      <c r="CU188" s="60"/>
      <c r="CV188" s="60"/>
      <c r="CW188" s="60"/>
      <c r="CX188" s="60"/>
      <c r="CY188" s="60"/>
      <c r="CZ188" s="60"/>
      <c r="DA188" s="60"/>
      <c r="DB188" s="60"/>
      <c r="DC188" s="60"/>
      <c r="DD188" s="60"/>
      <c r="DE188" s="60"/>
      <c r="DF188" s="60"/>
      <c r="DG188" s="60"/>
      <c r="DH188" s="60"/>
      <c r="DI188" s="60"/>
      <c r="DJ188" s="60"/>
      <c r="DK188" s="60"/>
      <c r="DL188" s="60"/>
      <c r="DM188" s="60"/>
      <c r="DN188" s="60"/>
      <c r="DO188" s="60"/>
      <c r="DP188" s="60"/>
    </row>
    <row r="189" spans="1:120">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BS189" s="60"/>
      <c r="BT189" s="60"/>
      <c r="BU189" s="75"/>
      <c r="BV189" s="75"/>
      <c r="BW189" s="75"/>
      <c r="BX189" s="75"/>
      <c r="BY189" s="75"/>
      <c r="BZ189" s="75"/>
      <c r="CA189" s="75"/>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row>
    <row r="190" spans="1:120">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BS190" s="60"/>
      <c r="BT190" s="60"/>
      <c r="BU190" s="75"/>
      <c r="BV190" s="75"/>
      <c r="BW190" s="75"/>
      <c r="BX190" s="75"/>
      <c r="BY190" s="75"/>
      <c r="BZ190" s="75"/>
      <c r="CA190" s="75"/>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row>
    <row r="191" spans="1:120">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BS191" s="60"/>
      <c r="BT191" s="60"/>
      <c r="BU191" s="75"/>
      <c r="BV191" s="75"/>
      <c r="BW191" s="75"/>
      <c r="BX191" s="75"/>
      <c r="BY191" s="75"/>
      <c r="BZ191" s="75"/>
      <c r="CA191" s="75"/>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row>
    <row r="192" spans="1:120">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BS192" s="60"/>
      <c r="BT192" s="60"/>
      <c r="BU192" s="75"/>
      <c r="BV192" s="75"/>
      <c r="BW192" s="75"/>
      <c r="BX192" s="75"/>
      <c r="BY192" s="75"/>
      <c r="BZ192" s="75"/>
      <c r="CA192" s="75"/>
      <c r="CL192" s="60"/>
      <c r="CM192" s="60"/>
      <c r="CN192" s="60"/>
      <c r="CO192" s="60"/>
      <c r="CP192" s="60"/>
      <c r="CQ192" s="60"/>
      <c r="CR192" s="60"/>
      <c r="CS192" s="60"/>
      <c r="CT192" s="60"/>
      <c r="CU192" s="60"/>
      <c r="CV192" s="60"/>
      <c r="CW192" s="60"/>
      <c r="CX192" s="60"/>
      <c r="CY192" s="60"/>
      <c r="CZ192" s="60"/>
      <c r="DA192" s="60"/>
      <c r="DB192" s="60"/>
      <c r="DC192" s="60"/>
      <c r="DD192" s="60"/>
      <c r="DE192" s="60"/>
      <c r="DF192" s="60"/>
      <c r="DG192" s="60"/>
      <c r="DH192" s="60"/>
      <c r="DI192" s="60"/>
      <c r="DJ192" s="60"/>
      <c r="DK192" s="60"/>
      <c r="DL192" s="60"/>
      <c r="DM192" s="60"/>
      <c r="DN192" s="60"/>
      <c r="DO192" s="60"/>
      <c r="DP192" s="60"/>
    </row>
    <row r="193" spans="1:120">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BS193" s="60"/>
      <c r="BT193" s="60"/>
      <c r="BU193" s="75"/>
      <c r="BV193" s="75"/>
      <c r="BW193" s="75"/>
      <c r="BX193" s="75"/>
      <c r="BY193" s="75"/>
      <c r="BZ193" s="75"/>
      <c r="CA193" s="75"/>
      <c r="CL193" s="60"/>
      <c r="CM193" s="60"/>
      <c r="CN193" s="60"/>
      <c r="CO193" s="60"/>
      <c r="CP193" s="60"/>
      <c r="CQ193" s="60"/>
      <c r="CR193" s="60"/>
      <c r="CS193" s="60"/>
      <c r="CT193" s="60"/>
      <c r="CU193" s="60"/>
      <c r="CV193" s="60"/>
      <c r="CW193" s="60"/>
      <c r="CX193" s="60"/>
      <c r="CY193" s="60"/>
      <c r="CZ193" s="60"/>
      <c r="DA193" s="60"/>
      <c r="DB193" s="60"/>
      <c r="DC193" s="60"/>
      <c r="DD193" s="60"/>
      <c r="DE193" s="60"/>
      <c r="DF193" s="60"/>
      <c r="DG193" s="60"/>
      <c r="DH193" s="60"/>
      <c r="DI193" s="60"/>
      <c r="DJ193" s="60"/>
      <c r="DK193" s="60"/>
      <c r="DL193" s="60"/>
      <c r="DM193" s="60"/>
      <c r="DN193" s="60"/>
      <c r="DO193" s="60"/>
      <c r="DP193" s="60"/>
    </row>
    <row r="194" spans="1:120">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BS194" s="60"/>
      <c r="BT194" s="60"/>
      <c r="BU194" s="75"/>
      <c r="BV194" s="75"/>
      <c r="BW194" s="75"/>
      <c r="BX194" s="75"/>
      <c r="BY194" s="75"/>
      <c r="BZ194" s="75"/>
      <c r="CA194" s="75"/>
      <c r="CL194" s="60"/>
      <c r="CM194" s="60"/>
      <c r="CN194" s="60"/>
      <c r="CO194" s="60"/>
      <c r="CP194" s="60"/>
      <c r="CQ194" s="60"/>
      <c r="CR194" s="60"/>
      <c r="CS194" s="60"/>
      <c r="CT194" s="60"/>
      <c r="CU194" s="60"/>
      <c r="CV194" s="60"/>
      <c r="CW194" s="60"/>
      <c r="CX194" s="60"/>
      <c r="CY194" s="60"/>
      <c r="CZ194" s="60"/>
      <c r="DA194" s="60"/>
      <c r="DB194" s="60"/>
      <c r="DC194" s="60"/>
      <c r="DD194" s="60"/>
      <c r="DE194" s="60"/>
      <c r="DF194" s="60"/>
      <c r="DG194" s="60"/>
      <c r="DH194" s="60"/>
      <c r="DI194" s="60"/>
      <c r="DJ194" s="60"/>
      <c r="DK194" s="60"/>
      <c r="DL194" s="60"/>
      <c r="DM194" s="60"/>
      <c r="DN194" s="60"/>
      <c r="DO194" s="60"/>
      <c r="DP194" s="60"/>
    </row>
    <row r="195" spans="1:120">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BS195" s="60"/>
      <c r="BT195" s="60"/>
      <c r="BU195" s="75"/>
      <c r="BV195" s="75"/>
      <c r="BW195" s="75"/>
      <c r="BX195" s="75"/>
      <c r="BY195" s="75"/>
      <c r="BZ195" s="75"/>
      <c r="CA195" s="75"/>
      <c r="CL195" s="60"/>
      <c r="CM195" s="60"/>
      <c r="CN195" s="60"/>
      <c r="CO195" s="60"/>
      <c r="CP195" s="60"/>
      <c r="CQ195" s="60"/>
      <c r="CR195" s="60"/>
      <c r="CS195" s="60"/>
      <c r="CT195" s="60"/>
      <c r="CU195" s="60"/>
      <c r="CV195" s="60"/>
      <c r="CW195" s="60"/>
      <c r="CX195" s="60"/>
      <c r="CY195" s="60"/>
      <c r="CZ195" s="60"/>
      <c r="DA195" s="60"/>
      <c r="DB195" s="60"/>
      <c r="DC195" s="60"/>
      <c r="DD195" s="60"/>
      <c r="DE195" s="60"/>
      <c r="DF195" s="60"/>
      <c r="DG195" s="60"/>
      <c r="DH195" s="60"/>
      <c r="DI195" s="60"/>
      <c r="DJ195" s="60"/>
      <c r="DK195" s="60"/>
      <c r="DL195" s="60"/>
      <c r="DM195" s="60"/>
      <c r="DN195" s="60"/>
      <c r="DO195" s="60"/>
      <c r="DP195" s="60"/>
    </row>
    <row r="196" spans="1:120">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BS196" s="60"/>
      <c r="BT196" s="60"/>
      <c r="BU196" s="75"/>
      <c r="BV196" s="75"/>
      <c r="BW196" s="75"/>
      <c r="BX196" s="75"/>
      <c r="BY196" s="75"/>
      <c r="BZ196" s="75"/>
      <c r="CA196" s="75"/>
      <c r="CL196" s="60"/>
      <c r="CM196" s="60"/>
      <c r="CN196" s="60"/>
      <c r="CO196" s="60"/>
      <c r="CP196" s="60"/>
      <c r="CQ196" s="60"/>
      <c r="CR196" s="60"/>
      <c r="CS196" s="60"/>
      <c r="CT196" s="60"/>
      <c r="CU196" s="60"/>
      <c r="CV196" s="60"/>
      <c r="CW196" s="60"/>
      <c r="CX196" s="60"/>
      <c r="CY196" s="60"/>
      <c r="CZ196" s="60"/>
      <c r="DA196" s="60"/>
      <c r="DB196" s="60"/>
      <c r="DC196" s="60"/>
      <c r="DD196" s="60"/>
      <c r="DE196" s="60"/>
      <c r="DF196" s="60"/>
      <c r="DG196" s="60"/>
      <c r="DH196" s="60"/>
      <c r="DI196" s="60"/>
      <c r="DJ196" s="60"/>
      <c r="DK196" s="60"/>
      <c r="DL196" s="60"/>
      <c r="DM196" s="60"/>
      <c r="DN196" s="60"/>
      <c r="DO196" s="60"/>
      <c r="DP196" s="60"/>
    </row>
    <row r="197" spans="1:120">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BS197" s="60"/>
      <c r="BT197" s="60"/>
      <c r="BU197" s="75"/>
      <c r="BV197" s="75"/>
      <c r="BW197" s="75"/>
      <c r="BX197" s="75"/>
      <c r="BY197" s="75"/>
      <c r="BZ197" s="75"/>
      <c r="CA197" s="75"/>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0"/>
      <c r="DJ197" s="60"/>
      <c r="DK197" s="60"/>
      <c r="DL197" s="60"/>
      <c r="DM197" s="60"/>
      <c r="DN197" s="60"/>
      <c r="DO197" s="60"/>
      <c r="DP197" s="60"/>
    </row>
    <row r="198" spans="1:120">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BS198" s="60"/>
      <c r="BT198" s="60"/>
      <c r="BU198" s="75"/>
      <c r="BV198" s="75"/>
      <c r="BW198" s="75"/>
      <c r="BX198" s="75"/>
      <c r="BY198" s="75"/>
      <c r="BZ198" s="75"/>
      <c r="CA198" s="75"/>
      <c r="CL198" s="60"/>
      <c r="CM198" s="60"/>
      <c r="CN198" s="60"/>
      <c r="CO198" s="60"/>
      <c r="CP198" s="60"/>
      <c r="CQ198" s="60"/>
      <c r="CR198" s="60"/>
      <c r="CS198" s="60"/>
      <c r="CT198" s="60"/>
      <c r="CU198" s="60"/>
      <c r="CV198" s="60"/>
      <c r="CW198" s="60"/>
      <c r="CX198" s="60"/>
      <c r="CY198" s="60"/>
      <c r="CZ198" s="60"/>
      <c r="DA198" s="60"/>
      <c r="DB198" s="60"/>
      <c r="DC198" s="60"/>
      <c r="DD198" s="60"/>
      <c r="DE198" s="60"/>
      <c r="DF198" s="60"/>
      <c r="DG198" s="60"/>
      <c r="DH198" s="60"/>
      <c r="DI198" s="60"/>
      <c r="DJ198" s="60"/>
      <c r="DK198" s="60"/>
      <c r="DL198" s="60"/>
      <c r="DM198" s="60"/>
      <c r="DN198" s="60"/>
      <c r="DO198" s="60"/>
      <c r="DP198" s="60"/>
    </row>
    <row r="199" spans="1:120">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BS199" s="60"/>
      <c r="BT199" s="60"/>
      <c r="BU199" s="75"/>
      <c r="BV199" s="75"/>
      <c r="BW199" s="75"/>
      <c r="BX199" s="75"/>
      <c r="BY199" s="75"/>
      <c r="BZ199" s="75"/>
      <c r="CA199" s="75"/>
      <c r="CL199" s="60"/>
      <c r="CM199" s="60"/>
      <c r="CN199" s="60"/>
      <c r="CO199" s="60"/>
      <c r="CP199" s="60"/>
      <c r="CQ199" s="60"/>
      <c r="CR199" s="60"/>
      <c r="CS199" s="60"/>
      <c r="CT199" s="60"/>
      <c r="CU199" s="60"/>
      <c r="CV199" s="60"/>
      <c r="CW199" s="60"/>
      <c r="CX199" s="60"/>
      <c r="CY199" s="60"/>
      <c r="CZ199" s="60"/>
      <c r="DA199" s="60"/>
      <c r="DB199" s="60"/>
      <c r="DC199" s="60"/>
      <c r="DD199" s="60"/>
      <c r="DE199" s="60"/>
      <c r="DF199" s="60"/>
      <c r="DG199" s="60"/>
      <c r="DH199" s="60"/>
      <c r="DI199" s="60"/>
      <c r="DJ199" s="60"/>
      <c r="DK199" s="60"/>
      <c r="DL199" s="60"/>
      <c r="DM199" s="60"/>
      <c r="DN199" s="60"/>
      <c r="DO199" s="60"/>
      <c r="DP199" s="60"/>
    </row>
    <row r="200" spans="1:120">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BS200" s="60"/>
      <c r="BT200" s="60"/>
      <c r="BU200" s="75"/>
      <c r="BV200" s="75"/>
      <c r="BW200" s="75"/>
      <c r="BX200" s="75"/>
      <c r="BY200" s="75"/>
      <c r="BZ200" s="75"/>
      <c r="CA200" s="75"/>
      <c r="CL200" s="60"/>
      <c r="CM200" s="60"/>
      <c r="CN200" s="60"/>
      <c r="CO200" s="60"/>
      <c r="CP200" s="60"/>
      <c r="CQ200" s="60"/>
      <c r="CR200" s="60"/>
      <c r="CS200" s="60"/>
      <c r="CT200" s="60"/>
      <c r="CU200" s="60"/>
      <c r="CV200" s="60"/>
      <c r="CW200" s="60"/>
      <c r="CX200" s="60"/>
      <c r="CY200" s="60"/>
      <c r="CZ200" s="60"/>
      <c r="DA200" s="60"/>
      <c r="DB200" s="60"/>
      <c r="DC200" s="60"/>
      <c r="DD200" s="60"/>
      <c r="DE200" s="60"/>
      <c r="DF200" s="60"/>
      <c r="DG200" s="60"/>
      <c r="DH200" s="60"/>
      <c r="DI200" s="60"/>
      <c r="DJ200" s="60"/>
      <c r="DK200" s="60"/>
      <c r="DL200" s="60"/>
      <c r="DM200" s="60"/>
      <c r="DN200" s="60"/>
      <c r="DO200" s="60"/>
      <c r="DP200" s="60"/>
    </row>
    <row r="201" spans="1:120">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BS201" s="60"/>
      <c r="BT201" s="60"/>
      <c r="BU201" s="75"/>
      <c r="BV201" s="75"/>
      <c r="BW201" s="75"/>
      <c r="BX201" s="75"/>
      <c r="BY201" s="75"/>
      <c r="BZ201" s="75"/>
      <c r="CA201" s="75"/>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0"/>
      <c r="DJ201" s="60"/>
      <c r="DK201" s="60"/>
      <c r="DL201" s="60"/>
      <c r="DM201" s="60"/>
      <c r="DN201" s="60"/>
      <c r="DO201" s="60"/>
      <c r="DP201" s="60"/>
    </row>
    <row r="202" spans="1:120">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BS202" s="60"/>
      <c r="BT202" s="60"/>
      <c r="BU202" s="75"/>
      <c r="BV202" s="75"/>
      <c r="BW202" s="75"/>
      <c r="BX202" s="75"/>
      <c r="BY202" s="75"/>
      <c r="BZ202" s="75"/>
      <c r="CA202" s="75"/>
      <c r="CL202" s="60"/>
      <c r="CM202" s="60"/>
      <c r="CN202" s="60"/>
      <c r="CO202" s="60"/>
      <c r="CP202" s="60"/>
      <c r="CQ202" s="60"/>
      <c r="CR202" s="60"/>
      <c r="CS202" s="60"/>
      <c r="CT202" s="60"/>
      <c r="CU202" s="60"/>
      <c r="CV202" s="60"/>
      <c r="CW202" s="60"/>
      <c r="CX202" s="60"/>
      <c r="CY202" s="60"/>
      <c r="CZ202" s="60"/>
      <c r="DA202" s="60"/>
      <c r="DB202" s="60"/>
      <c r="DC202" s="60"/>
      <c r="DD202" s="60"/>
      <c r="DE202" s="60"/>
      <c r="DF202" s="60"/>
      <c r="DG202" s="60"/>
      <c r="DH202" s="60"/>
      <c r="DI202" s="60"/>
      <c r="DJ202" s="60"/>
      <c r="DK202" s="60"/>
      <c r="DL202" s="60"/>
      <c r="DM202" s="60"/>
      <c r="DN202" s="60"/>
      <c r="DO202" s="60"/>
      <c r="DP202" s="60"/>
    </row>
    <row r="203" spans="1:120">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BS203" s="60"/>
      <c r="BT203" s="60"/>
      <c r="BU203" s="75"/>
      <c r="BV203" s="75"/>
      <c r="BW203" s="75"/>
      <c r="BX203" s="75"/>
      <c r="BY203" s="75"/>
      <c r="BZ203" s="75"/>
      <c r="CA203" s="75"/>
      <c r="CL203" s="60"/>
      <c r="CM203" s="60"/>
      <c r="CN203" s="60"/>
      <c r="CO203" s="60"/>
      <c r="CP203" s="60"/>
      <c r="CQ203" s="60"/>
      <c r="CR203" s="60"/>
      <c r="CS203" s="60"/>
      <c r="CT203" s="60"/>
      <c r="CU203" s="60"/>
      <c r="CV203" s="60"/>
      <c r="CW203" s="60"/>
      <c r="CX203" s="60"/>
      <c r="CY203" s="60"/>
      <c r="CZ203" s="60"/>
      <c r="DA203" s="60"/>
      <c r="DB203" s="60"/>
      <c r="DC203" s="60"/>
      <c r="DD203" s="60"/>
      <c r="DE203" s="60"/>
      <c r="DF203" s="60"/>
      <c r="DG203" s="60"/>
      <c r="DH203" s="60"/>
      <c r="DI203" s="60"/>
      <c r="DJ203" s="60"/>
      <c r="DK203" s="60"/>
      <c r="DL203" s="60"/>
      <c r="DM203" s="60"/>
      <c r="DN203" s="60"/>
      <c r="DO203" s="60"/>
      <c r="DP203" s="60"/>
    </row>
    <row r="204" spans="1:120">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BS204" s="60"/>
      <c r="BT204" s="60"/>
      <c r="BU204" s="75"/>
      <c r="BV204" s="75"/>
      <c r="BW204" s="75"/>
      <c r="BX204" s="75"/>
      <c r="BY204" s="75"/>
      <c r="BZ204" s="75"/>
      <c r="CA204" s="75"/>
      <c r="CL204" s="60"/>
      <c r="CM204" s="60"/>
      <c r="CN204" s="60"/>
      <c r="CO204" s="60"/>
      <c r="CP204" s="60"/>
      <c r="CQ204" s="60"/>
      <c r="CR204" s="60"/>
      <c r="CS204" s="60"/>
      <c r="CT204" s="60"/>
      <c r="CU204" s="60"/>
      <c r="CV204" s="60"/>
      <c r="CW204" s="60"/>
      <c r="CX204" s="60"/>
      <c r="CY204" s="60"/>
      <c r="CZ204" s="60"/>
      <c r="DA204" s="60"/>
      <c r="DB204" s="60"/>
      <c r="DC204" s="60"/>
      <c r="DD204" s="60"/>
      <c r="DE204" s="60"/>
      <c r="DF204" s="60"/>
      <c r="DG204" s="60"/>
      <c r="DH204" s="60"/>
      <c r="DI204" s="60"/>
      <c r="DJ204" s="60"/>
      <c r="DK204" s="60"/>
      <c r="DL204" s="60"/>
      <c r="DM204" s="60"/>
      <c r="DN204" s="60"/>
      <c r="DO204" s="60"/>
      <c r="DP204" s="60"/>
    </row>
    <row r="205" spans="1:120">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BS205" s="60"/>
      <c r="BT205" s="60"/>
      <c r="BU205" s="75"/>
      <c r="BV205" s="75"/>
      <c r="BW205" s="75"/>
      <c r="BX205" s="75"/>
      <c r="BY205" s="75"/>
      <c r="BZ205" s="75"/>
      <c r="CA205" s="75"/>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row>
    <row r="206" spans="1:120">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BS206" s="60"/>
      <c r="BT206" s="60"/>
      <c r="BU206" s="75"/>
      <c r="BV206" s="75"/>
      <c r="BW206" s="75"/>
      <c r="BX206" s="75"/>
      <c r="BY206" s="75"/>
      <c r="BZ206" s="75"/>
      <c r="CA206" s="75"/>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row>
    <row r="207" spans="1:120">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BS207" s="60"/>
      <c r="BT207" s="60"/>
      <c r="BU207" s="75"/>
      <c r="BV207" s="75"/>
      <c r="BW207" s="75"/>
      <c r="BX207" s="75"/>
      <c r="BY207" s="75"/>
      <c r="BZ207" s="75"/>
      <c r="CA207" s="75"/>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row>
    <row r="208" spans="1:120">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BS208" s="60"/>
      <c r="BT208" s="60"/>
      <c r="BU208" s="75"/>
      <c r="BV208" s="75"/>
      <c r="BW208" s="75"/>
      <c r="BX208" s="75"/>
      <c r="BY208" s="75"/>
      <c r="BZ208" s="75"/>
      <c r="CA208" s="75"/>
      <c r="CL208" s="60"/>
      <c r="CM208" s="60"/>
      <c r="CN208" s="60"/>
      <c r="CO208" s="60"/>
      <c r="CP208" s="60"/>
      <c r="CQ208" s="60"/>
      <c r="CR208" s="60"/>
      <c r="CS208" s="60"/>
      <c r="CT208" s="60"/>
      <c r="CU208" s="60"/>
      <c r="CV208" s="60"/>
      <c r="CW208" s="60"/>
      <c r="CX208" s="60"/>
      <c r="CY208" s="60"/>
      <c r="CZ208" s="60"/>
      <c r="DA208" s="60"/>
      <c r="DB208" s="60"/>
      <c r="DC208" s="60"/>
      <c r="DD208" s="60"/>
      <c r="DE208" s="60"/>
      <c r="DF208" s="60"/>
      <c r="DG208" s="60"/>
      <c r="DH208" s="60"/>
      <c r="DI208" s="60"/>
      <c r="DJ208" s="60"/>
      <c r="DK208" s="60"/>
      <c r="DL208" s="60"/>
      <c r="DM208" s="60"/>
      <c r="DN208" s="60"/>
      <c r="DO208" s="60"/>
      <c r="DP208" s="60"/>
    </row>
    <row r="209" spans="1:120">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BS209" s="60"/>
      <c r="BT209" s="60"/>
      <c r="BU209" s="75"/>
      <c r="BV209" s="75"/>
      <c r="BW209" s="75"/>
      <c r="BX209" s="75"/>
      <c r="BY209" s="75"/>
      <c r="BZ209" s="75"/>
      <c r="CA209" s="75"/>
      <c r="CL209" s="60"/>
      <c r="CM209" s="60"/>
      <c r="CN209" s="60"/>
      <c r="CO209" s="60"/>
      <c r="CP209" s="60"/>
      <c r="CQ209" s="60"/>
      <c r="CR209" s="60"/>
      <c r="CS209" s="60"/>
      <c r="CT209" s="60"/>
      <c r="CU209" s="60"/>
      <c r="CV209" s="60"/>
      <c r="CW209" s="60"/>
      <c r="CX209" s="60"/>
      <c r="CY209" s="60"/>
      <c r="CZ209" s="60"/>
      <c r="DA209" s="60"/>
      <c r="DB209" s="60"/>
      <c r="DC209" s="60"/>
      <c r="DD209" s="60"/>
      <c r="DE209" s="60"/>
      <c r="DF209" s="60"/>
      <c r="DG209" s="60"/>
      <c r="DH209" s="60"/>
      <c r="DI209" s="60"/>
      <c r="DJ209" s="60"/>
      <c r="DK209" s="60"/>
      <c r="DL209" s="60"/>
      <c r="DM209" s="60"/>
      <c r="DN209" s="60"/>
      <c r="DO209" s="60"/>
      <c r="DP209" s="60"/>
    </row>
    <row r="210" spans="1:120">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BS210" s="60"/>
      <c r="BT210" s="60"/>
      <c r="BU210" s="75"/>
      <c r="BV210" s="75"/>
      <c r="BW210" s="75"/>
      <c r="BX210" s="75"/>
      <c r="BY210" s="75"/>
      <c r="BZ210" s="75"/>
      <c r="CA210" s="75"/>
      <c r="CL210" s="60"/>
      <c r="CM210" s="60"/>
      <c r="CN210" s="60"/>
      <c r="CO210" s="60"/>
      <c r="CP210" s="60"/>
      <c r="CQ210" s="60"/>
      <c r="CR210" s="60"/>
      <c r="CS210" s="60"/>
      <c r="CT210" s="60"/>
      <c r="CU210" s="60"/>
      <c r="CV210" s="60"/>
      <c r="CW210" s="60"/>
      <c r="CX210" s="60"/>
      <c r="CY210" s="60"/>
      <c r="CZ210" s="60"/>
      <c r="DA210" s="60"/>
      <c r="DB210" s="60"/>
      <c r="DC210" s="60"/>
      <c r="DD210" s="60"/>
      <c r="DE210" s="60"/>
      <c r="DF210" s="60"/>
      <c r="DG210" s="60"/>
      <c r="DH210" s="60"/>
      <c r="DI210" s="60"/>
      <c r="DJ210" s="60"/>
      <c r="DK210" s="60"/>
      <c r="DL210" s="60"/>
      <c r="DM210" s="60"/>
      <c r="DN210" s="60"/>
      <c r="DO210" s="60"/>
      <c r="DP210" s="60"/>
    </row>
    <row r="211" spans="1:120">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BS211" s="60"/>
      <c r="BT211" s="60"/>
      <c r="BU211" s="75"/>
      <c r="BV211" s="75"/>
      <c r="BW211" s="75"/>
      <c r="BX211" s="75"/>
      <c r="BY211" s="75"/>
      <c r="BZ211" s="75"/>
      <c r="CA211" s="75"/>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60"/>
      <c r="DI211" s="60"/>
      <c r="DJ211" s="60"/>
      <c r="DK211" s="60"/>
      <c r="DL211" s="60"/>
      <c r="DM211" s="60"/>
      <c r="DN211" s="60"/>
      <c r="DO211" s="60"/>
      <c r="DP211" s="60"/>
    </row>
    <row r="212" spans="1:120">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BS212" s="60"/>
      <c r="BT212" s="60"/>
      <c r="BU212" s="75"/>
      <c r="BV212" s="75"/>
      <c r="BW212" s="75"/>
      <c r="BX212" s="75"/>
      <c r="BY212" s="75"/>
      <c r="BZ212" s="75"/>
      <c r="CA212" s="75"/>
      <c r="CL212" s="60"/>
      <c r="CM212" s="60"/>
      <c r="CN212" s="60"/>
      <c r="CO212" s="60"/>
      <c r="CP212" s="60"/>
      <c r="CQ212" s="60"/>
      <c r="CR212" s="60"/>
      <c r="CS212" s="60"/>
      <c r="CT212" s="60"/>
      <c r="CU212" s="60"/>
      <c r="CV212" s="60"/>
      <c r="CW212" s="60"/>
      <c r="CX212" s="60"/>
      <c r="CY212" s="60"/>
      <c r="CZ212" s="60"/>
      <c r="DA212" s="60"/>
      <c r="DB212" s="60"/>
      <c r="DC212" s="60"/>
      <c r="DD212" s="60"/>
      <c r="DE212" s="60"/>
      <c r="DF212" s="60"/>
      <c r="DG212" s="60"/>
      <c r="DH212" s="60"/>
      <c r="DI212" s="60"/>
      <c r="DJ212" s="60"/>
      <c r="DK212" s="60"/>
      <c r="DL212" s="60"/>
      <c r="DM212" s="60"/>
      <c r="DN212" s="60"/>
      <c r="DO212" s="60"/>
      <c r="DP212" s="60"/>
    </row>
    <row r="213" spans="1:120">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BS213" s="60"/>
      <c r="BT213" s="60"/>
      <c r="BU213" s="75"/>
      <c r="BV213" s="75"/>
      <c r="BW213" s="75"/>
      <c r="BX213" s="75"/>
      <c r="BY213" s="75"/>
      <c r="BZ213" s="75"/>
      <c r="CA213" s="75"/>
      <c r="CL213" s="60"/>
      <c r="CM213" s="60"/>
      <c r="CN213" s="60"/>
      <c r="CO213" s="60"/>
      <c r="CP213" s="60"/>
      <c r="CQ213" s="60"/>
      <c r="CR213" s="60"/>
      <c r="CS213" s="60"/>
      <c r="CT213" s="60"/>
      <c r="CU213" s="60"/>
      <c r="CV213" s="60"/>
      <c r="CW213" s="60"/>
      <c r="CX213" s="60"/>
      <c r="CY213" s="60"/>
      <c r="CZ213" s="60"/>
      <c r="DA213" s="60"/>
      <c r="DB213" s="60"/>
      <c r="DC213" s="60"/>
      <c r="DD213" s="60"/>
      <c r="DE213" s="60"/>
      <c r="DF213" s="60"/>
      <c r="DG213" s="60"/>
      <c r="DH213" s="60"/>
      <c r="DI213" s="60"/>
      <c r="DJ213" s="60"/>
      <c r="DK213" s="60"/>
      <c r="DL213" s="60"/>
      <c r="DM213" s="60"/>
      <c r="DN213" s="60"/>
      <c r="DO213" s="60"/>
      <c r="DP213" s="60"/>
    </row>
    <row r="214" spans="1:120">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BS214" s="60"/>
      <c r="BT214" s="60"/>
      <c r="BU214" s="75"/>
      <c r="BV214" s="75"/>
      <c r="BW214" s="75"/>
      <c r="BX214" s="75"/>
      <c r="BY214" s="75"/>
      <c r="BZ214" s="75"/>
      <c r="CA214" s="75"/>
      <c r="CL214" s="60"/>
      <c r="CM214" s="60"/>
      <c r="CN214" s="60"/>
      <c r="CO214" s="60"/>
      <c r="CP214" s="60"/>
      <c r="CQ214" s="60"/>
      <c r="CR214" s="60"/>
      <c r="CS214" s="60"/>
      <c r="CT214" s="60"/>
      <c r="CU214" s="60"/>
      <c r="CV214" s="60"/>
      <c r="CW214" s="60"/>
      <c r="CX214" s="60"/>
      <c r="CY214" s="60"/>
      <c r="CZ214" s="60"/>
      <c r="DA214" s="60"/>
      <c r="DB214" s="60"/>
      <c r="DC214" s="60"/>
      <c r="DD214" s="60"/>
      <c r="DE214" s="60"/>
      <c r="DF214" s="60"/>
      <c r="DG214" s="60"/>
      <c r="DH214" s="60"/>
      <c r="DI214" s="60"/>
      <c r="DJ214" s="60"/>
      <c r="DK214" s="60"/>
      <c r="DL214" s="60"/>
      <c r="DM214" s="60"/>
      <c r="DN214" s="60"/>
      <c r="DO214" s="60"/>
      <c r="DP214" s="60"/>
    </row>
    <row r="215" spans="1:120">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BS215" s="60"/>
      <c r="BT215" s="60"/>
      <c r="BU215" s="75"/>
      <c r="BV215" s="75"/>
      <c r="BW215" s="75"/>
      <c r="BX215" s="75"/>
      <c r="BY215" s="75"/>
      <c r="BZ215" s="75"/>
      <c r="CA215" s="75"/>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60"/>
      <c r="DI215" s="60"/>
      <c r="DJ215" s="60"/>
      <c r="DK215" s="60"/>
      <c r="DL215" s="60"/>
      <c r="DM215" s="60"/>
      <c r="DN215" s="60"/>
      <c r="DO215" s="60"/>
      <c r="DP215" s="60"/>
    </row>
    <row r="216" spans="1:120">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BS216" s="60"/>
      <c r="BT216" s="60"/>
      <c r="BU216" s="75"/>
      <c r="BV216" s="75"/>
      <c r="BW216" s="75"/>
      <c r="BX216" s="75"/>
      <c r="BY216" s="75"/>
      <c r="BZ216" s="75"/>
      <c r="CA216" s="75"/>
      <c r="CL216" s="60"/>
      <c r="CM216" s="60"/>
      <c r="CN216" s="60"/>
      <c r="CO216" s="60"/>
      <c r="CP216" s="60"/>
      <c r="CQ216" s="60"/>
      <c r="CR216" s="60"/>
      <c r="CS216" s="60"/>
      <c r="CT216" s="60"/>
      <c r="CU216" s="60"/>
      <c r="CV216" s="60"/>
      <c r="CW216" s="60"/>
      <c r="CX216" s="60"/>
      <c r="CY216" s="60"/>
      <c r="CZ216" s="60"/>
      <c r="DA216" s="60"/>
      <c r="DB216" s="60"/>
      <c r="DC216" s="60"/>
      <c r="DD216" s="60"/>
      <c r="DE216" s="60"/>
      <c r="DF216" s="60"/>
      <c r="DG216" s="60"/>
      <c r="DH216" s="60"/>
      <c r="DI216" s="60"/>
      <c r="DJ216" s="60"/>
      <c r="DK216" s="60"/>
      <c r="DL216" s="60"/>
      <c r="DM216" s="60"/>
      <c r="DN216" s="60"/>
      <c r="DO216" s="60"/>
      <c r="DP216" s="60"/>
    </row>
    <row r="217" spans="1:120">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BS217" s="60"/>
      <c r="BT217" s="60"/>
      <c r="BU217" s="75"/>
      <c r="BV217" s="75"/>
      <c r="BW217" s="75"/>
      <c r="BX217" s="75"/>
      <c r="BY217" s="75"/>
      <c r="BZ217" s="75"/>
      <c r="CA217" s="75"/>
      <c r="CL217" s="60"/>
      <c r="CM217" s="60"/>
      <c r="CN217" s="60"/>
      <c r="CO217" s="60"/>
      <c r="CP217" s="60"/>
      <c r="CQ217" s="60"/>
      <c r="CR217" s="60"/>
      <c r="CS217" s="60"/>
      <c r="CT217" s="60"/>
      <c r="CU217" s="60"/>
      <c r="CV217" s="60"/>
      <c r="CW217" s="60"/>
      <c r="CX217" s="60"/>
      <c r="CY217" s="60"/>
      <c r="CZ217" s="60"/>
      <c r="DA217" s="60"/>
      <c r="DB217" s="60"/>
      <c r="DC217" s="60"/>
      <c r="DD217" s="60"/>
      <c r="DE217" s="60"/>
      <c r="DF217" s="60"/>
      <c r="DG217" s="60"/>
      <c r="DH217" s="60"/>
      <c r="DI217" s="60"/>
      <c r="DJ217" s="60"/>
      <c r="DK217" s="60"/>
      <c r="DL217" s="60"/>
      <c r="DM217" s="60"/>
      <c r="DN217" s="60"/>
      <c r="DO217" s="60"/>
      <c r="DP217" s="60"/>
    </row>
    <row r="218" spans="1:120">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BS218" s="60"/>
      <c r="BT218" s="60"/>
      <c r="BU218" s="75"/>
      <c r="BV218" s="75"/>
      <c r="BW218" s="75"/>
      <c r="BX218" s="75"/>
      <c r="BY218" s="75"/>
      <c r="BZ218" s="75"/>
      <c r="CA218" s="75"/>
      <c r="CL218" s="60"/>
      <c r="CM218" s="60"/>
      <c r="CN218" s="60"/>
      <c r="CO218" s="60"/>
      <c r="CP218" s="60"/>
      <c r="CQ218" s="60"/>
      <c r="CR218" s="60"/>
      <c r="CS218" s="60"/>
      <c r="CT218" s="60"/>
      <c r="CU218" s="60"/>
      <c r="CV218" s="60"/>
      <c r="CW218" s="60"/>
      <c r="CX218" s="60"/>
      <c r="CY218" s="60"/>
      <c r="CZ218" s="60"/>
      <c r="DA218" s="60"/>
      <c r="DB218" s="60"/>
      <c r="DC218" s="60"/>
      <c r="DD218" s="60"/>
      <c r="DE218" s="60"/>
      <c r="DF218" s="60"/>
      <c r="DG218" s="60"/>
      <c r="DH218" s="60"/>
      <c r="DI218" s="60"/>
      <c r="DJ218" s="60"/>
      <c r="DK218" s="60"/>
      <c r="DL218" s="60"/>
      <c r="DM218" s="60"/>
      <c r="DN218" s="60"/>
      <c r="DO218" s="60"/>
      <c r="DP218" s="60"/>
    </row>
    <row r="219" spans="1:120">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BS219" s="60"/>
      <c r="BT219" s="60"/>
      <c r="BU219" s="75"/>
      <c r="BV219" s="75"/>
      <c r="BW219" s="75"/>
      <c r="BX219" s="75"/>
      <c r="BY219" s="75"/>
      <c r="BZ219" s="75"/>
      <c r="CA219" s="75"/>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0"/>
      <c r="DO219" s="60"/>
      <c r="DP219" s="60"/>
    </row>
    <row r="220" spans="1:120">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BS220" s="60"/>
      <c r="BT220" s="60"/>
      <c r="BU220" s="75"/>
      <c r="BV220" s="75"/>
      <c r="BW220" s="75"/>
      <c r="BX220" s="75"/>
      <c r="BY220" s="75"/>
      <c r="BZ220" s="75"/>
      <c r="CA220" s="75"/>
      <c r="CL220" s="60"/>
      <c r="CM220" s="60"/>
      <c r="CN220" s="60"/>
      <c r="CO220" s="60"/>
      <c r="CP220" s="60"/>
      <c r="CQ220" s="60"/>
      <c r="CR220" s="60"/>
      <c r="CS220" s="60"/>
      <c r="CT220" s="60"/>
      <c r="CU220" s="60"/>
      <c r="CV220" s="60"/>
      <c r="CW220" s="60"/>
      <c r="CX220" s="60"/>
      <c r="CY220" s="60"/>
      <c r="CZ220" s="60"/>
      <c r="DA220" s="60"/>
      <c r="DB220" s="60"/>
      <c r="DC220" s="60"/>
      <c r="DD220" s="60"/>
      <c r="DE220" s="60"/>
      <c r="DF220" s="60"/>
      <c r="DG220" s="60"/>
      <c r="DH220" s="60"/>
      <c r="DI220" s="60"/>
      <c r="DJ220" s="60"/>
      <c r="DK220" s="60"/>
      <c r="DL220" s="60"/>
      <c r="DM220" s="60"/>
      <c r="DN220" s="60"/>
      <c r="DO220" s="60"/>
      <c r="DP220" s="60"/>
    </row>
    <row r="221" spans="1:120">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BS221" s="60"/>
      <c r="BT221" s="60"/>
      <c r="BU221" s="75"/>
      <c r="BV221" s="75"/>
      <c r="BW221" s="75"/>
      <c r="BX221" s="75"/>
      <c r="BY221" s="75"/>
      <c r="BZ221" s="75"/>
      <c r="CA221" s="75"/>
      <c r="CL221" s="60"/>
      <c r="CM221" s="60"/>
      <c r="CN221" s="60"/>
      <c r="CO221" s="60"/>
      <c r="CP221" s="60"/>
      <c r="CQ221" s="60"/>
      <c r="CR221" s="60"/>
      <c r="CS221" s="60"/>
      <c r="CT221" s="60"/>
      <c r="CU221" s="60"/>
      <c r="CV221" s="60"/>
      <c r="CW221" s="60"/>
      <c r="CX221" s="60"/>
      <c r="CY221" s="60"/>
      <c r="CZ221" s="60"/>
      <c r="DA221" s="60"/>
      <c r="DB221" s="60"/>
      <c r="DC221" s="60"/>
      <c r="DD221" s="60"/>
      <c r="DE221" s="60"/>
      <c r="DF221" s="60"/>
      <c r="DG221" s="60"/>
      <c r="DH221" s="60"/>
      <c r="DI221" s="60"/>
      <c r="DJ221" s="60"/>
      <c r="DK221" s="60"/>
      <c r="DL221" s="60"/>
      <c r="DM221" s="60"/>
      <c r="DN221" s="60"/>
      <c r="DO221" s="60"/>
      <c r="DP221" s="60"/>
    </row>
    <row r="222" spans="1:120">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BS222" s="60"/>
      <c r="BT222" s="60"/>
      <c r="BU222" s="75"/>
      <c r="BV222" s="75"/>
      <c r="BW222" s="75"/>
      <c r="BX222" s="75"/>
      <c r="BY222" s="75"/>
      <c r="BZ222" s="75"/>
      <c r="CA222" s="75"/>
      <c r="CL222" s="60"/>
      <c r="CM222" s="60"/>
      <c r="CN222" s="60"/>
      <c r="CO222" s="60"/>
      <c r="CP222" s="60"/>
      <c r="CQ222" s="60"/>
      <c r="CR222" s="60"/>
      <c r="CS222" s="60"/>
      <c r="CT222" s="60"/>
      <c r="CU222" s="60"/>
      <c r="CV222" s="60"/>
      <c r="CW222" s="60"/>
      <c r="CX222" s="60"/>
      <c r="CY222" s="60"/>
      <c r="CZ222" s="60"/>
      <c r="DA222" s="60"/>
      <c r="DB222" s="60"/>
      <c r="DC222" s="60"/>
      <c r="DD222" s="60"/>
      <c r="DE222" s="60"/>
      <c r="DF222" s="60"/>
      <c r="DG222" s="60"/>
      <c r="DH222" s="60"/>
      <c r="DI222" s="60"/>
      <c r="DJ222" s="60"/>
      <c r="DK222" s="60"/>
      <c r="DL222" s="60"/>
      <c r="DM222" s="60"/>
      <c r="DN222" s="60"/>
      <c r="DO222" s="60"/>
      <c r="DP222" s="60"/>
    </row>
    <row r="223" spans="1:120">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BS223" s="60"/>
      <c r="BT223" s="60"/>
      <c r="BU223" s="75"/>
      <c r="BV223" s="75"/>
      <c r="BW223" s="75"/>
      <c r="BX223" s="75"/>
      <c r="BY223" s="75"/>
      <c r="BZ223" s="75"/>
      <c r="CA223" s="75"/>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60"/>
      <c r="DI223" s="60"/>
      <c r="DJ223" s="60"/>
      <c r="DK223" s="60"/>
      <c r="DL223" s="60"/>
      <c r="DM223" s="60"/>
      <c r="DN223" s="60"/>
      <c r="DO223" s="60"/>
      <c r="DP223" s="60"/>
    </row>
    <row r="224" spans="1:120">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BS224" s="60"/>
      <c r="BT224" s="60"/>
      <c r="BU224" s="75"/>
      <c r="BV224" s="75"/>
      <c r="BW224" s="75"/>
      <c r="BX224" s="75"/>
      <c r="BY224" s="75"/>
      <c r="BZ224" s="75"/>
      <c r="CA224" s="75"/>
      <c r="CL224" s="60"/>
      <c r="CM224" s="60"/>
      <c r="CN224" s="60"/>
      <c r="CO224" s="60"/>
      <c r="CP224" s="60"/>
      <c r="CQ224" s="60"/>
      <c r="CR224" s="60"/>
      <c r="CS224" s="60"/>
      <c r="CT224" s="60"/>
      <c r="CU224" s="60"/>
      <c r="CV224" s="60"/>
      <c r="CW224" s="60"/>
      <c r="CX224" s="60"/>
      <c r="CY224" s="60"/>
      <c r="CZ224" s="60"/>
      <c r="DA224" s="60"/>
      <c r="DB224" s="60"/>
      <c r="DC224" s="60"/>
      <c r="DD224" s="60"/>
      <c r="DE224" s="60"/>
      <c r="DF224" s="60"/>
      <c r="DG224" s="60"/>
      <c r="DH224" s="60"/>
      <c r="DI224" s="60"/>
      <c r="DJ224" s="60"/>
      <c r="DK224" s="60"/>
      <c r="DL224" s="60"/>
      <c r="DM224" s="60"/>
      <c r="DN224" s="60"/>
      <c r="DO224" s="60"/>
      <c r="DP224" s="60"/>
    </row>
    <row r="225" spans="1:120">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BS225" s="60"/>
      <c r="BT225" s="60"/>
      <c r="BU225" s="75"/>
      <c r="BV225" s="75"/>
      <c r="BW225" s="75"/>
      <c r="BX225" s="75"/>
      <c r="BY225" s="75"/>
      <c r="BZ225" s="75"/>
      <c r="CA225" s="75"/>
      <c r="CL225" s="60"/>
      <c r="CM225" s="60"/>
      <c r="CN225" s="60"/>
      <c r="CO225" s="60"/>
      <c r="CP225" s="60"/>
      <c r="CQ225" s="60"/>
      <c r="CR225" s="60"/>
      <c r="CS225" s="60"/>
      <c r="CT225" s="60"/>
      <c r="CU225" s="60"/>
      <c r="CV225" s="60"/>
      <c r="CW225" s="60"/>
      <c r="CX225" s="60"/>
      <c r="CY225" s="60"/>
      <c r="CZ225" s="60"/>
      <c r="DA225" s="60"/>
      <c r="DB225" s="60"/>
      <c r="DC225" s="60"/>
      <c r="DD225" s="60"/>
      <c r="DE225" s="60"/>
      <c r="DF225" s="60"/>
      <c r="DG225" s="60"/>
      <c r="DH225" s="60"/>
      <c r="DI225" s="60"/>
      <c r="DJ225" s="60"/>
      <c r="DK225" s="60"/>
      <c r="DL225" s="60"/>
      <c r="DM225" s="60"/>
      <c r="DN225" s="60"/>
      <c r="DO225" s="60"/>
      <c r="DP225" s="60"/>
    </row>
    <row r="226" spans="1:120">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BS226" s="60"/>
      <c r="BT226" s="60"/>
      <c r="BU226" s="75"/>
      <c r="BV226" s="75"/>
      <c r="BW226" s="75"/>
      <c r="BX226" s="75"/>
      <c r="BY226" s="75"/>
      <c r="BZ226" s="75"/>
      <c r="CA226" s="75"/>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row>
    <row r="227" spans="1:120">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BS227" s="60"/>
      <c r="BT227" s="60"/>
      <c r="BU227" s="75"/>
      <c r="BV227" s="75"/>
      <c r="BW227" s="75"/>
      <c r="BX227" s="75"/>
      <c r="BY227" s="75"/>
      <c r="BZ227" s="75"/>
      <c r="CA227" s="75"/>
      <c r="CL227" s="60"/>
      <c r="CM227" s="60"/>
      <c r="CN227" s="60"/>
      <c r="CO227" s="60"/>
      <c r="CP227" s="60"/>
      <c r="CQ227" s="60"/>
      <c r="CR227" s="60"/>
      <c r="CS227" s="60"/>
      <c r="CT227" s="60"/>
      <c r="CU227" s="60"/>
      <c r="CV227" s="60"/>
      <c r="CW227" s="60"/>
      <c r="CX227" s="60"/>
      <c r="CY227" s="60"/>
      <c r="CZ227" s="60"/>
      <c r="DA227" s="60"/>
      <c r="DB227" s="60"/>
      <c r="DC227" s="60"/>
      <c r="DD227" s="60"/>
      <c r="DE227" s="60"/>
      <c r="DF227" s="60"/>
      <c r="DG227" s="60"/>
      <c r="DH227" s="60"/>
      <c r="DI227" s="60"/>
      <c r="DJ227" s="60"/>
      <c r="DK227" s="60"/>
      <c r="DL227" s="60"/>
      <c r="DM227" s="60"/>
      <c r="DN227" s="60"/>
      <c r="DO227" s="60"/>
      <c r="DP227" s="60"/>
    </row>
    <row r="228" spans="1:120">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BS228" s="60"/>
      <c r="BT228" s="60"/>
      <c r="BU228" s="75"/>
      <c r="BV228" s="75"/>
      <c r="BW228" s="75"/>
      <c r="BX228" s="75"/>
      <c r="BY228" s="75"/>
      <c r="BZ228" s="75"/>
      <c r="CA228" s="75"/>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row>
    <row r="229" spans="1:120">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BS229" s="60"/>
      <c r="BT229" s="60"/>
      <c r="BU229" s="75"/>
      <c r="BV229" s="75"/>
      <c r="BW229" s="75"/>
      <c r="BX229" s="75"/>
      <c r="BY229" s="75"/>
      <c r="BZ229" s="75"/>
      <c r="CA229" s="75"/>
      <c r="CL229" s="60"/>
      <c r="CM229" s="60"/>
      <c r="CN229" s="60"/>
      <c r="CO229" s="60"/>
      <c r="CP229" s="60"/>
      <c r="CQ229" s="60"/>
      <c r="CR229" s="60"/>
      <c r="CS229" s="60"/>
      <c r="CT229" s="60"/>
      <c r="CU229" s="60"/>
      <c r="CV229" s="60"/>
      <c r="CW229" s="60"/>
      <c r="CX229" s="60"/>
      <c r="CY229" s="60"/>
      <c r="CZ229" s="60"/>
      <c r="DA229" s="60"/>
      <c r="DB229" s="60"/>
      <c r="DC229" s="60"/>
      <c r="DD229" s="60"/>
      <c r="DE229" s="60"/>
      <c r="DF229" s="60"/>
      <c r="DG229" s="60"/>
      <c r="DH229" s="60"/>
      <c r="DI229" s="60"/>
      <c r="DJ229" s="60"/>
      <c r="DK229" s="60"/>
      <c r="DL229" s="60"/>
      <c r="DM229" s="60"/>
      <c r="DN229" s="60"/>
      <c r="DO229" s="60"/>
      <c r="DP229" s="60"/>
    </row>
    <row r="230" spans="1:120">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BS230" s="60"/>
      <c r="BT230" s="60"/>
      <c r="BU230" s="75"/>
      <c r="BV230" s="75"/>
      <c r="BW230" s="75"/>
      <c r="BX230" s="75"/>
      <c r="BY230" s="75"/>
      <c r="BZ230" s="75"/>
      <c r="CA230" s="75"/>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row>
    <row r="231" spans="1:120">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BS231" s="60"/>
      <c r="BT231" s="60"/>
      <c r="BU231" s="75"/>
      <c r="BV231" s="75"/>
      <c r="BW231" s="75"/>
      <c r="BX231" s="75"/>
      <c r="BY231" s="75"/>
      <c r="BZ231" s="75"/>
      <c r="CA231" s="75"/>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60"/>
      <c r="DI231" s="60"/>
      <c r="DJ231" s="60"/>
      <c r="DK231" s="60"/>
      <c r="DL231" s="60"/>
      <c r="DM231" s="60"/>
      <c r="DN231" s="60"/>
      <c r="DO231" s="60"/>
      <c r="DP231" s="60"/>
    </row>
    <row r="232" spans="1:120">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BS232" s="60"/>
      <c r="BT232" s="60"/>
      <c r="BU232" s="75"/>
      <c r="BV232" s="75"/>
      <c r="BW232" s="75"/>
      <c r="BX232" s="75"/>
      <c r="BY232" s="75"/>
      <c r="BZ232" s="75"/>
      <c r="CA232" s="75"/>
      <c r="CL232" s="60"/>
      <c r="CM232" s="60"/>
      <c r="CN232" s="60"/>
      <c r="CO232" s="60"/>
      <c r="CP232" s="60"/>
      <c r="CQ232" s="60"/>
      <c r="CR232" s="60"/>
      <c r="CS232" s="60"/>
      <c r="CT232" s="60"/>
      <c r="CU232" s="60"/>
      <c r="CV232" s="60"/>
      <c r="CW232" s="60"/>
      <c r="CX232" s="60"/>
      <c r="CY232" s="60"/>
      <c r="CZ232" s="60"/>
      <c r="DA232" s="60"/>
      <c r="DB232" s="60"/>
      <c r="DC232" s="60"/>
      <c r="DD232" s="60"/>
      <c r="DE232" s="60"/>
      <c r="DF232" s="60"/>
      <c r="DG232" s="60"/>
      <c r="DH232" s="60"/>
      <c r="DI232" s="60"/>
      <c r="DJ232" s="60"/>
      <c r="DK232" s="60"/>
      <c r="DL232" s="60"/>
      <c r="DM232" s="60"/>
      <c r="DN232" s="60"/>
      <c r="DO232" s="60"/>
      <c r="DP232" s="60"/>
    </row>
    <row r="233" spans="1:120">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BS233" s="60"/>
      <c r="BT233" s="60"/>
      <c r="BU233" s="75"/>
      <c r="BV233" s="75"/>
      <c r="BW233" s="75"/>
      <c r="BX233" s="75"/>
      <c r="BY233" s="75"/>
      <c r="BZ233" s="75"/>
      <c r="CA233" s="75"/>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row>
    <row r="234" spans="1:120">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BS234" s="60"/>
      <c r="BT234" s="60"/>
      <c r="BU234" s="75"/>
      <c r="BV234" s="75"/>
      <c r="BW234" s="75"/>
      <c r="BX234" s="75"/>
      <c r="BY234" s="75"/>
      <c r="BZ234" s="75"/>
      <c r="CA234" s="75"/>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60"/>
      <c r="DI234" s="60"/>
      <c r="DJ234" s="60"/>
      <c r="DK234" s="60"/>
      <c r="DL234" s="60"/>
      <c r="DM234" s="60"/>
      <c r="DN234" s="60"/>
      <c r="DO234" s="60"/>
      <c r="DP234" s="60"/>
    </row>
    <row r="235" spans="1:120">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BS235" s="60"/>
      <c r="BT235" s="60"/>
      <c r="BU235" s="75"/>
      <c r="BV235" s="75"/>
      <c r="BW235" s="75"/>
      <c r="BX235" s="75"/>
      <c r="BY235" s="75"/>
      <c r="BZ235" s="75"/>
      <c r="CA235" s="75"/>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row>
    <row r="236" spans="1:120">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BS236" s="60"/>
      <c r="BT236" s="60"/>
      <c r="BU236" s="75"/>
      <c r="BV236" s="75"/>
      <c r="BW236" s="75"/>
      <c r="BX236" s="75"/>
      <c r="BY236" s="75"/>
      <c r="BZ236" s="75"/>
      <c r="CA236" s="75"/>
      <c r="CL236" s="60"/>
      <c r="CM236" s="60"/>
      <c r="CN236" s="60"/>
      <c r="CO236" s="60"/>
      <c r="CP236" s="60"/>
      <c r="CQ236" s="60"/>
      <c r="CR236" s="60"/>
      <c r="CS236" s="60"/>
      <c r="CT236" s="60"/>
      <c r="CU236" s="60"/>
      <c r="CV236" s="60"/>
      <c r="CW236" s="60"/>
      <c r="CX236" s="60"/>
      <c r="CY236" s="60"/>
      <c r="CZ236" s="60"/>
      <c r="DA236" s="60"/>
      <c r="DB236" s="60"/>
      <c r="DC236" s="60"/>
      <c r="DD236" s="60"/>
      <c r="DE236" s="60"/>
      <c r="DF236" s="60"/>
      <c r="DG236" s="60"/>
      <c r="DH236" s="60"/>
      <c r="DI236" s="60"/>
      <c r="DJ236" s="60"/>
      <c r="DK236" s="60"/>
      <c r="DL236" s="60"/>
      <c r="DM236" s="60"/>
      <c r="DN236" s="60"/>
      <c r="DO236" s="60"/>
      <c r="DP236" s="60"/>
    </row>
    <row r="237" spans="1:120">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BS237" s="60"/>
      <c r="BT237" s="60"/>
      <c r="BU237" s="75"/>
      <c r="BV237" s="75"/>
      <c r="BW237" s="75"/>
      <c r="BX237" s="75"/>
      <c r="BY237" s="75"/>
      <c r="BZ237" s="75"/>
      <c r="CA237" s="75"/>
      <c r="CL237" s="60"/>
      <c r="CM237" s="60"/>
      <c r="CN237" s="60"/>
      <c r="CO237" s="60"/>
      <c r="CP237" s="60"/>
      <c r="CQ237" s="60"/>
      <c r="CR237" s="60"/>
      <c r="CS237" s="60"/>
      <c r="CT237" s="60"/>
      <c r="CU237" s="60"/>
      <c r="CV237" s="60"/>
      <c r="CW237" s="60"/>
      <c r="CX237" s="60"/>
      <c r="CY237" s="60"/>
      <c r="CZ237" s="60"/>
      <c r="DA237" s="60"/>
      <c r="DB237" s="60"/>
      <c r="DC237" s="60"/>
      <c r="DD237" s="60"/>
      <c r="DE237" s="60"/>
      <c r="DF237" s="60"/>
      <c r="DG237" s="60"/>
      <c r="DH237" s="60"/>
      <c r="DI237" s="60"/>
      <c r="DJ237" s="60"/>
      <c r="DK237" s="60"/>
      <c r="DL237" s="60"/>
      <c r="DM237" s="60"/>
      <c r="DN237" s="60"/>
      <c r="DO237" s="60"/>
      <c r="DP237" s="60"/>
    </row>
    <row r="238" spans="1:120">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BS238" s="60"/>
      <c r="BT238" s="60"/>
      <c r="BU238" s="75"/>
      <c r="BV238" s="75"/>
      <c r="BW238" s="75"/>
      <c r="BX238" s="75"/>
      <c r="BY238" s="75"/>
      <c r="BZ238" s="75"/>
      <c r="CA238" s="75"/>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row>
    <row r="239" spans="1:120">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BS239" s="60"/>
      <c r="BT239" s="60"/>
      <c r="BU239" s="75"/>
      <c r="BV239" s="75"/>
      <c r="BW239" s="75"/>
      <c r="BX239" s="75"/>
      <c r="BY239" s="75"/>
      <c r="BZ239" s="75"/>
      <c r="CA239" s="75"/>
      <c r="CL239" s="60"/>
      <c r="CM239" s="60"/>
      <c r="CN239" s="60"/>
      <c r="CO239" s="60"/>
      <c r="CP239" s="60"/>
      <c r="CQ239" s="60"/>
      <c r="CR239" s="60"/>
      <c r="CS239" s="60"/>
      <c r="CT239" s="60"/>
      <c r="CU239" s="60"/>
      <c r="CV239" s="60"/>
      <c r="CW239" s="60"/>
      <c r="CX239" s="60"/>
      <c r="CY239" s="60"/>
      <c r="CZ239" s="60"/>
      <c r="DA239" s="60"/>
      <c r="DB239" s="60"/>
      <c r="DC239" s="60"/>
      <c r="DD239" s="60"/>
      <c r="DE239" s="60"/>
      <c r="DF239" s="60"/>
      <c r="DG239" s="60"/>
      <c r="DH239" s="60"/>
      <c r="DI239" s="60"/>
      <c r="DJ239" s="60"/>
      <c r="DK239" s="60"/>
      <c r="DL239" s="60"/>
      <c r="DM239" s="60"/>
      <c r="DN239" s="60"/>
      <c r="DO239" s="60"/>
      <c r="DP239" s="60"/>
    </row>
    <row r="240" spans="1:120">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BS240" s="60"/>
      <c r="BT240" s="60"/>
      <c r="BU240" s="75"/>
      <c r="BV240" s="75"/>
      <c r="BW240" s="75"/>
      <c r="BX240" s="75"/>
      <c r="BY240" s="75"/>
      <c r="BZ240" s="75"/>
      <c r="CA240" s="75"/>
      <c r="CL240" s="60"/>
      <c r="CM240" s="60"/>
      <c r="CN240" s="60"/>
      <c r="CO240" s="60"/>
      <c r="CP240" s="60"/>
      <c r="CQ240" s="60"/>
      <c r="CR240" s="60"/>
      <c r="CS240" s="60"/>
      <c r="CT240" s="60"/>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row>
    <row r="241" spans="1:120">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BS241" s="60"/>
      <c r="BT241" s="60"/>
      <c r="BU241" s="75"/>
      <c r="BV241" s="75"/>
      <c r="BW241" s="75"/>
      <c r="BX241" s="75"/>
      <c r="BY241" s="75"/>
      <c r="BZ241" s="75"/>
      <c r="CA241" s="75"/>
      <c r="CL241" s="60"/>
      <c r="CM241" s="60"/>
      <c r="CN241" s="60"/>
      <c r="CO241" s="60"/>
      <c r="CP241" s="60"/>
      <c r="CQ241" s="60"/>
      <c r="CR241" s="60"/>
      <c r="CS241" s="60"/>
      <c r="CT241" s="60"/>
      <c r="CU241" s="60"/>
      <c r="CV241" s="60"/>
      <c r="CW241" s="60"/>
      <c r="CX241" s="60"/>
      <c r="CY241" s="60"/>
      <c r="CZ241" s="60"/>
      <c r="DA241" s="60"/>
      <c r="DB241" s="60"/>
      <c r="DC241" s="60"/>
      <c r="DD241" s="60"/>
      <c r="DE241" s="60"/>
      <c r="DF241" s="60"/>
      <c r="DG241" s="60"/>
      <c r="DH241" s="60"/>
      <c r="DI241" s="60"/>
      <c r="DJ241" s="60"/>
      <c r="DK241" s="60"/>
      <c r="DL241" s="60"/>
      <c r="DM241" s="60"/>
      <c r="DN241" s="60"/>
      <c r="DO241" s="60"/>
      <c r="DP241" s="60"/>
    </row>
    <row r="242" spans="1:120">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BS242" s="60"/>
      <c r="BT242" s="60"/>
      <c r="BU242" s="75"/>
      <c r="BV242" s="75"/>
      <c r="BW242" s="75"/>
      <c r="BX242" s="75"/>
      <c r="BY242" s="75"/>
      <c r="BZ242" s="75"/>
      <c r="CA242" s="75"/>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row>
    <row r="243" spans="1:120">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BS243" s="60"/>
      <c r="BT243" s="60"/>
      <c r="BU243" s="75"/>
      <c r="BV243" s="75"/>
      <c r="BW243" s="75"/>
      <c r="BX243" s="75"/>
      <c r="BY243" s="75"/>
      <c r="BZ243" s="75"/>
      <c r="CA243" s="75"/>
      <c r="CL243" s="60"/>
      <c r="CM243" s="60"/>
      <c r="CN243" s="60"/>
      <c r="CO243" s="60"/>
      <c r="CP243" s="60"/>
      <c r="CQ243" s="60"/>
      <c r="CR243" s="60"/>
      <c r="CS243" s="60"/>
      <c r="CT243" s="60"/>
      <c r="CU243" s="60"/>
      <c r="CV243" s="60"/>
      <c r="CW243" s="60"/>
      <c r="CX243" s="60"/>
      <c r="CY243" s="60"/>
      <c r="CZ243" s="60"/>
      <c r="DA243" s="60"/>
      <c r="DB243" s="60"/>
      <c r="DC243" s="60"/>
      <c r="DD243" s="60"/>
      <c r="DE243" s="60"/>
      <c r="DF243" s="60"/>
      <c r="DG243" s="60"/>
      <c r="DH243" s="60"/>
      <c r="DI243" s="60"/>
      <c r="DJ243" s="60"/>
      <c r="DK243" s="60"/>
      <c r="DL243" s="60"/>
      <c r="DM243" s="60"/>
      <c r="DN243" s="60"/>
      <c r="DO243" s="60"/>
      <c r="DP243" s="60"/>
    </row>
    <row r="244" spans="1:120">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BS244" s="60"/>
      <c r="BT244" s="60"/>
      <c r="BU244" s="75"/>
      <c r="BV244" s="75"/>
      <c r="BW244" s="75"/>
      <c r="BX244" s="75"/>
      <c r="BY244" s="75"/>
      <c r="BZ244" s="75"/>
      <c r="CA244" s="75"/>
      <c r="CL244" s="60"/>
      <c r="CM244" s="60"/>
      <c r="CN244" s="60"/>
      <c r="CO244" s="60"/>
      <c r="CP244" s="60"/>
      <c r="CQ244" s="60"/>
      <c r="CR244" s="60"/>
      <c r="CS244" s="60"/>
      <c r="CT244" s="60"/>
      <c r="CU244" s="60"/>
      <c r="CV244" s="60"/>
      <c r="CW244" s="60"/>
      <c r="CX244" s="60"/>
      <c r="CY244" s="60"/>
      <c r="CZ244" s="60"/>
      <c r="DA244" s="60"/>
      <c r="DB244" s="60"/>
      <c r="DC244" s="60"/>
      <c r="DD244" s="60"/>
      <c r="DE244" s="60"/>
      <c r="DF244" s="60"/>
      <c r="DG244" s="60"/>
      <c r="DH244" s="60"/>
      <c r="DI244" s="60"/>
      <c r="DJ244" s="60"/>
      <c r="DK244" s="60"/>
      <c r="DL244" s="60"/>
      <c r="DM244" s="60"/>
      <c r="DN244" s="60"/>
      <c r="DO244" s="60"/>
      <c r="DP244" s="60"/>
    </row>
    <row r="245" spans="1:120">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BS245" s="60"/>
      <c r="BT245" s="60"/>
      <c r="BU245" s="75"/>
      <c r="BV245" s="75"/>
      <c r="BW245" s="75"/>
      <c r="BX245" s="75"/>
      <c r="BY245" s="75"/>
      <c r="BZ245" s="75"/>
      <c r="CA245" s="75"/>
      <c r="CL245" s="60"/>
      <c r="CM245" s="60"/>
      <c r="CN245" s="60"/>
      <c r="CO245" s="60"/>
      <c r="CP245" s="60"/>
      <c r="CQ245" s="60"/>
      <c r="CR245" s="60"/>
      <c r="CS245" s="60"/>
      <c r="CT245" s="60"/>
      <c r="CU245" s="60"/>
      <c r="CV245" s="60"/>
      <c r="CW245" s="60"/>
      <c r="CX245" s="60"/>
      <c r="CY245" s="60"/>
      <c r="CZ245" s="60"/>
      <c r="DA245" s="60"/>
      <c r="DB245" s="60"/>
      <c r="DC245" s="60"/>
      <c r="DD245" s="60"/>
      <c r="DE245" s="60"/>
      <c r="DF245" s="60"/>
      <c r="DG245" s="60"/>
      <c r="DH245" s="60"/>
      <c r="DI245" s="60"/>
      <c r="DJ245" s="60"/>
      <c r="DK245" s="60"/>
      <c r="DL245" s="60"/>
      <c r="DM245" s="60"/>
      <c r="DN245" s="60"/>
      <c r="DO245" s="60"/>
      <c r="DP245" s="60"/>
    </row>
    <row r="246" spans="1:120">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BS246" s="60"/>
      <c r="BT246" s="60"/>
      <c r="BU246" s="75"/>
      <c r="BV246" s="75"/>
      <c r="BW246" s="75"/>
      <c r="BX246" s="75"/>
      <c r="BY246" s="75"/>
      <c r="BZ246" s="75"/>
      <c r="CA246" s="75"/>
      <c r="CL246" s="60"/>
      <c r="CM246" s="60"/>
      <c r="CN246" s="60"/>
      <c r="CO246" s="60"/>
      <c r="CP246" s="60"/>
      <c r="CQ246" s="60"/>
      <c r="CR246" s="60"/>
      <c r="CS246" s="60"/>
      <c r="CT246" s="60"/>
      <c r="CU246" s="60"/>
      <c r="CV246" s="60"/>
      <c r="CW246" s="60"/>
      <c r="CX246" s="60"/>
      <c r="CY246" s="60"/>
      <c r="CZ246" s="60"/>
      <c r="DA246" s="60"/>
      <c r="DB246" s="60"/>
      <c r="DC246" s="60"/>
      <c r="DD246" s="60"/>
      <c r="DE246" s="60"/>
      <c r="DF246" s="60"/>
      <c r="DG246" s="60"/>
      <c r="DH246" s="60"/>
      <c r="DI246" s="60"/>
      <c r="DJ246" s="60"/>
      <c r="DK246" s="60"/>
      <c r="DL246" s="60"/>
      <c r="DM246" s="60"/>
      <c r="DN246" s="60"/>
      <c r="DO246" s="60"/>
      <c r="DP246" s="60"/>
    </row>
    <row r="247" spans="1:120">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BS247" s="60"/>
      <c r="BT247" s="60"/>
      <c r="BU247" s="75"/>
      <c r="BV247" s="75"/>
      <c r="BW247" s="75"/>
      <c r="BX247" s="75"/>
      <c r="BY247" s="75"/>
      <c r="BZ247" s="75"/>
      <c r="CA247" s="75"/>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row>
    <row r="248" spans="1:120">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BS248" s="60"/>
      <c r="BT248" s="60"/>
      <c r="BU248" s="75"/>
      <c r="BV248" s="75"/>
      <c r="BW248" s="75"/>
      <c r="BX248" s="75"/>
      <c r="BY248" s="75"/>
      <c r="BZ248" s="75"/>
      <c r="CA248" s="75"/>
      <c r="CL248" s="60"/>
      <c r="CM248" s="60"/>
      <c r="CN248" s="60"/>
      <c r="CO248" s="60"/>
      <c r="CP248" s="60"/>
      <c r="CQ248" s="60"/>
      <c r="CR248" s="60"/>
      <c r="CS248" s="60"/>
      <c r="CT248" s="60"/>
      <c r="CU248" s="60"/>
      <c r="CV248" s="60"/>
      <c r="CW248" s="60"/>
      <c r="CX248" s="60"/>
      <c r="CY248" s="60"/>
      <c r="CZ248" s="60"/>
      <c r="DA248" s="60"/>
      <c r="DB248" s="60"/>
      <c r="DC248" s="60"/>
      <c r="DD248" s="60"/>
      <c r="DE248" s="60"/>
      <c r="DF248" s="60"/>
      <c r="DG248" s="60"/>
      <c r="DH248" s="60"/>
      <c r="DI248" s="60"/>
      <c r="DJ248" s="60"/>
      <c r="DK248" s="60"/>
      <c r="DL248" s="60"/>
      <c r="DM248" s="60"/>
      <c r="DN248" s="60"/>
      <c r="DO248" s="60"/>
      <c r="DP248" s="60"/>
    </row>
    <row r="249" spans="1:120">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BS249" s="60"/>
      <c r="BT249" s="60"/>
      <c r="BU249" s="75"/>
      <c r="BV249" s="75"/>
      <c r="BW249" s="75"/>
      <c r="BX249" s="75"/>
      <c r="BY249" s="75"/>
      <c r="BZ249" s="75"/>
      <c r="CA249" s="75"/>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row>
    <row r="250" spans="1:120">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BS250" s="60"/>
      <c r="BT250" s="60"/>
      <c r="BU250" s="75"/>
      <c r="BV250" s="75"/>
      <c r="BW250" s="75"/>
      <c r="BX250" s="75"/>
      <c r="BY250" s="75"/>
      <c r="BZ250" s="75"/>
      <c r="CA250" s="75"/>
      <c r="CL250" s="60"/>
      <c r="CM250" s="60"/>
      <c r="CN250" s="60"/>
      <c r="CO250" s="60"/>
      <c r="CP250" s="60"/>
      <c r="CQ250" s="60"/>
      <c r="CR250" s="60"/>
      <c r="CS250" s="60"/>
      <c r="CT250" s="60"/>
      <c r="CU250" s="60"/>
      <c r="CV250" s="60"/>
      <c r="CW250" s="60"/>
      <c r="CX250" s="60"/>
      <c r="CY250" s="60"/>
      <c r="CZ250" s="60"/>
      <c r="DA250" s="60"/>
      <c r="DB250" s="60"/>
      <c r="DC250" s="60"/>
      <c r="DD250" s="60"/>
      <c r="DE250" s="60"/>
      <c r="DF250" s="60"/>
      <c r="DG250" s="60"/>
      <c r="DH250" s="60"/>
      <c r="DI250" s="60"/>
      <c r="DJ250" s="60"/>
      <c r="DK250" s="60"/>
      <c r="DL250" s="60"/>
      <c r="DM250" s="60"/>
      <c r="DN250" s="60"/>
      <c r="DO250" s="60"/>
      <c r="DP250" s="60"/>
    </row>
    <row r="251" spans="1:12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BS251" s="60"/>
      <c r="BT251" s="60"/>
      <c r="BU251" s="75"/>
      <c r="BV251" s="75"/>
      <c r="BW251" s="75"/>
      <c r="BX251" s="75"/>
      <c r="BY251" s="75"/>
      <c r="BZ251" s="75"/>
      <c r="CA251" s="75"/>
      <c r="CL251" s="60"/>
      <c r="CM251" s="60"/>
      <c r="CN251" s="60"/>
      <c r="CO251" s="60"/>
      <c r="CP251" s="60"/>
      <c r="CQ251" s="60"/>
      <c r="CR251" s="60"/>
      <c r="CS251" s="60"/>
      <c r="CT251" s="60"/>
      <c r="CU251" s="60"/>
      <c r="CV251" s="60"/>
      <c r="CW251" s="60"/>
      <c r="CX251" s="60"/>
      <c r="CY251" s="60"/>
      <c r="CZ251" s="60"/>
      <c r="DA251" s="60"/>
      <c r="DB251" s="60"/>
      <c r="DC251" s="60"/>
      <c r="DD251" s="60"/>
      <c r="DE251" s="60"/>
      <c r="DF251" s="60"/>
      <c r="DG251" s="60"/>
      <c r="DH251" s="60"/>
      <c r="DI251" s="60"/>
      <c r="DJ251" s="60"/>
      <c r="DK251" s="60"/>
      <c r="DL251" s="60"/>
      <c r="DM251" s="60"/>
      <c r="DN251" s="60"/>
      <c r="DO251" s="60"/>
      <c r="DP251" s="60"/>
    </row>
    <row r="252" spans="1:12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BS252" s="60"/>
      <c r="BT252" s="60"/>
      <c r="BU252" s="75"/>
      <c r="BV252" s="75"/>
      <c r="BW252" s="75"/>
      <c r="BX252" s="75"/>
      <c r="BY252" s="75"/>
      <c r="BZ252" s="75"/>
      <c r="CA252" s="75"/>
      <c r="CL252" s="60"/>
      <c r="CM252" s="60"/>
      <c r="CN252" s="60"/>
      <c r="CO252" s="60"/>
      <c r="CP252" s="60"/>
      <c r="CQ252" s="60"/>
      <c r="CR252" s="60"/>
      <c r="CS252" s="60"/>
      <c r="CT252" s="60"/>
      <c r="CU252" s="60"/>
      <c r="CV252" s="60"/>
      <c r="CW252" s="60"/>
      <c r="CX252" s="60"/>
      <c r="CY252" s="60"/>
      <c r="CZ252" s="60"/>
      <c r="DA252" s="60"/>
      <c r="DB252" s="60"/>
      <c r="DC252" s="60"/>
      <c r="DD252" s="60"/>
      <c r="DE252" s="60"/>
      <c r="DF252" s="60"/>
      <c r="DG252" s="60"/>
      <c r="DH252" s="60"/>
      <c r="DI252" s="60"/>
      <c r="DJ252" s="60"/>
      <c r="DK252" s="60"/>
      <c r="DL252" s="60"/>
      <c r="DM252" s="60"/>
      <c r="DN252" s="60"/>
      <c r="DO252" s="60"/>
      <c r="DP252" s="60"/>
    </row>
    <row r="253" spans="1:12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BS253" s="60"/>
      <c r="BT253" s="60"/>
      <c r="BU253" s="75"/>
      <c r="BV253" s="75"/>
      <c r="BW253" s="75"/>
      <c r="BX253" s="75"/>
      <c r="BY253" s="75"/>
      <c r="BZ253" s="75"/>
      <c r="CA253" s="75"/>
      <c r="CL253" s="60"/>
      <c r="CM253" s="60"/>
      <c r="CN253" s="60"/>
      <c r="CO253" s="60"/>
      <c r="CP253" s="60"/>
      <c r="CQ253" s="60"/>
      <c r="CR253" s="60"/>
      <c r="CS253" s="60"/>
      <c r="CT253" s="60"/>
      <c r="CU253" s="60"/>
      <c r="CV253" s="60"/>
      <c r="CW253" s="60"/>
      <c r="CX253" s="60"/>
      <c r="CY253" s="60"/>
      <c r="CZ253" s="60"/>
      <c r="DA253" s="60"/>
      <c r="DB253" s="60"/>
      <c r="DC253" s="60"/>
      <c r="DD253" s="60"/>
      <c r="DE253" s="60"/>
      <c r="DF253" s="60"/>
      <c r="DG253" s="60"/>
      <c r="DH253" s="60"/>
      <c r="DI253" s="60"/>
      <c r="DJ253" s="60"/>
      <c r="DK253" s="60"/>
      <c r="DL253" s="60"/>
      <c r="DM253" s="60"/>
      <c r="DN253" s="60"/>
      <c r="DO253" s="60"/>
      <c r="DP253" s="60"/>
    </row>
    <row r="254" spans="1:12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BS254" s="60"/>
      <c r="BT254" s="60"/>
      <c r="BU254" s="75"/>
      <c r="BV254" s="75"/>
      <c r="BW254" s="75"/>
      <c r="BX254" s="75"/>
      <c r="BY254" s="75"/>
      <c r="BZ254" s="75"/>
      <c r="CA254" s="75"/>
      <c r="CL254" s="60"/>
      <c r="CM254" s="60"/>
      <c r="CN254" s="60"/>
      <c r="CO254" s="60"/>
      <c r="CP254" s="60"/>
      <c r="CQ254" s="60"/>
      <c r="CR254" s="60"/>
      <c r="CS254" s="60"/>
      <c r="CT254" s="60"/>
      <c r="CU254" s="60"/>
      <c r="CV254" s="60"/>
      <c r="CW254" s="60"/>
      <c r="CX254" s="60"/>
      <c r="CY254" s="60"/>
      <c r="CZ254" s="60"/>
      <c r="DA254" s="60"/>
      <c r="DB254" s="60"/>
      <c r="DC254" s="60"/>
      <c r="DD254" s="60"/>
      <c r="DE254" s="60"/>
      <c r="DF254" s="60"/>
      <c r="DG254" s="60"/>
      <c r="DH254" s="60"/>
      <c r="DI254" s="60"/>
      <c r="DJ254" s="60"/>
      <c r="DK254" s="60"/>
      <c r="DL254" s="60"/>
      <c r="DM254" s="60"/>
      <c r="DN254" s="60"/>
      <c r="DO254" s="60"/>
      <c r="DP254" s="60"/>
    </row>
    <row r="255" spans="1:12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BS255" s="60"/>
      <c r="BT255" s="60"/>
      <c r="BU255" s="75"/>
      <c r="BV255" s="75"/>
      <c r="BW255" s="75"/>
      <c r="BX255" s="75"/>
      <c r="BY255" s="75"/>
      <c r="BZ255" s="75"/>
      <c r="CA255" s="75"/>
      <c r="CL255" s="60"/>
      <c r="CM255" s="60"/>
      <c r="CN255" s="60"/>
      <c r="CO255" s="60"/>
      <c r="CP255" s="60"/>
      <c r="CQ255" s="60"/>
      <c r="CR255" s="60"/>
      <c r="CS255" s="60"/>
      <c r="CT255" s="60"/>
      <c r="CU255" s="60"/>
      <c r="CV255" s="60"/>
      <c r="CW255" s="60"/>
      <c r="CX255" s="60"/>
      <c r="CY255" s="60"/>
      <c r="CZ255" s="60"/>
      <c r="DA255" s="60"/>
      <c r="DB255" s="60"/>
      <c r="DC255" s="60"/>
      <c r="DD255" s="60"/>
      <c r="DE255" s="60"/>
      <c r="DF255" s="60"/>
      <c r="DG255" s="60"/>
      <c r="DH255" s="60"/>
      <c r="DI255" s="60"/>
      <c r="DJ255" s="60"/>
      <c r="DK255" s="60"/>
      <c r="DL255" s="60"/>
      <c r="DM255" s="60"/>
      <c r="DN255" s="60"/>
      <c r="DO255" s="60"/>
      <c r="DP255" s="60"/>
    </row>
    <row r="256" spans="1:12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BS256" s="60"/>
      <c r="BT256" s="60"/>
      <c r="BU256" s="75"/>
      <c r="BV256" s="75"/>
      <c r="BW256" s="75"/>
      <c r="BX256" s="75"/>
      <c r="BY256" s="75"/>
      <c r="BZ256" s="75"/>
      <c r="CA256" s="75"/>
      <c r="CL256" s="60"/>
      <c r="CM256" s="60"/>
      <c r="CN256" s="60"/>
      <c r="CO256" s="60"/>
      <c r="CP256" s="60"/>
      <c r="CQ256" s="60"/>
      <c r="CR256" s="60"/>
      <c r="CS256" s="60"/>
      <c r="CT256" s="60"/>
      <c r="CU256" s="60"/>
      <c r="CV256" s="60"/>
      <c r="CW256" s="60"/>
      <c r="CX256" s="60"/>
      <c r="CY256" s="60"/>
      <c r="CZ256" s="60"/>
      <c r="DA256" s="60"/>
      <c r="DB256" s="60"/>
      <c r="DC256" s="60"/>
      <c r="DD256" s="60"/>
      <c r="DE256" s="60"/>
      <c r="DF256" s="60"/>
      <c r="DG256" s="60"/>
      <c r="DH256" s="60"/>
      <c r="DI256" s="60"/>
      <c r="DJ256" s="60"/>
      <c r="DK256" s="60"/>
      <c r="DL256" s="60"/>
      <c r="DM256" s="60"/>
      <c r="DN256" s="60"/>
      <c r="DO256" s="60"/>
      <c r="DP256" s="60"/>
    </row>
    <row r="257" spans="2:12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BS257" s="60"/>
      <c r="BT257" s="60"/>
      <c r="BU257" s="75"/>
      <c r="BV257" s="75"/>
      <c r="BW257" s="75"/>
      <c r="BX257" s="75"/>
      <c r="BY257" s="75"/>
      <c r="BZ257" s="75"/>
      <c r="CA257" s="75"/>
      <c r="CL257" s="60"/>
      <c r="CM257" s="60"/>
      <c r="CN257" s="60"/>
      <c r="CO257" s="60"/>
      <c r="CP257" s="60"/>
      <c r="CQ257" s="60"/>
      <c r="CR257" s="60"/>
      <c r="CS257" s="60"/>
      <c r="CT257" s="60"/>
      <c r="CU257" s="60"/>
      <c r="CV257" s="60"/>
      <c r="CW257" s="60"/>
      <c r="CX257" s="60"/>
      <c r="CY257" s="60"/>
      <c r="CZ257" s="60"/>
      <c r="DA257" s="60"/>
      <c r="DB257" s="60"/>
      <c r="DC257" s="60"/>
      <c r="DD257" s="60"/>
      <c r="DE257" s="60"/>
      <c r="DF257" s="60"/>
      <c r="DG257" s="60"/>
      <c r="DH257" s="60"/>
      <c r="DI257" s="60"/>
      <c r="DJ257" s="60"/>
      <c r="DK257" s="60"/>
      <c r="DL257" s="60"/>
      <c r="DM257" s="60"/>
      <c r="DN257" s="60"/>
      <c r="DO257" s="60"/>
      <c r="DP257" s="60"/>
    </row>
    <row r="258" spans="2:12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BS258" s="60"/>
      <c r="BT258" s="60"/>
      <c r="BU258" s="75"/>
      <c r="BV258" s="75"/>
      <c r="BW258" s="75"/>
      <c r="BX258" s="75"/>
      <c r="BY258" s="75"/>
      <c r="BZ258" s="75"/>
      <c r="CA258" s="75"/>
      <c r="CL258" s="60"/>
      <c r="CM258" s="60"/>
      <c r="CN258" s="60"/>
      <c r="CO258" s="60"/>
      <c r="CP258" s="60"/>
      <c r="CQ258" s="60"/>
      <c r="CR258" s="60"/>
      <c r="CS258" s="60"/>
      <c r="CT258" s="60"/>
      <c r="CU258" s="60"/>
      <c r="CV258" s="60"/>
      <c r="CW258" s="60"/>
      <c r="CX258" s="60"/>
      <c r="CY258" s="60"/>
      <c r="CZ258" s="60"/>
      <c r="DA258" s="60"/>
      <c r="DB258" s="60"/>
      <c r="DC258" s="60"/>
      <c r="DD258" s="60"/>
      <c r="DE258" s="60"/>
      <c r="DF258" s="60"/>
      <c r="DG258" s="60"/>
      <c r="DH258" s="60"/>
      <c r="DI258" s="60"/>
      <c r="DJ258" s="60"/>
      <c r="DK258" s="60"/>
      <c r="DL258" s="60"/>
      <c r="DM258" s="60"/>
      <c r="DN258" s="60"/>
      <c r="DO258" s="60"/>
      <c r="DP258" s="60"/>
    </row>
    <row r="259" spans="2:12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BS259" s="60"/>
      <c r="BT259" s="60"/>
      <c r="BU259" s="75"/>
      <c r="BV259" s="75"/>
      <c r="BW259" s="75"/>
      <c r="BX259" s="75"/>
      <c r="BY259" s="75"/>
      <c r="BZ259" s="75"/>
      <c r="CA259" s="75"/>
      <c r="CL259" s="60"/>
      <c r="CM259" s="60"/>
      <c r="CN259" s="60"/>
      <c r="CO259" s="60"/>
      <c r="CP259" s="60"/>
      <c r="CQ259" s="60"/>
      <c r="CR259" s="60"/>
      <c r="CS259" s="60"/>
      <c r="CT259" s="60"/>
      <c r="CU259" s="60"/>
      <c r="CV259" s="60"/>
      <c r="CW259" s="60"/>
      <c r="CX259" s="60"/>
      <c r="CY259" s="60"/>
      <c r="CZ259" s="60"/>
      <c r="DA259" s="60"/>
      <c r="DB259" s="60"/>
      <c r="DC259" s="60"/>
      <c r="DD259" s="60"/>
      <c r="DE259" s="60"/>
      <c r="DF259" s="60"/>
      <c r="DG259" s="60"/>
      <c r="DH259" s="60"/>
      <c r="DI259" s="60"/>
      <c r="DJ259" s="60"/>
      <c r="DK259" s="60"/>
      <c r="DL259" s="60"/>
      <c r="DM259" s="60"/>
      <c r="DN259" s="60"/>
      <c r="DO259" s="60"/>
      <c r="DP259" s="60"/>
    </row>
    <row r="260" spans="2:12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BS260" s="60"/>
      <c r="BT260" s="60"/>
      <c r="BU260" s="75"/>
      <c r="BV260" s="75"/>
      <c r="BW260" s="75"/>
      <c r="BX260" s="75"/>
      <c r="BY260" s="75"/>
      <c r="BZ260" s="75"/>
      <c r="CA260" s="75"/>
      <c r="CL260" s="60"/>
      <c r="CM260" s="60"/>
      <c r="CN260" s="60"/>
      <c r="CO260" s="60"/>
      <c r="CP260" s="60"/>
      <c r="CQ260" s="60"/>
      <c r="CR260" s="60"/>
      <c r="CS260" s="60"/>
      <c r="CT260" s="60"/>
      <c r="CU260" s="60"/>
      <c r="CV260" s="60"/>
      <c r="CW260" s="60"/>
      <c r="CX260" s="60"/>
      <c r="CY260" s="60"/>
      <c r="CZ260" s="60"/>
      <c r="DA260" s="60"/>
      <c r="DB260" s="60"/>
      <c r="DC260" s="60"/>
      <c r="DD260" s="60"/>
      <c r="DE260" s="60"/>
      <c r="DF260" s="60"/>
      <c r="DG260" s="60"/>
      <c r="DH260" s="60"/>
      <c r="DI260" s="60"/>
      <c r="DJ260" s="60"/>
      <c r="DK260" s="60"/>
      <c r="DL260" s="60"/>
      <c r="DM260" s="60"/>
      <c r="DN260" s="60"/>
      <c r="DO260" s="60"/>
      <c r="DP260" s="60"/>
    </row>
    <row r="261" spans="2:12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BS261" s="60"/>
      <c r="BT261" s="60"/>
      <c r="BU261" s="75"/>
      <c r="BV261" s="75"/>
      <c r="BW261" s="75"/>
      <c r="BX261" s="75"/>
      <c r="BY261" s="75"/>
      <c r="BZ261" s="75"/>
      <c r="CA261" s="75"/>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60"/>
      <c r="DJ261" s="60"/>
      <c r="DK261" s="60"/>
      <c r="DL261" s="60"/>
      <c r="DM261" s="60"/>
      <c r="DN261" s="60"/>
      <c r="DO261" s="60"/>
      <c r="DP261" s="60"/>
    </row>
    <row r="262" spans="2:12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BS262" s="60"/>
      <c r="BT262" s="60"/>
      <c r="BU262" s="75"/>
      <c r="BV262" s="75"/>
      <c r="BW262" s="75"/>
      <c r="BX262" s="75"/>
      <c r="BY262" s="75"/>
      <c r="BZ262" s="75"/>
      <c r="CA262" s="75"/>
      <c r="CL262" s="60"/>
      <c r="CM262" s="60"/>
      <c r="CN262" s="60"/>
      <c r="CO262" s="60"/>
      <c r="CP262" s="60"/>
      <c r="CQ262" s="60"/>
      <c r="CR262" s="60"/>
      <c r="CS262" s="60"/>
      <c r="CT262" s="60"/>
      <c r="CU262" s="60"/>
      <c r="CV262" s="60"/>
      <c r="CW262" s="60"/>
      <c r="CX262" s="60"/>
      <c r="CY262" s="60"/>
      <c r="CZ262" s="60"/>
      <c r="DA262" s="60"/>
      <c r="DB262" s="60"/>
      <c r="DC262" s="60"/>
      <c r="DD262" s="60"/>
      <c r="DE262" s="60"/>
      <c r="DF262" s="60"/>
      <c r="DG262" s="60"/>
      <c r="DH262" s="60"/>
      <c r="DI262" s="60"/>
      <c r="DJ262" s="60"/>
      <c r="DK262" s="60"/>
      <c r="DL262" s="60"/>
      <c r="DM262" s="60"/>
      <c r="DN262" s="60"/>
      <c r="DO262" s="60"/>
      <c r="DP262" s="60"/>
    </row>
    <row r="263" spans="2:12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BS263" s="60"/>
      <c r="BT263" s="60"/>
      <c r="BU263" s="75"/>
      <c r="BV263" s="75"/>
      <c r="BW263" s="75"/>
      <c r="BX263" s="75"/>
      <c r="BY263" s="75"/>
      <c r="BZ263" s="75"/>
      <c r="CA263" s="75"/>
      <c r="CL263" s="60"/>
      <c r="CM263" s="60"/>
      <c r="CN263" s="60"/>
      <c r="CO263" s="60"/>
      <c r="CP263" s="60"/>
      <c r="CQ263" s="60"/>
      <c r="CR263" s="60"/>
      <c r="CS263" s="60"/>
      <c r="CT263" s="60"/>
      <c r="CU263" s="60"/>
      <c r="CV263" s="60"/>
      <c r="CW263" s="60"/>
      <c r="CX263" s="60"/>
      <c r="CY263" s="60"/>
      <c r="CZ263" s="60"/>
      <c r="DA263" s="60"/>
      <c r="DB263" s="60"/>
      <c r="DC263" s="60"/>
      <c r="DD263" s="60"/>
      <c r="DE263" s="60"/>
      <c r="DF263" s="60"/>
      <c r="DG263" s="60"/>
      <c r="DH263" s="60"/>
      <c r="DI263" s="60"/>
      <c r="DJ263" s="60"/>
      <c r="DK263" s="60"/>
      <c r="DL263" s="60"/>
      <c r="DM263" s="60"/>
      <c r="DN263" s="60"/>
      <c r="DO263" s="60"/>
      <c r="DP263" s="60"/>
    </row>
    <row r="264" spans="2:12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BS264" s="60"/>
      <c r="BT264" s="60"/>
      <c r="BU264" s="75"/>
      <c r="BV264" s="75"/>
      <c r="BW264" s="75"/>
      <c r="BX264" s="75"/>
      <c r="BY264" s="75"/>
      <c r="BZ264" s="75"/>
      <c r="CA264" s="75"/>
      <c r="CL264" s="60"/>
      <c r="CM264" s="60"/>
      <c r="CN264" s="60"/>
      <c r="CO264" s="60"/>
      <c r="CP264" s="60"/>
      <c r="CQ264" s="60"/>
      <c r="CR264" s="60"/>
      <c r="CS264" s="60"/>
      <c r="CT264" s="60"/>
      <c r="CU264" s="60"/>
      <c r="CV264" s="60"/>
      <c r="CW264" s="60"/>
      <c r="CX264" s="60"/>
      <c r="CY264" s="60"/>
      <c r="CZ264" s="60"/>
      <c r="DA264" s="60"/>
      <c r="DB264" s="60"/>
      <c r="DC264" s="60"/>
      <c r="DD264" s="60"/>
      <c r="DE264" s="60"/>
      <c r="DF264" s="60"/>
      <c r="DG264" s="60"/>
      <c r="DH264" s="60"/>
      <c r="DI264" s="60"/>
      <c r="DJ264" s="60"/>
      <c r="DK264" s="60"/>
      <c r="DL264" s="60"/>
      <c r="DM264" s="60"/>
      <c r="DN264" s="60"/>
      <c r="DO264" s="60"/>
      <c r="DP264" s="60"/>
    </row>
    <row r="265" spans="2:12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BS265" s="60"/>
      <c r="BT265" s="60"/>
      <c r="BU265" s="75"/>
      <c r="BV265" s="75"/>
      <c r="BW265" s="75"/>
      <c r="BX265" s="75"/>
      <c r="BY265" s="75"/>
      <c r="BZ265" s="75"/>
      <c r="CA265" s="75"/>
      <c r="CL265" s="60"/>
      <c r="CM265" s="60"/>
      <c r="CN265" s="60"/>
      <c r="CO265" s="60"/>
      <c r="CP265" s="60"/>
      <c r="CQ265" s="60"/>
      <c r="CR265" s="60"/>
      <c r="CS265" s="60"/>
      <c r="CT265" s="60"/>
      <c r="CU265" s="60"/>
      <c r="CV265" s="60"/>
      <c r="CW265" s="60"/>
      <c r="CX265" s="60"/>
      <c r="CY265" s="60"/>
      <c r="CZ265" s="60"/>
      <c r="DA265" s="60"/>
      <c r="DB265" s="60"/>
      <c r="DC265" s="60"/>
      <c r="DD265" s="60"/>
      <c r="DE265" s="60"/>
      <c r="DF265" s="60"/>
      <c r="DG265" s="60"/>
      <c r="DH265" s="60"/>
      <c r="DI265" s="60"/>
      <c r="DJ265" s="60"/>
      <c r="DK265" s="60"/>
      <c r="DL265" s="60"/>
      <c r="DM265" s="60"/>
      <c r="DN265" s="60"/>
      <c r="DO265" s="60"/>
      <c r="DP265" s="60"/>
    </row>
    <row r="266" spans="2:12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BS266" s="60"/>
      <c r="BT266" s="60"/>
      <c r="BU266" s="75"/>
      <c r="BV266" s="75"/>
      <c r="BW266" s="75"/>
      <c r="BX266" s="75"/>
      <c r="BY266" s="75"/>
      <c r="BZ266" s="75"/>
      <c r="CA266" s="75"/>
      <c r="CL266" s="60"/>
      <c r="CM266" s="60"/>
      <c r="CN266" s="60"/>
      <c r="CO266" s="60"/>
      <c r="CP266" s="60"/>
      <c r="CQ266" s="60"/>
      <c r="CR266" s="60"/>
      <c r="CS266" s="60"/>
      <c r="CT266" s="60"/>
      <c r="CU266" s="60"/>
      <c r="CV266" s="60"/>
      <c r="CW266" s="60"/>
      <c r="CX266" s="60"/>
      <c r="CY266" s="60"/>
      <c r="CZ266" s="60"/>
      <c r="DA266" s="60"/>
      <c r="DB266" s="60"/>
      <c r="DC266" s="60"/>
      <c r="DD266" s="60"/>
      <c r="DE266" s="60"/>
      <c r="DF266" s="60"/>
      <c r="DG266" s="60"/>
      <c r="DH266" s="60"/>
      <c r="DI266" s="60"/>
      <c r="DJ266" s="60"/>
      <c r="DK266" s="60"/>
      <c r="DL266" s="60"/>
      <c r="DM266" s="60"/>
      <c r="DN266" s="60"/>
      <c r="DO266" s="60"/>
      <c r="DP266" s="60"/>
    </row>
    <row r="267" spans="2:12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BS267" s="60"/>
      <c r="BT267" s="60"/>
      <c r="BU267" s="75"/>
      <c r="BV267" s="75"/>
      <c r="BW267" s="75"/>
      <c r="BX267" s="75"/>
      <c r="BY267" s="75"/>
      <c r="BZ267" s="75"/>
      <c r="CA267" s="75"/>
      <c r="CL267" s="60"/>
      <c r="CM267" s="60"/>
      <c r="CN267" s="60"/>
      <c r="CO267" s="60"/>
      <c r="CP267" s="60"/>
      <c r="CQ267" s="60"/>
      <c r="CR267" s="60"/>
      <c r="CS267" s="60"/>
      <c r="CT267" s="60"/>
      <c r="CU267" s="60"/>
      <c r="CV267" s="60"/>
      <c r="CW267" s="60"/>
      <c r="CX267" s="60"/>
      <c r="CY267" s="60"/>
      <c r="CZ267" s="60"/>
      <c r="DA267" s="60"/>
      <c r="DB267" s="60"/>
      <c r="DC267" s="60"/>
      <c r="DD267" s="60"/>
      <c r="DE267" s="60"/>
      <c r="DF267" s="60"/>
      <c r="DG267" s="60"/>
      <c r="DH267" s="60"/>
      <c r="DI267" s="60"/>
      <c r="DJ267" s="60"/>
      <c r="DK267" s="60"/>
      <c r="DL267" s="60"/>
      <c r="DM267" s="60"/>
      <c r="DN267" s="60"/>
      <c r="DO267" s="60"/>
      <c r="DP267" s="60"/>
    </row>
    <row r="268" spans="2:12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BS268" s="60"/>
      <c r="BT268" s="60"/>
      <c r="BU268" s="75"/>
      <c r="BV268" s="75"/>
      <c r="BW268" s="75"/>
      <c r="BX268" s="75"/>
      <c r="BY268" s="75"/>
      <c r="BZ268" s="75"/>
      <c r="CA268" s="75"/>
      <c r="CL268" s="60"/>
      <c r="CM268" s="60"/>
      <c r="CN268" s="60"/>
      <c r="CO268" s="60"/>
      <c r="CP268" s="60"/>
      <c r="CQ268" s="60"/>
      <c r="CR268" s="60"/>
      <c r="CS268" s="60"/>
      <c r="CT268" s="60"/>
      <c r="CU268" s="60"/>
      <c r="CV268" s="60"/>
      <c r="CW268" s="60"/>
      <c r="CX268" s="60"/>
      <c r="CY268" s="60"/>
      <c r="CZ268" s="60"/>
      <c r="DA268" s="60"/>
      <c r="DB268" s="60"/>
      <c r="DC268" s="60"/>
      <c r="DD268" s="60"/>
      <c r="DE268" s="60"/>
      <c r="DF268" s="60"/>
      <c r="DG268" s="60"/>
      <c r="DH268" s="60"/>
      <c r="DI268" s="60"/>
      <c r="DJ268" s="60"/>
      <c r="DK268" s="60"/>
      <c r="DL268" s="60"/>
      <c r="DM268" s="60"/>
      <c r="DN268" s="60"/>
      <c r="DO268" s="60"/>
      <c r="DP268" s="60"/>
    </row>
    <row r="269" spans="2:12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BS269" s="60"/>
      <c r="BT269" s="60"/>
      <c r="BU269" s="75"/>
      <c r="BV269" s="75"/>
      <c r="BW269" s="75"/>
      <c r="BX269" s="75"/>
      <c r="BY269" s="75"/>
      <c r="BZ269" s="75"/>
      <c r="CA269" s="75"/>
      <c r="CL269" s="60"/>
      <c r="CM269" s="60"/>
      <c r="CN269" s="60"/>
      <c r="CO269" s="60"/>
      <c r="CP269" s="60"/>
      <c r="CQ269" s="60"/>
      <c r="CR269" s="60"/>
      <c r="CS269" s="60"/>
      <c r="CT269" s="60"/>
      <c r="CU269" s="60"/>
      <c r="CV269" s="60"/>
      <c r="CW269" s="60"/>
      <c r="CX269" s="60"/>
      <c r="CY269" s="60"/>
      <c r="CZ269" s="60"/>
      <c r="DA269" s="60"/>
      <c r="DB269" s="60"/>
      <c r="DC269" s="60"/>
      <c r="DD269" s="60"/>
      <c r="DE269" s="60"/>
      <c r="DF269" s="60"/>
      <c r="DG269" s="60"/>
      <c r="DH269" s="60"/>
      <c r="DI269" s="60"/>
      <c r="DJ269" s="60"/>
      <c r="DK269" s="60"/>
      <c r="DL269" s="60"/>
      <c r="DM269" s="60"/>
      <c r="DN269" s="60"/>
      <c r="DO269" s="60"/>
      <c r="DP269" s="60"/>
    </row>
    <row r="270" spans="2:12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BS270" s="60"/>
      <c r="BT270" s="60"/>
      <c r="BU270" s="75"/>
      <c r="BV270" s="75"/>
      <c r="BW270" s="75"/>
      <c r="BX270" s="75"/>
      <c r="BY270" s="75"/>
      <c r="BZ270" s="75"/>
      <c r="CA270" s="75"/>
      <c r="CL270" s="60"/>
      <c r="CM270" s="60"/>
      <c r="CN270" s="60"/>
      <c r="CO270" s="60"/>
      <c r="CP270" s="60"/>
      <c r="CQ270" s="60"/>
      <c r="CR270" s="60"/>
      <c r="CS270" s="60"/>
      <c r="CT270" s="60"/>
      <c r="CU270" s="60"/>
      <c r="CV270" s="60"/>
      <c r="CW270" s="60"/>
      <c r="CX270" s="60"/>
      <c r="CY270" s="60"/>
      <c r="CZ270" s="60"/>
      <c r="DA270" s="60"/>
      <c r="DB270" s="60"/>
      <c r="DC270" s="60"/>
      <c r="DD270" s="60"/>
      <c r="DE270" s="60"/>
      <c r="DF270" s="60"/>
      <c r="DG270" s="60"/>
      <c r="DH270" s="60"/>
      <c r="DI270" s="60"/>
      <c r="DJ270" s="60"/>
      <c r="DK270" s="60"/>
      <c r="DL270" s="60"/>
      <c r="DM270" s="60"/>
      <c r="DN270" s="60"/>
      <c r="DO270" s="60"/>
      <c r="DP270" s="60"/>
    </row>
    <row r="271" spans="2:12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BS271" s="60"/>
      <c r="BT271" s="60"/>
      <c r="BU271" s="75"/>
      <c r="BV271" s="75"/>
      <c r="BW271" s="75"/>
      <c r="BX271" s="75"/>
      <c r="BY271" s="75"/>
      <c r="BZ271" s="75"/>
      <c r="CA271" s="75"/>
      <c r="CL271" s="60"/>
      <c r="CM271" s="60"/>
      <c r="CN271" s="60"/>
      <c r="CO271" s="60"/>
      <c r="CP271" s="60"/>
      <c r="CQ271" s="60"/>
      <c r="CR271" s="60"/>
      <c r="CS271" s="60"/>
      <c r="CT271" s="60"/>
      <c r="CU271" s="60"/>
      <c r="CV271" s="60"/>
      <c r="CW271" s="60"/>
      <c r="CX271" s="60"/>
      <c r="CY271" s="60"/>
      <c r="CZ271" s="60"/>
      <c r="DA271" s="60"/>
      <c r="DB271" s="60"/>
      <c r="DC271" s="60"/>
      <c r="DD271" s="60"/>
      <c r="DE271" s="60"/>
      <c r="DF271" s="60"/>
      <c r="DG271" s="60"/>
      <c r="DH271" s="60"/>
      <c r="DI271" s="60"/>
      <c r="DJ271" s="60"/>
      <c r="DK271" s="60"/>
      <c r="DL271" s="60"/>
      <c r="DM271" s="60"/>
      <c r="DN271" s="60"/>
      <c r="DO271" s="60"/>
      <c r="DP271" s="60"/>
    </row>
    <row r="272" spans="2:12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BS272" s="60"/>
      <c r="BT272" s="60"/>
      <c r="BU272" s="75"/>
      <c r="BV272" s="75"/>
      <c r="BW272" s="75"/>
      <c r="BX272" s="75"/>
      <c r="BY272" s="75"/>
      <c r="BZ272" s="75"/>
      <c r="CA272" s="75"/>
      <c r="CL272" s="60"/>
      <c r="CM272" s="60"/>
      <c r="CN272" s="60"/>
      <c r="CO272" s="60"/>
      <c r="CP272" s="60"/>
      <c r="CQ272" s="60"/>
      <c r="CR272" s="60"/>
      <c r="CS272" s="60"/>
      <c r="CT272" s="60"/>
      <c r="CU272" s="60"/>
      <c r="CV272" s="60"/>
      <c r="CW272" s="60"/>
      <c r="CX272" s="60"/>
      <c r="CY272" s="60"/>
      <c r="CZ272" s="60"/>
      <c r="DA272" s="60"/>
      <c r="DB272" s="60"/>
      <c r="DC272" s="60"/>
      <c r="DD272" s="60"/>
      <c r="DE272" s="60"/>
      <c r="DF272" s="60"/>
      <c r="DG272" s="60"/>
      <c r="DH272" s="60"/>
      <c r="DI272" s="60"/>
      <c r="DJ272" s="60"/>
      <c r="DK272" s="60"/>
      <c r="DL272" s="60"/>
      <c r="DM272" s="60"/>
      <c r="DN272" s="60"/>
      <c r="DO272" s="60"/>
      <c r="DP272" s="60"/>
    </row>
    <row r="273" spans="2:12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BS273" s="60"/>
      <c r="BT273" s="60"/>
      <c r="BU273" s="75"/>
      <c r="BV273" s="75"/>
      <c r="BW273" s="75"/>
      <c r="BX273" s="75"/>
      <c r="BY273" s="75"/>
      <c r="BZ273" s="75"/>
      <c r="CA273" s="75"/>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60"/>
      <c r="DJ273" s="60"/>
      <c r="DK273" s="60"/>
      <c r="DL273" s="60"/>
      <c r="DM273" s="60"/>
      <c r="DN273" s="60"/>
      <c r="DO273" s="60"/>
      <c r="DP273" s="60"/>
    </row>
    <row r="274" spans="2:12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BS274" s="60"/>
      <c r="BT274" s="60"/>
      <c r="BU274" s="75"/>
      <c r="BV274" s="75"/>
      <c r="BW274" s="75"/>
      <c r="BX274" s="75"/>
      <c r="BY274" s="75"/>
      <c r="BZ274" s="75"/>
      <c r="CA274" s="75"/>
      <c r="CL274" s="60"/>
      <c r="CM274" s="60"/>
      <c r="CN274" s="60"/>
      <c r="CO274" s="60"/>
      <c r="CP274" s="60"/>
      <c r="CQ274" s="60"/>
      <c r="CR274" s="60"/>
      <c r="CS274" s="60"/>
      <c r="CT274" s="60"/>
      <c r="CU274" s="60"/>
      <c r="CV274" s="60"/>
      <c r="CW274" s="60"/>
      <c r="CX274" s="60"/>
      <c r="CY274" s="60"/>
      <c r="CZ274" s="60"/>
      <c r="DA274" s="60"/>
      <c r="DB274" s="60"/>
      <c r="DC274" s="60"/>
      <c r="DD274" s="60"/>
      <c r="DE274" s="60"/>
      <c r="DF274" s="60"/>
      <c r="DG274" s="60"/>
      <c r="DH274" s="60"/>
      <c r="DI274" s="60"/>
      <c r="DJ274" s="60"/>
      <c r="DK274" s="60"/>
      <c r="DL274" s="60"/>
      <c r="DM274" s="60"/>
      <c r="DN274" s="60"/>
      <c r="DO274" s="60"/>
      <c r="DP274" s="60"/>
    </row>
    <row r="275" spans="2:12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BS275" s="60"/>
      <c r="BT275" s="60"/>
      <c r="BU275" s="75"/>
      <c r="BV275" s="75"/>
      <c r="BW275" s="75"/>
      <c r="BX275" s="75"/>
      <c r="BY275" s="75"/>
      <c r="BZ275" s="75"/>
      <c r="CA275" s="75"/>
      <c r="CL275" s="60"/>
      <c r="CM275" s="60"/>
      <c r="CN275" s="60"/>
      <c r="CO275" s="60"/>
      <c r="CP275" s="60"/>
      <c r="CQ275" s="60"/>
      <c r="CR275" s="60"/>
      <c r="CS275" s="60"/>
      <c r="CT275" s="60"/>
      <c r="CU275" s="60"/>
      <c r="CV275" s="60"/>
      <c r="CW275" s="60"/>
      <c r="CX275" s="60"/>
      <c r="CY275" s="60"/>
      <c r="CZ275" s="60"/>
      <c r="DA275" s="60"/>
      <c r="DB275" s="60"/>
      <c r="DC275" s="60"/>
      <c r="DD275" s="60"/>
      <c r="DE275" s="60"/>
      <c r="DF275" s="60"/>
      <c r="DG275" s="60"/>
      <c r="DH275" s="60"/>
      <c r="DI275" s="60"/>
      <c r="DJ275" s="60"/>
      <c r="DK275" s="60"/>
      <c r="DL275" s="60"/>
      <c r="DM275" s="60"/>
      <c r="DN275" s="60"/>
      <c r="DO275" s="60"/>
      <c r="DP275" s="60"/>
    </row>
    <row r="276" spans="2:12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BS276" s="60"/>
      <c r="BT276" s="60"/>
      <c r="BU276" s="75"/>
      <c r="BV276" s="75"/>
      <c r="BW276" s="75"/>
      <c r="BX276" s="75"/>
      <c r="BY276" s="75"/>
      <c r="BZ276" s="75"/>
      <c r="CA276" s="75"/>
      <c r="CL276" s="60"/>
      <c r="CM276" s="60"/>
      <c r="CN276" s="60"/>
      <c r="CO276" s="60"/>
      <c r="CP276" s="60"/>
      <c r="CQ276" s="60"/>
      <c r="CR276" s="60"/>
      <c r="CS276" s="60"/>
      <c r="CT276" s="60"/>
      <c r="CU276" s="60"/>
      <c r="CV276" s="60"/>
      <c r="CW276" s="60"/>
      <c r="CX276" s="60"/>
      <c r="CY276" s="60"/>
      <c r="CZ276" s="60"/>
      <c r="DA276" s="60"/>
      <c r="DB276" s="60"/>
      <c r="DC276" s="60"/>
      <c r="DD276" s="60"/>
      <c r="DE276" s="60"/>
      <c r="DF276" s="60"/>
      <c r="DG276" s="60"/>
      <c r="DH276" s="60"/>
      <c r="DI276" s="60"/>
      <c r="DJ276" s="60"/>
      <c r="DK276" s="60"/>
      <c r="DL276" s="60"/>
      <c r="DM276" s="60"/>
      <c r="DN276" s="60"/>
      <c r="DO276" s="60"/>
      <c r="DP276" s="60"/>
    </row>
    <row r="277" spans="2:12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BS277" s="60"/>
      <c r="BT277" s="60"/>
      <c r="BU277" s="75"/>
      <c r="BV277" s="75"/>
      <c r="BW277" s="75"/>
      <c r="BX277" s="75"/>
      <c r="BY277" s="75"/>
      <c r="BZ277" s="75"/>
      <c r="CA277" s="75"/>
      <c r="CL277" s="60"/>
      <c r="CM277" s="60"/>
      <c r="CN277" s="60"/>
      <c r="CO277" s="60"/>
      <c r="CP277" s="60"/>
      <c r="CQ277" s="60"/>
      <c r="CR277" s="60"/>
      <c r="CS277" s="60"/>
      <c r="CT277" s="60"/>
      <c r="CU277" s="60"/>
      <c r="CV277" s="60"/>
      <c r="CW277" s="60"/>
      <c r="CX277" s="60"/>
      <c r="CY277" s="60"/>
      <c r="CZ277" s="60"/>
      <c r="DA277" s="60"/>
      <c r="DB277" s="60"/>
      <c r="DC277" s="60"/>
      <c r="DD277" s="60"/>
      <c r="DE277" s="60"/>
      <c r="DF277" s="60"/>
      <c r="DG277" s="60"/>
      <c r="DH277" s="60"/>
      <c r="DI277" s="60"/>
      <c r="DJ277" s="60"/>
      <c r="DK277" s="60"/>
      <c r="DL277" s="60"/>
      <c r="DM277" s="60"/>
      <c r="DN277" s="60"/>
      <c r="DO277" s="60"/>
      <c r="DP277" s="60"/>
    </row>
    <row r="278" spans="2:12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BS278" s="60"/>
      <c r="BT278" s="60"/>
      <c r="BU278" s="75"/>
      <c r="BV278" s="75"/>
      <c r="BW278" s="75"/>
      <c r="BX278" s="75"/>
      <c r="BY278" s="75"/>
      <c r="BZ278" s="75"/>
      <c r="CA278" s="75"/>
      <c r="CL278" s="60"/>
      <c r="CM278" s="60"/>
      <c r="CN278" s="60"/>
      <c r="CO278" s="60"/>
      <c r="CP278" s="60"/>
      <c r="CQ278" s="60"/>
      <c r="CR278" s="60"/>
      <c r="CS278" s="60"/>
      <c r="CT278" s="60"/>
      <c r="CU278" s="60"/>
      <c r="CV278" s="60"/>
      <c r="CW278" s="60"/>
      <c r="CX278" s="60"/>
      <c r="CY278" s="60"/>
      <c r="CZ278" s="60"/>
      <c r="DA278" s="60"/>
      <c r="DB278" s="60"/>
      <c r="DC278" s="60"/>
      <c r="DD278" s="60"/>
      <c r="DE278" s="60"/>
      <c r="DF278" s="60"/>
      <c r="DG278" s="60"/>
      <c r="DH278" s="60"/>
      <c r="DI278" s="60"/>
      <c r="DJ278" s="60"/>
      <c r="DK278" s="60"/>
      <c r="DL278" s="60"/>
      <c r="DM278" s="60"/>
      <c r="DN278" s="60"/>
      <c r="DO278" s="60"/>
      <c r="DP278" s="60"/>
    </row>
    <row r="279" spans="2:12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BS279" s="60"/>
      <c r="BT279" s="60"/>
      <c r="BU279" s="75"/>
      <c r="BV279" s="75"/>
      <c r="BW279" s="75"/>
      <c r="BX279" s="75"/>
      <c r="BY279" s="75"/>
      <c r="BZ279" s="75"/>
      <c r="CA279" s="75"/>
      <c r="CL279" s="60"/>
      <c r="CM279" s="60"/>
      <c r="CN279" s="60"/>
      <c r="CO279" s="60"/>
      <c r="CP279" s="60"/>
      <c r="CQ279" s="60"/>
      <c r="CR279" s="60"/>
      <c r="CS279" s="60"/>
      <c r="CT279" s="60"/>
      <c r="CU279" s="60"/>
      <c r="CV279" s="60"/>
      <c r="CW279" s="60"/>
      <c r="CX279" s="60"/>
      <c r="CY279" s="60"/>
      <c r="CZ279" s="60"/>
      <c r="DA279" s="60"/>
      <c r="DB279" s="60"/>
      <c r="DC279" s="60"/>
      <c r="DD279" s="60"/>
      <c r="DE279" s="60"/>
      <c r="DF279" s="60"/>
      <c r="DG279" s="60"/>
      <c r="DH279" s="60"/>
      <c r="DI279" s="60"/>
      <c r="DJ279" s="60"/>
      <c r="DK279" s="60"/>
      <c r="DL279" s="60"/>
      <c r="DM279" s="60"/>
      <c r="DN279" s="60"/>
      <c r="DO279" s="60"/>
      <c r="DP279" s="60"/>
    </row>
    <row r="280" spans="2:12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BS280" s="60"/>
      <c r="BT280" s="60"/>
      <c r="BU280" s="75"/>
      <c r="BV280" s="75"/>
      <c r="BW280" s="75"/>
      <c r="BX280" s="75"/>
      <c r="BY280" s="75"/>
      <c r="BZ280" s="75"/>
      <c r="CA280" s="75"/>
      <c r="CL280" s="60"/>
      <c r="CM280" s="60"/>
      <c r="CN280" s="60"/>
      <c r="CO280" s="60"/>
      <c r="CP280" s="60"/>
      <c r="CQ280" s="60"/>
      <c r="CR280" s="60"/>
      <c r="CS280" s="60"/>
      <c r="CT280" s="60"/>
      <c r="CU280" s="60"/>
      <c r="CV280" s="60"/>
      <c r="CW280" s="60"/>
      <c r="CX280" s="60"/>
      <c r="CY280" s="60"/>
      <c r="CZ280" s="60"/>
      <c r="DA280" s="60"/>
      <c r="DB280" s="60"/>
      <c r="DC280" s="60"/>
      <c r="DD280" s="60"/>
      <c r="DE280" s="60"/>
      <c r="DF280" s="60"/>
      <c r="DG280" s="60"/>
      <c r="DH280" s="60"/>
      <c r="DI280" s="60"/>
      <c r="DJ280" s="60"/>
      <c r="DK280" s="60"/>
      <c r="DL280" s="60"/>
      <c r="DM280" s="60"/>
      <c r="DN280" s="60"/>
      <c r="DO280" s="60"/>
      <c r="DP280" s="60"/>
    </row>
    <row r="281" spans="2:12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BS281" s="60"/>
      <c r="BT281" s="60"/>
      <c r="BU281" s="75"/>
      <c r="BV281" s="75"/>
      <c r="BW281" s="75"/>
      <c r="BX281" s="75"/>
      <c r="BY281" s="75"/>
      <c r="BZ281" s="75"/>
      <c r="CA281" s="75"/>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row>
    <row r="282" spans="2:12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BS282" s="60"/>
      <c r="BT282" s="60"/>
      <c r="BU282" s="75"/>
      <c r="BV282" s="75"/>
      <c r="BW282" s="75"/>
      <c r="BX282" s="75"/>
      <c r="BY282" s="75"/>
      <c r="BZ282" s="75"/>
      <c r="CA282" s="75"/>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row>
    <row r="283" spans="2:12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BS283" s="60"/>
      <c r="BT283" s="60"/>
      <c r="BU283" s="75"/>
      <c r="BV283" s="75"/>
      <c r="BW283" s="75"/>
      <c r="BX283" s="75"/>
      <c r="BY283" s="75"/>
      <c r="BZ283" s="75"/>
      <c r="CA283" s="75"/>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row>
    <row r="284" spans="2:12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BS284" s="60"/>
      <c r="BT284" s="60"/>
      <c r="BU284" s="75"/>
      <c r="BV284" s="75"/>
      <c r="BW284" s="75"/>
      <c r="BX284" s="75"/>
      <c r="BY284" s="75"/>
      <c r="BZ284" s="75"/>
      <c r="CA284" s="75"/>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row>
    <row r="285" spans="2:12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BS285" s="60"/>
      <c r="BT285" s="60"/>
      <c r="BU285" s="75"/>
      <c r="BV285" s="75"/>
      <c r="BW285" s="75"/>
      <c r="BX285" s="75"/>
      <c r="BY285" s="75"/>
      <c r="BZ285" s="75"/>
      <c r="CA285" s="75"/>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row>
    <row r="286" spans="2:12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BS286" s="60"/>
      <c r="BT286" s="60"/>
      <c r="BU286" s="75"/>
      <c r="BV286" s="75"/>
      <c r="BW286" s="75"/>
      <c r="BX286" s="75"/>
      <c r="BY286" s="75"/>
      <c r="BZ286" s="75"/>
      <c r="CA286" s="75"/>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row>
    <row r="287" spans="2:12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BS287" s="60"/>
      <c r="BT287" s="60"/>
      <c r="BU287" s="75"/>
      <c r="BV287" s="75"/>
      <c r="BW287" s="75"/>
      <c r="BX287" s="75"/>
      <c r="BY287" s="75"/>
      <c r="BZ287" s="75"/>
      <c r="CA287" s="75"/>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row>
    <row r="288" spans="2:12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BS288" s="60"/>
      <c r="BT288" s="60"/>
      <c r="BU288" s="75"/>
      <c r="BV288" s="75"/>
      <c r="BW288" s="75"/>
      <c r="BX288" s="75"/>
      <c r="BY288" s="75"/>
      <c r="BZ288" s="75"/>
      <c r="CA288" s="75"/>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row>
    <row r="289" spans="2:12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BS289" s="60"/>
      <c r="BT289" s="60"/>
      <c r="BU289" s="75"/>
      <c r="BV289" s="75"/>
      <c r="BW289" s="75"/>
      <c r="BX289" s="75"/>
      <c r="BY289" s="75"/>
      <c r="BZ289" s="75"/>
      <c r="CA289" s="75"/>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row>
    <row r="290" spans="2:12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BS290" s="60"/>
      <c r="BT290" s="60"/>
      <c r="BU290" s="75"/>
      <c r="BV290" s="75"/>
      <c r="BW290" s="75"/>
      <c r="BX290" s="75"/>
      <c r="BY290" s="75"/>
      <c r="BZ290" s="75"/>
      <c r="CA290" s="75"/>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row>
    <row r="291" spans="2:12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BS291" s="60"/>
      <c r="BT291" s="60"/>
      <c r="BU291" s="75"/>
      <c r="BV291" s="75"/>
      <c r="BW291" s="75"/>
      <c r="BX291" s="75"/>
      <c r="BY291" s="75"/>
      <c r="BZ291" s="75"/>
      <c r="CA291" s="75"/>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row>
    <row r="292" spans="2:12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BS292" s="60"/>
      <c r="BT292" s="60"/>
      <c r="BU292" s="75"/>
      <c r="BV292" s="75"/>
      <c r="BW292" s="75"/>
      <c r="BX292" s="75"/>
      <c r="BY292" s="75"/>
      <c r="BZ292" s="75"/>
      <c r="CA292" s="75"/>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row>
    <row r="293" spans="2:12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BS293" s="60"/>
      <c r="BT293" s="60"/>
      <c r="BU293" s="75"/>
      <c r="BV293" s="75"/>
      <c r="BW293" s="75"/>
      <c r="BX293" s="75"/>
      <c r="BY293" s="75"/>
      <c r="BZ293" s="75"/>
      <c r="CA293" s="75"/>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row>
    <row r="294" spans="2:12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BS294" s="60"/>
      <c r="BT294" s="60"/>
      <c r="BU294" s="75"/>
      <c r="BV294" s="75"/>
      <c r="BW294" s="75"/>
      <c r="BX294" s="75"/>
      <c r="BY294" s="75"/>
      <c r="BZ294" s="75"/>
      <c r="CA294" s="75"/>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row>
    <row r="295" spans="2:12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BS295" s="60"/>
      <c r="BT295" s="60"/>
      <c r="BU295" s="75"/>
      <c r="BV295" s="75"/>
      <c r="BW295" s="75"/>
      <c r="BX295" s="75"/>
      <c r="BY295" s="75"/>
      <c r="BZ295" s="75"/>
      <c r="CA295" s="75"/>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row>
    <row r="296" spans="2:12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BS296" s="60"/>
      <c r="BT296" s="60"/>
      <c r="BU296" s="75"/>
      <c r="BV296" s="75"/>
      <c r="BW296" s="75"/>
      <c r="BX296" s="75"/>
      <c r="BY296" s="75"/>
      <c r="BZ296" s="75"/>
      <c r="CA296" s="75"/>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row>
    <row r="297" spans="2:12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BS297" s="60"/>
      <c r="BT297" s="60"/>
      <c r="BU297" s="75"/>
      <c r="BV297" s="75"/>
      <c r="BW297" s="75"/>
      <c r="BX297" s="75"/>
      <c r="BY297" s="75"/>
      <c r="BZ297" s="75"/>
      <c r="CA297" s="75"/>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row>
    <row r="298" spans="2:12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BS298" s="60"/>
      <c r="BT298" s="60"/>
      <c r="BU298" s="75"/>
      <c r="BV298" s="75"/>
      <c r="BW298" s="75"/>
      <c r="BX298" s="75"/>
      <c r="BY298" s="75"/>
      <c r="BZ298" s="75"/>
      <c r="CA298" s="75"/>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row>
    <row r="299" spans="2:12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BS299" s="60"/>
      <c r="BT299" s="60"/>
      <c r="BU299" s="75"/>
      <c r="BV299" s="75"/>
      <c r="BW299" s="75"/>
      <c r="BX299" s="75"/>
      <c r="BY299" s="75"/>
      <c r="BZ299" s="75"/>
      <c r="CA299" s="75"/>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row>
    <row r="300" spans="2:12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BS300" s="60"/>
      <c r="BT300" s="60"/>
      <c r="BU300" s="75"/>
      <c r="BV300" s="75"/>
      <c r="BW300" s="75"/>
      <c r="BX300" s="75"/>
      <c r="BY300" s="75"/>
      <c r="BZ300" s="75"/>
      <c r="CA300" s="75"/>
      <c r="CL300" s="60"/>
      <c r="CM300" s="60"/>
      <c r="CN300" s="60"/>
      <c r="CO300" s="60"/>
      <c r="CP300" s="60"/>
      <c r="CQ300" s="60"/>
      <c r="CR300" s="60"/>
      <c r="CS300" s="60"/>
      <c r="CT300" s="60"/>
      <c r="CU300" s="60"/>
      <c r="CV300" s="60"/>
      <c r="CW300" s="60"/>
      <c r="CX300" s="60"/>
      <c r="CY300" s="60"/>
      <c r="CZ300" s="60"/>
      <c r="DA300" s="60"/>
      <c r="DB300" s="60"/>
      <c r="DC300" s="60"/>
      <c r="DD300" s="60"/>
      <c r="DE300" s="60"/>
      <c r="DF300" s="60"/>
      <c r="DG300" s="60"/>
      <c r="DH300" s="60"/>
      <c r="DI300" s="60"/>
      <c r="DJ300" s="60"/>
      <c r="DK300" s="60"/>
      <c r="DL300" s="60"/>
      <c r="DM300" s="60"/>
      <c r="DN300" s="60"/>
      <c r="DO300" s="60"/>
      <c r="DP300" s="60"/>
    </row>
    <row r="301" spans="2:12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BS301" s="60"/>
      <c r="BT301" s="60"/>
      <c r="BU301" s="75"/>
      <c r="BV301" s="75"/>
      <c r="BW301" s="75"/>
      <c r="BX301" s="75"/>
      <c r="BY301" s="75"/>
      <c r="BZ301" s="75"/>
      <c r="CA301" s="75"/>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60"/>
      <c r="DJ301" s="60"/>
      <c r="DK301" s="60"/>
      <c r="DL301" s="60"/>
      <c r="DM301" s="60"/>
      <c r="DN301" s="60"/>
      <c r="DO301" s="60"/>
      <c r="DP301" s="60"/>
    </row>
    <row r="302" spans="2:12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BS302" s="60"/>
      <c r="BT302" s="60"/>
      <c r="BU302" s="75"/>
      <c r="BV302" s="75"/>
      <c r="BW302" s="75"/>
      <c r="BX302" s="75"/>
      <c r="BY302" s="75"/>
      <c r="BZ302" s="75"/>
      <c r="CA302" s="75"/>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60"/>
      <c r="DJ302" s="60"/>
      <c r="DK302" s="60"/>
      <c r="DL302" s="60"/>
      <c r="DM302" s="60"/>
      <c r="DN302" s="60"/>
      <c r="DO302" s="60"/>
      <c r="DP302" s="60"/>
    </row>
    <row r="303" spans="2:12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BS303" s="60"/>
      <c r="BT303" s="60"/>
      <c r="BU303" s="75"/>
      <c r="BV303" s="75"/>
      <c r="BW303" s="75"/>
      <c r="BX303" s="75"/>
      <c r="BY303" s="75"/>
      <c r="BZ303" s="75"/>
      <c r="CA303" s="75"/>
      <c r="CL303" s="60"/>
      <c r="CM303" s="60"/>
      <c r="CN303" s="60"/>
      <c r="CO303" s="60"/>
      <c r="CP303" s="60"/>
      <c r="CQ303" s="60"/>
      <c r="CR303" s="60"/>
      <c r="CS303" s="60"/>
      <c r="CT303" s="60"/>
      <c r="CU303" s="60"/>
      <c r="CV303" s="60"/>
      <c r="CW303" s="60"/>
      <c r="CX303" s="60"/>
      <c r="CY303" s="60"/>
      <c r="CZ303" s="60"/>
      <c r="DA303" s="60"/>
      <c r="DB303" s="60"/>
      <c r="DC303" s="60"/>
      <c r="DD303" s="60"/>
      <c r="DE303" s="60"/>
      <c r="DF303" s="60"/>
      <c r="DG303" s="60"/>
      <c r="DH303" s="60"/>
      <c r="DI303" s="60"/>
      <c r="DJ303" s="60"/>
      <c r="DK303" s="60"/>
      <c r="DL303" s="60"/>
      <c r="DM303" s="60"/>
      <c r="DN303" s="60"/>
      <c r="DO303" s="60"/>
      <c r="DP303" s="60"/>
    </row>
    <row r="304" spans="2:12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BS304" s="60"/>
      <c r="BT304" s="60"/>
      <c r="BU304" s="75"/>
      <c r="BV304" s="75"/>
      <c r="BW304" s="75"/>
      <c r="BX304" s="75"/>
      <c r="BY304" s="75"/>
      <c r="BZ304" s="75"/>
      <c r="CA304" s="75"/>
      <c r="CL304" s="60"/>
      <c r="CM304" s="60"/>
      <c r="CN304" s="60"/>
      <c r="CO304" s="60"/>
      <c r="CP304" s="60"/>
      <c r="CQ304" s="60"/>
      <c r="CR304" s="60"/>
      <c r="CS304" s="60"/>
      <c r="CT304" s="60"/>
      <c r="CU304" s="60"/>
      <c r="CV304" s="60"/>
      <c r="CW304" s="60"/>
      <c r="CX304" s="60"/>
      <c r="CY304" s="60"/>
      <c r="CZ304" s="60"/>
      <c r="DA304" s="60"/>
      <c r="DB304" s="60"/>
      <c r="DC304" s="60"/>
      <c r="DD304" s="60"/>
      <c r="DE304" s="60"/>
      <c r="DF304" s="60"/>
      <c r="DG304" s="60"/>
      <c r="DH304" s="60"/>
      <c r="DI304" s="60"/>
      <c r="DJ304" s="60"/>
      <c r="DK304" s="60"/>
      <c r="DL304" s="60"/>
      <c r="DM304" s="60"/>
      <c r="DN304" s="60"/>
      <c r="DO304" s="60"/>
      <c r="DP304" s="60"/>
    </row>
    <row r="305" spans="2:12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BS305" s="60"/>
      <c r="BT305" s="60"/>
      <c r="BU305" s="75"/>
      <c r="BV305" s="75"/>
      <c r="BW305" s="75"/>
      <c r="BX305" s="75"/>
      <c r="BY305" s="75"/>
      <c r="BZ305" s="75"/>
      <c r="CA305" s="75"/>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row>
    <row r="306" spans="2:12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BS306" s="60"/>
      <c r="BT306" s="60"/>
      <c r="BU306" s="75"/>
      <c r="BV306" s="75"/>
      <c r="BW306" s="75"/>
      <c r="BX306" s="75"/>
      <c r="BY306" s="75"/>
      <c r="BZ306" s="75"/>
      <c r="CA306" s="75"/>
      <c r="CL306" s="60"/>
      <c r="CM306" s="60"/>
      <c r="CN306" s="60"/>
      <c r="CO306" s="60"/>
      <c r="CP306" s="60"/>
      <c r="CQ306" s="60"/>
      <c r="CR306" s="60"/>
      <c r="CS306" s="60"/>
      <c r="CT306" s="60"/>
      <c r="CU306" s="60"/>
      <c r="CV306" s="60"/>
      <c r="CW306" s="60"/>
      <c r="CX306" s="60"/>
      <c r="CY306" s="60"/>
      <c r="CZ306" s="60"/>
      <c r="DA306" s="60"/>
      <c r="DB306" s="60"/>
      <c r="DC306" s="60"/>
      <c r="DD306" s="60"/>
      <c r="DE306" s="60"/>
      <c r="DF306" s="60"/>
      <c r="DG306" s="60"/>
      <c r="DH306" s="60"/>
      <c r="DI306" s="60"/>
      <c r="DJ306" s="60"/>
      <c r="DK306" s="60"/>
      <c r="DL306" s="60"/>
      <c r="DM306" s="60"/>
      <c r="DN306" s="60"/>
      <c r="DO306" s="60"/>
      <c r="DP306" s="60"/>
    </row>
    <row r="307" spans="2:12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BS307" s="60"/>
      <c r="BT307" s="60"/>
      <c r="BU307" s="75"/>
      <c r="BV307" s="75"/>
      <c r="BW307" s="75"/>
      <c r="BX307" s="75"/>
      <c r="BY307" s="75"/>
      <c r="BZ307" s="75"/>
      <c r="CA307" s="75"/>
      <c r="CL307" s="60"/>
      <c r="CM307" s="60"/>
      <c r="CN307" s="60"/>
      <c r="CO307" s="60"/>
      <c r="CP307" s="60"/>
      <c r="CQ307" s="60"/>
      <c r="CR307" s="60"/>
      <c r="CS307" s="60"/>
      <c r="CT307" s="60"/>
      <c r="CU307" s="60"/>
      <c r="CV307" s="60"/>
      <c r="CW307" s="60"/>
      <c r="CX307" s="60"/>
      <c r="CY307" s="60"/>
      <c r="CZ307" s="60"/>
      <c r="DA307" s="60"/>
      <c r="DB307" s="60"/>
      <c r="DC307" s="60"/>
      <c r="DD307" s="60"/>
      <c r="DE307" s="60"/>
      <c r="DF307" s="60"/>
      <c r="DG307" s="60"/>
      <c r="DH307" s="60"/>
      <c r="DI307" s="60"/>
      <c r="DJ307" s="60"/>
      <c r="DK307" s="60"/>
      <c r="DL307" s="60"/>
      <c r="DM307" s="60"/>
      <c r="DN307" s="60"/>
      <c r="DO307" s="60"/>
      <c r="DP307" s="60"/>
    </row>
    <row r="308" spans="2:12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BS308" s="60"/>
      <c r="BT308" s="60"/>
      <c r="BU308" s="75"/>
      <c r="BV308" s="75"/>
      <c r="BW308" s="75"/>
      <c r="BX308" s="75"/>
      <c r="BY308" s="75"/>
      <c r="BZ308" s="75"/>
      <c r="CA308" s="75"/>
      <c r="CL308" s="60"/>
      <c r="CM308" s="60"/>
      <c r="CN308" s="60"/>
      <c r="CO308" s="60"/>
      <c r="CP308" s="60"/>
      <c r="CQ308" s="60"/>
      <c r="CR308" s="60"/>
      <c r="CS308" s="60"/>
      <c r="CT308" s="60"/>
      <c r="CU308" s="60"/>
      <c r="CV308" s="60"/>
      <c r="CW308" s="60"/>
      <c r="CX308" s="60"/>
      <c r="CY308" s="60"/>
      <c r="CZ308" s="60"/>
      <c r="DA308" s="60"/>
      <c r="DB308" s="60"/>
      <c r="DC308" s="60"/>
      <c r="DD308" s="60"/>
      <c r="DE308" s="60"/>
      <c r="DF308" s="60"/>
      <c r="DG308" s="60"/>
      <c r="DH308" s="60"/>
      <c r="DI308" s="60"/>
      <c r="DJ308" s="60"/>
      <c r="DK308" s="60"/>
      <c r="DL308" s="60"/>
      <c r="DM308" s="60"/>
      <c r="DN308" s="60"/>
      <c r="DO308" s="60"/>
      <c r="DP308" s="60"/>
    </row>
    <row r="309" spans="2:12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BS309" s="60"/>
      <c r="BT309" s="60"/>
      <c r="BU309" s="75"/>
      <c r="BV309" s="75"/>
      <c r="BW309" s="75"/>
      <c r="BX309" s="75"/>
      <c r="BY309" s="75"/>
      <c r="BZ309" s="75"/>
      <c r="CA309" s="75"/>
      <c r="CL309" s="60"/>
      <c r="CM309" s="60"/>
      <c r="CN309" s="60"/>
      <c r="CO309" s="60"/>
      <c r="CP309" s="60"/>
      <c r="CQ309" s="60"/>
      <c r="CR309" s="60"/>
      <c r="CS309" s="60"/>
      <c r="CT309" s="60"/>
      <c r="CU309" s="60"/>
      <c r="CV309" s="60"/>
      <c r="CW309" s="60"/>
      <c r="CX309" s="60"/>
      <c r="CY309" s="60"/>
      <c r="CZ309" s="60"/>
      <c r="DA309" s="60"/>
      <c r="DB309" s="60"/>
      <c r="DC309" s="60"/>
      <c r="DD309" s="60"/>
      <c r="DE309" s="60"/>
      <c r="DF309" s="60"/>
      <c r="DG309" s="60"/>
      <c r="DH309" s="60"/>
      <c r="DI309" s="60"/>
      <c r="DJ309" s="60"/>
      <c r="DK309" s="60"/>
      <c r="DL309" s="60"/>
      <c r="DM309" s="60"/>
      <c r="DN309" s="60"/>
      <c r="DO309" s="60"/>
      <c r="DP309" s="60"/>
    </row>
    <row r="310" spans="2:12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BS310" s="60"/>
      <c r="BT310" s="60"/>
      <c r="BU310" s="75"/>
      <c r="BV310" s="75"/>
      <c r="BW310" s="75"/>
      <c r="BX310" s="75"/>
      <c r="BY310" s="75"/>
      <c r="BZ310" s="75"/>
      <c r="CA310" s="75"/>
      <c r="CL310" s="60"/>
      <c r="CM310" s="60"/>
      <c r="CN310" s="60"/>
      <c r="CO310" s="60"/>
      <c r="CP310" s="60"/>
      <c r="CQ310" s="60"/>
      <c r="CR310" s="60"/>
      <c r="CS310" s="60"/>
      <c r="CT310" s="60"/>
      <c r="CU310" s="60"/>
      <c r="CV310" s="60"/>
      <c r="CW310" s="60"/>
      <c r="CX310" s="60"/>
      <c r="CY310" s="60"/>
      <c r="CZ310" s="60"/>
      <c r="DA310" s="60"/>
      <c r="DB310" s="60"/>
      <c r="DC310" s="60"/>
      <c r="DD310" s="60"/>
      <c r="DE310" s="60"/>
      <c r="DF310" s="60"/>
      <c r="DG310" s="60"/>
      <c r="DH310" s="60"/>
      <c r="DI310" s="60"/>
      <c r="DJ310" s="60"/>
      <c r="DK310" s="60"/>
      <c r="DL310" s="60"/>
      <c r="DM310" s="60"/>
      <c r="DN310" s="60"/>
      <c r="DO310" s="60"/>
      <c r="DP310" s="60"/>
    </row>
    <row r="311" spans="2:12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BS311" s="60"/>
      <c r="BT311" s="60"/>
      <c r="BU311" s="75"/>
      <c r="BV311" s="75"/>
      <c r="BW311" s="75"/>
      <c r="BX311" s="75"/>
      <c r="BY311" s="75"/>
      <c r="BZ311" s="75"/>
      <c r="CA311" s="75"/>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60"/>
      <c r="DJ311" s="60"/>
      <c r="DK311" s="60"/>
      <c r="DL311" s="60"/>
      <c r="DM311" s="60"/>
      <c r="DN311" s="60"/>
      <c r="DO311" s="60"/>
      <c r="DP311" s="60"/>
    </row>
    <row r="312" spans="2:12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BS312" s="60"/>
      <c r="BT312" s="60"/>
      <c r="BU312" s="75"/>
      <c r="BV312" s="75"/>
      <c r="BW312" s="75"/>
      <c r="BX312" s="75"/>
      <c r="BY312" s="75"/>
      <c r="BZ312" s="75"/>
      <c r="CA312" s="75"/>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60"/>
      <c r="DJ312" s="60"/>
      <c r="DK312" s="60"/>
      <c r="DL312" s="60"/>
      <c r="DM312" s="60"/>
      <c r="DN312" s="60"/>
      <c r="DO312" s="60"/>
      <c r="DP312" s="60"/>
    </row>
    <row r="313" spans="2:12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BS313" s="60"/>
      <c r="BT313" s="60"/>
      <c r="BU313" s="75"/>
      <c r="BV313" s="75"/>
      <c r="BW313" s="75"/>
      <c r="BX313" s="75"/>
      <c r="BY313" s="75"/>
      <c r="BZ313" s="75"/>
      <c r="CA313" s="75"/>
      <c r="CL313" s="60"/>
      <c r="CM313" s="60"/>
      <c r="CN313" s="60"/>
      <c r="CO313" s="60"/>
      <c r="CP313" s="60"/>
      <c r="CQ313" s="60"/>
      <c r="CR313" s="60"/>
      <c r="CS313" s="60"/>
      <c r="CT313" s="60"/>
      <c r="CU313" s="60"/>
      <c r="CV313" s="60"/>
      <c r="CW313" s="60"/>
      <c r="CX313" s="60"/>
      <c r="CY313" s="60"/>
      <c r="CZ313" s="60"/>
      <c r="DA313" s="60"/>
      <c r="DB313" s="60"/>
      <c r="DC313" s="60"/>
      <c r="DD313" s="60"/>
      <c r="DE313" s="60"/>
      <c r="DF313" s="60"/>
      <c r="DG313" s="60"/>
      <c r="DH313" s="60"/>
      <c r="DI313" s="60"/>
      <c r="DJ313" s="60"/>
      <c r="DK313" s="60"/>
      <c r="DL313" s="60"/>
      <c r="DM313" s="60"/>
      <c r="DN313" s="60"/>
      <c r="DO313" s="60"/>
      <c r="DP313" s="60"/>
    </row>
    <row r="314" spans="2:12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BS314" s="60"/>
      <c r="BT314" s="60"/>
      <c r="BU314" s="75"/>
      <c r="BV314" s="75"/>
      <c r="BW314" s="75"/>
      <c r="BX314" s="75"/>
      <c r="BY314" s="75"/>
      <c r="BZ314" s="75"/>
      <c r="CA314" s="75"/>
      <c r="CL314" s="60"/>
      <c r="CM314" s="60"/>
      <c r="CN314" s="60"/>
      <c r="CO314" s="60"/>
      <c r="CP314" s="60"/>
      <c r="CQ314" s="60"/>
      <c r="CR314" s="60"/>
      <c r="CS314" s="60"/>
      <c r="CT314" s="60"/>
      <c r="CU314" s="60"/>
      <c r="CV314" s="60"/>
      <c r="CW314" s="60"/>
      <c r="CX314" s="60"/>
      <c r="CY314" s="60"/>
      <c r="CZ314" s="60"/>
      <c r="DA314" s="60"/>
      <c r="DB314" s="60"/>
      <c r="DC314" s="60"/>
      <c r="DD314" s="60"/>
      <c r="DE314" s="60"/>
      <c r="DF314" s="60"/>
      <c r="DG314" s="60"/>
      <c r="DH314" s="60"/>
      <c r="DI314" s="60"/>
      <c r="DJ314" s="60"/>
      <c r="DK314" s="60"/>
      <c r="DL314" s="60"/>
      <c r="DM314" s="60"/>
      <c r="DN314" s="60"/>
      <c r="DO314" s="60"/>
      <c r="DP314" s="60"/>
    </row>
    <row r="315" spans="2:12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BS315" s="60"/>
      <c r="BT315" s="60"/>
      <c r="BU315" s="75"/>
      <c r="BV315" s="75"/>
      <c r="BW315" s="75"/>
      <c r="BX315" s="75"/>
      <c r="BY315" s="75"/>
      <c r="BZ315" s="75"/>
      <c r="CA315" s="75"/>
      <c r="CL315" s="60"/>
      <c r="CM315" s="60"/>
      <c r="CN315" s="60"/>
      <c r="CO315" s="60"/>
      <c r="CP315" s="60"/>
      <c r="CQ315" s="60"/>
      <c r="CR315" s="60"/>
      <c r="CS315" s="60"/>
      <c r="CT315" s="60"/>
      <c r="CU315" s="60"/>
      <c r="CV315" s="60"/>
      <c r="CW315" s="60"/>
      <c r="CX315" s="60"/>
      <c r="CY315" s="60"/>
      <c r="CZ315" s="60"/>
      <c r="DA315" s="60"/>
      <c r="DB315" s="60"/>
      <c r="DC315" s="60"/>
      <c r="DD315" s="60"/>
      <c r="DE315" s="60"/>
      <c r="DF315" s="60"/>
      <c r="DG315" s="60"/>
      <c r="DH315" s="60"/>
      <c r="DI315" s="60"/>
      <c r="DJ315" s="60"/>
      <c r="DK315" s="60"/>
      <c r="DL315" s="60"/>
      <c r="DM315" s="60"/>
      <c r="DN315" s="60"/>
      <c r="DO315" s="60"/>
      <c r="DP315" s="60"/>
    </row>
    <row r="316" spans="2:12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BS316" s="60"/>
      <c r="BT316" s="60"/>
      <c r="BU316" s="75"/>
      <c r="BV316" s="75"/>
      <c r="BW316" s="75"/>
      <c r="BX316" s="75"/>
      <c r="BY316" s="75"/>
      <c r="BZ316" s="75"/>
      <c r="CA316" s="75"/>
      <c r="CL316" s="60"/>
      <c r="CM316" s="60"/>
      <c r="CN316" s="60"/>
      <c r="CO316" s="60"/>
      <c r="CP316" s="60"/>
      <c r="CQ316" s="60"/>
      <c r="CR316" s="60"/>
      <c r="CS316" s="60"/>
      <c r="CT316" s="60"/>
      <c r="CU316" s="60"/>
      <c r="CV316" s="60"/>
      <c r="CW316" s="60"/>
      <c r="CX316" s="60"/>
      <c r="CY316" s="60"/>
      <c r="CZ316" s="60"/>
      <c r="DA316" s="60"/>
      <c r="DB316" s="60"/>
      <c r="DC316" s="60"/>
      <c r="DD316" s="60"/>
      <c r="DE316" s="60"/>
      <c r="DF316" s="60"/>
      <c r="DG316" s="60"/>
      <c r="DH316" s="60"/>
      <c r="DI316" s="60"/>
      <c r="DJ316" s="60"/>
      <c r="DK316" s="60"/>
      <c r="DL316" s="60"/>
      <c r="DM316" s="60"/>
      <c r="DN316" s="60"/>
      <c r="DO316" s="60"/>
      <c r="DP316" s="60"/>
    </row>
    <row r="317" spans="2:12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BS317" s="60"/>
      <c r="BT317" s="60"/>
      <c r="BU317" s="75"/>
      <c r="BV317" s="75"/>
      <c r="BW317" s="75"/>
      <c r="BX317" s="75"/>
      <c r="BY317" s="75"/>
      <c r="BZ317" s="75"/>
      <c r="CA317" s="75"/>
      <c r="CL317" s="60"/>
      <c r="CM317" s="60"/>
      <c r="CN317" s="60"/>
      <c r="CO317" s="60"/>
      <c r="CP317" s="60"/>
      <c r="CQ317" s="60"/>
      <c r="CR317" s="60"/>
      <c r="CS317" s="60"/>
      <c r="CT317" s="60"/>
      <c r="CU317" s="60"/>
      <c r="CV317" s="60"/>
      <c r="CW317" s="60"/>
      <c r="CX317" s="60"/>
      <c r="CY317" s="60"/>
      <c r="CZ317" s="60"/>
      <c r="DA317" s="60"/>
      <c r="DB317" s="60"/>
      <c r="DC317" s="60"/>
      <c r="DD317" s="60"/>
      <c r="DE317" s="60"/>
      <c r="DF317" s="60"/>
      <c r="DG317" s="60"/>
      <c r="DH317" s="60"/>
      <c r="DI317" s="60"/>
      <c r="DJ317" s="60"/>
      <c r="DK317" s="60"/>
      <c r="DL317" s="60"/>
      <c r="DM317" s="60"/>
      <c r="DN317" s="60"/>
      <c r="DO317" s="60"/>
      <c r="DP317" s="60"/>
    </row>
    <row r="318" spans="2:12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BS318" s="60"/>
      <c r="BT318" s="60"/>
      <c r="BU318" s="75"/>
      <c r="BV318" s="75"/>
      <c r="BW318" s="75"/>
      <c r="BX318" s="75"/>
      <c r="BY318" s="75"/>
      <c r="BZ318" s="75"/>
      <c r="CA318" s="75"/>
      <c r="CL318" s="60"/>
      <c r="CM318" s="60"/>
      <c r="CN318" s="60"/>
      <c r="CO318" s="60"/>
      <c r="CP318" s="60"/>
      <c r="CQ318" s="60"/>
      <c r="CR318" s="60"/>
      <c r="CS318" s="60"/>
      <c r="CT318" s="60"/>
      <c r="CU318" s="60"/>
      <c r="CV318" s="60"/>
      <c r="CW318" s="60"/>
      <c r="CX318" s="60"/>
      <c r="CY318" s="60"/>
      <c r="CZ318" s="60"/>
      <c r="DA318" s="60"/>
      <c r="DB318" s="60"/>
      <c r="DC318" s="60"/>
      <c r="DD318" s="60"/>
      <c r="DE318" s="60"/>
      <c r="DF318" s="60"/>
      <c r="DG318" s="60"/>
      <c r="DH318" s="60"/>
      <c r="DI318" s="60"/>
      <c r="DJ318" s="60"/>
      <c r="DK318" s="60"/>
      <c r="DL318" s="60"/>
      <c r="DM318" s="60"/>
      <c r="DN318" s="60"/>
      <c r="DO318" s="60"/>
      <c r="DP318" s="60"/>
    </row>
    <row r="319" spans="2:12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BS319" s="60"/>
      <c r="BT319" s="60"/>
      <c r="BU319" s="75"/>
      <c r="BV319" s="75"/>
      <c r="BW319" s="75"/>
      <c r="BX319" s="75"/>
      <c r="BY319" s="75"/>
      <c r="BZ319" s="75"/>
      <c r="CA319" s="75"/>
      <c r="CL319" s="60"/>
      <c r="CM319" s="60"/>
      <c r="CN319" s="60"/>
      <c r="CO319" s="60"/>
      <c r="CP319" s="60"/>
      <c r="CQ319" s="60"/>
      <c r="CR319" s="60"/>
      <c r="CS319" s="60"/>
      <c r="CT319" s="60"/>
      <c r="CU319" s="60"/>
      <c r="CV319" s="60"/>
      <c r="CW319" s="60"/>
      <c r="CX319" s="60"/>
      <c r="CY319" s="60"/>
      <c r="CZ319" s="60"/>
      <c r="DA319" s="60"/>
      <c r="DB319" s="60"/>
      <c r="DC319" s="60"/>
      <c r="DD319" s="60"/>
      <c r="DE319" s="60"/>
      <c r="DF319" s="60"/>
      <c r="DG319" s="60"/>
      <c r="DH319" s="60"/>
      <c r="DI319" s="60"/>
      <c r="DJ319" s="60"/>
      <c r="DK319" s="60"/>
      <c r="DL319" s="60"/>
      <c r="DM319" s="60"/>
      <c r="DN319" s="60"/>
      <c r="DO319" s="60"/>
      <c r="DP319" s="60"/>
    </row>
    <row r="320" spans="2:12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BS320" s="60"/>
      <c r="BT320" s="60"/>
      <c r="BU320" s="75"/>
      <c r="BV320" s="75"/>
      <c r="BW320" s="75"/>
      <c r="BX320" s="75"/>
      <c r="BY320" s="75"/>
      <c r="BZ320" s="75"/>
      <c r="CA320" s="75"/>
      <c r="CL320" s="60"/>
      <c r="CM320" s="60"/>
      <c r="CN320" s="60"/>
      <c r="CO320" s="60"/>
      <c r="CP320" s="60"/>
      <c r="CQ320" s="60"/>
      <c r="CR320" s="60"/>
      <c r="CS320" s="60"/>
      <c r="CT320" s="60"/>
      <c r="CU320" s="60"/>
      <c r="CV320" s="60"/>
      <c r="CW320" s="60"/>
      <c r="CX320" s="60"/>
      <c r="CY320" s="60"/>
      <c r="CZ320" s="60"/>
      <c r="DA320" s="60"/>
      <c r="DB320" s="60"/>
      <c r="DC320" s="60"/>
      <c r="DD320" s="60"/>
      <c r="DE320" s="60"/>
      <c r="DF320" s="60"/>
      <c r="DG320" s="60"/>
      <c r="DH320" s="60"/>
      <c r="DI320" s="60"/>
      <c r="DJ320" s="60"/>
      <c r="DK320" s="60"/>
      <c r="DL320" s="60"/>
      <c r="DM320" s="60"/>
      <c r="DN320" s="60"/>
      <c r="DO320" s="60"/>
      <c r="DP320" s="60"/>
    </row>
    <row r="321" spans="2:12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BS321" s="60"/>
      <c r="BT321" s="60"/>
      <c r="BU321" s="75"/>
      <c r="BV321" s="75"/>
      <c r="BW321" s="75"/>
      <c r="BX321" s="75"/>
      <c r="BY321" s="75"/>
      <c r="BZ321" s="75"/>
      <c r="CA321" s="75"/>
      <c r="CL321" s="60"/>
      <c r="CM321" s="60"/>
      <c r="CN321" s="60"/>
      <c r="CO321" s="60"/>
      <c r="CP321" s="60"/>
      <c r="CQ321" s="60"/>
      <c r="CR321" s="60"/>
      <c r="CS321" s="60"/>
      <c r="CT321" s="60"/>
      <c r="CU321" s="60"/>
      <c r="CV321" s="60"/>
      <c r="CW321" s="60"/>
      <c r="CX321" s="60"/>
      <c r="CY321" s="60"/>
      <c r="CZ321" s="60"/>
      <c r="DA321" s="60"/>
      <c r="DB321" s="60"/>
      <c r="DC321" s="60"/>
      <c r="DD321" s="60"/>
      <c r="DE321" s="60"/>
      <c r="DF321" s="60"/>
      <c r="DG321" s="60"/>
      <c r="DH321" s="60"/>
      <c r="DI321" s="60"/>
      <c r="DJ321" s="60"/>
      <c r="DK321" s="60"/>
      <c r="DL321" s="60"/>
      <c r="DM321" s="60"/>
      <c r="DN321" s="60"/>
      <c r="DO321" s="60"/>
      <c r="DP321" s="60"/>
    </row>
    <row r="322" spans="2:12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BS322" s="60"/>
      <c r="BT322" s="60"/>
      <c r="BU322" s="75"/>
      <c r="BV322" s="75"/>
      <c r="BW322" s="75"/>
      <c r="BX322" s="75"/>
      <c r="BY322" s="75"/>
      <c r="BZ322" s="75"/>
      <c r="CA322" s="75"/>
      <c r="CL322" s="60"/>
      <c r="CM322" s="60"/>
      <c r="CN322" s="60"/>
      <c r="CO322" s="60"/>
      <c r="CP322" s="60"/>
      <c r="CQ322" s="60"/>
      <c r="CR322" s="60"/>
      <c r="CS322" s="60"/>
      <c r="CT322" s="60"/>
      <c r="CU322" s="60"/>
      <c r="CV322" s="60"/>
      <c r="CW322" s="60"/>
      <c r="CX322" s="60"/>
      <c r="CY322" s="60"/>
      <c r="CZ322" s="60"/>
      <c r="DA322" s="60"/>
      <c r="DB322" s="60"/>
      <c r="DC322" s="60"/>
      <c r="DD322" s="60"/>
      <c r="DE322" s="60"/>
      <c r="DF322" s="60"/>
      <c r="DG322" s="60"/>
      <c r="DH322" s="60"/>
      <c r="DI322" s="60"/>
      <c r="DJ322" s="60"/>
      <c r="DK322" s="60"/>
      <c r="DL322" s="60"/>
      <c r="DM322" s="60"/>
      <c r="DN322" s="60"/>
      <c r="DO322" s="60"/>
      <c r="DP322" s="60"/>
    </row>
    <row r="323" spans="2:12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BS323" s="60"/>
      <c r="BT323" s="60"/>
      <c r="BU323" s="75"/>
      <c r="BV323" s="75"/>
      <c r="BW323" s="75"/>
      <c r="BX323" s="75"/>
      <c r="BY323" s="75"/>
      <c r="BZ323" s="75"/>
      <c r="CA323" s="75"/>
      <c r="CL323" s="60"/>
      <c r="CM323" s="60"/>
      <c r="CN323" s="60"/>
      <c r="CO323" s="60"/>
      <c r="CP323" s="60"/>
      <c r="CQ323" s="60"/>
      <c r="CR323" s="60"/>
      <c r="CS323" s="60"/>
      <c r="CT323" s="60"/>
      <c r="CU323" s="60"/>
      <c r="CV323" s="60"/>
      <c r="CW323" s="60"/>
      <c r="CX323" s="60"/>
      <c r="CY323" s="60"/>
      <c r="CZ323" s="60"/>
      <c r="DA323" s="60"/>
      <c r="DB323" s="60"/>
      <c r="DC323" s="60"/>
      <c r="DD323" s="60"/>
      <c r="DE323" s="60"/>
      <c r="DF323" s="60"/>
      <c r="DG323" s="60"/>
      <c r="DH323" s="60"/>
      <c r="DI323" s="60"/>
      <c r="DJ323" s="60"/>
      <c r="DK323" s="60"/>
      <c r="DL323" s="60"/>
      <c r="DM323" s="60"/>
      <c r="DN323" s="60"/>
      <c r="DO323" s="60"/>
      <c r="DP323" s="60"/>
    </row>
    <row r="324" spans="2:12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BS324" s="60"/>
      <c r="BT324" s="60"/>
      <c r="BU324" s="75"/>
      <c r="BV324" s="75"/>
      <c r="BW324" s="75"/>
      <c r="BX324" s="75"/>
      <c r="BY324" s="75"/>
      <c r="BZ324" s="75"/>
      <c r="CA324" s="75"/>
      <c r="CL324" s="60"/>
      <c r="CM324" s="60"/>
      <c r="CN324" s="60"/>
      <c r="CO324" s="60"/>
      <c r="CP324" s="60"/>
      <c r="CQ324" s="60"/>
      <c r="CR324" s="60"/>
      <c r="CS324" s="60"/>
      <c r="CT324" s="60"/>
      <c r="CU324" s="60"/>
      <c r="CV324" s="60"/>
      <c r="CW324" s="60"/>
      <c r="CX324" s="60"/>
      <c r="CY324" s="60"/>
      <c r="CZ324" s="60"/>
      <c r="DA324" s="60"/>
      <c r="DB324" s="60"/>
      <c r="DC324" s="60"/>
      <c r="DD324" s="60"/>
      <c r="DE324" s="60"/>
      <c r="DF324" s="60"/>
      <c r="DG324" s="60"/>
      <c r="DH324" s="60"/>
      <c r="DI324" s="60"/>
      <c r="DJ324" s="60"/>
      <c r="DK324" s="60"/>
      <c r="DL324" s="60"/>
      <c r="DM324" s="60"/>
      <c r="DN324" s="60"/>
      <c r="DO324" s="60"/>
      <c r="DP324" s="60"/>
    </row>
    <row r="325" spans="2:12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BS325" s="60"/>
      <c r="BT325" s="60"/>
      <c r="BU325" s="75"/>
      <c r="BV325" s="75"/>
      <c r="BW325" s="75"/>
      <c r="BX325" s="75"/>
      <c r="BY325" s="75"/>
      <c r="BZ325" s="75"/>
      <c r="CA325" s="75"/>
      <c r="CL325" s="60"/>
      <c r="CM325" s="60"/>
      <c r="CN325" s="60"/>
      <c r="CO325" s="60"/>
      <c r="CP325" s="60"/>
      <c r="CQ325" s="60"/>
      <c r="CR325" s="60"/>
      <c r="CS325" s="60"/>
      <c r="CT325" s="60"/>
      <c r="CU325" s="60"/>
      <c r="CV325" s="60"/>
      <c r="CW325" s="60"/>
      <c r="CX325" s="60"/>
      <c r="CY325" s="60"/>
      <c r="CZ325" s="60"/>
      <c r="DA325" s="60"/>
      <c r="DB325" s="60"/>
      <c r="DC325" s="60"/>
      <c r="DD325" s="60"/>
      <c r="DE325" s="60"/>
      <c r="DF325" s="60"/>
      <c r="DG325" s="60"/>
      <c r="DH325" s="60"/>
      <c r="DI325" s="60"/>
      <c r="DJ325" s="60"/>
      <c r="DK325" s="60"/>
      <c r="DL325" s="60"/>
      <c r="DM325" s="60"/>
      <c r="DN325" s="60"/>
      <c r="DO325" s="60"/>
      <c r="DP325" s="60"/>
    </row>
    <row r="326" spans="2:12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BS326" s="60"/>
      <c r="BT326" s="60"/>
      <c r="BU326" s="75"/>
      <c r="BV326" s="75"/>
      <c r="BW326" s="75"/>
      <c r="BX326" s="75"/>
      <c r="BY326" s="75"/>
      <c r="BZ326" s="75"/>
      <c r="CA326" s="75"/>
      <c r="CL326" s="60"/>
      <c r="CM326" s="60"/>
      <c r="CN326" s="60"/>
      <c r="CO326" s="60"/>
      <c r="CP326" s="60"/>
      <c r="CQ326" s="60"/>
      <c r="CR326" s="60"/>
      <c r="CS326" s="60"/>
      <c r="CT326" s="60"/>
      <c r="CU326" s="60"/>
      <c r="CV326" s="60"/>
      <c r="CW326" s="60"/>
      <c r="CX326" s="60"/>
      <c r="CY326" s="60"/>
      <c r="CZ326" s="60"/>
      <c r="DA326" s="60"/>
      <c r="DB326" s="60"/>
      <c r="DC326" s="60"/>
      <c r="DD326" s="60"/>
      <c r="DE326" s="60"/>
      <c r="DF326" s="60"/>
      <c r="DG326" s="60"/>
      <c r="DH326" s="60"/>
      <c r="DI326" s="60"/>
      <c r="DJ326" s="60"/>
      <c r="DK326" s="60"/>
      <c r="DL326" s="60"/>
      <c r="DM326" s="60"/>
      <c r="DN326" s="60"/>
      <c r="DO326" s="60"/>
      <c r="DP326" s="60"/>
    </row>
    <row r="327" spans="2:12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BS327" s="60"/>
      <c r="BT327" s="60"/>
      <c r="BU327" s="75"/>
      <c r="BV327" s="75"/>
      <c r="BW327" s="75"/>
      <c r="BX327" s="75"/>
      <c r="BY327" s="75"/>
      <c r="BZ327" s="75"/>
      <c r="CA327" s="75"/>
      <c r="CL327" s="60"/>
      <c r="CM327" s="60"/>
      <c r="CN327" s="60"/>
      <c r="CO327" s="60"/>
      <c r="CP327" s="60"/>
      <c r="CQ327" s="60"/>
      <c r="CR327" s="60"/>
      <c r="CS327" s="60"/>
      <c r="CT327" s="60"/>
      <c r="CU327" s="60"/>
      <c r="CV327" s="60"/>
      <c r="CW327" s="60"/>
      <c r="CX327" s="60"/>
      <c r="CY327" s="60"/>
      <c r="CZ327" s="60"/>
      <c r="DA327" s="60"/>
      <c r="DB327" s="60"/>
      <c r="DC327" s="60"/>
      <c r="DD327" s="60"/>
      <c r="DE327" s="60"/>
      <c r="DF327" s="60"/>
      <c r="DG327" s="60"/>
      <c r="DH327" s="60"/>
      <c r="DI327" s="60"/>
      <c r="DJ327" s="60"/>
      <c r="DK327" s="60"/>
      <c r="DL327" s="60"/>
      <c r="DM327" s="60"/>
      <c r="DN327" s="60"/>
      <c r="DO327" s="60"/>
      <c r="DP327" s="60"/>
    </row>
    <row r="328" spans="2:12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BS328" s="60"/>
      <c r="BT328" s="60"/>
      <c r="BU328" s="75"/>
      <c r="BV328" s="75"/>
      <c r="BW328" s="75"/>
      <c r="BX328" s="75"/>
      <c r="BY328" s="75"/>
      <c r="BZ328" s="75"/>
      <c r="CA328" s="75"/>
      <c r="CL328" s="60"/>
      <c r="CM328" s="60"/>
      <c r="CN328" s="60"/>
      <c r="CO328" s="60"/>
      <c r="CP328" s="60"/>
      <c r="CQ328" s="60"/>
      <c r="CR328" s="60"/>
      <c r="CS328" s="60"/>
      <c r="CT328" s="60"/>
      <c r="CU328" s="60"/>
      <c r="CV328" s="60"/>
      <c r="CW328" s="60"/>
      <c r="CX328" s="60"/>
      <c r="CY328" s="60"/>
      <c r="CZ328" s="60"/>
      <c r="DA328" s="60"/>
      <c r="DB328" s="60"/>
      <c r="DC328" s="60"/>
      <c r="DD328" s="60"/>
      <c r="DE328" s="60"/>
      <c r="DF328" s="60"/>
      <c r="DG328" s="60"/>
      <c r="DH328" s="60"/>
      <c r="DI328" s="60"/>
      <c r="DJ328" s="60"/>
      <c r="DK328" s="60"/>
      <c r="DL328" s="60"/>
      <c r="DM328" s="60"/>
      <c r="DN328" s="60"/>
      <c r="DO328" s="60"/>
      <c r="DP328" s="60"/>
    </row>
    <row r="329" spans="2:12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BS329" s="60"/>
      <c r="BT329" s="60"/>
      <c r="BU329" s="75"/>
      <c r="BV329" s="75"/>
      <c r="BW329" s="75"/>
      <c r="BX329" s="75"/>
      <c r="BY329" s="75"/>
      <c r="BZ329" s="75"/>
      <c r="CA329" s="75"/>
      <c r="CL329" s="60"/>
      <c r="CM329" s="60"/>
      <c r="CN329" s="60"/>
      <c r="CO329" s="60"/>
      <c r="CP329" s="60"/>
      <c r="CQ329" s="60"/>
      <c r="CR329" s="60"/>
      <c r="CS329" s="60"/>
      <c r="CT329" s="60"/>
      <c r="CU329" s="60"/>
      <c r="CV329" s="60"/>
      <c r="CW329" s="60"/>
      <c r="CX329" s="60"/>
      <c r="CY329" s="60"/>
      <c r="CZ329" s="60"/>
      <c r="DA329" s="60"/>
      <c r="DB329" s="60"/>
      <c r="DC329" s="60"/>
      <c r="DD329" s="60"/>
      <c r="DE329" s="60"/>
      <c r="DF329" s="60"/>
      <c r="DG329" s="60"/>
      <c r="DH329" s="60"/>
      <c r="DI329" s="60"/>
      <c r="DJ329" s="60"/>
      <c r="DK329" s="60"/>
      <c r="DL329" s="60"/>
      <c r="DM329" s="60"/>
      <c r="DN329" s="60"/>
      <c r="DO329" s="60"/>
      <c r="DP329" s="60"/>
    </row>
    <row r="330" spans="2:12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BS330" s="60"/>
      <c r="BT330" s="60"/>
      <c r="BU330" s="75"/>
      <c r="BV330" s="75"/>
      <c r="BW330" s="75"/>
      <c r="BX330" s="75"/>
      <c r="BY330" s="75"/>
      <c r="BZ330" s="75"/>
      <c r="CA330" s="75"/>
      <c r="CL330" s="60"/>
      <c r="CM330" s="60"/>
      <c r="CN330" s="60"/>
      <c r="CO330" s="60"/>
      <c r="CP330" s="60"/>
      <c r="CQ330" s="60"/>
      <c r="CR330" s="60"/>
      <c r="CS330" s="60"/>
      <c r="CT330" s="60"/>
      <c r="CU330" s="60"/>
      <c r="CV330" s="60"/>
      <c r="CW330" s="60"/>
      <c r="CX330" s="60"/>
      <c r="CY330" s="60"/>
      <c r="CZ330" s="60"/>
      <c r="DA330" s="60"/>
      <c r="DB330" s="60"/>
      <c r="DC330" s="60"/>
      <c r="DD330" s="60"/>
      <c r="DE330" s="60"/>
      <c r="DF330" s="60"/>
      <c r="DG330" s="60"/>
      <c r="DH330" s="60"/>
      <c r="DI330" s="60"/>
      <c r="DJ330" s="60"/>
      <c r="DK330" s="60"/>
      <c r="DL330" s="60"/>
      <c r="DM330" s="60"/>
      <c r="DN330" s="60"/>
      <c r="DO330" s="60"/>
      <c r="DP330" s="60"/>
    </row>
    <row r="331" spans="2:12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BS331" s="60"/>
      <c r="BT331" s="60"/>
      <c r="BU331" s="75"/>
      <c r="BV331" s="75"/>
      <c r="BW331" s="75"/>
      <c r="BX331" s="75"/>
      <c r="BY331" s="75"/>
      <c r="BZ331" s="75"/>
      <c r="CA331" s="75"/>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60"/>
      <c r="DJ331" s="60"/>
      <c r="DK331" s="60"/>
      <c r="DL331" s="60"/>
      <c r="DM331" s="60"/>
      <c r="DN331" s="60"/>
      <c r="DO331" s="60"/>
      <c r="DP331" s="60"/>
    </row>
    <row r="332" spans="2:12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BS332" s="60"/>
      <c r="BT332" s="60"/>
      <c r="BU332" s="75"/>
      <c r="BV332" s="75"/>
      <c r="BW332" s="75"/>
      <c r="BX332" s="75"/>
      <c r="BY332" s="75"/>
      <c r="BZ332" s="75"/>
      <c r="CA332" s="75"/>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60"/>
      <c r="DJ332" s="60"/>
      <c r="DK332" s="60"/>
      <c r="DL332" s="60"/>
      <c r="DM332" s="60"/>
      <c r="DN332" s="60"/>
      <c r="DO332" s="60"/>
      <c r="DP332" s="60"/>
    </row>
    <row r="333" spans="2:12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BS333" s="60"/>
      <c r="BT333" s="60"/>
      <c r="BU333" s="75"/>
      <c r="BV333" s="75"/>
      <c r="BW333" s="75"/>
      <c r="BX333" s="75"/>
      <c r="BY333" s="75"/>
      <c r="BZ333" s="75"/>
      <c r="CA333" s="75"/>
      <c r="CL333" s="60"/>
      <c r="CM333" s="60"/>
      <c r="CN333" s="60"/>
      <c r="CO333" s="60"/>
      <c r="CP333" s="60"/>
      <c r="CQ333" s="60"/>
      <c r="CR333" s="60"/>
      <c r="CS333" s="60"/>
      <c r="CT333" s="60"/>
      <c r="CU333" s="60"/>
      <c r="CV333" s="60"/>
      <c r="CW333" s="60"/>
      <c r="CX333" s="60"/>
      <c r="CY333" s="60"/>
      <c r="CZ333" s="60"/>
      <c r="DA333" s="60"/>
      <c r="DB333" s="60"/>
      <c r="DC333" s="60"/>
      <c r="DD333" s="60"/>
      <c r="DE333" s="60"/>
      <c r="DF333" s="60"/>
      <c r="DG333" s="60"/>
      <c r="DH333" s="60"/>
      <c r="DI333" s="60"/>
      <c r="DJ333" s="60"/>
      <c r="DK333" s="60"/>
      <c r="DL333" s="60"/>
      <c r="DM333" s="60"/>
      <c r="DN333" s="60"/>
      <c r="DO333" s="60"/>
      <c r="DP333" s="60"/>
    </row>
    <row r="334" spans="2:12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BS334" s="60"/>
      <c r="BT334" s="60"/>
      <c r="BU334" s="75"/>
      <c r="BV334" s="75"/>
      <c r="BW334" s="75"/>
      <c r="BX334" s="75"/>
      <c r="BY334" s="75"/>
      <c r="BZ334" s="75"/>
      <c r="CA334" s="75"/>
      <c r="CL334" s="60"/>
      <c r="CM334" s="60"/>
      <c r="CN334" s="60"/>
      <c r="CO334" s="60"/>
      <c r="CP334" s="60"/>
      <c r="CQ334" s="60"/>
      <c r="CR334" s="60"/>
      <c r="CS334" s="60"/>
      <c r="CT334" s="60"/>
      <c r="CU334" s="60"/>
      <c r="CV334" s="60"/>
      <c r="CW334" s="60"/>
      <c r="CX334" s="60"/>
      <c r="CY334" s="60"/>
      <c r="CZ334" s="60"/>
      <c r="DA334" s="60"/>
      <c r="DB334" s="60"/>
      <c r="DC334" s="60"/>
      <c r="DD334" s="60"/>
      <c r="DE334" s="60"/>
      <c r="DF334" s="60"/>
      <c r="DG334" s="60"/>
      <c r="DH334" s="60"/>
      <c r="DI334" s="60"/>
      <c r="DJ334" s="60"/>
      <c r="DK334" s="60"/>
      <c r="DL334" s="60"/>
      <c r="DM334" s="60"/>
      <c r="DN334" s="60"/>
      <c r="DO334" s="60"/>
      <c r="DP334" s="60"/>
    </row>
    <row r="335" spans="2:12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BS335" s="60"/>
      <c r="BT335" s="60"/>
      <c r="BU335" s="75"/>
      <c r="BV335" s="75"/>
      <c r="BW335" s="75"/>
      <c r="BX335" s="75"/>
      <c r="BY335" s="75"/>
      <c r="BZ335" s="75"/>
      <c r="CA335" s="75"/>
      <c r="CL335" s="60"/>
      <c r="CM335" s="60"/>
      <c r="CN335" s="60"/>
      <c r="CO335" s="60"/>
      <c r="CP335" s="60"/>
      <c r="CQ335" s="60"/>
      <c r="CR335" s="60"/>
      <c r="CS335" s="60"/>
      <c r="CT335" s="60"/>
      <c r="CU335" s="60"/>
      <c r="CV335" s="60"/>
      <c r="CW335" s="60"/>
      <c r="CX335" s="60"/>
      <c r="CY335" s="60"/>
      <c r="CZ335" s="60"/>
      <c r="DA335" s="60"/>
      <c r="DB335" s="60"/>
      <c r="DC335" s="60"/>
      <c r="DD335" s="60"/>
      <c r="DE335" s="60"/>
      <c r="DF335" s="60"/>
      <c r="DG335" s="60"/>
      <c r="DH335" s="60"/>
      <c r="DI335" s="60"/>
      <c r="DJ335" s="60"/>
      <c r="DK335" s="60"/>
      <c r="DL335" s="60"/>
      <c r="DM335" s="60"/>
      <c r="DN335" s="60"/>
      <c r="DO335" s="60"/>
      <c r="DP335" s="60"/>
    </row>
    <row r="336" spans="2:12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BS336" s="60"/>
      <c r="BT336" s="60"/>
      <c r="BU336" s="75"/>
      <c r="BV336" s="75"/>
      <c r="BW336" s="75"/>
      <c r="BX336" s="75"/>
      <c r="BY336" s="75"/>
      <c r="BZ336" s="75"/>
      <c r="CA336" s="75"/>
      <c r="CL336" s="60"/>
      <c r="CM336" s="60"/>
      <c r="CN336" s="60"/>
      <c r="CO336" s="60"/>
      <c r="CP336" s="60"/>
      <c r="CQ336" s="60"/>
      <c r="CR336" s="60"/>
      <c r="CS336" s="60"/>
      <c r="CT336" s="60"/>
      <c r="CU336" s="60"/>
      <c r="CV336" s="60"/>
      <c r="CW336" s="60"/>
      <c r="CX336" s="60"/>
      <c r="CY336" s="60"/>
      <c r="CZ336" s="60"/>
      <c r="DA336" s="60"/>
      <c r="DB336" s="60"/>
      <c r="DC336" s="60"/>
      <c r="DD336" s="60"/>
      <c r="DE336" s="60"/>
      <c r="DF336" s="60"/>
      <c r="DG336" s="60"/>
      <c r="DH336" s="60"/>
      <c r="DI336" s="60"/>
      <c r="DJ336" s="60"/>
      <c r="DK336" s="60"/>
      <c r="DL336" s="60"/>
      <c r="DM336" s="60"/>
      <c r="DN336" s="60"/>
      <c r="DO336" s="60"/>
      <c r="DP336" s="60"/>
    </row>
    <row r="337" spans="2:12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BS337" s="60"/>
      <c r="BT337" s="60"/>
      <c r="BU337" s="75"/>
      <c r="BV337" s="75"/>
      <c r="BW337" s="75"/>
      <c r="BX337" s="75"/>
      <c r="BY337" s="75"/>
      <c r="BZ337" s="75"/>
      <c r="CA337" s="75"/>
      <c r="CL337" s="60"/>
      <c r="CM337" s="60"/>
      <c r="CN337" s="60"/>
      <c r="CO337" s="60"/>
      <c r="CP337" s="60"/>
      <c r="CQ337" s="60"/>
      <c r="CR337" s="60"/>
      <c r="CS337" s="60"/>
      <c r="CT337" s="60"/>
      <c r="CU337" s="60"/>
      <c r="CV337" s="60"/>
      <c r="CW337" s="60"/>
      <c r="CX337" s="60"/>
      <c r="CY337" s="60"/>
      <c r="CZ337" s="60"/>
      <c r="DA337" s="60"/>
      <c r="DB337" s="60"/>
      <c r="DC337" s="60"/>
      <c r="DD337" s="60"/>
      <c r="DE337" s="60"/>
      <c r="DF337" s="60"/>
      <c r="DG337" s="60"/>
      <c r="DH337" s="60"/>
      <c r="DI337" s="60"/>
      <c r="DJ337" s="60"/>
      <c r="DK337" s="60"/>
      <c r="DL337" s="60"/>
      <c r="DM337" s="60"/>
      <c r="DN337" s="60"/>
      <c r="DO337" s="60"/>
      <c r="DP337" s="60"/>
    </row>
    <row r="338" spans="2:12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BS338" s="60"/>
      <c r="BT338" s="60"/>
      <c r="BU338" s="75"/>
      <c r="BV338" s="75"/>
      <c r="BW338" s="75"/>
      <c r="BX338" s="75"/>
      <c r="BY338" s="75"/>
      <c r="BZ338" s="75"/>
      <c r="CA338" s="75"/>
      <c r="CL338" s="60"/>
      <c r="CM338" s="60"/>
      <c r="CN338" s="60"/>
      <c r="CO338" s="60"/>
      <c r="CP338" s="60"/>
      <c r="CQ338" s="60"/>
      <c r="CR338" s="60"/>
      <c r="CS338" s="60"/>
      <c r="CT338" s="60"/>
      <c r="CU338" s="60"/>
      <c r="CV338" s="60"/>
      <c r="CW338" s="60"/>
      <c r="CX338" s="60"/>
      <c r="CY338" s="60"/>
      <c r="CZ338" s="60"/>
      <c r="DA338" s="60"/>
      <c r="DB338" s="60"/>
      <c r="DC338" s="60"/>
      <c r="DD338" s="60"/>
      <c r="DE338" s="60"/>
      <c r="DF338" s="60"/>
      <c r="DG338" s="60"/>
      <c r="DH338" s="60"/>
      <c r="DI338" s="60"/>
      <c r="DJ338" s="60"/>
      <c r="DK338" s="60"/>
      <c r="DL338" s="60"/>
      <c r="DM338" s="60"/>
      <c r="DN338" s="60"/>
      <c r="DO338" s="60"/>
      <c r="DP338" s="60"/>
    </row>
    <row r="339" spans="2:12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BS339" s="60"/>
      <c r="BT339" s="60"/>
      <c r="BU339" s="75"/>
      <c r="BV339" s="75"/>
      <c r="BW339" s="75"/>
      <c r="BX339" s="75"/>
      <c r="BY339" s="75"/>
      <c r="BZ339" s="75"/>
      <c r="CA339" s="75"/>
      <c r="CL339" s="60"/>
      <c r="CM339" s="60"/>
      <c r="CN339" s="60"/>
      <c r="CO339" s="60"/>
      <c r="CP339" s="60"/>
      <c r="CQ339" s="60"/>
      <c r="CR339" s="60"/>
      <c r="CS339" s="60"/>
      <c r="CT339" s="60"/>
      <c r="CU339" s="60"/>
      <c r="CV339" s="60"/>
      <c r="CW339" s="60"/>
      <c r="CX339" s="60"/>
      <c r="CY339" s="60"/>
      <c r="CZ339" s="60"/>
      <c r="DA339" s="60"/>
      <c r="DB339" s="60"/>
      <c r="DC339" s="60"/>
      <c r="DD339" s="60"/>
      <c r="DE339" s="60"/>
      <c r="DF339" s="60"/>
      <c r="DG339" s="60"/>
      <c r="DH339" s="60"/>
      <c r="DI339" s="60"/>
      <c r="DJ339" s="60"/>
      <c r="DK339" s="60"/>
      <c r="DL339" s="60"/>
      <c r="DM339" s="60"/>
      <c r="DN339" s="60"/>
      <c r="DO339" s="60"/>
      <c r="DP339" s="60"/>
    </row>
    <row r="340" spans="2:12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BS340" s="60"/>
      <c r="BT340" s="60"/>
      <c r="BU340" s="75"/>
      <c r="BV340" s="75"/>
      <c r="BW340" s="75"/>
      <c r="BX340" s="75"/>
      <c r="BY340" s="75"/>
      <c r="BZ340" s="75"/>
      <c r="CA340" s="75"/>
      <c r="CL340" s="60"/>
      <c r="CM340" s="60"/>
      <c r="CN340" s="60"/>
      <c r="CO340" s="60"/>
      <c r="CP340" s="60"/>
      <c r="CQ340" s="60"/>
      <c r="CR340" s="60"/>
      <c r="CS340" s="60"/>
      <c r="CT340" s="60"/>
      <c r="CU340" s="60"/>
      <c r="CV340" s="60"/>
      <c r="CW340" s="60"/>
      <c r="CX340" s="60"/>
      <c r="CY340" s="60"/>
      <c r="CZ340" s="60"/>
      <c r="DA340" s="60"/>
      <c r="DB340" s="60"/>
      <c r="DC340" s="60"/>
      <c r="DD340" s="60"/>
      <c r="DE340" s="60"/>
      <c r="DF340" s="60"/>
      <c r="DG340" s="60"/>
      <c r="DH340" s="60"/>
      <c r="DI340" s="60"/>
      <c r="DJ340" s="60"/>
      <c r="DK340" s="60"/>
      <c r="DL340" s="60"/>
      <c r="DM340" s="60"/>
      <c r="DN340" s="60"/>
      <c r="DO340" s="60"/>
      <c r="DP340" s="60"/>
    </row>
    <row r="341" spans="2:12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BS341" s="60"/>
      <c r="BT341" s="60"/>
      <c r="BU341" s="75"/>
      <c r="BV341" s="75"/>
      <c r="BW341" s="75"/>
      <c r="BX341" s="75"/>
      <c r="BY341" s="75"/>
      <c r="BZ341" s="75"/>
      <c r="CA341" s="75"/>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60"/>
      <c r="DJ341" s="60"/>
      <c r="DK341" s="60"/>
      <c r="DL341" s="60"/>
      <c r="DM341" s="60"/>
      <c r="DN341" s="60"/>
      <c r="DO341" s="60"/>
      <c r="DP341" s="60"/>
    </row>
    <row r="342" spans="2:12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BS342" s="60"/>
      <c r="BT342" s="60"/>
      <c r="BU342" s="75"/>
      <c r="BV342" s="75"/>
      <c r="BW342" s="75"/>
      <c r="BX342" s="75"/>
      <c r="BY342" s="75"/>
      <c r="BZ342" s="75"/>
      <c r="CA342" s="75"/>
      <c r="CL342" s="60"/>
      <c r="CM342" s="60"/>
      <c r="CN342" s="60"/>
      <c r="CO342" s="60"/>
      <c r="CP342" s="60"/>
      <c r="CQ342" s="60"/>
      <c r="CR342" s="60"/>
      <c r="CS342" s="60"/>
      <c r="CT342" s="60"/>
      <c r="CU342" s="60"/>
      <c r="CV342" s="60"/>
      <c r="CW342" s="60"/>
      <c r="CX342" s="60"/>
      <c r="CY342" s="60"/>
      <c r="CZ342" s="60"/>
      <c r="DA342" s="60"/>
      <c r="DB342" s="60"/>
      <c r="DC342" s="60"/>
      <c r="DD342" s="60"/>
      <c r="DE342" s="60"/>
      <c r="DF342" s="60"/>
      <c r="DG342" s="60"/>
      <c r="DH342" s="60"/>
      <c r="DI342" s="60"/>
      <c r="DJ342" s="60"/>
      <c r="DK342" s="60"/>
      <c r="DL342" s="60"/>
      <c r="DM342" s="60"/>
      <c r="DN342" s="60"/>
      <c r="DO342" s="60"/>
      <c r="DP342" s="60"/>
    </row>
    <row r="343" spans="2:12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BS343" s="60"/>
      <c r="BT343" s="60"/>
      <c r="BU343" s="75"/>
      <c r="BV343" s="75"/>
      <c r="BW343" s="75"/>
      <c r="BX343" s="75"/>
      <c r="BY343" s="75"/>
      <c r="BZ343" s="75"/>
      <c r="CA343" s="75"/>
      <c r="CL343" s="60"/>
      <c r="CM343" s="60"/>
      <c r="CN343" s="60"/>
      <c r="CO343" s="60"/>
      <c r="CP343" s="60"/>
      <c r="CQ343" s="60"/>
      <c r="CR343" s="60"/>
      <c r="CS343" s="60"/>
      <c r="CT343" s="60"/>
      <c r="CU343" s="60"/>
      <c r="CV343" s="60"/>
      <c r="CW343" s="60"/>
      <c r="CX343" s="60"/>
      <c r="CY343" s="60"/>
      <c r="CZ343" s="60"/>
      <c r="DA343" s="60"/>
      <c r="DB343" s="60"/>
      <c r="DC343" s="60"/>
      <c r="DD343" s="60"/>
      <c r="DE343" s="60"/>
      <c r="DF343" s="60"/>
      <c r="DG343" s="60"/>
      <c r="DH343" s="60"/>
      <c r="DI343" s="60"/>
      <c r="DJ343" s="60"/>
      <c r="DK343" s="60"/>
      <c r="DL343" s="60"/>
      <c r="DM343" s="60"/>
      <c r="DN343" s="60"/>
      <c r="DO343" s="60"/>
      <c r="DP343" s="60"/>
    </row>
    <row r="344" spans="2:12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BS344" s="60"/>
      <c r="BT344" s="60"/>
      <c r="BU344" s="75"/>
      <c r="BV344" s="75"/>
      <c r="BW344" s="75"/>
      <c r="BX344" s="75"/>
      <c r="BY344" s="75"/>
      <c r="BZ344" s="75"/>
      <c r="CA344" s="75"/>
      <c r="CL344" s="60"/>
      <c r="CM344" s="60"/>
      <c r="CN344" s="60"/>
      <c r="CO344" s="60"/>
      <c r="CP344" s="60"/>
      <c r="CQ344" s="60"/>
      <c r="CR344" s="60"/>
      <c r="CS344" s="60"/>
      <c r="CT344" s="60"/>
      <c r="CU344" s="60"/>
      <c r="CV344" s="60"/>
      <c r="CW344" s="60"/>
      <c r="CX344" s="60"/>
      <c r="CY344" s="60"/>
      <c r="CZ344" s="60"/>
      <c r="DA344" s="60"/>
      <c r="DB344" s="60"/>
      <c r="DC344" s="60"/>
      <c r="DD344" s="60"/>
      <c r="DE344" s="60"/>
      <c r="DF344" s="60"/>
      <c r="DG344" s="60"/>
      <c r="DH344" s="60"/>
      <c r="DI344" s="60"/>
      <c r="DJ344" s="60"/>
      <c r="DK344" s="60"/>
      <c r="DL344" s="60"/>
      <c r="DM344" s="60"/>
      <c r="DN344" s="60"/>
      <c r="DO344" s="60"/>
      <c r="DP344" s="60"/>
    </row>
    <row r="345" spans="2:12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BS345" s="60"/>
      <c r="BT345" s="60"/>
      <c r="BU345" s="75"/>
      <c r="BV345" s="75"/>
      <c r="BW345" s="75"/>
      <c r="BX345" s="75"/>
      <c r="BY345" s="75"/>
      <c r="BZ345" s="75"/>
      <c r="CA345" s="75"/>
      <c r="CL345" s="60"/>
      <c r="CM345" s="60"/>
      <c r="CN345" s="60"/>
      <c r="CO345" s="60"/>
      <c r="CP345" s="60"/>
      <c r="CQ345" s="60"/>
      <c r="CR345" s="60"/>
      <c r="CS345" s="60"/>
      <c r="CT345" s="60"/>
      <c r="CU345" s="60"/>
      <c r="CV345" s="60"/>
      <c r="CW345" s="60"/>
      <c r="CX345" s="60"/>
      <c r="CY345" s="60"/>
      <c r="CZ345" s="60"/>
      <c r="DA345" s="60"/>
      <c r="DB345" s="60"/>
      <c r="DC345" s="60"/>
      <c r="DD345" s="60"/>
      <c r="DE345" s="60"/>
      <c r="DF345" s="60"/>
      <c r="DG345" s="60"/>
      <c r="DH345" s="60"/>
      <c r="DI345" s="60"/>
      <c r="DJ345" s="60"/>
      <c r="DK345" s="60"/>
      <c r="DL345" s="60"/>
      <c r="DM345" s="60"/>
      <c r="DN345" s="60"/>
      <c r="DO345" s="60"/>
      <c r="DP345" s="60"/>
    </row>
    <row r="346" spans="2:12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BS346" s="60"/>
      <c r="BT346" s="60"/>
      <c r="BU346" s="75"/>
      <c r="BV346" s="75"/>
      <c r="BW346" s="75"/>
      <c r="BX346" s="75"/>
      <c r="BY346" s="75"/>
      <c r="BZ346" s="75"/>
      <c r="CA346" s="75"/>
      <c r="CL346" s="60"/>
      <c r="CM346" s="60"/>
      <c r="CN346" s="60"/>
      <c r="CO346" s="60"/>
      <c r="CP346" s="60"/>
      <c r="CQ346" s="60"/>
      <c r="CR346" s="60"/>
      <c r="CS346" s="60"/>
      <c r="CT346" s="60"/>
      <c r="CU346" s="60"/>
      <c r="CV346" s="60"/>
      <c r="CW346" s="60"/>
      <c r="CX346" s="60"/>
      <c r="CY346" s="60"/>
      <c r="CZ346" s="60"/>
      <c r="DA346" s="60"/>
      <c r="DB346" s="60"/>
      <c r="DC346" s="60"/>
      <c r="DD346" s="60"/>
      <c r="DE346" s="60"/>
      <c r="DF346" s="60"/>
      <c r="DG346" s="60"/>
      <c r="DH346" s="60"/>
      <c r="DI346" s="60"/>
      <c r="DJ346" s="60"/>
      <c r="DK346" s="60"/>
      <c r="DL346" s="60"/>
      <c r="DM346" s="60"/>
      <c r="DN346" s="60"/>
      <c r="DO346" s="60"/>
      <c r="DP346" s="60"/>
    </row>
    <row r="347" spans="2:12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BS347" s="60"/>
      <c r="BT347" s="60"/>
      <c r="BU347" s="75"/>
      <c r="BV347" s="75"/>
      <c r="BW347" s="75"/>
      <c r="BX347" s="75"/>
      <c r="BY347" s="75"/>
      <c r="BZ347" s="75"/>
      <c r="CA347" s="75"/>
      <c r="CL347" s="60"/>
      <c r="CM347" s="60"/>
      <c r="CN347" s="60"/>
      <c r="CO347" s="60"/>
      <c r="CP347" s="60"/>
      <c r="CQ347" s="60"/>
      <c r="CR347" s="60"/>
      <c r="CS347" s="60"/>
      <c r="CT347" s="60"/>
      <c r="CU347" s="60"/>
      <c r="CV347" s="60"/>
      <c r="CW347" s="60"/>
      <c r="CX347" s="60"/>
      <c r="CY347" s="60"/>
      <c r="CZ347" s="60"/>
      <c r="DA347" s="60"/>
      <c r="DB347" s="60"/>
      <c r="DC347" s="60"/>
      <c r="DD347" s="60"/>
      <c r="DE347" s="60"/>
      <c r="DF347" s="60"/>
      <c r="DG347" s="60"/>
      <c r="DH347" s="60"/>
      <c r="DI347" s="60"/>
      <c r="DJ347" s="60"/>
      <c r="DK347" s="60"/>
      <c r="DL347" s="60"/>
      <c r="DM347" s="60"/>
      <c r="DN347" s="60"/>
      <c r="DO347" s="60"/>
      <c r="DP347" s="60"/>
    </row>
    <row r="348" spans="2:12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BS348" s="60"/>
      <c r="BT348" s="60"/>
      <c r="BU348" s="75"/>
      <c r="BV348" s="75"/>
      <c r="BW348" s="75"/>
      <c r="BX348" s="75"/>
      <c r="BY348" s="75"/>
      <c r="BZ348" s="75"/>
      <c r="CA348" s="75"/>
      <c r="CL348" s="60"/>
      <c r="CM348" s="60"/>
      <c r="CN348" s="60"/>
      <c r="CO348" s="60"/>
      <c r="CP348" s="60"/>
      <c r="CQ348" s="60"/>
      <c r="CR348" s="60"/>
      <c r="CS348" s="60"/>
      <c r="CT348" s="60"/>
      <c r="CU348" s="60"/>
      <c r="CV348" s="60"/>
      <c r="CW348" s="60"/>
      <c r="CX348" s="60"/>
      <c r="CY348" s="60"/>
      <c r="CZ348" s="60"/>
      <c r="DA348" s="60"/>
      <c r="DB348" s="60"/>
      <c r="DC348" s="60"/>
      <c r="DD348" s="60"/>
      <c r="DE348" s="60"/>
      <c r="DF348" s="60"/>
      <c r="DG348" s="60"/>
      <c r="DH348" s="60"/>
      <c r="DI348" s="60"/>
      <c r="DJ348" s="60"/>
      <c r="DK348" s="60"/>
      <c r="DL348" s="60"/>
      <c r="DM348" s="60"/>
      <c r="DN348" s="60"/>
      <c r="DO348" s="60"/>
      <c r="DP348" s="60"/>
    </row>
    <row r="349" spans="2:12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BS349" s="60"/>
      <c r="BT349" s="60"/>
      <c r="BU349" s="75"/>
      <c r="BV349" s="75"/>
      <c r="BW349" s="75"/>
      <c r="BX349" s="75"/>
      <c r="BY349" s="75"/>
      <c r="BZ349" s="75"/>
      <c r="CA349" s="75"/>
      <c r="CL349" s="60"/>
      <c r="CM349" s="60"/>
      <c r="CN349" s="60"/>
      <c r="CO349" s="60"/>
      <c r="CP349" s="60"/>
      <c r="CQ349" s="60"/>
      <c r="CR349" s="60"/>
      <c r="CS349" s="60"/>
      <c r="CT349" s="60"/>
      <c r="CU349" s="60"/>
      <c r="CV349" s="60"/>
      <c r="CW349" s="60"/>
      <c r="CX349" s="60"/>
      <c r="CY349" s="60"/>
      <c r="CZ349" s="60"/>
      <c r="DA349" s="60"/>
      <c r="DB349" s="60"/>
      <c r="DC349" s="60"/>
      <c r="DD349" s="60"/>
      <c r="DE349" s="60"/>
      <c r="DF349" s="60"/>
      <c r="DG349" s="60"/>
      <c r="DH349" s="60"/>
      <c r="DI349" s="60"/>
      <c r="DJ349" s="60"/>
      <c r="DK349" s="60"/>
      <c r="DL349" s="60"/>
      <c r="DM349" s="60"/>
      <c r="DN349" s="60"/>
      <c r="DO349" s="60"/>
      <c r="DP349" s="60"/>
    </row>
    <row r="350" spans="2:12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BS350" s="60"/>
      <c r="BT350" s="60"/>
      <c r="BU350" s="75"/>
      <c r="BV350" s="75"/>
      <c r="BW350" s="75"/>
      <c r="BX350" s="75"/>
      <c r="BY350" s="75"/>
      <c r="BZ350" s="75"/>
      <c r="CA350" s="75"/>
      <c r="CL350" s="60"/>
      <c r="CM350" s="60"/>
      <c r="CN350" s="60"/>
      <c r="CO350" s="60"/>
      <c r="CP350" s="60"/>
      <c r="CQ350" s="60"/>
      <c r="CR350" s="60"/>
      <c r="CS350" s="60"/>
      <c r="CT350" s="60"/>
      <c r="CU350" s="60"/>
      <c r="CV350" s="60"/>
      <c r="CW350" s="60"/>
      <c r="CX350" s="60"/>
      <c r="CY350" s="60"/>
      <c r="CZ350" s="60"/>
      <c r="DA350" s="60"/>
      <c r="DB350" s="60"/>
      <c r="DC350" s="60"/>
      <c r="DD350" s="60"/>
      <c r="DE350" s="60"/>
      <c r="DF350" s="60"/>
      <c r="DG350" s="60"/>
      <c r="DH350" s="60"/>
      <c r="DI350" s="60"/>
      <c r="DJ350" s="60"/>
      <c r="DK350" s="60"/>
      <c r="DL350" s="60"/>
      <c r="DM350" s="60"/>
      <c r="DN350" s="60"/>
      <c r="DO350" s="60"/>
      <c r="DP350" s="60"/>
    </row>
    <row r="351" spans="2:12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BS351" s="60"/>
      <c r="BT351" s="60"/>
      <c r="BU351" s="75"/>
      <c r="BV351" s="75"/>
      <c r="BW351" s="75"/>
      <c r="BX351" s="75"/>
      <c r="BY351" s="75"/>
      <c r="BZ351" s="75"/>
      <c r="CA351" s="75"/>
      <c r="CL351" s="60"/>
      <c r="CM351" s="60"/>
      <c r="CN351" s="60"/>
      <c r="CO351" s="60"/>
      <c r="CP351" s="60"/>
      <c r="CQ351" s="60"/>
      <c r="CR351" s="60"/>
      <c r="CS351" s="60"/>
      <c r="CT351" s="60"/>
      <c r="CU351" s="60"/>
      <c r="CV351" s="60"/>
      <c r="CW351" s="60"/>
      <c r="CX351" s="60"/>
      <c r="CY351" s="60"/>
      <c r="CZ351" s="60"/>
      <c r="DA351" s="60"/>
      <c r="DB351" s="60"/>
      <c r="DC351" s="60"/>
      <c r="DD351" s="60"/>
      <c r="DE351" s="60"/>
      <c r="DF351" s="60"/>
      <c r="DG351" s="60"/>
      <c r="DH351" s="60"/>
      <c r="DI351" s="60"/>
      <c r="DJ351" s="60"/>
      <c r="DK351" s="60"/>
      <c r="DL351" s="60"/>
      <c r="DM351" s="60"/>
      <c r="DN351" s="60"/>
      <c r="DO351" s="60"/>
      <c r="DP351" s="60"/>
    </row>
    <row r="352" spans="2:12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BS352" s="60"/>
      <c r="BT352" s="60"/>
      <c r="BU352" s="75"/>
      <c r="BV352" s="75"/>
      <c r="BW352" s="75"/>
      <c r="BX352" s="75"/>
      <c r="BY352" s="75"/>
      <c r="BZ352" s="75"/>
      <c r="CA352" s="75"/>
      <c r="CL352" s="60"/>
      <c r="CM352" s="60"/>
      <c r="CN352" s="60"/>
      <c r="CO352" s="60"/>
      <c r="CP352" s="60"/>
      <c r="CQ352" s="60"/>
      <c r="CR352" s="60"/>
      <c r="CS352" s="60"/>
      <c r="CT352" s="60"/>
      <c r="CU352" s="60"/>
      <c r="CV352" s="60"/>
      <c r="CW352" s="60"/>
      <c r="CX352" s="60"/>
      <c r="CY352" s="60"/>
      <c r="CZ352" s="60"/>
      <c r="DA352" s="60"/>
      <c r="DB352" s="60"/>
      <c r="DC352" s="60"/>
      <c r="DD352" s="60"/>
      <c r="DE352" s="60"/>
      <c r="DF352" s="60"/>
      <c r="DG352" s="60"/>
      <c r="DH352" s="60"/>
      <c r="DI352" s="60"/>
      <c r="DJ352" s="60"/>
      <c r="DK352" s="60"/>
      <c r="DL352" s="60"/>
      <c r="DM352" s="60"/>
      <c r="DN352" s="60"/>
      <c r="DO352" s="60"/>
      <c r="DP352" s="60"/>
    </row>
    <row r="353" spans="2:12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BS353" s="60"/>
      <c r="BT353" s="60"/>
      <c r="BU353" s="75"/>
      <c r="BV353" s="75"/>
      <c r="BW353" s="75"/>
      <c r="BX353" s="75"/>
      <c r="BY353" s="75"/>
      <c r="BZ353" s="75"/>
      <c r="CA353" s="75"/>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0"/>
      <c r="DO353" s="60"/>
      <c r="DP353" s="60"/>
    </row>
    <row r="354" spans="2:12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BS354" s="60"/>
      <c r="BT354" s="60"/>
      <c r="BU354" s="75"/>
      <c r="BV354" s="75"/>
      <c r="BW354" s="75"/>
      <c r="BX354" s="75"/>
      <c r="BY354" s="75"/>
      <c r="BZ354" s="75"/>
      <c r="CA354" s="75"/>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row>
    <row r="355" spans="2:12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BS355" s="60"/>
      <c r="BT355" s="60"/>
      <c r="BU355" s="75"/>
      <c r="BV355" s="75"/>
      <c r="BW355" s="75"/>
      <c r="BX355" s="75"/>
      <c r="BY355" s="75"/>
      <c r="BZ355" s="75"/>
      <c r="CA355" s="75"/>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row>
    <row r="356" spans="2:12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BS356" s="60"/>
      <c r="BT356" s="60"/>
      <c r="BU356" s="75"/>
      <c r="BV356" s="75"/>
      <c r="BW356" s="75"/>
      <c r="BX356" s="75"/>
      <c r="BY356" s="75"/>
      <c r="BZ356" s="75"/>
      <c r="CA356" s="75"/>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row>
    <row r="357" spans="2:12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BS357" s="60"/>
      <c r="BT357" s="60"/>
      <c r="BU357" s="75"/>
      <c r="BV357" s="75"/>
      <c r="BW357" s="75"/>
      <c r="BX357" s="75"/>
      <c r="BY357" s="75"/>
      <c r="BZ357" s="75"/>
      <c r="CA357" s="75"/>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row>
    <row r="358" spans="2:12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BS358" s="60"/>
      <c r="BT358" s="60"/>
      <c r="BU358" s="75"/>
      <c r="BV358" s="75"/>
      <c r="BW358" s="75"/>
      <c r="BX358" s="75"/>
      <c r="BY358" s="75"/>
      <c r="BZ358" s="75"/>
      <c r="CA358" s="75"/>
      <c r="CL358" s="60"/>
      <c r="CM358" s="60"/>
      <c r="CN358" s="60"/>
      <c r="CO358" s="60"/>
      <c r="CP358" s="60"/>
      <c r="CQ358" s="60"/>
      <c r="CR358" s="60"/>
      <c r="CS358" s="60"/>
      <c r="CT358" s="60"/>
      <c r="CU358" s="60"/>
      <c r="CV358" s="60"/>
      <c r="CW358" s="60"/>
      <c r="CX358" s="60"/>
      <c r="CY358" s="60"/>
      <c r="CZ358" s="60"/>
      <c r="DA358" s="60"/>
      <c r="DB358" s="60"/>
      <c r="DC358" s="60"/>
      <c r="DD358" s="60"/>
      <c r="DE358" s="60"/>
      <c r="DF358" s="60"/>
      <c r="DG358" s="60"/>
      <c r="DH358" s="60"/>
      <c r="DI358" s="60"/>
      <c r="DJ358" s="60"/>
      <c r="DK358" s="60"/>
      <c r="DL358" s="60"/>
      <c r="DM358" s="60"/>
      <c r="DN358" s="60"/>
      <c r="DO358" s="60"/>
      <c r="DP358" s="60"/>
    </row>
    <row r="359" spans="2:12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BS359" s="60"/>
      <c r="BT359" s="60"/>
      <c r="BU359" s="75"/>
      <c r="BV359" s="75"/>
      <c r="BW359" s="75"/>
      <c r="BX359" s="75"/>
      <c r="BY359" s="75"/>
      <c r="BZ359" s="75"/>
      <c r="CA359" s="75"/>
      <c r="CL359" s="60"/>
      <c r="CM359" s="60"/>
      <c r="CN359" s="60"/>
      <c r="CO359" s="60"/>
      <c r="CP359" s="60"/>
      <c r="CQ359" s="60"/>
      <c r="CR359" s="60"/>
      <c r="CS359" s="60"/>
      <c r="CT359" s="60"/>
      <c r="CU359" s="60"/>
      <c r="CV359" s="60"/>
      <c r="CW359" s="60"/>
      <c r="CX359" s="60"/>
      <c r="CY359" s="60"/>
      <c r="CZ359" s="60"/>
      <c r="DA359" s="60"/>
      <c r="DB359" s="60"/>
      <c r="DC359" s="60"/>
      <c r="DD359" s="60"/>
      <c r="DE359" s="60"/>
      <c r="DF359" s="60"/>
      <c r="DG359" s="60"/>
      <c r="DH359" s="60"/>
      <c r="DI359" s="60"/>
      <c r="DJ359" s="60"/>
      <c r="DK359" s="60"/>
      <c r="DL359" s="60"/>
      <c r="DM359" s="60"/>
      <c r="DN359" s="60"/>
      <c r="DO359" s="60"/>
      <c r="DP359" s="60"/>
    </row>
    <row r="360" spans="2:12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BS360" s="60"/>
      <c r="BT360" s="60"/>
      <c r="BU360" s="75"/>
      <c r="BV360" s="75"/>
      <c r="BW360" s="75"/>
      <c r="BX360" s="75"/>
      <c r="BY360" s="75"/>
      <c r="BZ360" s="75"/>
      <c r="CA360" s="75"/>
      <c r="CL360" s="60"/>
      <c r="CM360" s="60"/>
      <c r="CN360" s="60"/>
      <c r="CO360" s="60"/>
      <c r="CP360" s="60"/>
      <c r="CQ360" s="60"/>
      <c r="CR360" s="60"/>
      <c r="CS360" s="60"/>
      <c r="CT360" s="60"/>
      <c r="CU360" s="60"/>
      <c r="CV360" s="60"/>
      <c r="CW360" s="60"/>
      <c r="CX360" s="60"/>
      <c r="CY360" s="60"/>
      <c r="CZ360" s="60"/>
      <c r="DA360" s="60"/>
      <c r="DB360" s="60"/>
      <c r="DC360" s="60"/>
      <c r="DD360" s="60"/>
      <c r="DE360" s="60"/>
      <c r="DF360" s="60"/>
      <c r="DG360" s="60"/>
      <c r="DH360" s="60"/>
      <c r="DI360" s="60"/>
      <c r="DJ360" s="60"/>
      <c r="DK360" s="60"/>
      <c r="DL360" s="60"/>
      <c r="DM360" s="60"/>
      <c r="DN360" s="60"/>
      <c r="DO360" s="60"/>
      <c r="DP360" s="60"/>
    </row>
    <row r="361" spans="2:12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BS361" s="60"/>
      <c r="BT361" s="60"/>
      <c r="BU361" s="75"/>
      <c r="BV361" s="75"/>
      <c r="BW361" s="75"/>
      <c r="BX361" s="75"/>
      <c r="BY361" s="75"/>
      <c r="BZ361" s="75"/>
      <c r="CA361" s="75"/>
      <c r="CL361" s="60"/>
      <c r="CM361" s="60"/>
      <c r="CN361" s="60"/>
      <c r="CO361" s="60"/>
      <c r="CP361" s="60"/>
      <c r="CQ361" s="60"/>
      <c r="CR361" s="60"/>
      <c r="CS361" s="60"/>
      <c r="CT361" s="60"/>
      <c r="CU361" s="60"/>
      <c r="CV361" s="60"/>
      <c r="CW361" s="60"/>
      <c r="CX361" s="60"/>
      <c r="CY361" s="60"/>
      <c r="CZ361" s="60"/>
      <c r="DA361" s="60"/>
      <c r="DB361" s="60"/>
      <c r="DC361" s="60"/>
      <c r="DD361" s="60"/>
      <c r="DE361" s="60"/>
      <c r="DF361" s="60"/>
      <c r="DG361" s="60"/>
      <c r="DH361" s="60"/>
      <c r="DI361" s="60"/>
      <c r="DJ361" s="60"/>
      <c r="DK361" s="60"/>
      <c r="DL361" s="60"/>
      <c r="DM361" s="60"/>
      <c r="DN361" s="60"/>
      <c r="DO361" s="60"/>
      <c r="DP361" s="60"/>
    </row>
    <row r="362" spans="2:12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BS362" s="60"/>
      <c r="BT362" s="60"/>
      <c r="BU362" s="75"/>
      <c r="BV362" s="75"/>
      <c r="BW362" s="75"/>
      <c r="BX362" s="75"/>
      <c r="BY362" s="75"/>
      <c r="BZ362" s="75"/>
      <c r="CA362" s="75"/>
      <c r="CL362" s="60"/>
      <c r="CM362" s="60"/>
      <c r="CN362" s="60"/>
      <c r="CO362" s="60"/>
      <c r="CP362" s="60"/>
      <c r="CQ362" s="60"/>
      <c r="CR362" s="60"/>
      <c r="CS362" s="60"/>
      <c r="CT362" s="60"/>
      <c r="CU362" s="60"/>
      <c r="CV362" s="60"/>
      <c r="CW362" s="60"/>
      <c r="CX362" s="60"/>
      <c r="CY362" s="60"/>
      <c r="CZ362" s="60"/>
      <c r="DA362" s="60"/>
      <c r="DB362" s="60"/>
      <c r="DC362" s="60"/>
      <c r="DD362" s="60"/>
      <c r="DE362" s="60"/>
      <c r="DF362" s="60"/>
      <c r="DG362" s="60"/>
      <c r="DH362" s="60"/>
      <c r="DI362" s="60"/>
      <c r="DJ362" s="60"/>
      <c r="DK362" s="60"/>
      <c r="DL362" s="60"/>
      <c r="DM362" s="60"/>
      <c r="DN362" s="60"/>
      <c r="DO362" s="60"/>
      <c r="DP362" s="60"/>
    </row>
    <row r="363" spans="2:12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BS363" s="60"/>
      <c r="BT363" s="60"/>
      <c r="BU363" s="75"/>
      <c r="BV363" s="75"/>
      <c r="BW363" s="75"/>
      <c r="BX363" s="75"/>
      <c r="BY363" s="75"/>
      <c r="BZ363" s="75"/>
      <c r="CA363" s="75"/>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60"/>
      <c r="DJ363" s="60"/>
      <c r="DK363" s="60"/>
      <c r="DL363" s="60"/>
      <c r="DM363" s="60"/>
      <c r="DN363" s="60"/>
      <c r="DO363" s="60"/>
      <c r="DP363" s="60"/>
    </row>
    <row r="364" spans="2:12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BS364" s="60"/>
      <c r="BT364" s="60"/>
      <c r="BU364" s="75"/>
      <c r="BV364" s="75"/>
      <c r="BW364" s="75"/>
      <c r="BX364" s="75"/>
      <c r="BY364" s="75"/>
      <c r="BZ364" s="75"/>
      <c r="CA364" s="75"/>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60"/>
      <c r="DJ364" s="60"/>
      <c r="DK364" s="60"/>
      <c r="DL364" s="60"/>
      <c r="DM364" s="60"/>
      <c r="DN364" s="60"/>
      <c r="DO364" s="60"/>
      <c r="DP364" s="60"/>
    </row>
    <row r="365" spans="2:12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BS365" s="60"/>
      <c r="BT365" s="60"/>
      <c r="BU365" s="75"/>
      <c r="BV365" s="75"/>
      <c r="BW365" s="75"/>
      <c r="BX365" s="75"/>
      <c r="BY365" s="75"/>
      <c r="BZ365" s="75"/>
      <c r="CA365" s="75"/>
      <c r="CL365" s="60"/>
      <c r="CM365" s="60"/>
      <c r="CN365" s="60"/>
      <c r="CO365" s="60"/>
      <c r="CP365" s="60"/>
      <c r="CQ365" s="60"/>
      <c r="CR365" s="60"/>
      <c r="CS365" s="60"/>
      <c r="CT365" s="60"/>
      <c r="CU365" s="60"/>
      <c r="CV365" s="60"/>
      <c r="CW365" s="60"/>
      <c r="CX365" s="60"/>
      <c r="CY365" s="60"/>
      <c r="CZ365" s="60"/>
      <c r="DA365" s="60"/>
      <c r="DB365" s="60"/>
      <c r="DC365" s="60"/>
      <c r="DD365" s="60"/>
      <c r="DE365" s="60"/>
      <c r="DF365" s="60"/>
      <c r="DG365" s="60"/>
      <c r="DH365" s="60"/>
      <c r="DI365" s="60"/>
      <c r="DJ365" s="60"/>
      <c r="DK365" s="60"/>
      <c r="DL365" s="60"/>
      <c r="DM365" s="60"/>
      <c r="DN365" s="60"/>
      <c r="DO365" s="60"/>
      <c r="DP365" s="60"/>
    </row>
    <row r="366" spans="2:12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BS366" s="60"/>
      <c r="BT366" s="60"/>
      <c r="BU366" s="75"/>
      <c r="BV366" s="75"/>
      <c r="BW366" s="75"/>
      <c r="BX366" s="75"/>
      <c r="BY366" s="75"/>
      <c r="BZ366" s="75"/>
      <c r="CA366" s="75"/>
      <c r="CL366" s="60"/>
      <c r="CM366" s="60"/>
      <c r="CN366" s="60"/>
      <c r="CO366" s="60"/>
      <c r="CP366" s="60"/>
      <c r="CQ366" s="60"/>
      <c r="CR366" s="60"/>
      <c r="CS366" s="60"/>
      <c r="CT366" s="60"/>
      <c r="CU366" s="60"/>
      <c r="CV366" s="60"/>
      <c r="CW366" s="60"/>
      <c r="CX366" s="60"/>
      <c r="CY366" s="60"/>
      <c r="CZ366" s="60"/>
      <c r="DA366" s="60"/>
      <c r="DB366" s="60"/>
      <c r="DC366" s="60"/>
      <c r="DD366" s="60"/>
      <c r="DE366" s="60"/>
      <c r="DF366" s="60"/>
      <c r="DG366" s="60"/>
      <c r="DH366" s="60"/>
      <c r="DI366" s="60"/>
      <c r="DJ366" s="60"/>
      <c r="DK366" s="60"/>
      <c r="DL366" s="60"/>
      <c r="DM366" s="60"/>
      <c r="DN366" s="60"/>
      <c r="DO366" s="60"/>
      <c r="DP366" s="60"/>
    </row>
    <row r="367" spans="2:12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BS367" s="60"/>
      <c r="BT367" s="60"/>
      <c r="BU367" s="75"/>
      <c r="BV367" s="75"/>
      <c r="BW367" s="75"/>
      <c r="BX367" s="75"/>
      <c r="BY367" s="75"/>
      <c r="BZ367" s="75"/>
      <c r="CA367" s="75"/>
      <c r="CL367" s="60"/>
      <c r="CM367" s="60"/>
      <c r="CN367" s="60"/>
      <c r="CO367" s="60"/>
      <c r="CP367" s="60"/>
      <c r="CQ367" s="60"/>
      <c r="CR367" s="60"/>
      <c r="CS367" s="60"/>
      <c r="CT367" s="60"/>
      <c r="CU367" s="60"/>
      <c r="CV367" s="60"/>
      <c r="CW367" s="60"/>
      <c r="CX367" s="60"/>
      <c r="CY367" s="60"/>
      <c r="CZ367" s="60"/>
      <c r="DA367" s="60"/>
      <c r="DB367" s="60"/>
      <c r="DC367" s="60"/>
      <c r="DD367" s="60"/>
      <c r="DE367" s="60"/>
      <c r="DF367" s="60"/>
      <c r="DG367" s="60"/>
      <c r="DH367" s="60"/>
      <c r="DI367" s="60"/>
      <c r="DJ367" s="60"/>
      <c r="DK367" s="60"/>
      <c r="DL367" s="60"/>
      <c r="DM367" s="60"/>
      <c r="DN367" s="60"/>
      <c r="DO367" s="60"/>
      <c r="DP367" s="60"/>
    </row>
    <row r="368" spans="2:12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BS368" s="60"/>
      <c r="BT368" s="60"/>
      <c r="BU368" s="75"/>
      <c r="BV368" s="75"/>
      <c r="BW368" s="75"/>
      <c r="BX368" s="75"/>
      <c r="BY368" s="75"/>
      <c r="BZ368" s="75"/>
      <c r="CA368" s="75"/>
      <c r="CL368" s="60"/>
      <c r="CM368" s="60"/>
      <c r="CN368" s="60"/>
      <c r="CO368" s="60"/>
      <c r="CP368" s="60"/>
      <c r="CQ368" s="60"/>
      <c r="CR368" s="60"/>
      <c r="CS368" s="60"/>
      <c r="CT368" s="60"/>
      <c r="CU368" s="60"/>
      <c r="CV368" s="60"/>
      <c r="CW368" s="60"/>
      <c r="CX368" s="60"/>
      <c r="CY368" s="60"/>
      <c r="CZ368" s="60"/>
      <c r="DA368" s="60"/>
      <c r="DB368" s="60"/>
      <c r="DC368" s="60"/>
      <c r="DD368" s="60"/>
      <c r="DE368" s="60"/>
      <c r="DF368" s="60"/>
      <c r="DG368" s="60"/>
      <c r="DH368" s="60"/>
      <c r="DI368" s="60"/>
      <c r="DJ368" s="60"/>
      <c r="DK368" s="60"/>
      <c r="DL368" s="60"/>
      <c r="DM368" s="60"/>
      <c r="DN368" s="60"/>
      <c r="DO368" s="60"/>
      <c r="DP368" s="60"/>
    </row>
    <row r="369" spans="2:12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BS369" s="60"/>
      <c r="BT369" s="60"/>
      <c r="BU369" s="75"/>
      <c r="BV369" s="75"/>
      <c r="BW369" s="75"/>
      <c r="BX369" s="75"/>
      <c r="BY369" s="75"/>
      <c r="BZ369" s="75"/>
      <c r="CA369" s="75"/>
      <c r="CL369" s="60"/>
      <c r="CM369" s="60"/>
      <c r="CN369" s="60"/>
      <c r="CO369" s="60"/>
      <c r="CP369" s="60"/>
      <c r="CQ369" s="60"/>
      <c r="CR369" s="60"/>
      <c r="CS369" s="60"/>
      <c r="CT369" s="60"/>
      <c r="CU369" s="60"/>
      <c r="CV369" s="60"/>
      <c r="CW369" s="60"/>
      <c r="CX369" s="60"/>
      <c r="CY369" s="60"/>
      <c r="CZ369" s="60"/>
      <c r="DA369" s="60"/>
      <c r="DB369" s="60"/>
      <c r="DC369" s="60"/>
      <c r="DD369" s="60"/>
      <c r="DE369" s="60"/>
      <c r="DF369" s="60"/>
      <c r="DG369" s="60"/>
      <c r="DH369" s="60"/>
      <c r="DI369" s="60"/>
      <c r="DJ369" s="60"/>
      <c r="DK369" s="60"/>
      <c r="DL369" s="60"/>
      <c r="DM369" s="60"/>
      <c r="DN369" s="60"/>
      <c r="DO369" s="60"/>
      <c r="DP369" s="60"/>
    </row>
    <row r="370" spans="2:12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BS370" s="60"/>
      <c r="BT370" s="60"/>
      <c r="BU370" s="75"/>
      <c r="BV370" s="75"/>
      <c r="BW370" s="75"/>
      <c r="BX370" s="75"/>
      <c r="BY370" s="75"/>
      <c r="BZ370" s="75"/>
      <c r="CA370" s="75"/>
      <c r="CL370" s="60"/>
      <c r="CM370" s="60"/>
      <c r="CN370" s="60"/>
      <c r="CO370" s="60"/>
      <c r="CP370" s="60"/>
      <c r="CQ370" s="60"/>
      <c r="CR370" s="60"/>
      <c r="CS370" s="60"/>
      <c r="CT370" s="60"/>
      <c r="CU370" s="60"/>
      <c r="CV370" s="60"/>
      <c r="CW370" s="60"/>
      <c r="CX370" s="60"/>
      <c r="CY370" s="60"/>
      <c r="CZ370" s="60"/>
      <c r="DA370" s="60"/>
      <c r="DB370" s="60"/>
      <c r="DC370" s="60"/>
      <c r="DD370" s="60"/>
      <c r="DE370" s="60"/>
      <c r="DF370" s="60"/>
      <c r="DG370" s="60"/>
      <c r="DH370" s="60"/>
      <c r="DI370" s="60"/>
      <c r="DJ370" s="60"/>
      <c r="DK370" s="60"/>
      <c r="DL370" s="60"/>
      <c r="DM370" s="60"/>
      <c r="DN370" s="60"/>
      <c r="DO370" s="60"/>
      <c r="DP370" s="60"/>
    </row>
    <row r="371" spans="2:120">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BS371" s="60"/>
      <c r="BT371" s="60"/>
      <c r="BU371" s="75"/>
      <c r="BV371" s="75"/>
      <c r="BW371" s="75"/>
      <c r="BX371" s="75"/>
      <c r="BY371" s="75"/>
      <c r="BZ371" s="75"/>
      <c r="CA371" s="75"/>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row>
    <row r="372" spans="2:120">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BS372" s="60"/>
      <c r="BT372" s="60"/>
      <c r="BU372" s="75"/>
      <c r="BV372" s="75"/>
      <c r="BW372" s="75"/>
      <c r="BX372" s="75"/>
      <c r="BY372" s="75"/>
      <c r="BZ372" s="75"/>
      <c r="CA372" s="75"/>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row>
    <row r="373" spans="2:120">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BS373" s="60"/>
      <c r="BT373" s="60"/>
      <c r="BU373" s="75"/>
      <c r="BV373" s="75"/>
      <c r="BW373" s="75"/>
      <c r="BX373" s="75"/>
      <c r="BY373" s="75"/>
      <c r="BZ373" s="75"/>
      <c r="CA373" s="75"/>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row>
    <row r="374" spans="2:120">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BS374" s="60"/>
      <c r="BT374" s="60"/>
      <c r="BU374" s="75"/>
      <c r="BV374" s="75"/>
      <c r="BW374" s="75"/>
      <c r="BX374" s="75"/>
      <c r="BY374" s="75"/>
      <c r="BZ374" s="75"/>
      <c r="CA374" s="75"/>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row>
    <row r="375" spans="2:120">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BS375" s="60"/>
      <c r="BT375" s="60"/>
      <c r="BU375" s="75"/>
      <c r="BV375" s="75"/>
      <c r="BW375" s="75"/>
      <c r="BX375" s="75"/>
      <c r="BY375" s="75"/>
      <c r="BZ375" s="75"/>
      <c r="CA375" s="75"/>
      <c r="CL375" s="60"/>
      <c r="CM375" s="60"/>
      <c r="CN375" s="60"/>
      <c r="CO375" s="60"/>
      <c r="CP375" s="60"/>
      <c r="CQ375" s="60"/>
      <c r="CR375" s="60"/>
      <c r="CS375" s="60"/>
      <c r="CT375" s="60"/>
      <c r="CU375" s="60"/>
      <c r="CV375" s="60"/>
      <c r="CW375" s="60"/>
      <c r="CX375" s="60"/>
      <c r="CY375" s="60"/>
      <c r="CZ375" s="60"/>
      <c r="DA375" s="60"/>
      <c r="DB375" s="60"/>
      <c r="DC375" s="60"/>
      <c r="DD375" s="60"/>
      <c r="DE375" s="60"/>
      <c r="DF375" s="60"/>
      <c r="DG375" s="60"/>
      <c r="DH375" s="60"/>
      <c r="DI375" s="60"/>
      <c r="DJ375" s="60"/>
      <c r="DK375" s="60"/>
      <c r="DL375" s="60"/>
      <c r="DM375" s="60"/>
      <c r="DN375" s="60"/>
      <c r="DO375" s="60"/>
      <c r="DP375" s="60"/>
    </row>
    <row r="376" spans="2:120">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BS376" s="60"/>
      <c r="BT376" s="60"/>
      <c r="BU376" s="75"/>
      <c r="BV376" s="75"/>
      <c r="BW376" s="75"/>
      <c r="BX376" s="75"/>
      <c r="BY376" s="75"/>
      <c r="BZ376" s="75"/>
      <c r="CA376" s="75"/>
      <c r="CL376" s="60"/>
      <c r="CM376" s="60"/>
      <c r="CN376" s="60"/>
      <c r="CO376" s="60"/>
      <c r="CP376" s="60"/>
      <c r="CQ376" s="60"/>
      <c r="CR376" s="60"/>
      <c r="CS376" s="60"/>
      <c r="CT376" s="60"/>
      <c r="CU376" s="60"/>
      <c r="CV376" s="60"/>
      <c r="CW376" s="60"/>
      <c r="CX376" s="60"/>
      <c r="CY376" s="60"/>
      <c r="CZ376" s="60"/>
      <c r="DA376" s="60"/>
      <c r="DB376" s="60"/>
      <c r="DC376" s="60"/>
      <c r="DD376" s="60"/>
      <c r="DE376" s="60"/>
      <c r="DF376" s="60"/>
      <c r="DG376" s="60"/>
      <c r="DH376" s="60"/>
      <c r="DI376" s="60"/>
      <c r="DJ376" s="60"/>
      <c r="DK376" s="60"/>
      <c r="DL376" s="60"/>
      <c r="DM376" s="60"/>
      <c r="DN376" s="60"/>
      <c r="DO376" s="60"/>
      <c r="DP376" s="60"/>
    </row>
    <row r="377" spans="2:120">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BS377" s="60"/>
      <c r="BT377" s="60"/>
      <c r="BU377" s="75"/>
      <c r="BV377" s="75"/>
      <c r="BW377" s="75"/>
      <c r="BX377" s="75"/>
      <c r="BY377" s="75"/>
      <c r="BZ377" s="75"/>
      <c r="CA377" s="75"/>
      <c r="CL377" s="60"/>
      <c r="CM377" s="60"/>
      <c r="CN377" s="60"/>
      <c r="CO377" s="60"/>
      <c r="CP377" s="60"/>
      <c r="CQ377" s="60"/>
      <c r="CR377" s="60"/>
      <c r="CS377" s="60"/>
      <c r="CT377" s="60"/>
      <c r="CU377" s="60"/>
      <c r="CV377" s="60"/>
      <c r="CW377" s="60"/>
      <c r="CX377" s="60"/>
      <c r="CY377" s="60"/>
      <c r="CZ377" s="60"/>
      <c r="DA377" s="60"/>
      <c r="DB377" s="60"/>
      <c r="DC377" s="60"/>
      <c r="DD377" s="60"/>
      <c r="DE377" s="60"/>
      <c r="DF377" s="60"/>
      <c r="DG377" s="60"/>
      <c r="DH377" s="60"/>
      <c r="DI377" s="60"/>
      <c r="DJ377" s="60"/>
      <c r="DK377" s="60"/>
      <c r="DL377" s="60"/>
      <c r="DM377" s="60"/>
      <c r="DN377" s="60"/>
      <c r="DO377" s="60"/>
      <c r="DP377" s="60"/>
    </row>
    <row r="378" spans="2:120">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BS378" s="60"/>
      <c r="BT378" s="60"/>
      <c r="BU378" s="75"/>
      <c r="BV378" s="75"/>
      <c r="BW378" s="75"/>
      <c r="BX378" s="75"/>
      <c r="BY378" s="75"/>
      <c r="BZ378" s="75"/>
      <c r="CA378" s="75"/>
      <c r="CL378" s="60"/>
      <c r="CM378" s="60"/>
      <c r="CN378" s="60"/>
      <c r="CO378" s="60"/>
      <c r="CP378" s="60"/>
      <c r="CQ378" s="60"/>
      <c r="CR378" s="60"/>
      <c r="CS378" s="60"/>
      <c r="CT378" s="60"/>
      <c r="CU378" s="60"/>
      <c r="CV378" s="60"/>
      <c r="CW378" s="60"/>
      <c r="CX378" s="60"/>
      <c r="CY378" s="60"/>
      <c r="CZ378" s="60"/>
      <c r="DA378" s="60"/>
      <c r="DB378" s="60"/>
      <c r="DC378" s="60"/>
      <c r="DD378" s="60"/>
      <c r="DE378" s="60"/>
      <c r="DF378" s="60"/>
      <c r="DG378" s="60"/>
      <c r="DH378" s="60"/>
      <c r="DI378" s="60"/>
      <c r="DJ378" s="60"/>
      <c r="DK378" s="60"/>
      <c r="DL378" s="60"/>
      <c r="DM378" s="60"/>
      <c r="DN378" s="60"/>
      <c r="DO378" s="60"/>
      <c r="DP378" s="60"/>
    </row>
    <row r="379" spans="2:120">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BS379" s="60"/>
      <c r="BT379" s="60"/>
      <c r="BU379" s="75"/>
      <c r="BV379" s="75"/>
      <c r="BW379" s="75"/>
      <c r="BX379" s="75"/>
      <c r="BY379" s="75"/>
      <c r="BZ379" s="75"/>
      <c r="CA379" s="75"/>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60"/>
      <c r="DJ379" s="60"/>
      <c r="DK379" s="60"/>
      <c r="DL379" s="60"/>
      <c r="DM379" s="60"/>
      <c r="DN379" s="60"/>
      <c r="DO379" s="60"/>
      <c r="DP379" s="60"/>
    </row>
    <row r="380" spans="2:120">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BS380" s="60"/>
      <c r="BT380" s="60"/>
      <c r="BU380" s="75"/>
      <c r="BV380" s="75"/>
      <c r="BW380" s="75"/>
      <c r="BX380" s="75"/>
      <c r="BY380" s="75"/>
      <c r="BZ380" s="75"/>
      <c r="CA380" s="75"/>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60"/>
      <c r="DJ380" s="60"/>
      <c r="DK380" s="60"/>
      <c r="DL380" s="60"/>
      <c r="DM380" s="60"/>
      <c r="DN380" s="60"/>
      <c r="DO380" s="60"/>
      <c r="DP380" s="60"/>
    </row>
    <row r="381" spans="2:120">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BS381" s="60"/>
      <c r="BT381" s="60"/>
      <c r="BU381" s="75"/>
      <c r="BV381" s="75"/>
      <c r="BW381" s="75"/>
      <c r="BX381" s="75"/>
      <c r="BY381" s="75"/>
      <c r="BZ381" s="75"/>
      <c r="CA381" s="75"/>
      <c r="CL381" s="60"/>
      <c r="CM381" s="60"/>
      <c r="CN381" s="60"/>
      <c r="CO381" s="60"/>
      <c r="CP381" s="60"/>
      <c r="CQ381" s="60"/>
      <c r="CR381" s="60"/>
      <c r="CS381" s="60"/>
      <c r="CT381" s="60"/>
      <c r="CU381" s="60"/>
      <c r="CV381" s="60"/>
      <c r="CW381" s="60"/>
      <c r="CX381" s="60"/>
      <c r="CY381" s="60"/>
      <c r="CZ381" s="60"/>
      <c r="DA381" s="60"/>
      <c r="DB381" s="60"/>
      <c r="DC381" s="60"/>
      <c r="DD381" s="60"/>
      <c r="DE381" s="60"/>
      <c r="DF381" s="60"/>
      <c r="DG381" s="60"/>
      <c r="DH381" s="60"/>
      <c r="DI381" s="60"/>
      <c r="DJ381" s="60"/>
      <c r="DK381" s="60"/>
      <c r="DL381" s="60"/>
      <c r="DM381" s="60"/>
      <c r="DN381" s="60"/>
      <c r="DO381" s="60"/>
      <c r="DP381" s="60"/>
    </row>
    <row r="382" spans="2:120">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BS382" s="60"/>
      <c r="BT382" s="60"/>
      <c r="BU382" s="75"/>
      <c r="BV382" s="75"/>
      <c r="BW382" s="75"/>
      <c r="BX382" s="75"/>
      <c r="BY382" s="75"/>
      <c r="BZ382" s="75"/>
      <c r="CA382" s="75"/>
      <c r="CL382" s="60"/>
      <c r="CM382" s="60"/>
      <c r="CN382" s="60"/>
      <c r="CO382" s="60"/>
      <c r="CP382" s="60"/>
      <c r="CQ382" s="60"/>
      <c r="CR382" s="60"/>
      <c r="CS382" s="60"/>
      <c r="CT382" s="60"/>
      <c r="CU382" s="60"/>
      <c r="CV382" s="60"/>
      <c r="CW382" s="60"/>
      <c r="CX382" s="60"/>
      <c r="CY382" s="60"/>
      <c r="CZ382" s="60"/>
      <c r="DA382" s="60"/>
      <c r="DB382" s="60"/>
      <c r="DC382" s="60"/>
      <c r="DD382" s="60"/>
      <c r="DE382" s="60"/>
      <c r="DF382" s="60"/>
      <c r="DG382" s="60"/>
      <c r="DH382" s="60"/>
      <c r="DI382" s="60"/>
      <c r="DJ382" s="60"/>
      <c r="DK382" s="60"/>
      <c r="DL382" s="60"/>
      <c r="DM382" s="60"/>
      <c r="DN382" s="60"/>
      <c r="DO382" s="60"/>
      <c r="DP382" s="60"/>
    </row>
    <row r="383" spans="2:120">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BS383" s="60"/>
      <c r="BT383" s="60"/>
      <c r="BU383" s="75"/>
      <c r="BV383" s="75"/>
      <c r="BW383" s="75"/>
      <c r="BX383" s="75"/>
      <c r="BY383" s="75"/>
      <c r="BZ383" s="75"/>
      <c r="CA383" s="75"/>
      <c r="CL383" s="60"/>
      <c r="CM383" s="60"/>
      <c r="CN383" s="60"/>
      <c r="CO383" s="60"/>
      <c r="CP383" s="60"/>
      <c r="CQ383" s="60"/>
      <c r="CR383" s="60"/>
      <c r="CS383" s="60"/>
      <c r="CT383" s="60"/>
      <c r="CU383" s="60"/>
      <c r="CV383" s="60"/>
      <c r="CW383" s="60"/>
      <c r="CX383" s="60"/>
      <c r="CY383" s="60"/>
      <c r="CZ383" s="60"/>
      <c r="DA383" s="60"/>
      <c r="DB383" s="60"/>
      <c r="DC383" s="60"/>
      <c r="DD383" s="60"/>
      <c r="DE383" s="60"/>
      <c r="DF383" s="60"/>
      <c r="DG383" s="60"/>
      <c r="DH383" s="60"/>
      <c r="DI383" s="60"/>
      <c r="DJ383" s="60"/>
      <c r="DK383" s="60"/>
      <c r="DL383" s="60"/>
      <c r="DM383" s="60"/>
      <c r="DN383" s="60"/>
      <c r="DO383" s="60"/>
      <c r="DP383" s="60"/>
    </row>
    <row r="384" spans="2:120">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BS384" s="60"/>
      <c r="BT384" s="60"/>
      <c r="BU384" s="75"/>
      <c r="BV384" s="75"/>
      <c r="BW384" s="75"/>
      <c r="BX384" s="75"/>
      <c r="BY384" s="75"/>
      <c r="BZ384" s="75"/>
      <c r="CA384" s="75"/>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row>
    <row r="385" spans="2:120">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BS385" s="60"/>
      <c r="BT385" s="60"/>
      <c r="BU385" s="75"/>
      <c r="BV385" s="75"/>
      <c r="BW385" s="75"/>
      <c r="BX385" s="75"/>
      <c r="BY385" s="75"/>
      <c r="BZ385" s="75"/>
      <c r="CA385" s="75"/>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row>
    <row r="386" spans="2:120">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BS386" s="60"/>
      <c r="BT386" s="60"/>
      <c r="BU386" s="75"/>
      <c r="BV386" s="75"/>
      <c r="BW386" s="75"/>
      <c r="BX386" s="75"/>
      <c r="BY386" s="75"/>
      <c r="BZ386" s="75"/>
      <c r="CA386" s="75"/>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row>
    <row r="387" spans="2:120">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BS387" s="60"/>
      <c r="BT387" s="60"/>
      <c r="BU387" s="75"/>
      <c r="BV387" s="75"/>
      <c r="BW387" s="75"/>
      <c r="BX387" s="75"/>
      <c r="BY387" s="75"/>
      <c r="BZ387" s="75"/>
      <c r="CA387" s="75"/>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row>
    <row r="388" spans="2:120">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BS388" s="60"/>
      <c r="BT388" s="60"/>
      <c r="BU388" s="75"/>
      <c r="BV388" s="75"/>
      <c r="BW388" s="75"/>
      <c r="BX388" s="75"/>
      <c r="BY388" s="75"/>
      <c r="BZ388" s="75"/>
      <c r="CA388" s="75"/>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row>
    <row r="389" spans="2:120">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BS389" s="60"/>
      <c r="BT389" s="60"/>
      <c r="BU389" s="75"/>
      <c r="BV389" s="75"/>
      <c r="BW389" s="75"/>
      <c r="BX389" s="75"/>
      <c r="BY389" s="75"/>
      <c r="BZ389" s="75"/>
      <c r="CA389" s="75"/>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row>
    <row r="390" spans="2:120">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BS390" s="60"/>
      <c r="BT390" s="60"/>
      <c r="BU390" s="75"/>
      <c r="BV390" s="75"/>
      <c r="BW390" s="75"/>
      <c r="BX390" s="75"/>
      <c r="BY390" s="75"/>
      <c r="BZ390" s="75"/>
      <c r="CA390" s="75"/>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row>
    <row r="391" spans="2:120">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BS391" s="60"/>
      <c r="BT391" s="60"/>
      <c r="BU391" s="75"/>
      <c r="BV391" s="75"/>
      <c r="BW391" s="75"/>
      <c r="BX391" s="75"/>
      <c r="BY391" s="75"/>
      <c r="BZ391" s="75"/>
      <c r="CA391" s="75"/>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row>
    <row r="392" spans="2:120">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BS392" s="60"/>
      <c r="BT392" s="60"/>
      <c r="BU392" s="75"/>
      <c r="BV392" s="75"/>
      <c r="BW392" s="75"/>
      <c r="BX392" s="75"/>
      <c r="BY392" s="75"/>
      <c r="BZ392" s="75"/>
      <c r="CA392" s="75"/>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row>
    <row r="393" spans="2:120">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BS393" s="60"/>
      <c r="BT393" s="60"/>
      <c r="BU393" s="75"/>
      <c r="BV393" s="75"/>
      <c r="BW393" s="75"/>
      <c r="BX393" s="75"/>
      <c r="BY393" s="75"/>
      <c r="BZ393" s="75"/>
      <c r="CA393" s="75"/>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row>
    <row r="394" spans="2:120">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BS394" s="60"/>
      <c r="BT394" s="60"/>
      <c r="BU394" s="75"/>
      <c r="BV394" s="75"/>
      <c r="BW394" s="75"/>
      <c r="BX394" s="75"/>
      <c r="BY394" s="75"/>
      <c r="BZ394" s="75"/>
      <c r="CA394" s="75"/>
      <c r="CL394" s="60"/>
      <c r="CM394" s="60"/>
      <c r="CN394" s="60"/>
      <c r="CO394" s="60"/>
      <c r="CP394" s="60"/>
      <c r="CQ394" s="60"/>
      <c r="CR394" s="60"/>
      <c r="CS394" s="60"/>
      <c r="CT394" s="60"/>
      <c r="CU394" s="60"/>
      <c r="CV394" s="60"/>
      <c r="CW394" s="60"/>
      <c r="CX394" s="60"/>
      <c r="CY394" s="60"/>
      <c r="CZ394" s="60"/>
      <c r="DA394" s="60"/>
      <c r="DB394" s="60"/>
      <c r="DC394" s="60"/>
      <c r="DD394" s="60"/>
      <c r="DE394" s="60"/>
      <c r="DF394" s="60"/>
      <c r="DG394" s="60"/>
      <c r="DH394" s="60"/>
      <c r="DI394" s="60"/>
      <c r="DJ394" s="60"/>
      <c r="DK394" s="60"/>
      <c r="DL394" s="60"/>
      <c r="DM394" s="60"/>
      <c r="DN394" s="60"/>
      <c r="DO394" s="60"/>
      <c r="DP394" s="60"/>
    </row>
    <row r="395" spans="2:120">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BS395" s="60"/>
      <c r="BT395" s="60"/>
      <c r="BU395" s="75"/>
      <c r="BV395" s="75"/>
      <c r="BW395" s="75"/>
      <c r="BX395" s="75"/>
      <c r="BY395" s="75"/>
      <c r="BZ395" s="75"/>
      <c r="CA395" s="75"/>
      <c r="CL395" s="60"/>
      <c r="CM395" s="60"/>
      <c r="CN395" s="60"/>
      <c r="CO395" s="60"/>
      <c r="CP395" s="60"/>
      <c r="CQ395" s="60"/>
      <c r="CR395" s="60"/>
      <c r="CS395" s="60"/>
      <c r="CT395" s="60"/>
      <c r="CU395" s="60"/>
      <c r="CV395" s="60"/>
      <c r="CW395" s="60"/>
      <c r="CX395" s="60"/>
      <c r="CY395" s="60"/>
      <c r="CZ395" s="60"/>
      <c r="DA395" s="60"/>
      <c r="DB395" s="60"/>
      <c r="DC395" s="60"/>
      <c r="DD395" s="60"/>
      <c r="DE395" s="60"/>
      <c r="DF395" s="60"/>
      <c r="DG395" s="60"/>
      <c r="DH395" s="60"/>
      <c r="DI395" s="60"/>
      <c r="DJ395" s="60"/>
      <c r="DK395" s="60"/>
      <c r="DL395" s="60"/>
      <c r="DM395" s="60"/>
      <c r="DN395" s="60"/>
      <c r="DO395" s="60"/>
      <c r="DP395" s="60"/>
    </row>
    <row r="396" spans="2:120">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BS396" s="60"/>
      <c r="BT396" s="60"/>
      <c r="BU396" s="75"/>
      <c r="BV396" s="75"/>
      <c r="BW396" s="75"/>
      <c r="BX396" s="75"/>
      <c r="BY396" s="75"/>
      <c r="BZ396" s="75"/>
      <c r="CA396" s="75"/>
      <c r="CL396" s="60"/>
      <c r="CM396" s="60"/>
      <c r="CN396" s="60"/>
      <c r="CO396" s="60"/>
      <c r="CP396" s="60"/>
      <c r="CQ396" s="60"/>
      <c r="CR396" s="60"/>
      <c r="CS396" s="60"/>
      <c r="CT396" s="60"/>
      <c r="CU396" s="60"/>
      <c r="CV396" s="60"/>
      <c r="CW396" s="60"/>
      <c r="CX396" s="60"/>
      <c r="CY396" s="60"/>
      <c r="CZ396" s="60"/>
      <c r="DA396" s="60"/>
      <c r="DB396" s="60"/>
      <c r="DC396" s="60"/>
      <c r="DD396" s="60"/>
      <c r="DE396" s="60"/>
      <c r="DF396" s="60"/>
      <c r="DG396" s="60"/>
      <c r="DH396" s="60"/>
      <c r="DI396" s="60"/>
      <c r="DJ396" s="60"/>
      <c r="DK396" s="60"/>
      <c r="DL396" s="60"/>
      <c r="DM396" s="60"/>
      <c r="DN396" s="60"/>
      <c r="DO396" s="60"/>
      <c r="DP396" s="60"/>
    </row>
    <row r="397" spans="2:120">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BS397" s="60"/>
      <c r="BT397" s="60"/>
      <c r="BU397" s="75"/>
      <c r="BV397" s="75"/>
      <c r="BW397" s="75"/>
      <c r="BX397" s="75"/>
      <c r="BY397" s="75"/>
      <c r="BZ397" s="75"/>
      <c r="CA397" s="75"/>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row>
    <row r="398" spans="2:120">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BS398" s="60"/>
      <c r="BT398" s="60"/>
      <c r="BU398" s="75"/>
      <c r="BV398" s="75"/>
      <c r="BW398" s="75"/>
      <c r="BX398" s="75"/>
      <c r="BY398" s="75"/>
      <c r="BZ398" s="75"/>
      <c r="CA398" s="75"/>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60"/>
      <c r="DJ398" s="60"/>
      <c r="DK398" s="60"/>
      <c r="DL398" s="60"/>
      <c r="DM398" s="60"/>
      <c r="DN398" s="60"/>
      <c r="DO398" s="60"/>
      <c r="DP398" s="60"/>
    </row>
    <row r="399" spans="2:120">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BS399" s="60"/>
      <c r="BT399" s="60"/>
      <c r="BU399" s="75"/>
      <c r="BV399" s="75"/>
      <c r="BW399" s="75"/>
      <c r="BX399" s="75"/>
      <c r="BY399" s="75"/>
      <c r="BZ399" s="75"/>
      <c r="CA399" s="75"/>
      <c r="CL399" s="60"/>
      <c r="CM399" s="60"/>
      <c r="CN399" s="60"/>
      <c r="CO399" s="60"/>
      <c r="CP399" s="60"/>
      <c r="CQ399" s="60"/>
      <c r="CR399" s="60"/>
      <c r="CS399" s="60"/>
      <c r="CT399" s="60"/>
      <c r="CU399" s="60"/>
      <c r="CV399" s="60"/>
      <c r="CW399" s="60"/>
      <c r="CX399" s="60"/>
      <c r="CY399" s="60"/>
      <c r="CZ399" s="60"/>
      <c r="DA399" s="60"/>
      <c r="DB399" s="60"/>
      <c r="DC399" s="60"/>
      <c r="DD399" s="60"/>
      <c r="DE399" s="60"/>
      <c r="DF399" s="60"/>
      <c r="DG399" s="60"/>
      <c r="DH399" s="60"/>
      <c r="DI399" s="60"/>
      <c r="DJ399" s="60"/>
      <c r="DK399" s="60"/>
      <c r="DL399" s="60"/>
      <c r="DM399" s="60"/>
      <c r="DN399" s="60"/>
      <c r="DO399" s="60"/>
      <c r="DP399" s="60"/>
    </row>
    <row r="400" spans="2:120">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BS400" s="60"/>
      <c r="BT400" s="60"/>
      <c r="BU400" s="75"/>
      <c r="BV400" s="75"/>
      <c r="BW400" s="75"/>
      <c r="BX400" s="75"/>
      <c r="BY400" s="75"/>
      <c r="BZ400" s="75"/>
      <c r="CA400" s="75"/>
      <c r="CL400" s="60"/>
      <c r="CM400" s="60"/>
      <c r="CN400" s="60"/>
      <c r="CO400" s="60"/>
      <c r="CP400" s="60"/>
      <c r="CQ400" s="60"/>
      <c r="CR400" s="60"/>
      <c r="CS400" s="60"/>
      <c r="CT400" s="60"/>
      <c r="CU400" s="60"/>
      <c r="CV400" s="60"/>
      <c r="CW400" s="60"/>
      <c r="CX400" s="60"/>
      <c r="CY400" s="60"/>
      <c r="CZ400" s="60"/>
      <c r="DA400" s="60"/>
      <c r="DB400" s="60"/>
      <c r="DC400" s="60"/>
      <c r="DD400" s="60"/>
      <c r="DE400" s="60"/>
      <c r="DF400" s="60"/>
      <c r="DG400" s="60"/>
      <c r="DH400" s="60"/>
      <c r="DI400" s="60"/>
      <c r="DJ400" s="60"/>
      <c r="DK400" s="60"/>
      <c r="DL400" s="60"/>
      <c r="DM400" s="60"/>
      <c r="DN400" s="60"/>
      <c r="DO400" s="60"/>
      <c r="DP400" s="60"/>
    </row>
    <row r="401" spans="2:120">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BS401" s="60"/>
      <c r="BT401" s="60"/>
      <c r="BU401" s="75"/>
      <c r="BV401" s="75"/>
      <c r="BW401" s="75"/>
      <c r="BX401" s="75"/>
      <c r="BY401" s="75"/>
      <c r="BZ401" s="75"/>
      <c r="CA401" s="75"/>
      <c r="CL401" s="60"/>
      <c r="CM401" s="60"/>
      <c r="CN401" s="60"/>
      <c r="CO401" s="60"/>
      <c r="CP401" s="60"/>
      <c r="CQ401" s="60"/>
      <c r="CR401" s="60"/>
      <c r="CS401" s="60"/>
      <c r="CT401" s="60"/>
      <c r="CU401" s="60"/>
      <c r="CV401" s="60"/>
      <c r="CW401" s="60"/>
      <c r="CX401" s="60"/>
      <c r="CY401" s="60"/>
      <c r="CZ401" s="60"/>
      <c r="DA401" s="60"/>
      <c r="DB401" s="60"/>
      <c r="DC401" s="60"/>
      <c r="DD401" s="60"/>
      <c r="DE401" s="60"/>
      <c r="DF401" s="60"/>
      <c r="DG401" s="60"/>
      <c r="DH401" s="60"/>
      <c r="DI401" s="60"/>
      <c r="DJ401" s="60"/>
      <c r="DK401" s="60"/>
      <c r="DL401" s="60"/>
      <c r="DM401" s="60"/>
      <c r="DN401" s="60"/>
      <c r="DO401" s="60"/>
      <c r="DP401" s="60"/>
    </row>
    <row r="402" spans="2:120">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BS402" s="60"/>
      <c r="BT402" s="60"/>
      <c r="BU402" s="75"/>
      <c r="BV402" s="75"/>
      <c r="BW402" s="75"/>
      <c r="BX402" s="75"/>
      <c r="BY402" s="75"/>
      <c r="BZ402" s="75"/>
      <c r="CA402" s="75"/>
      <c r="CL402" s="60"/>
      <c r="CM402" s="60"/>
      <c r="CN402" s="60"/>
      <c r="CO402" s="60"/>
      <c r="CP402" s="60"/>
      <c r="CQ402" s="60"/>
      <c r="CR402" s="60"/>
      <c r="CS402" s="60"/>
      <c r="CT402" s="60"/>
      <c r="CU402" s="60"/>
      <c r="CV402" s="60"/>
      <c r="CW402" s="60"/>
      <c r="CX402" s="60"/>
      <c r="CY402" s="60"/>
      <c r="CZ402" s="60"/>
      <c r="DA402" s="60"/>
      <c r="DB402" s="60"/>
      <c r="DC402" s="60"/>
      <c r="DD402" s="60"/>
      <c r="DE402" s="60"/>
      <c r="DF402" s="60"/>
      <c r="DG402" s="60"/>
      <c r="DH402" s="60"/>
      <c r="DI402" s="60"/>
      <c r="DJ402" s="60"/>
      <c r="DK402" s="60"/>
      <c r="DL402" s="60"/>
      <c r="DM402" s="60"/>
      <c r="DN402" s="60"/>
      <c r="DO402" s="60"/>
      <c r="DP402" s="60"/>
    </row>
    <row r="403" spans="2:120">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BS403" s="60"/>
      <c r="BT403" s="60"/>
      <c r="BU403" s="75"/>
      <c r="BV403" s="75"/>
      <c r="BW403" s="75"/>
      <c r="BX403" s="75"/>
      <c r="BY403" s="75"/>
      <c r="BZ403" s="75"/>
      <c r="CA403" s="75"/>
      <c r="CL403" s="60"/>
      <c r="CM403" s="60"/>
      <c r="CN403" s="60"/>
      <c r="CO403" s="60"/>
      <c r="CP403" s="60"/>
      <c r="CQ403" s="60"/>
      <c r="CR403" s="60"/>
      <c r="CS403" s="60"/>
      <c r="CT403" s="60"/>
      <c r="CU403" s="60"/>
      <c r="CV403" s="60"/>
      <c r="CW403" s="60"/>
      <c r="CX403" s="60"/>
      <c r="CY403" s="60"/>
      <c r="CZ403" s="60"/>
      <c r="DA403" s="60"/>
      <c r="DB403" s="60"/>
      <c r="DC403" s="60"/>
      <c r="DD403" s="60"/>
      <c r="DE403" s="60"/>
      <c r="DF403" s="60"/>
      <c r="DG403" s="60"/>
      <c r="DH403" s="60"/>
      <c r="DI403" s="60"/>
      <c r="DJ403" s="60"/>
      <c r="DK403" s="60"/>
      <c r="DL403" s="60"/>
      <c r="DM403" s="60"/>
      <c r="DN403" s="60"/>
      <c r="DO403" s="60"/>
      <c r="DP403" s="60"/>
    </row>
    <row r="404" spans="2:120">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BS404" s="60"/>
      <c r="BT404" s="60"/>
      <c r="BU404" s="75"/>
      <c r="BV404" s="75"/>
      <c r="BW404" s="75"/>
      <c r="BX404" s="75"/>
      <c r="BY404" s="75"/>
      <c r="BZ404" s="75"/>
      <c r="CA404" s="75"/>
      <c r="CL404" s="60"/>
      <c r="CM404" s="60"/>
      <c r="CN404" s="60"/>
      <c r="CO404" s="60"/>
      <c r="CP404" s="60"/>
      <c r="CQ404" s="60"/>
      <c r="CR404" s="60"/>
      <c r="CS404" s="60"/>
      <c r="CT404" s="60"/>
      <c r="CU404" s="60"/>
      <c r="CV404" s="60"/>
      <c r="CW404" s="60"/>
      <c r="CX404" s="60"/>
      <c r="CY404" s="60"/>
      <c r="CZ404" s="60"/>
      <c r="DA404" s="60"/>
      <c r="DB404" s="60"/>
      <c r="DC404" s="60"/>
      <c r="DD404" s="60"/>
      <c r="DE404" s="60"/>
      <c r="DF404" s="60"/>
      <c r="DG404" s="60"/>
      <c r="DH404" s="60"/>
      <c r="DI404" s="60"/>
      <c r="DJ404" s="60"/>
      <c r="DK404" s="60"/>
      <c r="DL404" s="60"/>
      <c r="DM404" s="60"/>
      <c r="DN404" s="60"/>
      <c r="DO404" s="60"/>
      <c r="DP404" s="60"/>
    </row>
    <row r="405" spans="2:120">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BS405" s="60"/>
      <c r="BT405" s="60"/>
      <c r="BU405" s="75"/>
      <c r="BV405" s="75"/>
      <c r="BW405" s="75"/>
      <c r="BX405" s="75"/>
      <c r="BY405" s="75"/>
      <c r="BZ405" s="75"/>
      <c r="CA405" s="75"/>
      <c r="CL405" s="60"/>
      <c r="CM405" s="60"/>
      <c r="CN405" s="60"/>
      <c r="CO405" s="60"/>
      <c r="CP405" s="60"/>
      <c r="CQ405" s="60"/>
      <c r="CR405" s="60"/>
      <c r="CS405" s="60"/>
      <c r="CT405" s="60"/>
      <c r="CU405" s="60"/>
      <c r="CV405" s="60"/>
      <c r="CW405" s="60"/>
      <c r="CX405" s="60"/>
      <c r="CY405" s="60"/>
      <c r="CZ405" s="60"/>
      <c r="DA405" s="60"/>
      <c r="DB405" s="60"/>
      <c r="DC405" s="60"/>
      <c r="DD405" s="60"/>
      <c r="DE405" s="60"/>
      <c r="DF405" s="60"/>
      <c r="DG405" s="60"/>
      <c r="DH405" s="60"/>
      <c r="DI405" s="60"/>
      <c r="DJ405" s="60"/>
      <c r="DK405" s="60"/>
      <c r="DL405" s="60"/>
      <c r="DM405" s="60"/>
      <c r="DN405" s="60"/>
      <c r="DO405" s="60"/>
      <c r="DP405" s="60"/>
    </row>
    <row r="406" spans="2:120">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BS406" s="60"/>
      <c r="BT406" s="60"/>
      <c r="BU406" s="75"/>
      <c r="BV406" s="75"/>
      <c r="BW406" s="75"/>
      <c r="BX406" s="75"/>
      <c r="BY406" s="75"/>
      <c r="BZ406" s="75"/>
      <c r="CA406" s="75"/>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row>
    <row r="407" spans="2:120">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BS407" s="60"/>
      <c r="BT407" s="60"/>
      <c r="BU407" s="75"/>
      <c r="BV407" s="75"/>
      <c r="BW407" s="75"/>
      <c r="BX407" s="75"/>
      <c r="BY407" s="75"/>
      <c r="BZ407" s="75"/>
      <c r="CA407" s="75"/>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row>
    <row r="408" spans="2:120">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BS408" s="60"/>
      <c r="BT408" s="60"/>
      <c r="BU408" s="75"/>
      <c r="BV408" s="75"/>
      <c r="BW408" s="75"/>
      <c r="BX408" s="75"/>
      <c r="BY408" s="75"/>
      <c r="BZ408" s="75"/>
      <c r="CA408" s="75"/>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row>
    <row r="409" spans="2:120">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BS409" s="60"/>
      <c r="BT409" s="60"/>
      <c r="BU409" s="75"/>
      <c r="BV409" s="75"/>
      <c r="BW409" s="75"/>
      <c r="BX409" s="75"/>
      <c r="BY409" s="75"/>
      <c r="BZ409" s="75"/>
      <c r="CA409" s="75"/>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row>
    <row r="410" spans="2:120">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BS410" s="60"/>
      <c r="BT410" s="60"/>
      <c r="BU410" s="75"/>
      <c r="BV410" s="75"/>
      <c r="BW410" s="75"/>
      <c r="BX410" s="75"/>
      <c r="BY410" s="75"/>
      <c r="BZ410" s="75"/>
      <c r="CA410" s="75"/>
      <c r="CL410" s="60"/>
      <c r="CM410" s="60"/>
      <c r="CN410" s="60"/>
      <c r="CO410" s="60"/>
      <c r="CP410" s="60"/>
      <c r="CQ410" s="60"/>
      <c r="CR410" s="60"/>
      <c r="CS410" s="60"/>
      <c r="CT410" s="60"/>
      <c r="CU410" s="60"/>
      <c r="CV410" s="60"/>
      <c r="CW410" s="60"/>
      <c r="CX410" s="60"/>
      <c r="CY410" s="60"/>
      <c r="CZ410" s="60"/>
      <c r="DA410" s="60"/>
      <c r="DB410" s="60"/>
      <c r="DC410" s="60"/>
      <c r="DD410" s="60"/>
      <c r="DE410" s="60"/>
      <c r="DF410" s="60"/>
      <c r="DG410" s="60"/>
      <c r="DH410" s="60"/>
      <c r="DI410" s="60"/>
      <c r="DJ410" s="60"/>
      <c r="DK410" s="60"/>
      <c r="DL410" s="60"/>
      <c r="DM410" s="60"/>
      <c r="DN410" s="60"/>
      <c r="DO410" s="60"/>
      <c r="DP410" s="60"/>
    </row>
    <row r="411" spans="2:120">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BS411" s="60"/>
      <c r="BT411" s="60"/>
      <c r="BU411" s="75"/>
      <c r="BV411" s="75"/>
      <c r="BW411" s="75"/>
      <c r="BX411" s="75"/>
      <c r="BY411" s="75"/>
      <c r="BZ411" s="75"/>
      <c r="CA411" s="75"/>
      <c r="CL411" s="60"/>
      <c r="CM411" s="60"/>
      <c r="CN411" s="60"/>
      <c r="CO411" s="60"/>
      <c r="CP411" s="60"/>
      <c r="CQ411" s="60"/>
      <c r="CR411" s="60"/>
      <c r="CS411" s="60"/>
      <c r="CT411" s="60"/>
      <c r="CU411" s="60"/>
      <c r="CV411" s="60"/>
      <c r="CW411" s="60"/>
      <c r="CX411" s="60"/>
      <c r="CY411" s="60"/>
      <c r="CZ411" s="60"/>
      <c r="DA411" s="60"/>
      <c r="DB411" s="60"/>
      <c r="DC411" s="60"/>
      <c r="DD411" s="60"/>
      <c r="DE411" s="60"/>
      <c r="DF411" s="60"/>
      <c r="DG411" s="60"/>
      <c r="DH411" s="60"/>
      <c r="DI411" s="60"/>
      <c r="DJ411" s="60"/>
      <c r="DK411" s="60"/>
      <c r="DL411" s="60"/>
      <c r="DM411" s="60"/>
      <c r="DN411" s="60"/>
      <c r="DO411" s="60"/>
      <c r="DP411" s="60"/>
    </row>
    <row r="412" spans="2:120">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BS412" s="60"/>
      <c r="BT412" s="60"/>
      <c r="BU412" s="75"/>
      <c r="BV412" s="75"/>
      <c r="BW412" s="75"/>
      <c r="BX412" s="75"/>
      <c r="BY412" s="75"/>
      <c r="BZ412" s="75"/>
      <c r="CA412" s="75"/>
      <c r="CL412" s="60"/>
      <c r="CM412" s="60"/>
      <c r="CN412" s="60"/>
      <c r="CO412" s="60"/>
      <c r="CP412" s="60"/>
      <c r="CQ412" s="60"/>
      <c r="CR412" s="60"/>
      <c r="CS412" s="60"/>
      <c r="CT412" s="60"/>
      <c r="CU412" s="60"/>
      <c r="CV412" s="60"/>
      <c r="CW412" s="60"/>
      <c r="CX412" s="60"/>
      <c r="CY412" s="60"/>
      <c r="CZ412" s="60"/>
      <c r="DA412" s="60"/>
      <c r="DB412" s="60"/>
      <c r="DC412" s="60"/>
      <c r="DD412" s="60"/>
      <c r="DE412" s="60"/>
      <c r="DF412" s="60"/>
      <c r="DG412" s="60"/>
      <c r="DH412" s="60"/>
      <c r="DI412" s="60"/>
      <c r="DJ412" s="60"/>
      <c r="DK412" s="60"/>
      <c r="DL412" s="60"/>
      <c r="DM412" s="60"/>
      <c r="DN412" s="60"/>
      <c r="DO412" s="60"/>
      <c r="DP412" s="60"/>
    </row>
    <row r="413" spans="2:120">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BS413" s="60"/>
      <c r="BT413" s="60"/>
      <c r="BU413" s="75"/>
      <c r="BV413" s="75"/>
      <c r="BW413" s="75"/>
      <c r="BX413" s="75"/>
      <c r="BY413" s="75"/>
      <c r="BZ413" s="75"/>
      <c r="CA413" s="75"/>
      <c r="CL413" s="60"/>
      <c r="CM413" s="60"/>
      <c r="CN413" s="60"/>
      <c r="CO413" s="60"/>
      <c r="CP413" s="60"/>
      <c r="CQ413" s="60"/>
      <c r="CR413" s="60"/>
      <c r="CS413" s="60"/>
      <c r="CT413" s="60"/>
      <c r="CU413" s="60"/>
      <c r="CV413" s="60"/>
      <c r="CW413" s="60"/>
      <c r="CX413" s="60"/>
      <c r="CY413" s="60"/>
      <c r="CZ413" s="60"/>
      <c r="DA413" s="60"/>
      <c r="DB413" s="60"/>
      <c r="DC413" s="60"/>
      <c r="DD413" s="60"/>
      <c r="DE413" s="60"/>
      <c r="DF413" s="60"/>
      <c r="DG413" s="60"/>
      <c r="DH413" s="60"/>
      <c r="DI413" s="60"/>
      <c r="DJ413" s="60"/>
      <c r="DK413" s="60"/>
      <c r="DL413" s="60"/>
      <c r="DM413" s="60"/>
      <c r="DN413" s="60"/>
      <c r="DO413" s="60"/>
      <c r="DP413" s="60"/>
    </row>
    <row r="414" spans="2:120">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BS414" s="60"/>
      <c r="BT414" s="60"/>
      <c r="BU414" s="75"/>
      <c r="BV414" s="75"/>
      <c r="BW414" s="75"/>
      <c r="BX414" s="75"/>
      <c r="BY414" s="75"/>
      <c r="BZ414" s="75"/>
      <c r="CA414" s="75"/>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row>
    <row r="415" spans="2:120">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BS415" s="60"/>
      <c r="BT415" s="60"/>
      <c r="BU415" s="75"/>
      <c r="BV415" s="75"/>
      <c r="BW415" s="75"/>
      <c r="BX415" s="75"/>
      <c r="BY415" s="75"/>
      <c r="BZ415" s="75"/>
      <c r="CA415" s="75"/>
      <c r="CL415" s="60"/>
      <c r="CM415" s="60"/>
      <c r="CN415" s="60"/>
      <c r="CO415" s="60"/>
      <c r="CP415" s="60"/>
      <c r="CQ415" s="60"/>
      <c r="CR415" s="60"/>
      <c r="CS415" s="60"/>
      <c r="CT415" s="60"/>
      <c r="CU415" s="60"/>
      <c r="CV415" s="60"/>
      <c r="CW415" s="60"/>
      <c r="CX415" s="60"/>
      <c r="CY415" s="60"/>
      <c r="CZ415" s="60"/>
      <c r="DA415" s="60"/>
      <c r="DB415" s="60"/>
      <c r="DC415" s="60"/>
      <c r="DD415" s="60"/>
      <c r="DE415" s="60"/>
      <c r="DF415" s="60"/>
      <c r="DG415" s="60"/>
      <c r="DH415" s="60"/>
      <c r="DI415" s="60"/>
      <c r="DJ415" s="60"/>
      <c r="DK415" s="60"/>
      <c r="DL415" s="60"/>
      <c r="DM415" s="60"/>
      <c r="DN415" s="60"/>
      <c r="DO415" s="60"/>
      <c r="DP415" s="60"/>
    </row>
    <row r="416" spans="2:120">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BS416" s="60"/>
      <c r="BT416" s="60"/>
      <c r="BU416" s="75"/>
      <c r="BV416" s="75"/>
      <c r="BW416" s="75"/>
      <c r="BX416" s="75"/>
      <c r="BY416" s="75"/>
      <c r="BZ416" s="75"/>
      <c r="CA416" s="75"/>
      <c r="CL416" s="60"/>
      <c r="CM416" s="60"/>
      <c r="CN416" s="60"/>
      <c r="CO416" s="60"/>
      <c r="CP416" s="60"/>
      <c r="CQ416" s="60"/>
      <c r="CR416" s="60"/>
      <c r="CS416" s="60"/>
      <c r="CT416" s="60"/>
      <c r="CU416" s="60"/>
      <c r="CV416" s="60"/>
      <c r="CW416" s="60"/>
      <c r="CX416" s="60"/>
      <c r="CY416" s="60"/>
      <c r="CZ416" s="60"/>
      <c r="DA416" s="60"/>
      <c r="DB416" s="60"/>
      <c r="DC416" s="60"/>
      <c r="DD416" s="60"/>
      <c r="DE416" s="60"/>
      <c r="DF416" s="60"/>
      <c r="DG416" s="60"/>
      <c r="DH416" s="60"/>
      <c r="DI416" s="60"/>
      <c r="DJ416" s="60"/>
      <c r="DK416" s="60"/>
      <c r="DL416" s="60"/>
      <c r="DM416" s="60"/>
      <c r="DN416" s="60"/>
      <c r="DO416" s="60"/>
      <c r="DP416" s="60"/>
    </row>
    <row r="417" spans="2:120">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BS417" s="60"/>
      <c r="BT417" s="60"/>
      <c r="BU417" s="75"/>
      <c r="BV417" s="75"/>
      <c r="BW417" s="75"/>
      <c r="BX417" s="75"/>
      <c r="BY417" s="75"/>
      <c r="BZ417" s="75"/>
      <c r="CA417" s="75"/>
      <c r="CL417" s="60"/>
      <c r="CM417" s="60"/>
      <c r="CN417" s="60"/>
      <c r="CO417" s="60"/>
      <c r="CP417" s="60"/>
      <c r="CQ417" s="60"/>
      <c r="CR417" s="60"/>
      <c r="CS417" s="60"/>
      <c r="CT417" s="60"/>
      <c r="CU417" s="60"/>
      <c r="CV417" s="60"/>
      <c r="CW417" s="60"/>
      <c r="CX417" s="60"/>
      <c r="CY417" s="60"/>
      <c r="CZ417" s="60"/>
      <c r="DA417" s="60"/>
      <c r="DB417" s="60"/>
      <c r="DC417" s="60"/>
      <c r="DD417" s="60"/>
      <c r="DE417" s="60"/>
      <c r="DF417" s="60"/>
      <c r="DG417" s="60"/>
      <c r="DH417" s="60"/>
      <c r="DI417" s="60"/>
      <c r="DJ417" s="60"/>
      <c r="DK417" s="60"/>
      <c r="DL417" s="60"/>
      <c r="DM417" s="60"/>
      <c r="DN417" s="60"/>
      <c r="DO417" s="60"/>
      <c r="DP417" s="60"/>
    </row>
    <row r="418" spans="2:120">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BS418" s="60"/>
      <c r="BT418" s="60"/>
      <c r="BU418" s="75"/>
      <c r="BV418" s="75"/>
      <c r="BW418" s="75"/>
      <c r="BX418" s="75"/>
      <c r="BY418" s="75"/>
      <c r="BZ418" s="75"/>
      <c r="CA418" s="75"/>
      <c r="CL418" s="60"/>
      <c r="CM418" s="60"/>
      <c r="CN418" s="60"/>
      <c r="CO418" s="60"/>
      <c r="CP418" s="60"/>
      <c r="CQ418" s="60"/>
      <c r="CR418" s="60"/>
      <c r="CS418" s="60"/>
      <c r="CT418" s="60"/>
      <c r="CU418" s="60"/>
      <c r="CV418" s="60"/>
      <c r="CW418" s="60"/>
      <c r="CX418" s="60"/>
      <c r="CY418" s="60"/>
      <c r="CZ418" s="60"/>
      <c r="DA418" s="60"/>
      <c r="DB418" s="60"/>
      <c r="DC418" s="60"/>
      <c r="DD418" s="60"/>
      <c r="DE418" s="60"/>
      <c r="DF418" s="60"/>
      <c r="DG418" s="60"/>
      <c r="DH418" s="60"/>
      <c r="DI418" s="60"/>
      <c r="DJ418" s="60"/>
      <c r="DK418" s="60"/>
      <c r="DL418" s="60"/>
      <c r="DM418" s="60"/>
      <c r="DN418" s="60"/>
      <c r="DO418" s="60"/>
      <c r="DP418" s="60"/>
    </row>
    <row r="419" spans="2:120">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BS419" s="60"/>
      <c r="BT419" s="60"/>
      <c r="BU419" s="75"/>
      <c r="BV419" s="75"/>
      <c r="BW419" s="75"/>
      <c r="BX419" s="75"/>
      <c r="BY419" s="75"/>
      <c r="BZ419" s="75"/>
      <c r="CA419" s="75"/>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row>
    <row r="420" spans="2:120">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BS420" s="60"/>
      <c r="BT420" s="60"/>
      <c r="BU420" s="75"/>
      <c r="BV420" s="75"/>
      <c r="BW420" s="75"/>
      <c r="BX420" s="75"/>
      <c r="BY420" s="75"/>
      <c r="BZ420" s="75"/>
      <c r="CA420" s="75"/>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row>
    <row r="421" spans="2:120">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BS421" s="60"/>
      <c r="BT421" s="60"/>
      <c r="BU421" s="75"/>
      <c r="BV421" s="75"/>
      <c r="BW421" s="75"/>
      <c r="BX421" s="75"/>
      <c r="BY421" s="75"/>
      <c r="BZ421" s="75"/>
      <c r="CA421" s="75"/>
      <c r="CL421" s="60"/>
      <c r="CM421" s="60"/>
      <c r="CN421" s="60"/>
      <c r="CO421" s="60"/>
      <c r="CP421" s="60"/>
      <c r="CQ421" s="60"/>
      <c r="CR421" s="60"/>
      <c r="CS421" s="60"/>
      <c r="CT421" s="60"/>
      <c r="CU421" s="60"/>
      <c r="CV421" s="60"/>
      <c r="CW421" s="60"/>
      <c r="CX421" s="60"/>
      <c r="CY421" s="60"/>
      <c r="CZ421" s="60"/>
      <c r="DA421" s="60"/>
      <c r="DB421" s="60"/>
      <c r="DC421" s="60"/>
      <c r="DD421" s="60"/>
      <c r="DE421" s="60"/>
      <c r="DF421" s="60"/>
      <c r="DG421" s="60"/>
      <c r="DH421" s="60"/>
      <c r="DI421" s="60"/>
      <c r="DJ421" s="60"/>
      <c r="DK421" s="60"/>
      <c r="DL421" s="60"/>
      <c r="DM421" s="60"/>
      <c r="DN421" s="60"/>
      <c r="DO421" s="60"/>
      <c r="DP421" s="60"/>
    </row>
    <row r="422" spans="2:120">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BS422" s="60"/>
      <c r="BT422" s="60"/>
      <c r="BU422" s="75"/>
      <c r="BV422" s="75"/>
      <c r="BW422" s="75"/>
      <c r="BX422" s="75"/>
      <c r="BY422" s="75"/>
      <c r="BZ422" s="75"/>
      <c r="CA422" s="75"/>
      <c r="CL422" s="60"/>
      <c r="CM422" s="60"/>
      <c r="CN422" s="60"/>
      <c r="CO422" s="60"/>
      <c r="CP422" s="60"/>
      <c r="CQ422" s="60"/>
      <c r="CR422" s="60"/>
      <c r="CS422" s="60"/>
      <c r="CT422" s="60"/>
      <c r="CU422" s="60"/>
      <c r="CV422" s="60"/>
      <c r="CW422" s="60"/>
      <c r="CX422" s="60"/>
      <c r="CY422" s="60"/>
      <c r="CZ422" s="60"/>
      <c r="DA422" s="60"/>
      <c r="DB422" s="60"/>
      <c r="DC422" s="60"/>
      <c r="DD422" s="60"/>
      <c r="DE422" s="60"/>
      <c r="DF422" s="60"/>
      <c r="DG422" s="60"/>
      <c r="DH422" s="60"/>
      <c r="DI422" s="60"/>
      <c r="DJ422" s="60"/>
      <c r="DK422" s="60"/>
      <c r="DL422" s="60"/>
      <c r="DM422" s="60"/>
      <c r="DN422" s="60"/>
      <c r="DO422" s="60"/>
      <c r="DP422" s="60"/>
    </row>
    <row r="423" spans="2:120">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BS423" s="60"/>
      <c r="BT423" s="60"/>
      <c r="BU423" s="75"/>
      <c r="BV423" s="75"/>
      <c r="BW423" s="75"/>
      <c r="BX423" s="75"/>
      <c r="BY423" s="75"/>
      <c r="BZ423" s="75"/>
      <c r="CA423" s="75"/>
      <c r="CL423" s="60"/>
      <c r="CM423" s="60"/>
      <c r="CN423" s="60"/>
      <c r="CO423" s="60"/>
      <c r="CP423" s="60"/>
      <c r="CQ423" s="60"/>
      <c r="CR423" s="60"/>
      <c r="CS423" s="60"/>
      <c r="CT423" s="60"/>
      <c r="CU423" s="60"/>
      <c r="CV423" s="60"/>
      <c r="CW423" s="60"/>
      <c r="CX423" s="60"/>
      <c r="CY423" s="60"/>
      <c r="CZ423" s="60"/>
      <c r="DA423" s="60"/>
      <c r="DB423" s="60"/>
      <c r="DC423" s="60"/>
      <c r="DD423" s="60"/>
      <c r="DE423" s="60"/>
      <c r="DF423" s="60"/>
      <c r="DG423" s="60"/>
      <c r="DH423" s="60"/>
      <c r="DI423" s="60"/>
      <c r="DJ423" s="60"/>
      <c r="DK423" s="60"/>
      <c r="DL423" s="60"/>
      <c r="DM423" s="60"/>
      <c r="DN423" s="60"/>
      <c r="DO423" s="60"/>
      <c r="DP423" s="60"/>
    </row>
    <row r="424" spans="2:120">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BS424" s="60"/>
      <c r="BT424" s="60"/>
      <c r="BU424" s="75"/>
      <c r="BV424" s="75"/>
      <c r="BW424" s="75"/>
      <c r="BX424" s="75"/>
      <c r="BY424" s="75"/>
      <c r="BZ424" s="75"/>
      <c r="CA424" s="75"/>
      <c r="CL424" s="60"/>
      <c r="CM424" s="60"/>
      <c r="CN424" s="60"/>
      <c r="CO424" s="60"/>
      <c r="CP424" s="60"/>
      <c r="CQ424" s="60"/>
      <c r="CR424" s="60"/>
      <c r="CS424" s="60"/>
      <c r="CT424" s="60"/>
      <c r="CU424" s="60"/>
      <c r="CV424" s="60"/>
      <c r="CW424" s="60"/>
      <c r="CX424" s="60"/>
      <c r="CY424" s="60"/>
      <c r="CZ424" s="60"/>
      <c r="DA424" s="60"/>
      <c r="DB424" s="60"/>
      <c r="DC424" s="60"/>
      <c r="DD424" s="60"/>
      <c r="DE424" s="60"/>
      <c r="DF424" s="60"/>
      <c r="DG424" s="60"/>
      <c r="DH424" s="60"/>
      <c r="DI424" s="60"/>
      <c r="DJ424" s="60"/>
      <c r="DK424" s="60"/>
      <c r="DL424" s="60"/>
      <c r="DM424" s="60"/>
      <c r="DN424" s="60"/>
      <c r="DO424" s="60"/>
      <c r="DP424" s="60"/>
    </row>
    <row r="425" spans="2:120">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BS425" s="60"/>
      <c r="BT425" s="60"/>
      <c r="BU425" s="75"/>
      <c r="BV425" s="75"/>
      <c r="BW425" s="75"/>
      <c r="BX425" s="75"/>
      <c r="BY425" s="75"/>
      <c r="BZ425" s="75"/>
      <c r="CA425" s="75"/>
      <c r="CL425" s="60"/>
      <c r="CM425" s="60"/>
      <c r="CN425" s="60"/>
      <c r="CO425" s="60"/>
      <c r="CP425" s="60"/>
      <c r="CQ425" s="60"/>
      <c r="CR425" s="60"/>
      <c r="CS425" s="60"/>
      <c r="CT425" s="60"/>
      <c r="CU425" s="60"/>
      <c r="CV425" s="60"/>
      <c r="CW425" s="60"/>
      <c r="CX425" s="60"/>
      <c r="CY425" s="60"/>
      <c r="CZ425" s="60"/>
      <c r="DA425" s="60"/>
      <c r="DB425" s="60"/>
      <c r="DC425" s="60"/>
      <c r="DD425" s="60"/>
      <c r="DE425" s="60"/>
      <c r="DF425" s="60"/>
      <c r="DG425" s="60"/>
      <c r="DH425" s="60"/>
      <c r="DI425" s="60"/>
      <c r="DJ425" s="60"/>
      <c r="DK425" s="60"/>
      <c r="DL425" s="60"/>
      <c r="DM425" s="60"/>
      <c r="DN425" s="60"/>
      <c r="DO425" s="60"/>
      <c r="DP425" s="60"/>
    </row>
    <row r="426" spans="2:120">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BS426" s="60"/>
      <c r="BT426" s="60"/>
      <c r="BU426" s="75"/>
      <c r="BV426" s="75"/>
      <c r="BW426" s="75"/>
      <c r="BX426" s="75"/>
      <c r="BY426" s="75"/>
      <c r="BZ426" s="75"/>
      <c r="CA426" s="75"/>
      <c r="CL426" s="60"/>
      <c r="CM426" s="60"/>
      <c r="CN426" s="60"/>
      <c r="CO426" s="60"/>
      <c r="CP426" s="60"/>
      <c r="CQ426" s="60"/>
      <c r="CR426" s="60"/>
      <c r="CS426" s="60"/>
      <c r="CT426" s="60"/>
      <c r="CU426" s="60"/>
      <c r="CV426" s="60"/>
      <c r="CW426" s="60"/>
      <c r="CX426" s="60"/>
      <c r="CY426" s="60"/>
      <c r="CZ426" s="60"/>
      <c r="DA426" s="60"/>
      <c r="DB426" s="60"/>
      <c r="DC426" s="60"/>
      <c r="DD426" s="60"/>
      <c r="DE426" s="60"/>
      <c r="DF426" s="60"/>
      <c r="DG426" s="60"/>
      <c r="DH426" s="60"/>
      <c r="DI426" s="60"/>
      <c r="DJ426" s="60"/>
      <c r="DK426" s="60"/>
      <c r="DL426" s="60"/>
      <c r="DM426" s="60"/>
      <c r="DN426" s="60"/>
      <c r="DO426" s="60"/>
      <c r="DP426" s="60"/>
    </row>
    <row r="427" spans="2:120">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BS427" s="60"/>
      <c r="BT427" s="60"/>
      <c r="BU427" s="75"/>
      <c r="BV427" s="75"/>
      <c r="BW427" s="75"/>
      <c r="BX427" s="75"/>
      <c r="BY427" s="75"/>
      <c r="BZ427" s="75"/>
      <c r="CA427" s="75"/>
      <c r="CL427" s="60"/>
      <c r="CM427" s="60"/>
      <c r="CN427" s="60"/>
      <c r="CO427" s="60"/>
      <c r="CP427" s="60"/>
      <c r="CQ427" s="60"/>
      <c r="CR427" s="60"/>
      <c r="CS427" s="60"/>
      <c r="CT427" s="60"/>
      <c r="CU427" s="60"/>
      <c r="CV427" s="60"/>
      <c r="CW427" s="60"/>
      <c r="CX427" s="60"/>
      <c r="CY427" s="60"/>
      <c r="CZ427" s="60"/>
      <c r="DA427" s="60"/>
      <c r="DB427" s="60"/>
      <c r="DC427" s="60"/>
      <c r="DD427" s="60"/>
      <c r="DE427" s="60"/>
      <c r="DF427" s="60"/>
      <c r="DG427" s="60"/>
      <c r="DH427" s="60"/>
      <c r="DI427" s="60"/>
      <c r="DJ427" s="60"/>
      <c r="DK427" s="60"/>
      <c r="DL427" s="60"/>
      <c r="DM427" s="60"/>
      <c r="DN427" s="60"/>
      <c r="DO427" s="60"/>
      <c r="DP427" s="60"/>
    </row>
    <row r="428" spans="2:120">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BS428" s="60"/>
      <c r="BT428" s="60"/>
      <c r="BU428" s="75"/>
      <c r="BV428" s="75"/>
      <c r="BW428" s="75"/>
      <c r="BX428" s="75"/>
      <c r="BY428" s="75"/>
      <c r="BZ428" s="75"/>
      <c r="CA428" s="75"/>
      <c r="CL428" s="60"/>
      <c r="CM428" s="60"/>
      <c r="CN428" s="60"/>
      <c r="CO428" s="60"/>
      <c r="CP428" s="60"/>
      <c r="CQ428" s="60"/>
      <c r="CR428" s="60"/>
      <c r="CS428" s="60"/>
      <c r="CT428" s="60"/>
      <c r="CU428" s="60"/>
      <c r="CV428" s="60"/>
      <c r="CW428" s="60"/>
      <c r="CX428" s="60"/>
      <c r="CY428" s="60"/>
      <c r="CZ428" s="60"/>
      <c r="DA428" s="60"/>
      <c r="DB428" s="60"/>
      <c r="DC428" s="60"/>
      <c r="DD428" s="60"/>
      <c r="DE428" s="60"/>
      <c r="DF428" s="60"/>
      <c r="DG428" s="60"/>
      <c r="DH428" s="60"/>
      <c r="DI428" s="60"/>
      <c r="DJ428" s="60"/>
      <c r="DK428" s="60"/>
      <c r="DL428" s="60"/>
      <c r="DM428" s="60"/>
      <c r="DN428" s="60"/>
      <c r="DO428" s="60"/>
      <c r="DP428" s="60"/>
    </row>
    <row r="429" spans="2:120">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BS429" s="60"/>
      <c r="BT429" s="60"/>
      <c r="BU429" s="75"/>
      <c r="BV429" s="75"/>
      <c r="BW429" s="75"/>
      <c r="BX429" s="75"/>
      <c r="BY429" s="75"/>
      <c r="BZ429" s="75"/>
      <c r="CA429" s="75"/>
      <c r="CL429" s="60"/>
      <c r="CM429" s="60"/>
      <c r="CN429" s="60"/>
      <c r="CO429" s="60"/>
      <c r="CP429" s="60"/>
      <c r="CQ429" s="60"/>
      <c r="CR429" s="60"/>
      <c r="CS429" s="60"/>
      <c r="CT429" s="60"/>
      <c r="CU429" s="60"/>
      <c r="CV429" s="60"/>
      <c r="CW429" s="60"/>
      <c r="CX429" s="60"/>
      <c r="CY429" s="60"/>
      <c r="CZ429" s="60"/>
      <c r="DA429" s="60"/>
      <c r="DB429" s="60"/>
      <c r="DC429" s="60"/>
      <c r="DD429" s="60"/>
      <c r="DE429" s="60"/>
      <c r="DF429" s="60"/>
      <c r="DG429" s="60"/>
      <c r="DH429" s="60"/>
      <c r="DI429" s="60"/>
      <c r="DJ429" s="60"/>
      <c r="DK429" s="60"/>
      <c r="DL429" s="60"/>
      <c r="DM429" s="60"/>
      <c r="DN429" s="60"/>
      <c r="DO429" s="60"/>
      <c r="DP429" s="60"/>
    </row>
    <row r="430" spans="2:120">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BS430" s="60"/>
      <c r="BT430" s="60"/>
      <c r="BU430" s="75"/>
      <c r="BV430" s="75"/>
      <c r="BW430" s="75"/>
      <c r="BX430" s="75"/>
      <c r="BY430" s="75"/>
      <c r="BZ430" s="75"/>
      <c r="CA430" s="75"/>
      <c r="CL430" s="60"/>
      <c r="CM430" s="60"/>
      <c r="CN430" s="60"/>
      <c r="CO430" s="60"/>
      <c r="CP430" s="60"/>
      <c r="CQ430" s="60"/>
      <c r="CR430" s="60"/>
      <c r="CS430" s="60"/>
      <c r="CT430" s="60"/>
      <c r="CU430" s="60"/>
      <c r="CV430" s="60"/>
      <c r="CW430" s="60"/>
      <c r="CX430" s="60"/>
      <c r="CY430" s="60"/>
      <c r="CZ430" s="60"/>
      <c r="DA430" s="60"/>
      <c r="DB430" s="60"/>
      <c r="DC430" s="60"/>
      <c r="DD430" s="60"/>
      <c r="DE430" s="60"/>
      <c r="DF430" s="60"/>
      <c r="DG430" s="60"/>
      <c r="DH430" s="60"/>
      <c r="DI430" s="60"/>
      <c r="DJ430" s="60"/>
      <c r="DK430" s="60"/>
      <c r="DL430" s="60"/>
      <c r="DM430" s="60"/>
      <c r="DN430" s="60"/>
      <c r="DO430" s="60"/>
      <c r="DP430" s="60"/>
    </row>
    <row r="431" spans="2:120">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BS431" s="60"/>
      <c r="BT431" s="60"/>
      <c r="BU431" s="75"/>
      <c r="BV431" s="75"/>
      <c r="BW431" s="75"/>
      <c r="BX431" s="75"/>
      <c r="BY431" s="75"/>
      <c r="BZ431" s="75"/>
      <c r="CA431" s="75"/>
      <c r="CL431" s="60"/>
      <c r="CM431" s="60"/>
      <c r="CN431" s="60"/>
      <c r="CO431" s="60"/>
      <c r="CP431" s="60"/>
      <c r="CQ431" s="60"/>
      <c r="CR431" s="60"/>
      <c r="CS431" s="60"/>
      <c r="CT431" s="60"/>
      <c r="CU431" s="60"/>
      <c r="CV431" s="60"/>
      <c r="CW431" s="60"/>
      <c r="CX431" s="60"/>
      <c r="CY431" s="60"/>
      <c r="CZ431" s="60"/>
      <c r="DA431" s="60"/>
      <c r="DB431" s="60"/>
      <c r="DC431" s="60"/>
      <c r="DD431" s="60"/>
      <c r="DE431" s="60"/>
      <c r="DF431" s="60"/>
      <c r="DG431" s="60"/>
      <c r="DH431" s="60"/>
      <c r="DI431" s="60"/>
      <c r="DJ431" s="60"/>
      <c r="DK431" s="60"/>
      <c r="DL431" s="60"/>
      <c r="DM431" s="60"/>
      <c r="DN431" s="60"/>
      <c r="DO431" s="60"/>
      <c r="DP431" s="60"/>
    </row>
    <row r="432" spans="2:120">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BS432" s="60"/>
      <c r="BT432" s="60"/>
      <c r="BU432" s="75"/>
      <c r="BV432" s="75"/>
      <c r="BW432" s="75"/>
      <c r="BX432" s="75"/>
      <c r="BY432" s="75"/>
      <c r="BZ432" s="75"/>
      <c r="CA432" s="75"/>
      <c r="CL432" s="60"/>
      <c r="CM432" s="60"/>
      <c r="CN432" s="60"/>
      <c r="CO432" s="60"/>
      <c r="CP432" s="60"/>
      <c r="CQ432" s="60"/>
      <c r="CR432" s="60"/>
      <c r="CS432" s="60"/>
      <c r="CT432" s="60"/>
      <c r="CU432" s="60"/>
      <c r="CV432" s="60"/>
      <c r="CW432" s="60"/>
      <c r="CX432" s="60"/>
      <c r="CY432" s="60"/>
      <c r="CZ432" s="60"/>
      <c r="DA432" s="60"/>
      <c r="DB432" s="60"/>
      <c r="DC432" s="60"/>
      <c r="DD432" s="60"/>
      <c r="DE432" s="60"/>
      <c r="DF432" s="60"/>
      <c r="DG432" s="60"/>
      <c r="DH432" s="60"/>
      <c r="DI432" s="60"/>
      <c r="DJ432" s="60"/>
      <c r="DK432" s="60"/>
      <c r="DL432" s="60"/>
      <c r="DM432" s="60"/>
      <c r="DN432" s="60"/>
      <c r="DO432" s="60"/>
      <c r="DP432" s="60"/>
    </row>
    <row r="433" spans="2:120">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BS433" s="60"/>
      <c r="BT433" s="60"/>
      <c r="BU433" s="75"/>
      <c r="BV433" s="75"/>
      <c r="BW433" s="75"/>
      <c r="BX433" s="75"/>
      <c r="BY433" s="75"/>
      <c r="BZ433" s="75"/>
      <c r="CA433" s="75"/>
      <c r="CL433" s="60"/>
      <c r="CM433" s="60"/>
      <c r="CN433" s="60"/>
      <c r="CO433" s="60"/>
      <c r="CP433" s="60"/>
      <c r="CQ433" s="60"/>
      <c r="CR433" s="60"/>
      <c r="CS433" s="60"/>
      <c r="CT433" s="60"/>
      <c r="CU433" s="60"/>
      <c r="CV433" s="60"/>
      <c r="CW433" s="60"/>
      <c r="CX433" s="60"/>
      <c r="CY433" s="60"/>
      <c r="CZ433" s="60"/>
      <c r="DA433" s="60"/>
      <c r="DB433" s="60"/>
      <c r="DC433" s="60"/>
      <c r="DD433" s="60"/>
      <c r="DE433" s="60"/>
      <c r="DF433" s="60"/>
      <c r="DG433" s="60"/>
      <c r="DH433" s="60"/>
      <c r="DI433" s="60"/>
      <c r="DJ433" s="60"/>
      <c r="DK433" s="60"/>
      <c r="DL433" s="60"/>
      <c r="DM433" s="60"/>
      <c r="DN433" s="60"/>
      <c r="DO433" s="60"/>
      <c r="DP433" s="60"/>
    </row>
    <row r="434" spans="2:120">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BS434" s="60"/>
      <c r="BT434" s="60"/>
      <c r="BU434" s="75"/>
      <c r="BV434" s="75"/>
      <c r="BW434" s="75"/>
      <c r="BX434" s="75"/>
      <c r="BY434" s="75"/>
      <c r="BZ434" s="75"/>
      <c r="CA434" s="75"/>
      <c r="CL434" s="60"/>
      <c r="CM434" s="60"/>
      <c r="CN434" s="60"/>
      <c r="CO434" s="60"/>
      <c r="CP434" s="60"/>
      <c r="CQ434" s="60"/>
      <c r="CR434" s="60"/>
      <c r="CS434" s="60"/>
      <c r="CT434" s="60"/>
      <c r="CU434" s="60"/>
      <c r="CV434" s="60"/>
      <c r="CW434" s="60"/>
      <c r="CX434" s="60"/>
      <c r="CY434" s="60"/>
      <c r="CZ434" s="60"/>
      <c r="DA434" s="60"/>
      <c r="DB434" s="60"/>
      <c r="DC434" s="60"/>
      <c r="DD434" s="60"/>
      <c r="DE434" s="60"/>
      <c r="DF434" s="60"/>
      <c r="DG434" s="60"/>
      <c r="DH434" s="60"/>
      <c r="DI434" s="60"/>
      <c r="DJ434" s="60"/>
      <c r="DK434" s="60"/>
      <c r="DL434" s="60"/>
      <c r="DM434" s="60"/>
      <c r="DN434" s="60"/>
      <c r="DO434" s="60"/>
      <c r="DP434" s="60"/>
    </row>
    <row r="435" spans="2:120">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BS435" s="60"/>
      <c r="BT435" s="60"/>
      <c r="BU435" s="75"/>
      <c r="BV435" s="75"/>
      <c r="BW435" s="75"/>
      <c r="BX435" s="75"/>
      <c r="BY435" s="75"/>
      <c r="BZ435" s="75"/>
      <c r="CA435" s="75"/>
      <c r="CL435" s="60"/>
      <c r="CM435" s="60"/>
      <c r="CN435" s="60"/>
      <c r="CO435" s="60"/>
      <c r="CP435" s="60"/>
      <c r="CQ435" s="60"/>
      <c r="CR435" s="60"/>
      <c r="CS435" s="60"/>
      <c r="CT435" s="60"/>
      <c r="CU435" s="60"/>
      <c r="CV435" s="60"/>
      <c r="CW435" s="60"/>
      <c r="CX435" s="60"/>
      <c r="CY435" s="60"/>
      <c r="CZ435" s="60"/>
      <c r="DA435" s="60"/>
      <c r="DB435" s="60"/>
      <c r="DC435" s="60"/>
      <c r="DD435" s="60"/>
      <c r="DE435" s="60"/>
      <c r="DF435" s="60"/>
      <c r="DG435" s="60"/>
      <c r="DH435" s="60"/>
      <c r="DI435" s="60"/>
      <c r="DJ435" s="60"/>
      <c r="DK435" s="60"/>
      <c r="DL435" s="60"/>
      <c r="DM435" s="60"/>
      <c r="DN435" s="60"/>
      <c r="DO435" s="60"/>
      <c r="DP435" s="60"/>
    </row>
    <row r="436" spans="2:120">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BS436" s="60"/>
      <c r="BT436" s="60"/>
      <c r="BU436" s="75"/>
      <c r="BV436" s="75"/>
      <c r="BW436" s="75"/>
      <c r="BX436" s="75"/>
      <c r="BY436" s="75"/>
      <c r="BZ436" s="75"/>
      <c r="CA436" s="75"/>
      <c r="CL436" s="60"/>
      <c r="CM436" s="60"/>
      <c r="CN436" s="60"/>
      <c r="CO436" s="60"/>
      <c r="CP436" s="60"/>
      <c r="CQ436" s="60"/>
      <c r="CR436" s="60"/>
      <c r="CS436" s="60"/>
      <c r="CT436" s="60"/>
      <c r="CU436" s="60"/>
      <c r="CV436" s="60"/>
      <c r="CW436" s="60"/>
      <c r="CX436" s="60"/>
      <c r="CY436" s="60"/>
      <c r="CZ436" s="60"/>
      <c r="DA436" s="60"/>
      <c r="DB436" s="60"/>
      <c r="DC436" s="60"/>
      <c r="DD436" s="60"/>
      <c r="DE436" s="60"/>
      <c r="DF436" s="60"/>
      <c r="DG436" s="60"/>
      <c r="DH436" s="60"/>
      <c r="DI436" s="60"/>
      <c r="DJ436" s="60"/>
      <c r="DK436" s="60"/>
      <c r="DL436" s="60"/>
      <c r="DM436" s="60"/>
      <c r="DN436" s="60"/>
      <c r="DO436" s="60"/>
      <c r="DP436" s="60"/>
    </row>
    <row r="437" spans="2:120">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BS437" s="60"/>
      <c r="BT437" s="60"/>
      <c r="BU437" s="75"/>
      <c r="BV437" s="75"/>
      <c r="BW437" s="75"/>
      <c r="BX437" s="75"/>
      <c r="BY437" s="75"/>
      <c r="BZ437" s="75"/>
      <c r="CA437" s="75"/>
      <c r="CL437" s="60"/>
      <c r="CM437" s="60"/>
      <c r="CN437" s="60"/>
      <c r="CO437" s="60"/>
      <c r="CP437" s="60"/>
      <c r="CQ437" s="60"/>
      <c r="CR437" s="60"/>
      <c r="CS437" s="60"/>
      <c r="CT437" s="60"/>
      <c r="CU437" s="60"/>
      <c r="CV437" s="60"/>
      <c r="CW437" s="60"/>
      <c r="CX437" s="60"/>
      <c r="CY437" s="60"/>
      <c r="CZ437" s="60"/>
      <c r="DA437" s="60"/>
      <c r="DB437" s="60"/>
      <c r="DC437" s="60"/>
      <c r="DD437" s="60"/>
      <c r="DE437" s="60"/>
      <c r="DF437" s="60"/>
      <c r="DG437" s="60"/>
      <c r="DH437" s="60"/>
      <c r="DI437" s="60"/>
      <c r="DJ437" s="60"/>
      <c r="DK437" s="60"/>
      <c r="DL437" s="60"/>
      <c r="DM437" s="60"/>
      <c r="DN437" s="60"/>
      <c r="DO437" s="60"/>
      <c r="DP437" s="60"/>
    </row>
    <row r="438" spans="2:120">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BS438" s="60"/>
      <c r="BT438" s="60"/>
      <c r="BU438" s="75"/>
      <c r="BV438" s="75"/>
      <c r="BW438" s="75"/>
      <c r="BX438" s="75"/>
      <c r="BY438" s="75"/>
      <c r="BZ438" s="75"/>
      <c r="CA438" s="75"/>
      <c r="CL438" s="60"/>
      <c r="CM438" s="60"/>
      <c r="CN438" s="60"/>
      <c r="CO438" s="60"/>
      <c r="CP438" s="60"/>
      <c r="CQ438" s="60"/>
      <c r="CR438" s="60"/>
      <c r="CS438" s="60"/>
      <c r="CT438" s="60"/>
      <c r="CU438" s="60"/>
      <c r="CV438" s="60"/>
      <c r="CW438" s="60"/>
      <c r="CX438" s="60"/>
      <c r="CY438" s="60"/>
      <c r="CZ438" s="60"/>
      <c r="DA438" s="60"/>
      <c r="DB438" s="60"/>
      <c r="DC438" s="60"/>
      <c r="DD438" s="60"/>
      <c r="DE438" s="60"/>
      <c r="DF438" s="60"/>
      <c r="DG438" s="60"/>
      <c r="DH438" s="60"/>
      <c r="DI438" s="60"/>
      <c r="DJ438" s="60"/>
      <c r="DK438" s="60"/>
      <c r="DL438" s="60"/>
      <c r="DM438" s="60"/>
      <c r="DN438" s="60"/>
      <c r="DO438" s="60"/>
      <c r="DP438" s="60"/>
    </row>
    <row r="439" spans="2:120">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BS439" s="60"/>
      <c r="BT439" s="60"/>
      <c r="BU439" s="75"/>
      <c r="BV439" s="75"/>
      <c r="BW439" s="75"/>
      <c r="BX439" s="75"/>
      <c r="BY439" s="75"/>
      <c r="BZ439" s="75"/>
      <c r="CA439" s="75"/>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row>
    <row r="440" spans="2:120">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BS440" s="60"/>
      <c r="BT440" s="60"/>
      <c r="BU440" s="75"/>
      <c r="BV440" s="75"/>
      <c r="BW440" s="75"/>
      <c r="BX440" s="75"/>
      <c r="BY440" s="75"/>
      <c r="BZ440" s="75"/>
      <c r="CA440" s="75"/>
      <c r="CL440" s="60"/>
      <c r="CM440" s="60"/>
      <c r="CN440" s="60"/>
      <c r="CO440" s="60"/>
      <c r="CP440" s="60"/>
      <c r="CQ440" s="60"/>
      <c r="CR440" s="60"/>
      <c r="CS440" s="60"/>
      <c r="CT440" s="60"/>
      <c r="CU440" s="60"/>
      <c r="CV440" s="60"/>
      <c r="CW440" s="60"/>
      <c r="CX440" s="60"/>
      <c r="CY440" s="60"/>
      <c r="CZ440" s="60"/>
      <c r="DA440" s="60"/>
      <c r="DB440" s="60"/>
      <c r="DC440" s="60"/>
      <c r="DD440" s="60"/>
      <c r="DE440" s="60"/>
      <c r="DF440" s="60"/>
      <c r="DG440" s="60"/>
      <c r="DH440" s="60"/>
      <c r="DI440" s="60"/>
      <c r="DJ440" s="60"/>
      <c r="DK440" s="60"/>
      <c r="DL440" s="60"/>
      <c r="DM440" s="60"/>
      <c r="DN440" s="60"/>
      <c r="DO440" s="60"/>
      <c r="DP440" s="60"/>
    </row>
    <row r="441" spans="2:120">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BS441" s="60"/>
      <c r="BT441" s="60"/>
      <c r="BU441" s="75"/>
      <c r="BV441" s="75"/>
      <c r="BW441" s="75"/>
      <c r="BX441" s="75"/>
      <c r="BY441" s="75"/>
      <c r="BZ441" s="75"/>
      <c r="CA441" s="75"/>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row>
    <row r="442" spans="2:120">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BS442" s="60"/>
      <c r="BT442" s="60"/>
      <c r="BU442" s="75"/>
      <c r="BV442" s="75"/>
      <c r="BW442" s="75"/>
      <c r="BX442" s="75"/>
      <c r="BY442" s="75"/>
      <c r="BZ442" s="75"/>
      <c r="CA442" s="75"/>
      <c r="CL442" s="60"/>
      <c r="CM442" s="60"/>
      <c r="CN442" s="60"/>
      <c r="CO442" s="60"/>
      <c r="CP442" s="60"/>
      <c r="CQ442" s="60"/>
      <c r="CR442" s="60"/>
      <c r="CS442" s="60"/>
      <c r="CT442" s="60"/>
      <c r="CU442" s="60"/>
      <c r="CV442" s="60"/>
      <c r="CW442" s="60"/>
      <c r="CX442" s="60"/>
      <c r="CY442" s="60"/>
      <c r="CZ442" s="60"/>
      <c r="DA442" s="60"/>
      <c r="DB442" s="60"/>
      <c r="DC442" s="60"/>
      <c r="DD442" s="60"/>
      <c r="DE442" s="60"/>
      <c r="DF442" s="60"/>
      <c r="DG442" s="60"/>
      <c r="DH442" s="60"/>
      <c r="DI442" s="60"/>
      <c r="DJ442" s="60"/>
      <c r="DK442" s="60"/>
      <c r="DL442" s="60"/>
      <c r="DM442" s="60"/>
      <c r="DN442" s="60"/>
      <c r="DO442" s="60"/>
      <c r="DP442" s="60"/>
    </row>
    <row r="443" spans="2:120">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BS443" s="60"/>
      <c r="BT443" s="60"/>
      <c r="BU443" s="75"/>
      <c r="BV443" s="75"/>
      <c r="BW443" s="75"/>
      <c r="BX443" s="75"/>
      <c r="BY443" s="75"/>
      <c r="BZ443" s="75"/>
      <c r="CA443" s="75"/>
      <c r="CL443" s="60"/>
      <c r="CM443" s="60"/>
      <c r="CN443" s="60"/>
      <c r="CO443" s="60"/>
      <c r="CP443" s="60"/>
      <c r="CQ443" s="60"/>
      <c r="CR443" s="60"/>
      <c r="CS443" s="60"/>
      <c r="CT443" s="60"/>
      <c r="CU443" s="60"/>
      <c r="CV443" s="60"/>
      <c r="CW443" s="60"/>
      <c r="CX443" s="60"/>
      <c r="CY443" s="60"/>
      <c r="CZ443" s="60"/>
      <c r="DA443" s="60"/>
      <c r="DB443" s="60"/>
      <c r="DC443" s="60"/>
      <c r="DD443" s="60"/>
      <c r="DE443" s="60"/>
      <c r="DF443" s="60"/>
      <c r="DG443" s="60"/>
      <c r="DH443" s="60"/>
      <c r="DI443" s="60"/>
      <c r="DJ443" s="60"/>
      <c r="DK443" s="60"/>
      <c r="DL443" s="60"/>
      <c r="DM443" s="60"/>
      <c r="DN443" s="60"/>
      <c r="DO443" s="60"/>
      <c r="DP443" s="60"/>
    </row>
    <row r="444" spans="2:120">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BS444" s="60"/>
      <c r="BT444" s="60"/>
      <c r="BU444" s="75"/>
      <c r="BV444" s="75"/>
      <c r="BW444" s="75"/>
      <c r="BX444" s="75"/>
      <c r="BY444" s="75"/>
      <c r="BZ444" s="75"/>
      <c r="CA444" s="75"/>
      <c r="CL444" s="60"/>
      <c r="CM444" s="60"/>
      <c r="CN444" s="60"/>
      <c r="CO444" s="60"/>
      <c r="CP444" s="60"/>
      <c r="CQ444" s="60"/>
      <c r="CR444" s="60"/>
      <c r="CS444" s="60"/>
      <c r="CT444" s="60"/>
      <c r="CU444" s="60"/>
      <c r="CV444" s="60"/>
      <c r="CW444" s="60"/>
      <c r="CX444" s="60"/>
      <c r="CY444" s="60"/>
      <c r="CZ444" s="60"/>
      <c r="DA444" s="60"/>
      <c r="DB444" s="60"/>
      <c r="DC444" s="60"/>
      <c r="DD444" s="60"/>
      <c r="DE444" s="60"/>
      <c r="DF444" s="60"/>
      <c r="DG444" s="60"/>
      <c r="DH444" s="60"/>
      <c r="DI444" s="60"/>
      <c r="DJ444" s="60"/>
      <c r="DK444" s="60"/>
      <c r="DL444" s="60"/>
      <c r="DM444" s="60"/>
      <c r="DN444" s="60"/>
      <c r="DO444" s="60"/>
      <c r="DP444" s="60"/>
    </row>
    <row r="445" spans="2:120">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BS445" s="60"/>
      <c r="BT445" s="60"/>
      <c r="BU445" s="75"/>
      <c r="BV445" s="75"/>
      <c r="BW445" s="75"/>
      <c r="BX445" s="75"/>
      <c r="BY445" s="75"/>
      <c r="BZ445" s="75"/>
      <c r="CA445" s="75"/>
      <c r="CL445" s="60"/>
      <c r="CM445" s="60"/>
      <c r="CN445" s="60"/>
      <c r="CO445" s="60"/>
      <c r="CP445" s="60"/>
      <c r="CQ445" s="60"/>
      <c r="CR445" s="60"/>
      <c r="CS445" s="60"/>
      <c r="CT445" s="60"/>
      <c r="CU445" s="60"/>
      <c r="CV445" s="60"/>
      <c r="CW445" s="60"/>
      <c r="CX445" s="60"/>
      <c r="CY445" s="60"/>
      <c r="CZ445" s="60"/>
      <c r="DA445" s="60"/>
      <c r="DB445" s="60"/>
      <c r="DC445" s="60"/>
      <c r="DD445" s="60"/>
      <c r="DE445" s="60"/>
      <c r="DF445" s="60"/>
      <c r="DG445" s="60"/>
      <c r="DH445" s="60"/>
      <c r="DI445" s="60"/>
      <c r="DJ445" s="60"/>
      <c r="DK445" s="60"/>
      <c r="DL445" s="60"/>
      <c r="DM445" s="60"/>
      <c r="DN445" s="60"/>
      <c r="DO445" s="60"/>
      <c r="DP445" s="60"/>
    </row>
    <row r="446" spans="2:120">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BS446" s="60"/>
      <c r="BT446" s="60"/>
      <c r="BU446" s="75"/>
      <c r="BV446" s="75"/>
      <c r="BW446" s="75"/>
      <c r="BX446" s="75"/>
      <c r="BY446" s="75"/>
      <c r="BZ446" s="75"/>
      <c r="CA446" s="75"/>
      <c r="CL446" s="60"/>
      <c r="CM446" s="60"/>
      <c r="CN446" s="60"/>
      <c r="CO446" s="60"/>
      <c r="CP446" s="60"/>
      <c r="CQ446" s="60"/>
      <c r="CR446" s="60"/>
      <c r="CS446" s="60"/>
      <c r="CT446" s="60"/>
      <c r="CU446" s="60"/>
      <c r="CV446" s="60"/>
      <c r="CW446" s="60"/>
      <c r="CX446" s="60"/>
      <c r="CY446" s="60"/>
      <c r="CZ446" s="60"/>
      <c r="DA446" s="60"/>
      <c r="DB446" s="60"/>
      <c r="DC446" s="60"/>
      <c r="DD446" s="60"/>
      <c r="DE446" s="60"/>
      <c r="DF446" s="60"/>
      <c r="DG446" s="60"/>
      <c r="DH446" s="60"/>
      <c r="DI446" s="60"/>
      <c r="DJ446" s="60"/>
      <c r="DK446" s="60"/>
      <c r="DL446" s="60"/>
      <c r="DM446" s="60"/>
      <c r="DN446" s="60"/>
      <c r="DO446" s="60"/>
      <c r="DP446" s="60"/>
    </row>
    <row r="447" spans="2:120">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BS447" s="60"/>
      <c r="BT447" s="60"/>
      <c r="BU447" s="75"/>
      <c r="BV447" s="75"/>
      <c r="BW447" s="75"/>
      <c r="BX447" s="75"/>
      <c r="BY447" s="75"/>
      <c r="BZ447" s="75"/>
      <c r="CA447" s="75"/>
      <c r="CL447" s="60"/>
      <c r="CM447" s="60"/>
      <c r="CN447" s="60"/>
      <c r="CO447" s="60"/>
      <c r="CP447" s="60"/>
      <c r="CQ447" s="60"/>
      <c r="CR447" s="60"/>
      <c r="CS447" s="60"/>
      <c r="CT447" s="60"/>
      <c r="CU447" s="60"/>
      <c r="CV447" s="60"/>
      <c r="CW447" s="60"/>
      <c r="CX447" s="60"/>
      <c r="CY447" s="60"/>
      <c r="CZ447" s="60"/>
      <c r="DA447" s="60"/>
      <c r="DB447" s="60"/>
      <c r="DC447" s="60"/>
      <c r="DD447" s="60"/>
      <c r="DE447" s="60"/>
      <c r="DF447" s="60"/>
      <c r="DG447" s="60"/>
      <c r="DH447" s="60"/>
      <c r="DI447" s="60"/>
      <c r="DJ447" s="60"/>
      <c r="DK447" s="60"/>
      <c r="DL447" s="60"/>
      <c r="DM447" s="60"/>
      <c r="DN447" s="60"/>
      <c r="DO447" s="60"/>
      <c r="DP447" s="60"/>
    </row>
    <row r="448" spans="2:120">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BS448" s="60"/>
      <c r="BT448" s="60"/>
      <c r="BU448" s="75"/>
      <c r="BV448" s="75"/>
      <c r="BW448" s="75"/>
      <c r="BX448" s="75"/>
      <c r="BY448" s="75"/>
      <c r="BZ448" s="75"/>
      <c r="CA448" s="75"/>
      <c r="CL448" s="60"/>
      <c r="CM448" s="60"/>
      <c r="CN448" s="60"/>
      <c r="CO448" s="60"/>
      <c r="CP448" s="60"/>
      <c r="CQ448" s="60"/>
      <c r="CR448" s="60"/>
      <c r="CS448" s="60"/>
      <c r="CT448" s="60"/>
      <c r="CU448" s="60"/>
      <c r="CV448" s="60"/>
      <c r="CW448" s="60"/>
      <c r="CX448" s="60"/>
      <c r="CY448" s="60"/>
      <c r="CZ448" s="60"/>
      <c r="DA448" s="60"/>
      <c r="DB448" s="60"/>
      <c r="DC448" s="60"/>
      <c r="DD448" s="60"/>
      <c r="DE448" s="60"/>
      <c r="DF448" s="60"/>
      <c r="DG448" s="60"/>
      <c r="DH448" s="60"/>
      <c r="DI448" s="60"/>
      <c r="DJ448" s="60"/>
      <c r="DK448" s="60"/>
      <c r="DL448" s="60"/>
      <c r="DM448" s="60"/>
      <c r="DN448" s="60"/>
      <c r="DO448" s="60"/>
      <c r="DP448" s="60"/>
    </row>
    <row r="449" spans="2:120">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BS449" s="60"/>
      <c r="BT449" s="60"/>
      <c r="BU449" s="75"/>
      <c r="BV449" s="75"/>
      <c r="BW449" s="75"/>
      <c r="BX449" s="75"/>
      <c r="BY449" s="75"/>
      <c r="BZ449" s="75"/>
      <c r="CA449" s="75"/>
      <c r="CL449" s="60"/>
      <c r="CM449" s="60"/>
      <c r="CN449" s="60"/>
      <c r="CO449" s="60"/>
      <c r="CP449" s="60"/>
      <c r="CQ449" s="60"/>
      <c r="CR449" s="60"/>
      <c r="CS449" s="60"/>
      <c r="CT449" s="60"/>
      <c r="CU449" s="60"/>
      <c r="CV449" s="60"/>
      <c r="CW449" s="60"/>
      <c r="CX449" s="60"/>
      <c r="CY449" s="60"/>
      <c r="CZ449" s="60"/>
      <c r="DA449" s="60"/>
      <c r="DB449" s="60"/>
      <c r="DC449" s="60"/>
      <c r="DD449" s="60"/>
      <c r="DE449" s="60"/>
      <c r="DF449" s="60"/>
      <c r="DG449" s="60"/>
      <c r="DH449" s="60"/>
      <c r="DI449" s="60"/>
      <c r="DJ449" s="60"/>
      <c r="DK449" s="60"/>
      <c r="DL449" s="60"/>
      <c r="DM449" s="60"/>
      <c r="DN449" s="60"/>
      <c r="DO449" s="60"/>
      <c r="DP449" s="60"/>
    </row>
    <row r="450" spans="2:120">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BS450" s="60"/>
      <c r="BT450" s="60"/>
      <c r="BU450" s="75"/>
      <c r="BV450" s="75"/>
      <c r="BW450" s="75"/>
      <c r="BX450" s="75"/>
      <c r="BY450" s="75"/>
      <c r="BZ450" s="75"/>
      <c r="CA450" s="75"/>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row>
    <row r="451" spans="2:120">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BS451" s="60"/>
      <c r="BT451" s="60"/>
      <c r="BU451" s="75"/>
      <c r="BV451" s="75"/>
      <c r="BW451" s="75"/>
      <c r="BX451" s="75"/>
      <c r="BY451" s="75"/>
      <c r="BZ451" s="75"/>
      <c r="CA451" s="75"/>
      <c r="CL451" s="60"/>
      <c r="CM451" s="60"/>
      <c r="CN451" s="60"/>
      <c r="CO451" s="60"/>
      <c r="CP451" s="60"/>
      <c r="CQ451" s="60"/>
      <c r="CR451" s="60"/>
      <c r="CS451" s="60"/>
      <c r="CT451" s="60"/>
      <c r="CU451" s="60"/>
      <c r="CV451" s="60"/>
      <c r="CW451" s="60"/>
      <c r="CX451" s="60"/>
      <c r="CY451" s="60"/>
      <c r="CZ451" s="60"/>
      <c r="DA451" s="60"/>
      <c r="DB451" s="60"/>
      <c r="DC451" s="60"/>
      <c r="DD451" s="60"/>
      <c r="DE451" s="60"/>
      <c r="DF451" s="60"/>
      <c r="DG451" s="60"/>
      <c r="DH451" s="60"/>
      <c r="DI451" s="60"/>
      <c r="DJ451" s="60"/>
      <c r="DK451" s="60"/>
      <c r="DL451" s="60"/>
      <c r="DM451" s="60"/>
      <c r="DN451" s="60"/>
      <c r="DO451" s="60"/>
      <c r="DP451" s="60"/>
    </row>
    <row r="452" spans="2:120">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BS452" s="60"/>
      <c r="BT452" s="60"/>
      <c r="BU452" s="75"/>
      <c r="BV452" s="75"/>
      <c r="BW452" s="75"/>
      <c r="BX452" s="75"/>
      <c r="BY452" s="75"/>
      <c r="BZ452" s="75"/>
      <c r="CA452" s="75"/>
      <c r="CL452" s="60"/>
      <c r="CM452" s="60"/>
      <c r="CN452" s="60"/>
      <c r="CO452" s="60"/>
      <c r="CP452" s="60"/>
      <c r="CQ452" s="60"/>
      <c r="CR452" s="60"/>
      <c r="CS452" s="60"/>
      <c r="CT452" s="60"/>
      <c r="CU452" s="60"/>
      <c r="CV452" s="60"/>
      <c r="CW452" s="60"/>
      <c r="CX452" s="60"/>
      <c r="CY452" s="60"/>
      <c r="CZ452" s="60"/>
      <c r="DA452" s="60"/>
      <c r="DB452" s="60"/>
      <c r="DC452" s="60"/>
      <c r="DD452" s="60"/>
      <c r="DE452" s="60"/>
      <c r="DF452" s="60"/>
      <c r="DG452" s="60"/>
      <c r="DH452" s="60"/>
      <c r="DI452" s="60"/>
      <c r="DJ452" s="60"/>
      <c r="DK452" s="60"/>
      <c r="DL452" s="60"/>
      <c r="DM452" s="60"/>
      <c r="DN452" s="60"/>
      <c r="DO452" s="60"/>
      <c r="DP452" s="60"/>
    </row>
    <row r="453" spans="2:120">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BS453" s="60"/>
      <c r="BT453" s="60"/>
      <c r="BU453" s="75"/>
      <c r="BV453" s="75"/>
      <c r="BW453" s="75"/>
      <c r="BX453" s="75"/>
      <c r="BY453" s="75"/>
      <c r="BZ453" s="75"/>
      <c r="CA453" s="75"/>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row>
    <row r="454" spans="2:120">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BS454" s="60"/>
      <c r="BT454" s="60"/>
      <c r="BU454" s="75"/>
      <c r="BV454" s="75"/>
      <c r="BW454" s="75"/>
      <c r="BX454" s="75"/>
      <c r="BY454" s="75"/>
      <c r="BZ454" s="75"/>
      <c r="CA454" s="75"/>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row>
    <row r="455" spans="2:120">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BS455" s="60"/>
      <c r="BT455" s="60"/>
      <c r="BU455" s="75"/>
      <c r="BV455" s="75"/>
      <c r="BW455" s="75"/>
      <c r="BX455" s="75"/>
      <c r="BY455" s="75"/>
      <c r="BZ455" s="75"/>
      <c r="CA455" s="75"/>
      <c r="CL455" s="60"/>
      <c r="CM455" s="60"/>
      <c r="CN455" s="60"/>
      <c r="CO455" s="60"/>
      <c r="CP455" s="60"/>
      <c r="CQ455" s="60"/>
      <c r="CR455" s="60"/>
      <c r="CS455" s="60"/>
      <c r="CT455" s="60"/>
      <c r="CU455" s="60"/>
      <c r="CV455" s="60"/>
      <c r="CW455" s="60"/>
      <c r="CX455" s="60"/>
      <c r="CY455" s="60"/>
      <c r="CZ455" s="60"/>
      <c r="DA455" s="60"/>
      <c r="DB455" s="60"/>
      <c r="DC455" s="60"/>
      <c r="DD455" s="60"/>
      <c r="DE455" s="60"/>
      <c r="DF455" s="60"/>
      <c r="DG455" s="60"/>
      <c r="DH455" s="60"/>
      <c r="DI455" s="60"/>
      <c r="DJ455" s="60"/>
      <c r="DK455" s="60"/>
      <c r="DL455" s="60"/>
      <c r="DM455" s="60"/>
      <c r="DN455" s="60"/>
      <c r="DO455" s="60"/>
      <c r="DP455" s="60"/>
    </row>
    <row r="456" spans="2:120">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BS456" s="60"/>
      <c r="BT456" s="60"/>
      <c r="BU456" s="75"/>
      <c r="BV456" s="75"/>
      <c r="BW456" s="75"/>
      <c r="BX456" s="75"/>
      <c r="BY456" s="75"/>
      <c r="BZ456" s="75"/>
      <c r="CA456" s="75"/>
      <c r="CL456" s="60"/>
      <c r="CM456" s="60"/>
      <c r="CN456" s="60"/>
      <c r="CO456" s="60"/>
      <c r="CP456" s="60"/>
      <c r="CQ456" s="60"/>
      <c r="CR456" s="60"/>
      <c r="CS456" s="60"/>
      <c r="CT456" s="60"/>
      <c r="CU456" s="60"/>
      <c r="CV456" s="60"/>
      <c r="CW456" s="60"/>
      <c r="CX456" s="60"/>
      <c r="CY456" s="60"/>
      <c r="CZ456" s="60"/>
      <c r="DA456" s="60"/>
      <c r="DB456" s="60"/>
      <c r="DC456" s="60"/>
      <c r="DD456" s="60"/>
      <c r="DE456" s="60"/>
      <c r="DF456" s="60"/>
      <c r="DG456" s="60"/>
      <c r="DH456" s="60"/>
      <c r="DI456" s="60"/>
      <c r="DJ456" s="60"/>
      <c r="DK456" s="60"/>
      <c r="DL456" s="60"/>
      <c r="DM456" s="60"/>
      <c r="DN456" s="60"/>
      <c r="DO456" s="60"/>
      <c r="DP456" s="60"/>
    </row>
    <row r="457" spans="2:120">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BS457" s="60"/>
      <c r="BT457" s="60"/>
      <c r="BU457" s="75"/>
      <c r="BV457" s="75"/>
      <c r="BW457" s="75"/>
      <c r="BX457" s="75"/>
      <c r="BY457" s="75"/>
      <c r="BZ457" s="75"/>
      <c r="CA457" s="75"/>
      <c r="CL457" s="60"/>
      <c r="CM457" s="60"/>
      <c r="CN457" s="60"/>
      <c r="CO457" s="60"/>
      <c r="CP457" s="60"/>
      <c r="CQ457" s="60"/>
      <c r="CR457" s="60"/>
      <c r="CS457" s="60"/>
      <c r="CT457" s="60"/>
      <c r="CU457" s="60"/>
      <c r="CV457" s="60"/>
      <c r="CW457" s="60"/>
      <c r="CX457" s="60"/>
      <c r="CY457" s="60"/>
      <c r="CZ457" s="60"/>
      <c r="DA457" s="60"/>
      <c r="DB457" s="60"/>
      <c r="DC457" s="60"/>
      <c r="DD457" s="60"/>
      <c r="DE457" s="60"/>
      <c r="DF457" s="60"/>
      <c r="DG457" s="60"/>
      <c r="DH457" s="60"/>
      <c r="DI457" s="60"/>
      <c r="DJ457" s="60"/>
      <c r="DK457" s="60"/>
      <c r="DL457" s="60"/>
      <c r="DM457" s="60"/>
      <c r="DN457" s="60"/>
      <c r="DO457" s="60"/>
      <c r="DP457" s="60"/>
    </row>
    <row r="458" spans="2:120">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BS458" s="60"/>
      <c r="BT458" s="60"/>
      <c r="BU458" s="75"/>
      <c r="BV458" s="75"/>
      <c r="BW458" s="75"/>
      <c r="BX458" s="75"/>
      <c r="BY458" s="75"/>
      <c r="BZ458" s="75"/>
      <c r="CA458" s="75"/>
      <c r="CL458" s="60"/>
      <c r="CM458" s="60"/>
      <c r="CN458" s="60"/>
      <c r="CO458" s="60"/>
      <c r="CP458" s="60"/>
      <c r="CQ458" s="60"/>
      <c r="CR458" s="60"/>
      <c r="CS458" s="60"/>
      <c r="CT458" s="60"/>
      <c r="CU458" s="60"/>
      <c r="CV458" s="60"/>
      <c r="CW458" s="60"/>
      <c r="CX458" s="60"/>
      <c r="CY458" s="60"/>
      <c r="CZ458" s="60"/>
      <c r="DA458" s="60"/>
      <c r="DB458" s="60"/>
      <c r="DC458" s="60"/>
      <c r="DD458" s="60"/>
      <c r="DE458" s="60"/>
      <c r="DF458" s="60"/>
      <c r="DG458" s="60"/>
      <c r="DH458" s="60"/>
      <c r="DI458" s="60"/>
      <c r="DJ458" s="60"/>
      <c r="DK458" s="60"/>
      <c r="DL458" s="60"/>
      <c r="DM458" s="60"/>
      <c r="DN458" s="60"/>
      <c r="DO458" s="60"/>
      <c r="DP458" s="60"/>
    </row>
    <row r="459" spans="2:120">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BS459" s="60"/>
      <c r="BT459" s="60"/>
      <c r="BU459" s="75"/>
      <c r="BV459" s="75"/>
      <c r="BW459" s="75"/>
      <c r="BX459" s="75"/>
      <c r="BY459" s="75"/>
      <c r="BZ459" s="75"/>
      <c r="CA459" s="75"/>
      <c r="CL459" s="60"/>
      <c r="CM459" s="60"/>
      <c r="CN459" s="60"/>
      <c r="CO459" s="60"/>
      <c r="CP459" s="60"/>
      <c r="CQ459" s="60"/>
      <c r="CR459" s="60"/>
      <c r="CS459" s="60"/>
      <c r="CT459" s="60"/>
      <c r="CU459" s="60"/>
      <c r="CV459" s="60"/>
      <c r="CW459" s="60"/>
      <c r="CX459" s="60"/>
      <c r="CY459" s="60"/>
      <c r="CZ459" s="60"/>
      <c r="DA459" s="60"/>
      <c r="DB459" s="60"/>
      <c r="DC459" s="60"/>
      <c r="DD459" s="60"/>
      <c r="DE459" s="60"/>
      <c r="DF459" s="60"/>
      <c r="DG459" s="60"/>
      <c r="DH459" s="60"/>
      <c r="DI459" s="60"/>
      <c r="DJ459" s="60"/>
      <c r="DK459" s="60"/>
      <c r="DL459" s="60"/>
      <c r="DM459" s="60"/>
      <c r="DN459" s="60"/>
      <c r="DO459" s="60"/>
      <c r="DP459" s="60"/>
    </row>
    <row r="460" spans="2:120">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BS460" s="60"/>
      <c r="BT460" s="60"/>
      <c r="BU460" s="75"/>
      <c r="BV460" s="75"/>
      <c r="BW460" s="75"/>
      <c r="BX460" s="75"/>
      <c r="BY460" s="75"/>
      <c r="BZ460" s="75"/>
      <c r="CA460" s="75"/>
      <c r="CL460" s="60"/>
      <c r="CM460" s="60"/>
      <c r="CN460" s="60"/>
      <c r="CO460" s="60"/>
      <c r="CP460" s="60"/>
      <c r="CQ460" s="60"/>
      <c r="CR460" s="60"/>
      <c r="CS460" s="60"/>
      <c r="CT460" s="60"/>
      <c r="CU460" s="60"/>
      <c r="CV460" s="60"/>
      <c r="CW460" s="60"/>
      <c r="CX460" s="60"/>
      <c r="CY460" s="60"/>
      <c r="CZ460" s="60"/>
      <c r="DA460" s="60"/>
      <c r="DB460" s="60"/>
      <c r="DC460" s="60"/>
      <c r="DD460" s="60"/>
      <c r="DE460" s="60"/>
      <c r="DF460" s="60"/>
      <c r="DG460" s="60"/>
      <c r="DH460" s="60"/>
      <c r="DI460" s="60"/>
      <c r="DJ460" s="60"/>
      <c r="DK460" s="60"/>
      <c r="DL460" s="60"/>
      <c r="DM460" s="60"/>
      <c r="DN460" s="60"/>
      <c r="DO460" s="60"/>
      <c r="DP460" s="60"/>
    </row>
    <row r="461" spans="2:120">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BS461" s="60"/>
      <c r="BT461" s="60"/>
      <c r="BU461" s="75"/>
      <c r="BV461" s="75"/>
      <c r="BW461" s="75"/>
      <c r="BX461" s="75"/>
      <c r="BY461" s="75"/>
      <c r="BZ461" s="75"/>
      <c r="CA461" s="75"/>
      <c r="CL461" s="60"/>
      <c r="CM461" s="60"/>
      <c r="CN461" s="60"/>
      <c r="CO461" s="60"/>
      <c r="CP461" s="60"/>
      <c r="CQ461" s="60"/>
      <c r="CR461" s="60"/>
      <c r="CS461" s="60"/>
      <c r="CT461" s="60"/>
      <c r="CU461" s="60"/>
      <c r="CV461" s="60"/>
      <c r="CW461" s="60"/>
      <c r="CX461" s="60"/>
      <c r="CY461" s="60"/>
      <c r="CZ461" s="60"/>
      <c r="DA461" s="60"/>
      <c r="DB461" s="60"/>
      <c r="DC461" s="60"/>
      <c r="DD461" s="60"/>
      <c r="DE461" s="60"/>
      <c r="DF461" s="60"/>
      <c r="DG461" s="60"/>
      <c r="DH461" s="60"/>
      <c r="DI461" s="60"/>
      <c r="DJ461" s="60"/>
      <c r="DK461" s="60"/>
      <c r="DL461" s="60"/>
      <c r="DM461" s="60"/>
      <c r="DN461" s="60"/>
      <c r="DO461" s="60"/>
      <c r="DP461" s="60"/>
    </row>
    <row r="462" spans="2:120">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BS462" s="60"/>
      <c r="BT462" s="60"/>
      <c r="BU462" s="75"/>
      <c r="BV462" s="75"/>
      <c r="BW462" s="75"/>
      <c r="BX462" s="75"/>
      <c r="BY462" s="75"/>
      <c r="BZ462" s="75"/>
      <c r="CA462" s="75"/>
      <c r="CL462" s="60"/>
      <c r="CM462" s="60"/>
      <c r="CN462" s="60"/>
      <c r="CO462" s="60"/>
      <c r="CP462" s="60"/>
      <c r="CQ462" s="60"/>
      <c r="CR462" s="60"/>
      <c r="CS462" s="60"/>
      <c r="CT462" s="60"/>
      <c r="CU462" s="60"/>
      <c r="CV462" s="60"/>
      <c r="CW462" s="60"/>
      <c r="CX462" s="60"/>
      <c r="CY462" s="60"/>
      <c r="CZ462" s="60"/>
      <c r="DA462" s="60"/>
      <c r="DB462" s="60"/>
      <c r="DC462" s="60"/>
      <c r="DD462" s="60"/>
      <c r="DE462" s="60"/>
      <c r="DF462" s="60"/>
      <c r="DG462" s="60"/>
      <c r="DH462" s="60"/>
      <c r="DI462" s="60"/>
      <c r="DJ462" s="60"/>
      <c r="DK462" s="60"/>
      <c r="DL462" s="60"/>
      <c r="DM462" s="60"/>
      <c r="DN462" s="60"/>
      <c r="DO462" s="60"/>
      <c r="DP462" s="60"/>
    </row>
    <row r="463" spans="2:120">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BS463" s="60"/>
      <c r="BT463" s="60"/>
      <c r="BU463" s="75"/>
      <c r="BV463" s="75"/>
      <c r="BW463" s="75"/>
      <c r="BX463" s="75"/>
      <c r="BY463" s="75"/>
      <c r="BZ463" s="75"/>
      <c r="CA463" s="75"/>
      <c r="CL463" s="60"/>
      <c r="CM463" s="60"/>
      <c r="CN463" s="60"/>
      <c r="CO463" s="60"/>
      <c r="CP463" s="60"/>
      <c r="CQ463" s="60"/>
      <c r="CR463" s="60"/>
      <c r="CS463" s="60"/>
      <c r="CT463" s="60"/>
      <c r="CU463" s="60"/>
      <c r="CV463" s="60"/>
      <c r="CW463" s="60"/>
      <c r="CX463" s="60"/>
      <c r="CY463" s="60"/>
      <c r="CZ463" s="60"/>
      <c r="DA463" s="60"/>
      <c r="DB463" s="60"/>
      <c r="DC463" s="60"/>
      <c r="DD463" s="60"/>
      <c r="DE463" s="60"/>
      <c r="DF463" s="60"/>
      <c r="DG463" s="60"/>
      <c r="DH463" s="60"/>
      <c r="DI463" s="60"/>
      <c r="DJ463" s="60"/>
      <c r="DK463" s="60"/>
      <c r="DL463" s="60"/>
      <c r="DM463" s="60"/>
      <c r="DN463" s="60"/>
      <c r="DO463" s="60"/>
      <c r="DP463" s="60"/>
    </row>
    <row r="464" spans="2:120">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BS464" s="60"/>
      <c r="BT464" s="60"/>
      <c r="BU464" s="75"/>
      <c r="BV464" s="75"/>
      <c r="BW464" s="75"/>
      <c r="BX464" s="75"/>
      <c r="BY464" s="75"/>
      <c r="BZ464" s="75"/>
      <c r="CA464" s="75"/>
      <c r="CL464" s="60"/>
      <c r="CM464" s="60"/>
      <c r="CN464" s="60"/>
      <c r="CO464" s="60"/>
      <c r="CP464" s="60"/>
      <c r="CQ464" s="60"/>
      <c r="CR464" s="60"/>
      <c r="CS464" s="60"/>
      <c r="CT464" s="60"/>
      <c r="CU464" s="60"/>
      <c r="CV464" s="60"/>
      <c r="CW464" s="60"/>
      <c r="CX464" s="60"/>
      <c r="CY464" s="60"/>
      <c r="CZ464" s="60"/>
      <c r="DA464" s="60"/>
      <c r="DB464" s="60"/>
      <c r="DC464" s="60"/>
      <c r="DD464" s="60"/>
      <c r="DE464" s="60"/>
      <c r="DF464" s="60"/>
      <c r="DG464" s="60"/>
      <c r="DH464" s="60"/>
      <c r="DI464" s="60"/>
      <c r="DJ464" s="60"/>
      <c r="DK464" s="60"/>
      <c r="DL464" s="60"/>
      <c r="DM464" s="60"/>
      <c r="DN464" s="60"/>
      <c r="DO464" s="60"/>
      <c r="DP464" s="60"/>
    </row>
    <row r="465" spans="2:120">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BS465" s="60"/>
      <c r="BT465" s="60"/>
      <c r="BU465" s="75"/>
      <c r="BV465" s="75"/>
      <c r="BW465" s="75"/>
      <c r="BX465" s="75"/>
      <c r="BY465" s="75"/>
      <c r="BZ465" s="75"/>
      <c r="CA465" s="75"/>
      <c r="CL465" s="60"/>
      <c r="CM465" s="60"/>
      <c r="CN465" s="60"/>
      <c r="CO465" s="60"/>
      <c r="CP465" s="60"/>
      <c r="CQ465" s="60"/>
      <c r="CR465" s="60"/>
      <c r="CS465" s="60"/>
      <c r="CT465" s="60"/>
      <c r="CU465" s="60"/>
      <c r="CV465" s="60"/>
      <c r="CW465" s="60"/>
      <c r="CX465" s="60"/>
      <c r="CY465" s="60"/>
      <c r="CZ465" s="60"/>
      <c r="DA465" s="60"/>
      <c r="DB465" s="60"/>
      <c r="DC465" s="60"/>
      <c r="DD465" s="60"/>
      <c r="DE465" s="60"/>
      <c r="DF465" s="60"/>
      <c r="DG465" s="60"/>
      <c r="DH465" s="60"/>
      <c r="DI465" s="60"/>
      <c r="DJ465" s="60"/>
      <c r="DK465" s="60"/>
      <c r="DL465" s="60"/>
      <c r="DM465" s="60"/>
      <c r="DN465" s="60"/>
      <c r="DO465" s="60"/>
      <c r="DP465" s="60"/>
    </row>
    <row r="466" spans="2:120">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BS466" s="60"/>
      <c r="BT466" s="60"/>
      <c r="BU466" s="75"/>
      <c r="BV466" s="75"/>
      <c r="BW466" s="75"/>
      <c r="BX466" s="75"/>
      <c r="BY466" s="75"/>
      <c r="BZ466" s="75"/>
      <c r="CA466" s="75"/>
      <c r="CL466" s="60"/>
      <c r="CM466" s="60"/>
      <c r="CN466" s="60"/>
      <c r="CO466" s="60"/>
      <c r="CP466" s="60"/>
      <c r="CQ466" s="60"/>
      <c r="CR466" s="60"/>
      <c r="CS466" s="60"/>
      <c r="CT466" s="60"/>
      <c r="CU466" s="60"/>
      <c r="CV466" s="60"/>
      <c r="CW466" s="60"/>
      <c r="CX466" s="60"/>
      <c r="CY466" s="60"/>
      <c r="CZ466" s="60"/>
      <c r="DA466" s="60"/>
      <c r="DB466" s="60"/>
      <c r="DC466" s="60"/>
      <c r="DD466" s="60"/>
      <c r="DE466" s="60"/>
      <c r="DF466" s="60"/>
      <c r="DG466" s="60"/>
      <c r="DH466" s="60"/>
      <c r="DI466" s="60"/>
      <c r="DJ466" s="60"/>
      <c r="DK466" s="60"/>
      <c r="DL466" s="60"/>
      <c r="DM466" s="60"/>
      <c r="DN466" s="60"/>
      <c r="DO466" s="60"/>
      <c r="DP466" s="60"/>
    </row>
    <row r="467" spans="2:120">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BS467" s="60"/>
      <c r="BT467" s="60"/>
      <c r="BU467" s="75"/>
      <c r="BV467" s="75"/>
      <c r="BW467" s="75"/>
      <c r="BX467" s="75"/>
      <c r="BY467" s="75"/>
      <c r="BZ467" s="75"/>
      <c r="CA467" s="75"/>
      <c r="CL467" s="60"/>
      <c r="CM467" s="60"/>
      <c r="CN467" s="60"/>
      <c r="CO467" s="60"/>
      <c r="CP467" s="60"/>
      <c r="CQ467" s="60"/>
      <c r="CR467" s="60"/>
      <c r="CS467" s="60"/>
      <c r="CT467" s="60"/>
      <c r="CU467" s="60"/>
      <c r="CV467" s="60"/>
      <c r="CW467" s="60"/>
      <c r="CX467" s="60"/>
      <c r="CY467" s="60"/>
      <c r="CZ467" s="60"/>
      <c r="DA467" s="60"/>
      <c r="DB467" s="60"/>
      <c r="DC467" s="60"/>
      <c r="DD467" s="60"/>
      <c r="DE467" s="60"/>
      <c r="DF467" s="60"/>
      <c r="DG467" s="60"/>
      <c r="DH467" s="60"/>
      <c r="DI467" s="60"/>
      <c r="DJ467" s="60"/>
      <c r="DK467" s="60"/>
      <c r="DL467" s="60"/>
      <c r="DM467" s="60"/>
      <c r="DN467" s="60"/>
      <c r="DO467" s="60"/>
      <c r="DP467" s="60"/>
    </row>
    <row r="468" spans="2:120">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BS468" s="60"/>
      <c r="BT468" s="60"/>
      <c r="BU468" s="75"/>
      <c r="BV468" s="75"/>
      <c r="BW468" s="75"/>
      <c r="BX468" s="75"/>
      <c r="BY468" s="75"/>
      <c r="BZ468" s="75"/>
      <c r="CA468" s="75"/>
      <c r="CL468" s="60"/>
      <c r="CM468" s="60"/>
      <c r="CN468" s="60"/>
      <c r="CO468" s="60"/>
      <c r="CP468" s="60"/>
      <c r="CQ468" s="60"/>
      <c r="CR468" s="60"/>
      <c r="CS468" s="60"/>
      <c r="CT468" s="60"/>
      <c r="CU468" s="60"/>
      <c r="CV468" s="60"/>
      <c r="CW468" s="60"/>
      <c r="CX468" s="60"/>
      <c r="CY468" s="60"/>
      <c r="CZ468" s="60"/>
      <c r="DA468" s="60"/>
      <c r="DB468" s="60"/>
      <c r="DC468" s="60"/>
      <c r="DD468" s="60"/>
      <c r="DE468" s="60"/>
      <c r="DF468" s="60"/>
      <c r="DG468" s="60"/>
      <c r="DH468" s="60"/>
      <c r="DI468" s="60"/>
      <c r="DJ468" s="60"/>
      <c r="DK468" s="60"/>
      <c r="DL468" s="60"/>
      <c r="DM468" s="60"/>
      <c r="DN468" s="60"/>
      <c r="DO468" s="60"/>
      <c r="DP468" s="60"/>
    </row>
    <row r="469" spans="2:120">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BS469" s="60"/>
      <c r="BT469" s="60"/>
      <c r="BU469" s="75"/>
      <c r="BV469" s="75"/>
      <c r="BW469" s="75"/>
      <c r="BX469" s="75"/>
      <c r="BY469" s="75"/>
      <c r="BZ469" s="75"/>
      <c r="CA469" s="75"/>
      <c r="CL469" s="60"/>
      <c r="CM469" s="60"/>
      <c r="CN469" s="60"/>
      <c r="CO469" s="60"/>
      <c r="CP469" s="60"/>
      <c r="CQ469" s="60"/>
      <c r="CR469" s="60"/>
      <c r="CS469" s="60"/>
      <c r="CT469" s="60"/>
      <c r="CU469" s="60"/>
      <c r="CV469" s="60"/>
      <c r="CW469" s="60"/>
      <c r="CX469" s="60"/>
      <c r="CY469" s="60"/>
      <c r="CZ469" s="60"/>
      <c r="DA469" s="60"/>
      <c r="DB469" s="60"/>
      <c r="DC469" s="60"/>
      <c r="DD469" s="60"/>
      <c r="DE469" s="60"/>
      <c r="DF469" s="60"/>
      <c r="DG469" s="60"/>
      <c r="DH469" s="60"/>
      <c r="DI469" s="60"/>
      <c r="DJ469" s="60"/>
      <c r="DK469" s="60"/>
      <c r="DL469" s="60"/>
      <c r="DM469" s="60"/>
      <c r="DN469" s="60"/>
      <c r="DO469" s="60"/>
      <c r="DP469" s="60"/>
    </row>
    <row r="470" spans="2:120">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BS470" s="60"/>
      <c r="BT470" s="60"/>
      <c r="BU470" s="75"/>
      <c r="BV470" s="75"/>
      <c r="BW470" s="75"/>
      <c r="BX470" s="75"/>
      <c r="BY470" s="75"/>
      <c r="BZ470" s="75"/>
      <c r="CA470" s="75"/>
      <c r="CL470" s="60"/>
      <c r="CM470" s="60"/>
      <c r="CN470" s="60"/>
      <c r="CO470" s="60"/>
      <c r="CP470" s="60"/>
      <c r="CQ470" s="60"/>
      <c r="CR470" s="60"/>
      <c r="CS470" s="60"/>
      <c r="CT470" s="60"/>
      <c r="CU470" s="60"/>
      <c r="CV470" s="60"/>
      <c r="CW470" s="60"/>
      <c r="CX470" s="60"/>
      <c r="CY470" s="60"/>
      <c r="CZ470" s="60"/>
      <c r="DA470" s="60"/>
      <c r="DB470" s="60"/>
      <c r="DC470" s="60"/>
      <c r="DD470" s="60"/>
      <c r="DE470" s="60"/>
      <c r="DF470" s="60"/>
      <c r="DG470" s="60"/>
      <c r="DH470" s="60"/>
      <c r="DI470" s="60"/>
      <c r="DJ470" s="60"/>
      <c r="DK470" s="60"/>
      <c r="DL470" s="60"/>
      <c r="DM470" s="60"/>
      <c r="DN470" s="60"/>
      <c r="DO470" s="60"/>
      <c r="DP470" s="60"/>
    </row>
    <row r="471" spans="2:120">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BS471" s="60"/>
      <c r="BT471" s="60"/>
      <c r="BU471" s="75"/>
      <c r="BV471" s="75"/>
      <c r="BW471" s="75"/>
      <c r="BX471" s="75"/>
      <c r="BY471" s="75"/>
      <c r="BZ471" s="75"/>
      <c r="CA471" s="75"/>
      <c r="CL471" s="60"/>
      <c r="CM471" s="60"/>
      <c r="CN471" s="60"/>
      <c r="CO471" s="60"/>
      <c r="CP471" s="60"/>
      <c r="CQ471" s="60"/>
      <c r="CR471" s="60"/>
      <c r="CS471" s="60"/>
      <c r="CT471" s="60"/>
      <c r="CU471" s="60"/>
      <c r="CV471" s="60"/>
      <c r="CW471" s="60"/>
      <c r="CX471" s="60"/>
      <c r="CY471" s="60"/>
      <c r="CZ471" s="60"/>
      <c r="DA471" s="60"/>
      <c r="DB471" s="60"/>
      <c r="DC471" s="60"/>
      <c r="DD471" s="60"/>
      <c r="DE471" s="60"/>
      <c r="DF471" s="60"/>
      <c r="DG471" s="60"/>
      <c r="DH471" s="60"/>
      <c r="DI471" s="60"/>
      <c r="DJ471" s="60"/>
      <c r="DK471" s="60"/>
      <c r="DL471" s="60"/>
      <c r="DM471" s="60"/>
      <c r="DN471" s="60"/>
      <c r="DO471" s="60"/>
      <c r="DP471" s="60"/>
    </row>
    <row r="472" spans="2:120">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BS472" s="60"/>
      <c r="BT472" s="60"/>
      <c r="BU472" s="75"/>
      <c r="BV472" s="75"/>
      <c r="BW472" s="75"/>
      <c r="BX472" s="75"/>
      <c r="BY472" s="75"/>
      <c r="BZ472" s="75"/>
      <c r="CA472" s="75"/>
      <c r="CL472" s="60"/>
      <c r="CM472" s="60"/>
      <c r="CN472" s="60"/>
      <c r="CO472" s="60"/>
      <c r="CP472" s="60"/>
      <c r="CQ472" s="60"/>
      <c r="CR472" s="60"/>
      <c r="CS472" s="60"/>
      <c r="CT472" s="60"/>
      <c r="CU472" s="60"/>
      <c r="CV472" s="60"/>
      <c r="CW472" s="60"/>
      <c r="CX472" s="60"/>
      <c r="CY472" s="60"/>
      <c r="CZ472" s="60"/>
      <c r="DA472" s="60"/>
      <c r="DB472" s="60"/>
      <c r="DC472" s="60"/>
      <c r="DD472" s="60"/>
      <c r="DE472" s="60"/>
      <c r="DF472" s="60"/>
      <c r="DG472" s="60"/>
      <c r="DH472" s="60"/>
      <c r="DI472" s="60"/>
      <c r="DJ472" s="60"/>
      <c r="DK472" s="60"/>
      <c r="DL472" s="60"/>
      <c r="DM472" s="60"/>
      <c r="DN472" s="60"/>
      <c r="DO472" s="60"/>
      <c r="DP472" s="60"/>
    </row>
    <row r="473" spans="2:120">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BS473" s="60"/>
      <c r="BT473" s="60"/>
      <c r="BU473" s="75"/>
      <c r="BV473" s="75"/>
      <c r="BW473" s="75"/>
      <c r="BX473" s="75"/>
      <c r="BY473" s="75"/>
      <c r="BZ473" s="75"/>
      <c r="CA473" s="75"/>
      <c r="CL473" s="60"/>
      <c r="CM473" s="60"/>
      <c r="CN473" s="60"/>
      <c r="CO473" s="60"/>
      <c r="CP473" s="60"/>
      <c r="CQ473" s="60"/>
      <c r="CR473" s="60"/>
      <c r="CS473" s="60"/>
      <c r="CT473" s="60"/>
      <c r="CU473" s="60"/>
      <c r="CV473" s="60"/>
      <c r="CW473" s="60"/>
      <c r="CX473" s="60"/>
      <c r="CY473" s="60"/>
      <c r="CZ473" s="60"/>
      <c r="DA473" s="60"/>
      <c r="DB473" s="60"/>
      <c r="DC473" s="60"/>
      <c r="DD473" s="60"/>
      <c r="DE473" s="60"/>
      <c r="DF473" s="60"/>
      <c r="DG473" s="60"/>
      <c r="DH473" s="60"/>
      <c r="DI473" s="60"/>
      <c r="DJ473" s="60"/>
      <c r="DK473" s="60"/>
      <c r="DL473" s="60"/>
      <c r="DM473" s="60"/>
      <c r="DN473" s="60"/>
      <c r="DO473" s="60"/>
      <c r="DP473" s="60"/>
    </row>
    <row r="474" spans="2:120">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BS474" s="60"/>
      <c r="BT474" s="60"/>
      <c r="BU474" s="75"/>
      <c r="BV474" s="75"/>
      <c r="BW474" s="75"/>
      <c r="BX474" s="75"/>
      <c r="BY474" s="75"/>
      <c r="BZ474" s="75"/>
      <c r="CA474" s="75"/>
      <c r="CL474" s="60"/>
      <c r="CM474" s="60"/>
      <c r="CN474" s="60"/>
      <c r="CO474" s="60"/>
      <c r="CP474" s="60"/>
      <c r="CQ474" s="60"/>
      <c r="CR474" s="60"/>
      <c r="CS474" s="60"/>
      <c r="CT474" s="60"/>
      <c r="CU474" s="60"/>
      <c r="CV474" s="60"/>
      <c r="CW474" s="60"/>
      <c r="CX474" s="60"/>
      <c r="CY474" s="60"/>
      <c r="CZ474" s="60"/>
      <c r="DA474" s="60"/>
      <c r="DB474" s="60"/>
      <c r="DC474" s="60"/>
      <c r="DD474" s="60"/>
      <c r="DE474" s="60"/>
      <c r="DF474" s="60"/>
      <c r="DG474" s="60"/>
      <c r="DH474" s="60"/>
      <c r="DI474" s="60"/>
      <c r="DJ474" s="60"/>
      <c r="DK474" s="60"/>
      <c r="DL474" s="60"/>
      <c r="DM474" s="60"/>
      <c r="DN474" s="60"/>
      <c r="DO474" s="60"/>
      <c r="DP474" s="60"/>
    </row>
    <row r="475" spans="2:120">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BS475" s="60"/>
      <c r="BT475" s="60"/>
      <c r="BU475" s="75"/>
      <c r="BV475" s="75"/>
      <c r="BW475" s="75"/>
      <c r="BX475" s="75"/>
      <c r="BY475" s="75"/>
      <c r="BZ475" s="75"/>
      <c r="CA475" s="75"/>
      <c r="CL475" s="60"/>
      <c r="CM475" s="60"/>
      <c r="CN475" s="60"/>
      <c r="CO475" s="60"/>
      <c r="CP475" s="60"/>
      <c r="CQ475" s="60"/>
      <c r="CR475" s="60"/>
      <c r="CS475" s="60"/>
      <c r="CT475" s="60"/>
      <c r="CU475" s="60"/>
      <c r="CV475" s="60"/>
      <c r="CW475" s="60"/>
      <c r="CX475" s="60"/>
      <c r="CY475" s="60"/>
      <c r="CZ475" s="60"/>
      <c r="DA475" s="60"/>
      <c r="DB475" s="60"/>
      <c r="DC475" s="60"/>
      <c r="DD475" s="60"/>
      <c r="DE475" s="60"/>
      <c r="DF475" s="60"/>
      <c r="DG475" s="60"/>
      <c r="DH475" s="60"/>
      <c r="DI475" s="60"/>
      <c r="DJ475" s="60"/>
      <c r="DK475" s="60"/>
      <c r="DL475" s="60"/>
      <c r="DM475" s="60"/>
      <c r="DN475" s="60"/>
      <c r="DO475" s="60"/>
      <c r="DP475" s="60"/>
    </row>
    <row r="476" spans="2:120">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BS476" s="60"/>
      <c r="BT476" s="60"/>
      <c r="BU476" s="75"/>
      <c r="BV476" s="75"/>
      <c r="BW476" s="75"/>
      <c r="BX476" s="75"/>
      <c r="BY476" s="75"/>
      <c r="BZ476" s="75"/>
      <c r="CA476" s="75"/>
      <c r="CL476" s="60"/>
      <c r="CM476" s="60"/>
      <c r="CN476" s="60"/>
      <c r="CO476" s="60"/>
      <c r="CP476" s="60"/>
      <c r="CQ476" s="60"/>
      <c r="CR476" s="60"/>
      <c r="CS476" s="60"/>
      <c r="CT476" s="60"/>
      <c r="CU476" s="60"/>
      <c r="CV476" s="60"/>
      <c r="CW476" s="60"/>
      <c r="CX476" s="60"/>
      <c r="CY476" s="60"/>
      <c r="CZ476" s="60"/>
      <c r="DA476" s="60"/>
      <c r="DB476" s="60"/>
      <c r="DC476" s="60"/>
      <c r="DD476" s="60"/>
      <c r="DE476" s="60"/>
      <c r="DF476" s="60"/>
      <c r="DG476" s="60"/>
      <c r="DH476" s="60"/>
      <c r="DI476" s="60"/>
      <c r="DJ476" s="60"/>
      <c r="DK476" s="60"/>
      <c r="DL476" s="60"/>
      <c r="DM476" s="60"/>
      <c r="DN476" s="60"/>
      <c r="DO476" s="60"/>
      <c r="DP476" s="60"/>
    </row>
    <row r="477" spans="2:120">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BS477" s="60"/>
      <c r="BT477" s="60"/>
      <c r="BU477" s="75"/>
      <c r="BV477" s="75"/>
      <c r="BW477" s="75"/>
      <c r="BX477" s="75"/>
      <c r="BY477" s="75"/>
      <c r="BZ477" s="75"/>
      <c r="CA477" s="75"/>
      <c r="CL477" s="60"/>
      <c r="CM477" s="60"/>
      <c r="CN477" s="60"/>
      <c r="CO477" s="60"/>
      <c r="CP477" s="60"/>
      <c r="CQ477" s="60"/>
      <c r="CR477" s="60"/>
      <c r="CS477" s="60"/>
      <c r="CT477" s="60"/>
      <c r="CU477" s="60"/>
      <c r="CV477" s="60"/>
      <c r="CW477" s="60"/>
      <c r="CX477" s="60"/>
      <c r="CY477" s="60"/>
      <c r="CZ477" s="60"/>
      <c r="DA477" s="60"/>
      <c r="DB477" s="60"/>
      <c r="DC477" s="60"/>
      <c r="DD477" s="60"/>
      <c r="DE477" s="60"/>
      <c r="DF477" s="60"/>
      <c r="DG477" s="60"/>
      <c r="DH477" s="60"/>
      <c r="DI477" s="60"/>
      <c r="DJ477" s="60"/>
      <c r="DK477" s="60"/>
      <c r="DL477" s="60"/>
      <c r="DM477" s="60"/>
      <c r="DN477" s="60"/>
      <c r="DO477" s="60"/>
      <c r="DP477" s="60"/>
    </row>
    <row r="478" spans="2:120">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BS478" s="60"/>
      <c r="BT478" s="60"/>
      <c r="BU478" s="75"/>
      <c r="BV478" s="75"/>
      <c r="BW478" s="75"/>
      <c r="BX478" s="75"/>
      <c r="BY478" s="75"/>
      <c r="BZ478" s="75"/>
      <c r="CA478" s="75"/>
      <c r="CL478" s="60"/>
      <c r="CM478" s="60"/>
      <c r="CN478" s="60"/>
      <c r="CO478" s="60"/>
      <c r="CP478" s="60"/>
      <c r="CQ478" s="60"/>
      <c r="CR478" s="60"/>
      <c r="CS478" s="60"/>
      <c r="CT478" s="60"/>
      <c r="CU478" s="60"/>
      <c r="CV478" s="60"/>
      <c r="CW478" s="60"/>
      <c r="CX478" s="60"/>
      <c r="CY478" s="60"/>
      <c r="CZ478" s="60"/>
      <c r="DA478" s="60"/>
      <c r="DB478" s="60"/>
      <c r="DC478" s="60"/>
      <c r="DD478" s="60"/>
      <c r="DE478" s="60"/>
      <c r="DF478" s="60"/>
      <c r="DG478" s="60"/>
      <c r="DH478" s="60"/>
      <c r="DI478" s="60"/>
      <c r="DJ478" s="60"/>
      <c r="DK478" s="60"/>
      <c r="DL478" s="60"/>
      <c r="DM478" s="60"/>
      <c r="DN478" s="60"/>
      <c r="DO478" s="60"/>
      <c r="DP478" s="60"/>
    </row>
    <row r="479" spans="2:120">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BS479" s="60"/>
      <c r="BT479" s="60"/>
      <c r="BU479" s="75"/>
      <c r="BV479" s="75"/>
      <c r="BW479" s="75"/>
      <c r="BX479" s="75"/>
      <c r="BY479" s="75"/>
      <c r="BZ479" s="75"/>
      <c r="CA479" s="75"/>
      <c r="CL479" s="60"/>
      <c r="CM479" s="60"/>
      <c r="CN479" s="60"/>
      <c r="CO479" s="60"/>
      <c r="CP479" s="60"/>
      <c r="CQ479" s="60"/>
      <c r="CR479" s="60"/>
      <c r="CS479" s="60"/>
      <c r="CT479" s="60"/>
      <c r="CU479" s="60"/>
      <c r="CV479" s="60"/>
      <c r="CW479" s="60"/>
      <c r="CX479" s="60"/>
      <c r="CY479" s="60"/>
      <c r="CZ479" s="60"/>
      <c r="DA479" s="60"/>
      <c r="DB479" s="60"/>
      <c r="DC479" s="60"/>
      <c r="DD479" s="60"/>
      <c r="DE479" s="60"/>
      <c r="DF479" s="60"/>
      <c r="DG479" s="60"/>
      <c r="DH479" s="60"/>
      <c r="DI479" s="60"/>
      <c r="DJ479" s="60"/>
      <c r="DK479" s="60"/>
      <c r="DL479" s="60"/>
      <c r="DM479" s="60"/>
      <c r="DN479" s="60"/>
      <c r="DO479" s="60"/>
      <c r="DP479" s="60"/>
    </row>
    <row r="480" spans="2:120">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BS480" s="60"/>
      <c r="BT480" s="60"/>
      <c r="BU480" s="75"/>
      <c r="BV480" s="75"/>
      <c r="BW480" s="75"/>
      <c r="BX480" s="75"/>
      <c r="BY480" s="75"/>
      <c r="BZ480" s="75"/>
      <c r="CA480" s="75"/>
      <c r="CL480" s="60"/>
      <c r="CM480" s="60"/>
      <c r="CN480" s="60"/>
      <c r="CO480" s="60"/>
      <c r="CP480" s="60"/>
      <c r="CQ480" s="60"/>
      <c r="CR480" s="60"/>
      <c r="CS480" s="60"/>
      <c r="CT480" s="60"/>
      <c r="CU480" s="60"/>
      <c r="CV480" s="60"/>
      <c r="CW480" s="60"/>
      <c r="CX480" s="60"/>
      <c r="CY480" s="60"/>
      <c r="CZ480" s="60"/>
      <c r="DA480" s="60"/>
      <c r="DB480" s="60"/>
      <c r="DC480" s="60"/>
      <c r="DD480" s="60"/>
      <c r="DE480" s="60"/>
      <c r="DF480" s="60"/>
      <c r="DG480" s="60"/>
      <c r="DH480" s="60"/>
      <c r="DI480" s="60"/>
      <c r="DJ480" s="60"/>
      <c r="DK480" s="60"/>
      <c r="DL480" s="60"/>
      <c r="DM480" s="60"/>
      <c r="DN480" s="60"/>
      <c r="DO480" s="60"/>
      <c r="DP480" s="60"/>
    </row>
    <row r="481" spans="2:120">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BS481" s="60"/>
      <c r="BT481" s="60"/>
      <c r="BU481" s="75"/>
      <c r="BV481" s="75"/>
      <c r="BW481" s="75"/>
      <c r="BX481" s="75"/>
      <c r="BY481" s="75"/>
      <c r="BZ481" s="75"/>
      <c r="CA481" s="75"/>
      <c r="CL481" s="60"/>
      <c r="CM481" s="60"/>
      <c r="CN481" s="60"/>
      <c r="CO481" s="60"/>
      <c r="CP481" s="60"/>
      <c r="CQ481" s="60"/>
      <c r="CR481" s="60"/>
      <c r="CS481" s="60"/>
      <c r="CT481" s="60"/>
      <c r="CU481" s="60"/>
      <c r="CV481" s="60"/>
      <c r="CW481" s="60"/>
      <c r="CX481" s="60"/>
      <c r="CY481" s="60"/>
      <c r="CZ481" s="60"/>
      <c r="DA481" s="60"/>
      <c r="DB481" s="60"/>
      <c r="DC481" s="60"/>
      <c r="DD481" s="60"/>
      <c r="DE481" s="60"/>
      <c r="DF481" s="60"/>
      <c r="DG481" s="60"/>
      <c r="DH481" s="60"/>
      <c r="DI481" s="60"/>
      <c r="DJ481" s="60"/>
      <c r="DK481" s="60"/>
      <c r="DL481" s="60"/>
      <c r="DM481" s="60"/>
      <c r="DN481" s="60"/>
      <c r="DO481" s="60"/>
      <c r="DP481" s="60"/>
    </row>
    <row r="482" spans="2:120">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BS482" s="60"/>
      <c r="BT482" s="60"/>
      <c r="BU482" s="75"/>
      <c r="BV482" s="75"/>
      <c r="BW482" s="75"/>
      <c r="BX482" s="75"/>
      <c r="BY482" s="75"/>
      <c r="BZ482" s="75"/>
      <c r="CA482" s="75"/>
      <c r="CL482" s="60"/>
      <c r="CM482" s="60"/>
      <c r="CN482" s="60"/>
      <c r="CO482" s="60"/>
      <c r="CP482" s="60"/>
      <c r="CQ482" s="60"/>
      <c r="CR482" s="60"/>
      <c r="CS482" s="60"/>
      <c r="CT482" s="60"/>
      <c r="CU482" s="60"/>
      <c r="CV482" s="60"/>
      <c r="CW482" s="60"/>
      <c r="CX482" s="60"/>
      <c r="CY482" s="60"/>
      <c r="CZ482" s="60"/>
      <c r="DA482" s="60"/>
      <c r="DB482" s="60"/>
      <c r="DC482" s="60"/>
      <c r="DD482" s="60"/>
      <c r="DE482" s="60"/>
      <c r="DF482" s="60"/>
      <c r="DG482" s="60"/>
      <c r="DH482" s="60"/>
      <c r="DI482" s="60"/>
      <c r="DJ482" s="60"/>
      <c r="DK482" s="60"/>
      <c r="DL482" s="60"/>
      <c r="DM482" s="60"/>
      <c r="DN482" s="60"/>
      <c r="DO482" s="60"/>
      <c r="DP482" s="60"/>
    </row>
    <row r="483" spans="2:120">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BS483" s="60"/>
      <c r="BT483" s="60"/>
      <c r="BU483" s="75"/>
      <c r="BV483" s="75"/>
      <c r="BW483" s="75"/>
      <c r="BX483" s="75"/>
      <c r="BY483" s="75"/>
      <c r="BZ483" s="75"/>
      <c r="CA483" s="75"/>
      <c r="CL483" s="60"/>
      <c r="CM483" s="60"/>
      <c r="CN483" s="60"/>
      <c r="CO483" s="60"/>
      <c r="CP483" s="60"/>
      <c r="CQ483" s="60"/>
      <c r="CR483" s="60"/>
      <c r="CS483" s="60"/>
      <c r="CT483" s="60"/>
      <c r="CU483" s="60"/>
      <c r="CV483" s="60"/>
      <c r="CW483" s="60"/>
      <c r="CX483" s="60"/>
      <c r="CY483" s="60"/>
      <c r="CZ483" s="60"/>
      <c r="DA483" s="60"/>
      <c r="DB483" s="60"/>
      <c r="DC483" s="60"/>
      <c r="DD483" s="60"/>
      <c r="DE483" s="60"/>
      <c r="DF483" s="60"/>
      <c r="DG483" s="60"/>
      <c r="DH483" s="60"/>
      <c r="DI483" s="60"/>
      <c r="DJ483" s="60"/>
      <c r="DK483" s="60"/>
      <c r="DL483" s="60"/>
      <c r="DM483" s="60"/>
      <c r="DN483" s="60"/>
      <c r="DO483" s="60"/>
      <c r="DP483" s="60"/>
    </row>
    <row r="484" spans="2:120">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BS484" s="60"/>
      <c r="BT484" s="60"/>
      <c r="BU484" s="75"/>
      <c r="BV484" s="75"/>
      <c r="BW484" s="75"/>
      <c r="BX484" s="75"/>
      <c r="BY484" s="75"/>
      <c r="BZ484" s="75"/>
      <c r="CA484" s="75"/>
      <c r="CL484" s="60"/>
      <c r="CM484" s="60"/>
      <c r="CN484" s="60"/>
      <c r="CO484" s="60"/>
      <c r="CP484" s="60"/>
      <c r="CQ484" s="60"/>
      <c r="CR484" s="60"/>
      <c r="CS484" s="60"/>
      <c r="CT484" s="60"/>
      <c r="CU484" s="60"/>
      <c r="CV484" s="60"/>
      <c r="CW484" s="60"/>
      <c r="CX484" s="60"/>
      <c r="CY484" s="60"/>
      <c r="CZ484" s="60"/>
      <c r="DA484" s="60"/>
      <c r="DB484" s="60"/>
      <c r="DC484" s="60"/>
      <c r="DD484" s="60"/>
      <c r="DE484" s="60"/>
      <c r="DF484" s="60"/>
      <c r="DG484" s="60"/>
      <c r="DH484" s="60"/>
      <c r="DI484" s="60"/>
      <c r="DJ484" s="60"/>
      <c r="DK484" s="60"/>
      <c r="DL484" s="60"/>
      <c r="DM484" s="60"/>
      <c r="DN484" s="60"/>
      <c r="DO484" s="60"/>
      <c r="DP484" s="60"/>
    </row>
    <row r="485" spans="2:120">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BS485" s="60"/>
      <c r="BT485" s="60"/>
      <c r="BU485" s="75"/>
      <c r="BV485" s="75"/>
      <c r="BW485" s="75"/>
      <c r="BX485" s="75"/>
      <c r="BY485" s="75"/>
      <c r="BZ485" s="75"/>
      <c r="CA485" s="75"/>
      <c r="CL485" s="60"/>
      <c r="CM485" s="60"/>
      <c r="CN485" s="60"/>
      <c r="CO485" s="60"/>
      <c r="CP485" s="60"/>
      <c r="CQ485" s="60"/>
      <c r="CR485" s="60"/>
      <c r="CS485" s="60"/>
      <c r="CT485" s="60"/>
      <c r="CU485" s="60"/>
      <c r="CV485" s="60"/>
      <c r="CW485" s="60"/>
      <c r="CX485" s="60"/>
      <c r="CY485" s="60"/>
      <c r="CZ485" s="60"/>
      <c r="DA485" s="60"/>
      <c r="DB485" s="60"/>
      <c r="DC485" s="60"/>
      <c r="DD485" s="60"/>
      <c r="DE485" s="60"/>
      <c r="DF485" s="60"/>
      <c r="DG485" s="60"/>
      <c r="DH485" s="60"/>
      <c r="DI485" s="60"/>
      <c r="DJ485" s="60"/>
      <c r="DK485" s="60"/>
      <c r="DL485" s="60"/>
      <c r="DM485" s="60"/>
      <c r="DN485" s="60"/>
      <c r="DO485" s="60"/>
      <c r="DP485" s="60"/>
    </row>
    <row r="486" spans="2:120">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BS486" s="60"/>
      <c r="BT486" s="60"/>
      <c r="BU486" s="75"/>
      <c r="BV486" s="75"/>
      <c r="BW486" s="75"/>
      <c r="BX486" s="75"/>
      <c r="BY486" s="75"/>
      <c r="BZ486" s="75"/>
      <c r="CA486" s="75"/>
      <c r="CL486" s="60"/>
      <c r="CM486" s="60"/>
      <c r="CN486" s="60"/>
      <c r="CO486" s="60"/>
      <c r="CP486" s="60"/>
      <c r="CQ486" s="60"/>
      <c r="CR486" s="60"/>
      <c r="CS486" s="60"/>
      <c r="CT486" s="60"/>
      <c r="CU486" s="60"/>
      <c r="CV486" s="60"/>
      <c r="CW486" s="60"/>
      <c r="CX486" s="60"/>
      <c r="CY486" s="60"/>
      <c r="CZ486" s="60"/>
      <c r="DA486" s="60"/>
      <c r="DB486" s="60"/>
      <c r="DC486" s="60"/>
      <c r="DD486" s="60"/>
      <c r="DE486" s="60"/>
      <c r="DF486" s="60"/>
      <c r="DG486" s="60"/>
      <c r="DH486" s="60"/>
      <c r="DI486" s="60"/>
      <c r="DJ486" s="60"/>
      <c r="DK486" s="60"/>
      <c r="DL486" s="60"/>
      <c r="DM486" s="60"/>
      <c r="DN486" s="60"/>
      <c r="DO486" s="60"/>
      <c r="DP486" s="60"/>
    </row>
    <row r="487" spans="2:120">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BS487" s="60"/>
      <c r="BT487" s="60"/>
      <c r="BU487" s="75"/>
      <c r="BV487" s="75"/>
      <c r="BW487" s="75"/>
      <c r="BX487" s="75"/>
      <c r="BY487" s="75"/>
      <c r="BZ487" s="75"/>
      <c r="CA487" s="75"/>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0"/>
      <c r="DO487" s="60"/>
      <c r="DP487" s="60"/>
    </row>
    <row r="488" spans="2:120">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BS488" s="60"/>
      <c r="BT488" s="60"/>
      <c r="BU488" s="75"/>
      <c r="BV488" s="75"/>
      <c r="BW488" s="75"/>
      <c r="BX488" s="75"/>
      <c r="BY488" s="75"/>
      <c r="BZ488" s="75"/>
      <c r="CA488" s="75"/>
      <c r="CL488" s="60"/>
      <c r="CM488" s="60"/>
      <c r="CN488" s="60"/>
      <c r="CO488" s="60"/>
      <c r="CP488" s="60"/>
      <c r="CQ488" s="60"/>
      <c r="CR488" s="60"/>
      <c r="CS488" s="60"/>
      <c r="CT488" s="60"/>
      <c r="CU488" s="60"/>
      <c r="CV488" s="60"/>
      <c r="CW488" s="60"/>
      <c r="CX488" s="60"/>
      <c r="CY488" s="60"/>
      <c r="CZ488" s="60"/>
      <c r="DA488" s="60"/>
      <c r="DB488" s="60"/>
      <c r="DC488" s="60"/>
      <c r="DD488" s="60"/>
      <c r="DE488" s="60"/>
      <c r="DF488" s="60"/>
      <c r="DG488" s="60"/>
      <c r="DH488" s="60"/>
      <c r="DI488" s="60"/>
      <c r="DJ488" s="60"/>
      <c r="DK488" s="60"/>
      <c r="DL488" s="60"/>
      <c r="DM488" s="60"/>
      <c r="DN488" s="60"/>
      <c r="DO488" s="60"/>
      <c r="DP488" s="60"/>
    </row>
    <row r="489" spans="2:120">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BS489" s="60"/>
      <c r="BT489" s="60"/>
      <c r="BU489" s="75"/>
      <c r="BV489" s="75"/>
      <c r="BW489" s="75"/>
      <c r="BX489" s="75"/>
      <c r="BY489" s="75"/>
      <c r="BZ489" s="75"/>
      <c r="CA489" s="75"/>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row>
    <row r="490" spans="2:120">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BS490" s="60"/>
      <c r="BT490" s="60"/>
      <c r="BU490" s="75"/>
      <c r="BV490" s="75"/>
      <c r="BW490" s="75"/>
      <c r="BX490" s="75"/>
      <c r="BY490" s="75"/>
      <c r="BZ490" s="75"/>
      <c r="CA490" s="75"/>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60"/>
      <c r="DL490" s="60"/>
      <c r="DM490" s="60"/>
      <c r="DN490" s="60"/>
      <c r="DO490" s="60"/>
      <c r="DP490" s="60"/>
    </row>
    <row r="491" spans="2:120">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BS491" s="60"/>
      <c r="BT491" s="60"/>
      <c r="BU491" s="75"/>
      <c r="BV491" s="75"/>
      <c r="BW491" s="75"/>
      <c r="BX491" s="75"/>
      <c r="BY491" s="75"/>
      <c r="BZ491" s="75"/>
      <c r="CA491" s="75"/>
      <c r="CL491" s="60"/>
      <c r="CM491" s="60"/>
      <c r="CN491" s="60"/>
      <c r="CO491" s="60"/>
      <c r="CP491" s="60"/>
      <c r="CQ491" s="60"/>
      <c r="CR491" s="60"/>
      <c r="CS491" s="60"/>
      <c r="CT491" s="60"/>
      <c r="CU491" s="60"/>
      <c r="CV491" s="60"/>
      <c r="CW491" s="60"/>
      <c r="CX491" s="60"/>
      <c r="CY491" s="60"/>
      <c r="CZ491" s="60"/>
      <c r="DA491" s="60"/>
      <c r="DB491" s="60"/>
      <c r="DC491" s="60"/>
      <c r="DD491" s="60"/>
      <c r="DE491" s="60"/>
      <c r="DF491" s="60"/>
      <c r="DG491" s="60"/>
      <c r="DH491" s="60"/>
      <c r="DI491" s="60"/>
      <c r="DJ491" s="60"/>
      <c r="DK491" s="60"/>
      <c r="DL491" s="60"/>
      <c r="DM491" s="60"/>
      <c r="DN491" s="60"/>
      <c r="DO491" s="60"/>
      <c r="DP491" s="60"/>
    </row>
    <row r="492" spans="2:120">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BS492" s="60"/>
      <c r="BT492" s="60"/>
      <c r="BU492" s="75"/>
      <c r="BV492" s="75"/>
      <c r="BW492" s="75"/>
      <c r="BX492" s="75"/>
      <c r="BY492" s="75"/>
      <c r="BZ492" s="75"/>
      <c r="CA492" s="75"/>
      <c r="CL492" s="60"/>
      <c r="CM492" s="60"/>
      <c r="CN492" s="60"/>
      <c r="CO492" s="60"/>
      <c r="CP492" s="60"/>
      <c r="CQ492" s="60"/>
      <c r="CR492" s="60"/>
      <c r="CS492" s="60"/>
      <c r="CT492" s="60"/>
      <c r="CU492" s="60"/>
      <c r="CV492" s="60"/>
      <c r="CW492" s="60"/>
      <c r="CX492" s="60"/>
      <c r="CY492" s="60"/>
      <c r="CZ492" s="60"/>
      <c r="DA492" s="60"/>
      <c r="DB492" s="60"/>
      <c r="DC492" s="60"/>
      <c r="DD492" s="60"/>
      <c r="DE492" s="60"/>
      <c r="DF492" s="60"/>
      <c r="DG492" s="60"/>
      <c r="DH492" s="60"/>
      <c r="DI492" s="60"/>
      <c r="DJ492" s="60"/>
      <c r="DK492" s="60"/>
      <c r="DL492" s="60"/>
      <c r="DM492" s="60"/>
      <c r="DN492" s="60"/>
      <c r="DO492" s="60"/>
      <c r="DP492" s="60"/>
    </row>
    <row r="493" spans="2:120">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BS493" s="60"/>
      <c r="BT493" s="60"/>
      <c r="BU493" s="75"/>
      <c r="BV493" s="75"/>
      <c r="BW493" s="75"/>
      <c r="BX493" s="75"/>
      <c r="BY493" s="75"/>
      <c r="BZ493" s="75"/>
      <c r="CA493" s="75"/>
      <c r="CL493" s="60"/>
      <c r="CM493" s="60"/>
      <c r="CN493" s="60"/>
      <c r="CO493" s="60"/>
      <c r="CP493" s="60"/>
      <c r="CQ493" s="60"/>
      <c r="CR493" s="60"/>
      <c r="CS493" s="60"/>
      <c r="CT493" s="60"/>
      <c r="CU493" s="60"/>
      <c r="CV493" s="60"/>
      <c r="CW493" s="60"/>
      <c r="CX493" s="60"/>
      <c r="CY493" s="60"/>
      <c r="CZ493" s="60"/>
      <c r="DA493" s="60"/>
      <c r="DB493" s="60"/>
      <c r="DC493" s="60"/>
      <c r="DD493" s="60"/>
      <c r="DE493" s="60"/>
      <c r="DF493" s="60"/>
      <c r="DG493" s="60"/>
      <c r="DH493" s="60"/>
      <c r="DI493" s="60"/>
      <c r="DJ493" s="60"/>
      <c r="DK493" s="60"/>
      <c r="DL493" s="60"/>
      <c r="DM493" s="60"/>
      <c r="DN493" s="60"/>
      <c r="DO493" s="60"/>
      <c r="DP493" s="60"/>
    </row>
    <row r="494" spans="2:120">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BS494" s="60"/>
      <c r="BT494" s="60"/>
      <c r="BU494" s="75"/>
      <c r="BV494" s="75"/>
      <c r="BW494" s="75"/>
      <c r="BX494" s="75"/>
      <c r="BY494" s="75"/>
      <c r="BZ494" s="75"/>
      <c r="CA494" s="75"/>
      <c r="CL494" s="60"/>
      <c r="CM494" s="60"/>
      <c r="CN494" s="60"/>
      <c r="CO494" s="60"/>
      <c r="CP494" s="60"/>
      <c r="CQ494" s="60"/>
      <c r="CR494" s="60"/>
      <c r="CS494" s="60"/>
      <c r="CT494" s="60"/>
      <c r="CU494" s="60"/>
      <c r="CV494" s="60"/>
      <c r="CW494" s="60"/>
      <c r="CX494" s="60"/>
      <c r="CY494" s="60"/>
      <c r="CZ494" s="60"/>
      <c r="DA494" s="60"/>
      <c r="DB494" s="60"/>
      <c r="DC494" s="60"/>
      <c r="DD494" s="60"/>
      <c r="DE494" s="60"/>
      <c r="DF494" s="60"/>
      <c r="DG494" s="60"/>
      <c r="DH494" s="60"/>
      <c r="DI494" s="60"/>
      <c r="DJ494" s="60"/>
      <c r="DK494" s="60"/>
      <c r="DL494" s="60"/>
      <c r="DM494" s="60"/>
      <c r="DN494" s="60"/>
      <c r="DO494" s="60"/>
      <c r="DP494" s="60"/>
    </row>
    <row r="495" spans="2:120">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BS495" s="60"/>
      <c r="BT495" s="60"/>
      <c r="BU495" s="75"/>
      <c r="BV495" s="75"/>
      <c r="BW495" s="75"/>
      <c r="BX495" s="75"/>
      <c r="BY495" s="75"/>
      <c r="BZ495" s="75"/>
      <c r="CA495" s="75"/>
      <c r="CL495" s="60"/>
      <c r="CM495" s="60"/>
      <c r="CN495" s="60"/>
      <c r="CO495" s="60"/>
      <c r="CP495" s="60"/>
      <c r="CQ495" s="60"/>
      <c r="CR495" s="60"/>
      <c r="CS495" s="60"/>
      <c r="CT495" s="60"/>
      <c r="CU495" s="60"/>
      <c r="CV495" s="60"/>
      <c r="CW495" s="60"/>
      <c r="CX495" s="60"/>
      <c r="CY495" s="60"/>
      <c r="CZ495" s="60"/>
      <c r="DA495" s="60"/>
      <c r="DB495" s="60"/>
      <c r="DC495" s="60"/>
      <c r="DD495" s="60"/>
      <c r="DE495" s="60"/>
      <c r="DF495" s="60"/>
      <c r="DG495" s="60"/>
      <c r="DH495" s="60"/>
      <c r="DI495" s="60"/>
      <c r="DJ495" s="60"/>
      <c r="DK495" s="60"/>
      <c r="DL495" s="60"/>
      <c r="DM495" s="60"/>
      <c r="DN495" s="60"/>
      <c r="DO495" s="60"/>
      <c r="DP495" s="60"/>
    </row>
    <row r="496" spans="2:120">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BS496" s="60"/>
      <c r="BT496" s="60"/>
      <c r="BU496" s="75"/>
      <c r="BV496" s="75"/>
      <c r="BW496" s="75"/>
      <c r="BX496" s="75"/>
      <c r="BY496" s="75"/>
      <c r="BZ496" s="75"/>
      <c r="CA496" s="75"/>
      <c r="CL496" s="60"/>
      <c r="CM496" s="60"/>
      <c r="CN496" s="60"/>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row>
    <row r="497" spans="2:120">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BS497" s="60"/>
      <c r="BT497" s="60"/>
      <c r="BU497" s="75"/>
      <c r="BV497" s="75"/>
      <c r="BW497" s="75"/>
      <c r="BX497" s="75"/>
      <c r="BY497" s="75"/>
      <c r="BZ497" s="75"/>
      <c r="CA497" s="75"/>
      <c r="CL497" s="60"/>
      <c r="CM497" s="60"/>
      <c r="CN497" s="60"/>
      <c r="CO497" s="60"/>
      <c r="CP497" s="60"/>
      <c r="CQ497" s="60"/>
      <c r="CR497" s="60"/>
      <c r="CS497" s="60"/>
      <c r="CT497" s="60"/>
      <c r="CU497" s="60"/>
      <c r="CV497" s="60"/>
      <c r="CW497" s="60"/>
      <c r="CX497" s="60"/>
      <c r="CY497" s="60"/>
      <c r="CZ497" s="60"/>
      <c r="DA497" s="60"/>
      <c r="DB497" s="60"/>
      <c r="DC497" s="60"/>
      <c r="DD497" s="60"/>
      <c r="DE497" s="60"/>
      <c r="DF497" s="60"/>
      <c r="DG497" s="60"/>
      <c r="DH497" s="60"/>
      <c r="DI497" s="60"/>
      <c r="DJ497" s="60"/>
      <c r="DK497" s="60"/>
      <c r="DL497" s="60"/>
      <c r="DM497" s="60"/>
      <c r="DN497" s="60"/>
      <c r="DO497" s="60"/>
      <c r="DP497" s="60"/>
    </row>
    <row r="498" spans="2:120">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BS498" s="60"/>
      <c r="BT498" s="60"/>
      <c r="BU498" s="75"/>
      <c r="BV498" s="75"/>
      <c r="BW498" s="75"/>
      <c r="BX498" s="75"/>
      <c r="BY498" s="75"/>
      <c r="BZ498" s="75"/>
      <c r="CA498" s="75"/>
      <c r="CL498" s="60"/>
      <c r="CM498" s="60"/>
      <c r="CN498" s="60"/>
      <c r="CO498" s="60"/>
      <c r="CP498" s="60"/>
      <c r="CQ498" s="60"/>
      <c r="CR498" s="60"/>
      <c r="CS498" s="60"/>
      <c r="CT498" s="60"/>
      <c r="CU498" s="60"/>
      <c r="CV498" s="60"/>
      <c r="CW498" s="60"/>
      <c r="CX498" s="60"/>
      <c r="CY498" s="60"/>
      <c r="CZ498" s="60"/>
      <c r="DA498" s="60"/>
      <c r="DB498" s="60"/>
      <c r="DC498" s="60"/>
      <c r="DD498" s="60"/>
      <c r="DE498" s="60"/>
      <c r="DF498" s="60"/>
      <c r="DG498" s="60"/>
      <c r="DH498" s="60"/>
      <c r="DI498" s="60"/>
      <c r="DJ498" s="60"/>
      <c r="DK498" s="60"/>
      <c r="DL498" s="60"/>
      <c r="DM498" s="60"/>
      <c r="DN498" s="60"/>
      <c r="DO498" s="60"/>
      <c r="DP498" s="60"/>
    </row>
    <row r="499" spans="2:120">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BS499" s="60"/>
      <c r="BT499" s="60"/>
      <c r="BU499" s="75"/>
      <c r="BV499" s="75"/>
      <c r="BW499" s="75"/>
      <c r="BX499" s="75"/>
      <c r="BY499" s="75"/>
      <c r="BZ499" s="75"/>
      <c r="CA499" s="75"/>
      <c r="CL499" s="60"/>
      <c r="CM499" s="60"/>
      <c r="CN499" s="60"/>
      <c r="CO499" s="60"/>
      <c r="CP499" s="60"/>
      <c r="CQ499" s="60"/>
      <c r="CR499" s="60"/>
      <c r="CS499" s="60"/>
      <c r="CT499" s="60"/>
      <c r="CU499" s="60"/>
      <c r="CV499" s="60"/>
      <c r="CW499" s="60"/>
      <c r="CX499" s="60"/>
      <c r="CY499" s="60"/>
      <c r="CZ499" s="60"/>
      <c r="DA499" s="60"/>
      <c r="DB499" s="60"/>
      <c r="DC499" s="60"/>
      <c r="DD499" s="60"/>
      <c r="DE499" s="60"/>
      <c r="DF499" s="60"/>
      <c r="DG499" s="60"/>
      <c r="DH499" s="60"/>
      <c r="DI499" s="60"/>
      <c r="DJ499" s="60"/>
      <c r="DK499" s="60"/>
      <c r="DL499" s="60"/>
      <c r="DM499" s="60"/>
      <c r="DN499" s="60"/>
      <c r="DO499" s="60"/>
      <c r="DP499" s="60"/>
    </row>
    <row r="500" spans="2:120">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BS500" s="60"/>
      <c r="BT500" s="60"/>
      <c r="BU500" s="75"/>
      <c r="BV500" s="75"/>
      <c r="BW500" s="75"/>
      <c r="BX500" s="75"/>
      <c r="BY500" s="75"/>
      <c r="BZ500" s="75"/>
      <c r="CA500" s="75"/>
      <c r="CL500" s="60"/>
      <c r="CM500" s="60"/>
      <c r="CN500" s="60"/>
      <c r="CO500" s="60"/>
      <c r="CP500" s="60"/>
      <c r="CQ500" s="60"/>
      <c r="CR500" s="60"/>
      <c r="CS500" s="60"/>
      <c r="CT500" s="60"/>
      <c r="CU500" s="60"/>
      <c r="CV500" s="60"/>
      <c r="CW500" s="60"/>
      <c r="CX500" s="60"/>
      <c r="CY500" s="60"/>
      <c r="CZ500" s="60"/>
      <c r="DA500" s="60"/>
      <c r="DB500" s="60"/>
      <c r="DC500" s="60"/>
      <c r="DD500" s="60"/>
      <c r="DE500" s="60"/>
      <c r="DF500" s="60"/>
      <c r="DG500" s="60"/>
      <c r="DH500" s="60"/>
      <c r="DI500" s="60"/>
      <c r="DJ500" s="60"/>
      <c r="DK500" s="60"/>
      <c r="DL500" s="60"/>
      <c r="DM500" s="60"/>
      <c r="DN500" s="60"/>
      <c r="DO500" s="60"/>
      <c r="DP500" s="60"/>
    </row>
    <row r="501" spans="2:120">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BS501" s="60"/>
      <c r="BT501" s="60"/>
      <c r="BU501" s="75"/>
      <c r="BV501" s="75"/>
      <c r="BW501" s="75"/>
      <c r="BX501" s="75"/>
      <c r="BY501" s="75"/>
      <c r="BZ501" s="75"/>
      <c r="CA501" s="75"/>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60"/>
      <c r="DL501" s="60"/>
      <c r="DM501" s="60"/>
      <c r="DN501" s="60"/>
      <c r="DO501" s="60"/>
      <c r="DP501" s="60"/>
    </row>
    <row r="502" spans="2:120">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BS502" s="60"/>
      <c r="BT502" s="60"/>
      <c r="BU502" s="75"/>
      <c r="BV502" s="75"/>
      <c r="BW502" s="75"/>
      <c r="BX502" s="75"/>
      <c r="BY502" s="75"/>
      <c r="BZ502" s="75"/>
      <c r="CA502" s="75"/>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row>
    <row r="503" spans="2:120">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BS503" s="60"/>
      <c r="BT503" s="60"/>
      <c r="BU503" s="75"/>
      <c r="BV503" s="75"/>
      <c r="BW503" s="75"/>
      <c r="BX503" s="75"/>
      <c r="BY503" s="75"/>
      <c r="BZ503" s="75"/>
      <c r="CA503" s="75"/>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row>
    <row r="504" spans="2:120">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BS504" s="60"/>
      <c r="BT504" s="60"/>
      <c r="BU504" s="75"/>
      <c r="BV504" s="75"/>
      <c r="BW504" s="75"/>
      <c r="BX504" s="75"/>
      <c r="BY504" s="75"/>
      <c r="BZ504" s="75"/>
      <c r="CA504" s="75"/>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row>
    <row r="505" spans="2:120">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BS505" s="60"/>
      <c r="BT505" s="60"/>
      <c r="BU505" s="75"/>
      <c r="BV505" s="75"/>
      <c r="BW505" s="75"/>
      <c r="BX505" s="75"/>
      <c r="BY505" s="75"/>
      <c r="BZ505" s="75"/>
      <c r="CA505" s="75"/>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row>
    <row r="506" spans="2:120">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BS506" s="60"/>
      <c r="BT506" s="60"/>
      <c r="BU506" s="75"/>
      <c r="BV506" s="75"/>
      <c r="BW506" s="75"/>
      <c r="BX506" s="75"/>
      <c r="BY506" s="75"/>
      <c r="BZ506" s="75"/>
      <c r="CA506" s="75"/>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row>
    <row r="507" spans="2:120">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BS507" s="60"/>
      <c r="BT507" s="60"/>
      <c r="BU507" s="75"/>
      <c r="BV507" s="75"/>
      <c r="BW507" s="75"/>
      <c r="BX507" s="75"/>
      <c r="BY507" s="75"/>
      <c r="BZ507" s="75"/>
      <c r="CA507" s="75"/>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row>
    <row r="508" spans="2:120">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BS508" s="60"/>
      <c r="BT508" s="60"/>
      <c r="BU508" s="75"/>
      <c r="BV508" s="75"/>
      <c r="BW508" s="75"/>
      <c r="BX508" s="75"/>
      <c r="BY508" s="75"/>
      <c r="BZ508" s="75"/>
      <c r="CA508" s="75"/>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row>
    <row r="509" spans="2:120">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BS509" s="60"/>
      <c r="BT509" s="60"/>
      <c r="BU509" s="75"/>
      <c r="BV509" s="75"/>
      <c r="BW509" s="75"/>
      <c r="BX509" s="75"/>
      <c r="BY509" s="75"/>
      <c r="BZ509" s="75"/>
      <c r="CA509" s="75"/>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row>
    <row r="510" spans="2:120">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BS510" s="60"/>
      <c r="BT510" s="60"/>
      <c r="BU510" s="75"/>
      <c r="BV510" s="75"/>
      <c r="BW510" s="75"/>
      <c r="BX510" s="75"/>
      <c r="BY510" s="75"/>
      <c r="BZ510" s="75"/>
      <c r="CA510" s="75"/>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row>
    <row r="511" spans="2:120">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BS511" s="60"/>
      <c r="BT511" s="60"/>
      <c r="BU511" s="75"/>
      <c r="BV511" s="75"/>
      <c r="BW511" s="75"/>
      <c r="BX511" s="75"/>
      <c r="BY511" s="75"/>
      <c r="BZ511" s="75"/>
      <c r="CA511" s="75"/>
      <c r="CL511" s="60"/>
      <c r="CM511" s="60"/>
      <c r="CN511" s="60"/>
      <c r="CO511" s="60"/>
      <c r="CP511" s="60"/>
      <c r="CQ511" s="60"/>
      <c r="CR511" s="60"/>
      <c r="CS511" s="60"/>
      <c r="CT511" s="60"/>
      <c r="CU511" s="60"/>
      <c r="CV511" s="60"/>
      <c r="CW511" s="60"/>
      <c r="CX511" s="60"/>
      <c r="CY511" s="60"/>
      <c r="CZ511" s="60"/>
      <c r="DA511" s="60"/>
      <c r="DB511" s="60"/>
      <c r="DC511" s="60"/>
      <c r="DD511" s="60"/>
      <c r="DE511" s="60"/>
      <c r="DF511" s="60"/>
      <c r="DG511" s="60"/>
      <c r="DH511" s="60"/>
      <c r="DI511" s="60"/>
      <c r="DJ511" s="60"/>
      <c r="DK511" s="60"/>
      <c r="DL511" s="60"/>
      <c r="DM511" s="60"/>
      <c r="DN511" s="60"/>
      <c r="DO511" s="60"/>
      <c r="DP511" s="60"/>
    </row>
    <row r="512" spans="2:120">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BS512" s="60"/>
      <c r="BT512" s="60"/>
      <c r="BU512" s="75"/>
      <c r="BV512" s="75"/>
      <c r="BW512" s="75"/>
      <c r="BX512" s="75"/>
      <c r="BY512" s="75"/>
      <c r="BZ512" s="75"/>
      <c r="CA512" s="75"/>
      <c r="CL512" s="60"/>
      <c r="CM512" s="60"/>
      <c r="CN512" s="60"/>
      <c r="CO512" s="60"/>
      <c r="CP512" s="60"/>
      <c r="CQ512" s="60"/>
      <c r="CR512" s="60"/>
      <c r="CS512" s="60"/>
      <c r="CT512" s="60"/>
      <c r="CU512" s="60"/>
      <c r="CV512" s="60"/>
      <c r="CW512" s="60"/>
      <c r="CX512" s="60"/>
      <c r="CY512" s="60"/>
      <c r="CZ512" s="60"/>
      <c r="DA512" s="60"/>
      <c r="DB512" s="60"/>
      <c r="DC512" s="60"/>
      <c r="DD512" s="60"/>
      <c r="DE512" s="60"/>
      <c r="DF512" s="60"/>
      <c r="DG512" s="60"/>
      <c r="DH512" s="60"/>
      <c r="DI512" s="60"/>
      <c r="DJ512" s="60"/>
      <c r="DK512" s="60"/>
      <c r="DL512" s="60"/>
      <c r="DM512" s="60"/>
      <c r="DN512" s="60"/>
      <c r="DO512" s="60"/>
      <c r="DP512" s="60"/>
    </row>
    <row r="513" spans="2:120">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BS513" s="60"/>
      <c r="BT513" s="60"/>
      <c r="BU513" s="75"/>
      <c r="BV513" s="75"/>
      <c r="BW513" s="75"/>
      <c r="BX513" s="75"/>
      <c r="BY513" s="75"/>
      <c r="BZ513" s="75"/>
      <c r="CA513" s="75"/>
      <c r="CL513" s="60"/>
      <c r="CM513" s="60"/>
      <c r="CN513" s="60"/>
      <c r="CO513" s="60"/>
      <c r="CP513" s="60"/>
      <c r="CQ513" s="60"/>
      <c r="CR513" s="60"/>
      <c r="CS513" s="60"/>
      <c r="CT513" s="60"/>
      <c r="CU513" s="60"/>
      <c r="CV513" s="60"/>
      <c r="CW513" s="60"/>
      <c r="CX513" s="60"/>
      <c r="CY513" s="60"/>
      <c r="CZ513" s="60"/>
      <c r="DA513" s="60"/>
      <c r="DB513" s="60"/>
      <c r="DC513" s="60"/>
      <c r="DD513" s="60"/>
      <c r="DE513" s="60"/>
      <c r="DF513" s="60"/>
      <c r="DG513" s="60"/>
      <c r="DH513" s="60"/>
      <c r="DI513" s="60"/>
      <c r="DJ513" s="60"/>
      <c r="DK513" s="60"/>
      <c r="DL513" s="60"/>
      <c r="DM513" s="60"/>
      <c r="DN513" s="60"/>
      <c r="DO513" s="60"/>
      <c r="DP513" s="60"/>
    </row>
    <row r="514" spans="2:120">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BS514" s="60"/>
      <c r="BT514" s="60"/>
      <c r="BU514" s="75"/>
      <c r="BV514" s="75"/>
      <c r="BW514" s="75"/>
      <c r="BX514" s="75"/>
      <c r="BY514" s="75"/>
      <c r="BZ514" s="75"/>
      <c r="CA514" s="75"/>
      <c r="CL514" s="60"/>
      <c r="CM514" s="60"/>
      <c r="CN514" s="60"/>
      <c r="CO514" s="60"/>
      <c r="CP514" s="60"/>
      <c r="CQ514" s="60"/>
      <c r="CR514" s="60"/>
      <c r="CS514" s="60"/>
      <c r="CT514" s="60"/>
      <c r="CU514" s="60"/>
      <c r="CV514" s="60"/>
      <c r="CW514" s="60"/>
      <c r="CX514" s="60"/>
      <c r="CY514" s="60"/>
      <c r="CZ514" s="60"/>
      <c r="DA514" s="60"/>
      <c r="DB514" s="60"/>
      <c r="DC514" s="60"/>
      <c r="DD514" s="60"/>
      <c r="DE514" s="60"/>
      <c r="DF514" s="60"/>
      <c r="DG514" s="60"/>
      <c r="DH514" s="60"/>
      <c r="DI514" s="60"/>
      <c r="DJ514" s="60"/>
      <c r="DK514" s="60"/>
      <c r="DL514" s="60"/>
      <c r="DM514" s="60"/>
      <c r="DN514" s="60"/>
      <c r="DO514" s="60"/>
      <c r="DP514" s="60"/>
    </row>
    <row r="515" spans="2:120">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BS515" s="60"/>
      <c r="BT515" s="60"/>
      <c r="BU515" s="75"/>
      <c r="BV515" s="75"/>
      <c r="BW515" s="75"/>
      <c r="BX515" s="75"/>
      <c r="BY515" s="75"/>
      <c r="BZ515" s="75"/>
      <c r="CA515" s="75"/>
      <c r="CL515" s="60"/>
      <c r="CM515" s="60"/>
      <c r="CN515" s="60"/>
      <c r="CO515" s="60"/>
      <c r="CP515" s="60"/>
      <c r="CQ515" s="60"/>
      <c r="CR515" s="60"/>
      <c r="CS515" s="60"/>
      <c r="CT515" s="60"/>
      <c r="CU515" s="60"/>
      <c r="CV515" s="60"/>
      <c r="CW515" s="60"/>
      <c r="CX515" s="60"/>
      <c r="CY515" s="60"/>
      <c r="CZ515" s="60"/>
      <c r="DA515" s="60"/>
      <c r="DB515" s="60"/>
      <c r="DC515" s="60"/>
      <c r="DD515" s="60"/>
      <c r="DE515" s="60"/>
      <c r="DF515" s="60"/>
      <c r="DG515" s="60"/>
      <c r="DH515" s="60"/>
      <c r="DI515" s="60"/>
      <c r="DJ515" s="60"/>
      <c r="DK515" s="60"/>
      <c r="DL515" s="60"/>
      <c r="DM515" s="60"/>
      <c r="DN515" s="60"/>
      <c r="DO515" s="60"/>
      <c r="DP515" s="60"/>
    </row>
    <row r="516" spans="2:120">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BS516" s="60"/>
      <c r="BT516" s="60"/>
      <c r="BU516" s="75"/>
      <c r="BV516" s="75"/>
      <c r="BW516" s="75"/>
      <c r="BX516" s="75"/>
      <c r="BY516" s="75"/>
      <c r="BZ516" s="75"/>
      <c r="CA516" s="75"/>
      <c r="CL516" s="60"/>
      <c r="CM516" s="60"/>
      <c r="CN516" s="60"/>
      <c r="CO516" s="60"/>
      <c r="CP516" s="60"/>
      <c r="CQ516" s="60"/>
      <c r="CR516" s="60"/>
      <c r="CS516" s="60"/>
      <c r="CT516" s="60"/>
      <c r="CU516" s="60"/>
      <c r="CV516" s="60"/>
      <c r="CW516" s="60"/>
      <c r="CX516" s="60"/>
      <c r="CY516" s="60"/>
      <c r="CZ516" s="60"/>
      <c r="DA516" s="60"/>
      <c r="DB516" s="60"/>
      <c r="DC516" s="60"/>
      <c r="DD516" s="60"/>
      <c r="DE516" s="60"/>
      <c r="DF516" s="60"/>
      <c r="DG516" s="60"/>
      <c r="DH516" s="60"/>
      <c r="DI516" s="60"/>
      <c r="DJ516" s="60"/>
      <c r="DK516" s="60"/>
      <c r="DL516" s="60"/>
      <c r="DM516" s="60"/>
      <c r="DN516" s="60"/>
      <c r="DO516" s="60"/>
      <c r="DP516" s="60"/>
    </row>
    <row r="517" spans="2:120">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BS517" s="60"/>
      <c r="BT517" s="60"/>
      <c r="BU517" s="75"/>
      <c r="BV517" s="75"/>
      <c r="BW517" s="75"/>
      <c r="BX517" s="75"/>
      <c r="BY517" s="75"/>
      <c r="BZ517" s="75"/>
      <c r="CA517" s="75"/>
      <c r="CL517" s="60"/>
      <c r="CM517" s="60"/>
      <c r="CN517" s="60"/>
      <c r="CO517" s="60"/>
      <c r="CP517" s="60"/>
      <c r="CQ517" s="60"/>
      <c r="CR517" s="60"/>
      <c r="CS517" s="60"/>
      <c r="CT517" s="60"/>
      <c r="CU517" s="60"/>
      <c r="CV517" s="60"/>
      <c r="CW517" s="60"/>
      <c r="CX517" s="60"/>
      <c r="CY517" s="60"/>
      <c r="CZ517" s="60"/>
      <c r="DA517" s="60"/>
      <c r="DB517" s="60"/>
      <c r="DC517" s="60"/>
      <c r="DD517" s="60"/>
      <c r="DE517" s="60"/>
      <c r="DF517" s="60"/>
      <c r="DG517" s="60"/>
      <c r="DH517" s="60"/>
      <c r="DI517" s="60"/>
      <c r="DJ517" s="60"/>
      <c r="DK517" s="60"/>
      <c r="DL517" s="60"/>
      <c r="DM517" s="60"/>
      <c r="DN517" s="60"/>
      <c r="DO517" s="60"/>
      <c r="DP517" s="60"/>
    </row>
    <row r="518" spans="2:120">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BS518" s="60"/>
      <c r="BT518" s="60"/>
      <c r="BU518" s="75"/>
      <c r="BV518" s="75"/>
      <c r="BW518" s="75"/>
      <c r="BX518" s="75"/>
      <c r="BY518" s="75"/>
      <c r="BZ518" s="75"/>
      <c r="CA518" s="75"/>
      <c r="CL518" s="60"/>
      <c r="CM518" s="60"/>
      <c r="CN518" s="60"/>
      <c r="CO518" s="60"/>
      <c r="CP518" s="60"/>
      <c r="CQ518" s="60"/>
      <c r="CR518" s="60"/>
      <c r="CS518" s="60"/>
      <c r="CT518" s="60"/>
      <c r="CU518" s="60"/>
      <c r="CV518" s="60"/>
      <c r="CW518" s="60"/>
      <c r="CX518" s="60"/>
      <c r="CY518" s="60"/>
      <c r="CZ518" s="60"/>
      <c r="DA518" s="60"/>
      <c r="DB518" s="60"/>
      <c r="DC518" s="60"/>
      <c r="DD518" s="60"/>
      <c r="DE518" s="60"/>
      <c r="DF518" s="60"/>
      <c r="DG518" s="60"/>
      <c r="DH518" s="60"/>
      <c r="DI518" s="60"/>
      <c r="DJ518" s="60"/>
      <c r="DK518" s="60"/>
      <c r="DL518" s="60"/>
      <c r="DM518" s="60"/>
      <c r="DN518" s="60"/>
      <c r="DO518" s="60"/>
      <c r="DP518" s="60"/>
    </row>
    <row r="519" spans="2:120">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BS519" s="60"/>
      <c r="BT519" s="60"/>
      <c r="BU519" s="75"/>
      <c r="BV519" s="75"/>
      <c r="BW519" s="75"/>
      <c r="BX519" s="75"/>
      <c r="BY519" s="75"/>
      <c r="BZ519" s="75"/>
      <c r="CA519" s="75"/>
      <c r="CL519" s="60"/>
      <c r="CM519" s="60"/>
      <c r="CN519" s="60"/>
      <c r="CO519" s="60"/>
      <c r="CP519" s="60"/>
      <c r="CQ519" s="60"/>
      <c r="CR519" s="60"/>
      <c r="CS519" s="60"/>
      <c r="CT519" s="60"/>
      <c r="CU519" s="60"/>
      <c r="CV519" s="60"/>
      <c r="CW519" s="60"/>
      <c r="CX519" s="60"/>
      <c r="CY519" s="60"/>
      <c r="CZ519" s="60"/>
      <c r="DA519" s="60"/>
      <c r="DB519" s="60"/>
      <c r="DC519" s="60"/>
      <c r="DD519" s="60"/>
      <c r="DE519" s="60"/>
      <c r="DF519" s="60"/>
      <c r="DG519" s="60"/>
      <c r="DH519" s="60"/>
      <c r="DI519" s="60"/>
      <c r="DJ519" s="60"/>
      <c r="DK519" s="60"/>
      <c r="DL519" s="60"/>
      <c r="DM519" s="60"/>
      <c r="DN519" s="60"/>
      <c r="DO519" s="60"/>
      <c r="DP519" s="60"/>
    </row>
    <row r="520" spans="2:120">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BS520" s="60"/>
      <c r="BT520" s="60"/>
      <c r="BU520" s="75"/>
      <c r="BV520" s="75"/>
      <c r="BW520" s="75"/>
      <c r="BX520" s="75"/>
      <c r="BY520" s="75"/>
      <c r="BZ520" s="75"/>
      <c r="CA520" s="75"/>
      <c r="CL520" s="60"/>
      <c r="CM520" s="60"/>
      <c r="CN520" s="60"/>
      <c r="CO520" s="60"/>
      <c r="CP520" s="60"/>
      <c r="CQ520" s="60"/>
      <c r="CR520" s="60"/>
      <c r="CS520" s="60"/>
      <c r="CT520" s="60"/>
      <c r="CU520" s="60"/>
      <c r="CV520" s="60"/>
      <c r="CW520" s="60"/>
      <c r="CX520" s="60"/>
      <c r="CY520" s="60"/>
      <c r="CZ520" s="60"/>
      <c r="DA520" s="60"/>
      <c r="DB520" s="60"/>
      <c r="DC520" s="60"/>
      <c r="DD520" s="60"/>
      <c r="DE520" s="60"/>
      <c r="DF520" s="60"/>
      <c r="DG520" s="60"/>
      <c r="DH520" s="60"/>
      <c r="DI520" s="60"/>
      <c r="DJ520" s="60"/>
      <c r="DK520" s="60"/>
      <c r="DL520" s="60"/>
      <c r="DM520" s="60"/>
      <c r="DN520" s="60"/>
      <c r="DO520" s="60"/>
      <c r="DP520" s="60"/>
    </row>
    <row r="521" spans="2:120">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BS521" s="60"/>
      <c r="BT521" s="60"/>
      <c r="BU521" s="75"/>
      <c r="BV521" s="75"/>
      <c r="BW521" s="75"/>
      <c r="BX521" s="75"/>
      <c r="BY521" s="75"/>
      <c r="BZ521" s="75"/>
      <c r="CA521" s="75"/>
      <c r="CL521" s="60"/>
      <c r="CM521" s="60"/>
      <c r="CN521" s="60"/>
      <c r="CO521" s="60"/>
      <c r="CP521" s="60"/>
      <c r="CQ521" s="60"/>
      <c r="CR521" s="60"/>
      <c r="CS521" s="60"/>
      <c r="CT521" s="60"/>
      <c r="CU521" s="60"/>
      <c r="CV521" s="60"/>
      <c r="CW521" s="60"/>
      <c r="CX521" s="60"/>
      <c r="CY521" s="60"/>
      <c r="CZ521" s="60"/>
      <c r="DA521" s="60"/>
      <c r="DB521" s="60"/>
      <c r="DC521" s="60"/>
      <c r="DD521" s="60"/>
      <c r="DE521" s="60"/>
      <c r="DF521" s="60"/>
      <c r="DG521" s="60"/>
      <c r="DH521" s="60"/>
      <c r="DI521" s="60"/>
      <c r="DJ521" s="60"/>
      <c r="DK521" s="60"/>
      <c r="DL521" s="60"/>
      <c r="DM521" s="60"/>
      <c r="DN521" s="60"/>
      <c r="DO521" s="60"/>
      <c r="DP521" s="60"/>
    </row>
  </sheetData>
  <sheetProtection algorithmName="SHA-512" hashValue="ZhwbUUWERd9YRzBvQZlTehlFbeptGYYVr5pk6L9NhNqu2gkCWNd4O41X/A/IpbU9XM2uLRZZ+f+LROh/5JY5Sw==" saltValue="ATv7/prUtZsqOtVMe0Az1A==" spinCount="100000" sheet="1" objects="1" scenarios="1"/>
  <mergeCells count="187">
    <mergeCell ref="B6:AA6"/>
    <mergeCell ref="B7:AA7"/>
    <mergeCell ref="B8:AA8"/>
    <mergeCell ref="B9:AA9"/>
    <mergeCell ref="B10:AA10"/>
    <mergeCell ref="B11:AA11"/>
    <mergeCell ref="D1:T2"/>
    <mergeCell ref="U1:AA2"/>
    <mergeCell ref="D3:T3"/>
    <mergeCell ref="U3:Z3"/>
    <mergeCell ref="B4:AA4"/>
    <mergeCell ref="B5:AA5"/>
    <mergeCell ref="B18:AA18"/>
    <mergeCell ref="B19:AA19"/>
    <mergeCell ref="B20:L20"/>
    <mergeCell ref="N20:AB20"/>
    <mergeCell ref="B21:I21"/>
    <mergeCell ref="J21:L21"/>
    <mergeCell ref="O21:W21"/>
    <mergeCell ref="X21:Z21"/>
    <mergeCell ref="B12:AA12"/>
    <mergeCell ref="B13:AA13"/>
    <mergeCell ref="B14:AA14"/>
    <mergeCell ref="B15:AA15"/>
    <mergeCell ref="B16:AA16"/>
    <mergeCell ref="B17:AA17"/>
    <mergeCell ref="B22:I22"/>
    <mergeCell ref="J22:L22"/>
    <mergeCell ref="O22:W22"/>
    <mergeCell ref="X22:Z22"/>
    <mergeCell ref="B23:G23"/>
    <mergeCell ref="H23:I23"/>
    <mergeCell ref="J23:L23"/>
    <mergeCell ref="O23:W23"/>
    <mergeCell ref="X23:Z23"/>
    <mergeCell ref="B24:E24"/>
    <mergeCell ref="F24:I24"/>
    <mergeCell ref="J24:L24"/>
    <mergeCell ref="O24:W24"/>
    <mergeCell ref="X24:Z24"/>
    <mergeCell ref="B25:I25"/>
    <mergeCell ref="J25:L25"/>
    <mergeCell ref="O25:W25"/>
    <mergeCell ref="X25:Z25"/>
    <mergeCell ref="B28:I28"/>
    <mergeCell ref="J28:L28"/>
    <mergeCell ref="N28:AB28"/>
    <mergeCell ref="B29:I29"/>
    <mergeCell ref="J29:L29"/>
    <mergeCell ref="O29:W29"/>
    <mergeCell ref="X29:Z29"/>
    <mergeCell ref="B26:I26"/>
    <mergeCell ref="J26:L26"/>
    <mergeCell ref="O26:W26"/>
    <mergeCell ref="X26:Z26"/>
    <mergeCell ref="B27:I27"/>
    <mergeCell ref="J27:L27"/>
    <mergeCell ref="B32:I32"/>
    <mergeCell ref="J32:L32"/>
    <mergeCell ref="O32:W32"/>
    <mergeCell ref="X32:Z32"/>
    <mergeCell ref="B33:I33"/>
    <mergeCell ref="J33:L33"/>
    <mergeCell ref="B30:I30"/>
    <mergeCell ref="J30:L30"/>
    <mergeCell ref="O30:W30"/>
    <mergeCell ref="X30:Z30"/>
    <mergeCell ref="B31:I31"/>
    <mergeCell ref="J31:L31"/>
    <mergeCell ref="O31:W31"/>
    <mergeCell ref="X31:Z31"/>
    <mergeCell ref="B36:I36"/>
    <mergeCell ref="J36:L36"/>
    <mergeCell ref="O36:W36"/>
    <mergeCell ref="X36:Z36"/>
    <mergeCell ref="B37:I37"/>
    <mergeCell ref="J37:L37"/>
    <mergeCell ref="O37:W37"/>
    <mergeCell ref="X37:Z37"/>
    <mergeCell ref="B34:I34"/>
    <mergeCell ref="J34:L34"/>
    <mergeCell ref="N34:AB34"/>
    <mergeCell ref="B35:I35"/>
    <mergeCell ref="J35:L35"/>
    <mergeCell ref="O35:W35"/>
    <mergeCell ref="X35:Z35"/>
    <mergeCell ref="B40:I40"/>
    <mergeCell ref="J40:L40"/>
    <mergeCell ref="X40:Z40"/>
    <mergeCell ref="B41:I41"/>
    <mergeCell ref="J41:L41"/>
    <mergeCell ref="O41:W41"/>
    <mergeCell ref="X41:Z41"/>
    <mergeCell ref="B38:I38"/>
    <mergeCell ref="J38:L38"/>
    <mergeCell ref="O38:W38"/>
    <mergeCell ref="X38:Z38"/>
    <mergeCell ref="B39:I39"/>
    <mergeCell ref="J39:L39"/>
    <mergeCell ref="N39:AB39"/>
    <mergeCell ref="AH43:AV43"/>
    <mergeCell ref="BS43:BT43"/>
    <mergeCell ref="B44:I44"/>
    <mergeCell ref="J44:L44"/>
    <mergeCell ref="O44:W44"/>
    <mergeCell ref="X44:Z44"/>
    <mergeCell ref="AH44:AV44"/>
    <mergeCell ref="BS44:BT44"/>
    <mergeCell ref="B42:F42"/>
    <mergeCell ref="G42:I42"/>
    <mergeCell ref="J42:L42"/>
    <mergeCell ref="O42:W42"/>
    <mergeCell ref="X42:Z42"/>
    <mergeCell ref="B43:I43"/>
    <mergeCell ref="J43:L43"/>
    <mergeCell ref="O43:Z43"/>
    <mergeCell ref="B46:I46"/>
    <mergeCell ref="J46:L46"/>
    <mergeCell ref="O46:W46"/>
    <mergeCell ref="X46:Z46"/>
    <mergeCell ref="AH46:AV46"/>
    <mergeCell ref="BS46:BT46"/>
    <mergeCell ref="B45:I45"/>
    <mergeCell ref="J45:L45"/>
    <mergeCell ref="O45:W45"/>
    <mergeCell ref="X45:Z45"/>
    <mergeCell ref="AH45:AV45"/>
    <mergeCell ref="BS45:BT45"/>
    <mergeCell ref="B48:I48"/>
    <mergeCell ref="J48:L48"/>
    <mergeCell ref="O48:W48"/>
    <mergeCell ref="X48:Z48"/>
    <mergeCell ref="AH48:AV48"/>
    <mergeCell ref="BS48:BT48"/>
    <mergeCell ref="B47:I47"/>
    <mergeCell ref="J47:L47"/>
    <mergeCell ref="O47:W47"/>
    <mergeCell ref="X47:Z47"/>
    <mergeCell ref="AH47:AV47"/>
    <mergeCell ref="BS47:BT47"/>
    <mergeCell ref="B50:I50"/>
    <mergeCell ref="J50:L50"/>
    <mergeCell ref="O50:W50"/>
    <mergeCell ref="AH50:AV50"/>
    <mergeCell ref="BS50:BT50"/>
    <mergeCell ref="B49:I49"/>
    <mergeCell ref="J49:L49"/>
    <mergeCell ref="O49:W49"/>
    <mergeCell ref="X50:Z50"/>
    <mergeCell ref="AH49:AV49"/>
    <mergeCell ref="BS49:BT49"/>
    <mergeCell ref="X49:Z49"/>
    <mergeCell ref="A51:A58"/>
    <mergeCell ref="B51:I51"/>
    <mergeCell ref="J51:L51"/>
    <mergeCell ref="O51:W51"/>
    <mergeCell ref="X51:Z51"/>
    <mergeCell ref="AC51:AC58"/>
    <mergeCell ref="B53:I53"/>
    <mergeCell ref="J53:L53"/>
    <mergeCell ref="O53:W53"/>
    <mergeCell ref="X53:Z53"/>
    <mergeCell ref="B57:I57"/>
    <mergeCell ref="J57:L57"/>
    <mergeCell ref="O57:W57"/>
    <mergeCell ref="X57:Z57"/>
    <mergeCell ref="B55:I55"/>
    <mergeCell ref="J55:L55"/>
    <mergeCell ref="B56:I56"/>
    <mergeCell ref="J56:L56"/>
    <mergeCell ref="O56:W56"/>
    <mergeCell ref="X56:Z56"/>
    <mergeCell ref="O55:W55"/>
    <mergeCell ref="X55:Z55"/>
    <mergeCell ref="AH53:AV53"/>
    <mergeCell ref="BS53:BT53"/>
    <mergeCell ref="B54:I54"/>
    <mergeCell ref="J54:L54"/>
    <mergeCell ref="AH54:AV54"/>
    <mergeCell ref="BS54:BT54"/>
    <mergeCell ref="AH51:AV51"/>
    <mergeCell ref="BS51:BT51"/>
    <mergeCell ref="B52:I52"/>
    <mergeCell ref="J52:L52"/>
    <mergeCell ref="AH52:AV52"/>
    <mergeCell ref="BS52:BT52"/>
    <mergeCell ref="O54:Z54"/>
  </mergeCells>
  <conditionalFormatting sqref="J21:L21">
    <cfRule type="containsBlanks" dxfId="157" priority="39">
      <formula>LEN(TRIM(J21))=0</formula>
    </cfRule>
  </conditionalFormatting>
  <conditionalFormatting sqref="J22:L22">
    <cfRule type="containsBlanks" dxfId="156" priority="25">
      <formula>LEN(TRIM(J22))=0</formula>
    </cfRule>
  </conditionalFormatting>
  <conditionalFormatting sqref="J23:L28">
    <cfRule type="containsBlanks" dxfId="155" priority="38">
      <formula>LEN(TRIM(J23))=0</formula>
    </cfRule>
  </conditionalFormatting>
  <conditionalFormatting sqref="J29:L29">
    <cfRule type="containsBlanks" dxfId="154" priority="26">
      <formula>LEN(TRIM(J29))=0</formula>
    </cfRule>
  </conditionalFormatting>
  <conditionalFormatting sqref="J30:L31">
    <cfRule type="containsBlanks" dxfId="153" priority="37">
      <formula>LEN(TRIM(J30))=0</formula>
    </cfRule>
  </conditionalFormatting>
  <conditionalFormatting sqref="J32:L32">
    <cfRule type="containsBlanks" dxfId="152" priority="23">
      <formula>LEN(TRIM(J32))=0</formula>
    </cfRule>
  </conditionalFormatting>
  <conditionalFormatting sqref="J33:L33">
    <cfRule type="containsBlanks" dxfId="151" priority="36">
      <formula>LEN(TRIM(J33))=0</formula>
    </cfRule>
  </conditionalFormatting>
  <conditionalFormatting sqref="J34:L34">
    <cfRule type="containsBlanks" dxfId="150" priority="22">
      <formula>LEN(TRIM(J34))=0</formula>
    </cfRule>
  </conditionalFormatting>
  <conditionalFormatting sqref="J35:L35">
    <cfRule type="containsBlanks" dxfId="149" priority="35">
      <formula>LEN(TRIM(J35))=0</formula>
    </cfRule>
  </conditionalFormatting>
  <conditionalFormatting sqref="J36:L37">
    <cfRule type="containsBlanks" dxfId="148" priority="21">
      <formula>LEN(TRIM(J36))=0</formula>
    </cfRule>
  </conditionalFormatting>
  <conditionalFormatting sqref="J38:L41">
    <cfRule type="containsBlanks" dxfId="147" priority="34">
      <formula>LEN(TRIM(J38))=0</formula>
    </cfRule>
  </conditionalFormatting>
  <conditionalFormatting sqref="J42:L42">
    <cfRule type="containsBlanks" dxfId="146" priority="20">
      <formula>LEN(TRIM(J42))=0</formula>
    </cfRule>
  </conditionalFormatting>
  <conditionalFormatting sqref="J43:L56">
    <cfRule type="containsBlanks" dxfId="145" priority="33">
      <formula>LEN(TRIM(J43))=0</formula>
    </cfRule>
  </conditionalFormatting>
  <conditionalFormatting sqref="X21:Z21">
    <cfRule type="containsBlanks" dxfId="144" priority="24">
      <formula>LEN(TRIM(X21))=0</formula>
    </cfRule>
  </conditionalFormatting>
  <conditionalFormatting sqref="X22:Z25">
    <cfRule type="containsBlanks" dxfId="143" priority="30">
      <formula>LEN(TRIM(X22))=0</formula>
    </cfRule>
  </conditionalFormatting>
  <conditionalFormatting sqref="X29:Z31">
    <cfRule type="containsBlanks" dxfId="142" priority="29">
      <formula>LEN(TRIM(X29))=0</formula>
    </cfRule>
  </conditionalFormatting>
  <conditionalFormatting sqref="X35:Z36">
    <cfRule type="containsBlanks" dxfId="141" priority="31">
      <formula>LEN(TRIM(X35))=0</formula>
    </cfRule>
  </conditionalFormatting>
  <conditionalFormatting sqref="X40:Z42">
    <cfRule type="containsBlanks" dxfId="140" priority="5">
      <formula>LEN(TRIM(X40))=0</formula>
    </cfRule>
  </conditionalFormatting>
  <conditionalFormatting sqref="X44:Z46">
    <cfRule type="containsBlanks" dxfId="139" priority="2">
      <formula>LEN(TRIM(X44))=0</formula>
    </cfRule>
  </conditionalFormatting>
  <conditionalFormatting sqref="X47:Z47">
    <cfRule type="containsBlanks" dxfId="138" priority="4">
      <formula>LEN(TRIM(X47))=0</formula>
    </cfRule>
  </conditionalFormatting>
  <conditionalFormatting sqref="X50:Z50">
    <cfRule type="expression" priority="6">
      <formula>LEN($X$50:$Z$55)</formula>
    </cfRule>
  </conditionalFormatting>
  <conditionalFormatting sqref="X50:Z51">
    <cfRule type="containsBlanks" dxfId="137" priority="1">
      <formula>LEN(TRIM(X50))=0</formula>
    </cfRule>
  </conditionalFormatting>
  <conditionalFormatting sqref="X55:Z55">
    <cfRule type="containsBlanks" dxfId="136" priority="3">
      <formula>LEN(TRIM(X55))=0</formula>
    </cfRule>
  </conditionalFormatting>
  <dataValidations count="5">
    <dataValidation type="list" allowBlank="1" showInputMessage="1" showErrorMessage="1" sqref="M14:N14" xr:uid="{F7DDC871-24FE-4282-8FEE-312947BEA30D}">
      <formula1>$AY$25:$AY$30</formula1>
    </dataValidation>
    <dataValidation type="list" allowBlank="1" showInputMessage="1" showErrorMessage="1" sqref="U14:AA14" xr:uid="{6AE717C9-5B82-4CEC-904A-B54F977489C6}">
      <formula1>$BL$30:$BL$34</formula1>
    </dataValidation>
    <dataValidation type="list" allowBlank="1" showInputMessage="1" showErrorMessage="1" sqref="B15:J15" xr:uid="{F680711F-74DF-4CF9-8640-DEF1C41A325E}">
      <formula1>$BL$29:$BL$33</formula1>
    </dataValidation>
    <dataValidation type="list" allowBlank="1" showInputMessage="1" showErrorMessage="1" sqref="S9:AA9" xr:uid="{B49B8BFB-39AD-4783-85D3-34FB9536D13D}">
      <formula1>$AY$67:$AY$71</formula1>
    </dataValidation>
    <dataValidation allowBlank="1" showInputMessage="1" showErrorMessage="1" promptTitle="Enter any unlisted expenses here" prompt="Please specify any additional expenses not included in the above categories._x000a_" sqref="B51:I56" xr:uid="{4B28C20A-55A1-4E8F-B792-042E935556C4}"/>
  </dataValidations>
  <hyperlinks>
    <hyperlink ref="S7:Y7" r:id="rId1" display="Business Activity Codes" xr:uid="{F22E2C2D-55B1-4515-AB0A-F2C0D187EA84}"/>
    <hyperlink ref="CD23:CK23" r:id="rId2" display="Payroll Processing Fee" xr:uid="{2D8CF903-D1A4-4935-A6A1-32155AB12214}"/>
    <hyperlink ref="CD35:CK35" r:id="rId3" display="Home Office ( Safe Harbor)" xr:uid="{FC70BACE-4859-4A5F-AF94-1A8520BD750D}"/>
    <hyperlink ref="U3" r:id="rId4" xr:uid="{A9C33075-7F87-4CF0-9107-01D0A9DBBACD}"/>
    <hyperlink ref="B34:I34" r:id="rId5" display="Payroll Processing Fee" xr:uid="{BD12D2F1-628E-4F94-8971-24F9D1155BC8}"/>
    <hyperlink ref="B49:I49" location="'Basic Information'!A1" display="Other Exp not listed Above" xr:uid="{64CCA9A4-E4CA-4D26-B16E-B3F800CAF8BC}"/>
  </hyperlinks>
  <pageMargins left="0.25" right="0.25" top="0.25" bottom="0" header="0.05" footer="0"/>
  <pageSetup orientation="portrait" r:id="rId6"/>
  <headerFooter alignWithMargins="0"/>
  <drawing r:id="rId7"/>
  <legacy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23</vt:i4>
      </vt:variant>
    </vt:vector>
  </HeadingPairs>
  <TitlesOfParts>
    <vt:vector size="48" baseType="lpstr">
      <vt:lpstr>IRS Tax Estimator</vt:lpstr>
      <vt:lpstr>2026 YTD</vt:lpstr>
      <vt:lpstr>Main Tab</vt:lpstr>
      <vt:lpstr>Jan 2026</vt:lpstr>
      <vt:lpstr>Feb 2026 </vt:lpstr>
      <vt:lpstr>March 2026</vt:lpstr>
      <vt:lpstr>April 2026</vt:lpstr>
      <vt:lpstr>May 2026</vt:lpstr>
      <vt:lpstr>June 2026</vt:lpstr>
      <vt:lpstr>July 2026</vt:lpstr>
      <vt:lpstr>Aug 2026</vt:lpstr>
      <vt:lpstr>Sep 2026</vt:lpstr>
      <vt:lpstr>Oct 2026</vt:lpstr>
      <vt:lpstr>Nov 2026</vt:lpstr>
      <vt:lpstr>Dec 2026</vt:lpstr>
      <vt:lpstr>Balance sheet</vt:lpstr>
      <vt:lpstr>P&amp;L</vt:lpstr>
      <vt:lpstr>2026 Mileage Log</vt:lpstr>
      <vt:lpstr>Great Rules</vt:lpstr>
      <vt:lpstr>P&amp;L (2)</vt:lpstr>
      <vt:lpstr>Balance sheet (2)</vt:lpstr>
      <vt:lpstr>Personal Tax Savings</vt:lpstr>
      <vt:lpstr>Business Tax Savings</vt:lpstr>
      <vt:lpstr>Possible Business Expense</vt:lpstr>
      <vt:lpstr>2024 Tax Year Calculator</vt:lpstr>
      <vt:lpstr>'2026 Mileage Log'!Print_Area</vt:lpstr>
      <vt:lpstr>'2026 YTD'!Print_Area</vt:lpstr>
      <vt:lpstr>'April 2026'!Print_Area</vt:lpstr>
      <vt:lpstr>'Aug 2026'!Print_Area</vt:lpstr>
      <vt:lpstr>'Balance sheet'!Print_Area</vt:lpstr>
      <vt:lpstr>'Balance sheet (2)'!Print_Area</vt:lpstr>
      <vt:lpstr>'Dec 2026'!Print_Area</vt:lpstr>
      <vt:lpstr>'Feb 2026 '!Print_Area</vt:lpstr>
      <vt:lpstr>'Great Rules'!Print_Area</vt:lpstr>
      <vt:lpstr>'Jan 2026'!Print_Area</vt:lpstr>
      <vt:lpstr>'July 2026'!Print_Area</vt:lpstr>
      <vt:lpstr>'June 2026'!Print_Area</vt:lpstr>
      <vt:lpstr>'Main Tab'!Print_Area</vt:lpstr>
      <vt:lpstr>'March 2026'!Print_Area</vt:lpstr>
      <vt:lpstr>'May 2026'!Print_Area</vt:lpstr>
      <vt:lpstr>'Nov 2026'!Print_Area</vt:lpstr>
      <vt:lpstr>'Oct 2026'!Print_Area</vt:lpstr>
      <vt:lpstr>'P&amp;L'!Print_Area</vt:lpstr>
      <vt:lpstr>'P&amp;L (2)'!Print_Area</vt:lpstr>
      <vt:lpstr>'Sep 2026'!Print_Area</vt:lpstr>
      <vt:lpstr>'IRS Tax Estimator'!status_list</vt:lpstr>
      <vt:lpstr>'IRS Tax Estimator'!tax_table</vt:lpstr>
      <vt:lpstr>'IRS Tax Estimator'!year_list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Pramod Zacharias</dc:creator>
  <cp:lastModifiedBy>Pramod Zacharias</cp:lastModifiedBy>
  <cp:lastPrinted>2025-11-20T19:23:19Z</cp:lastPrinted>
  <dcterms:created xsi:type="dcterms:W3CDTF">2023-12-11T19:33:42Z</dcterms:created>
  <dcterms:modified xsi:type="dcterms:W3CDTF">2025-12-20T17:45:11Z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